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3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4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5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26.xml" ContentType="application/vnd.ms-excel.controlproperties+xml"/>
  <Override PartName="/xl/drawings/drawing12.xml" ContentType="application/vnd.openxmlformats-officedocument.drawing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trlProps/ctrlProp29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ctrlProps/ctrlProp30.xml" ContentType="application/vnd.ms-excel.controlpropertie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05" windowWidth="24780" windowHeight="12150" tabRatio="323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11_001" sheetId="19" state="hidden" r:id="rId18"/>
    <sheet name="011_002" sheetId="18" state="hidden" r:id="rId19"/>
    <sheet name="001_001" sheetId="21" state="hidden" r:id="rId20"/>
    <sheet name="001_002" sheetId="22" state="hidden" r:id="rId21"/>
    <sheet name="001_003" sheetId="23" state="hidden" r:id="rId22"/>
    <sheet name="001_004" sheetId="24" state="hidden" r:id="rId23"/>
    <sheet name="001_005" sheetId="20" state="hidden" r:id="rId24"/>
    <sheet name="012" sheetId="25" state="hidden" r:id="rId25"/>
    <sheet name="013" sheetId="26" state="hidden" r:id="rId26"/>
    <sheet name="011_003" sheetId="27" state="hidden" r:id="rId27"/>
    <sheet name="Feuil2" sheetId="28" state="hidden" r:id="rId28"/>
  </sheets>
  <functionGroups builtInGroupCount="17"/>
  <definedNames>
    <definedName name="Carre">'011_002'!$A$2:$A$26</definedName>
    <definedName name="Metalhom.accdb" localSheetId="8" hidden="1">'004_002'!$Z$2:$AH$12</definedName>
    <definedName name="Metalhom.accdb_1" localSheetId="8" hidden="1">'004_002'!$AJ$2:$AT$8</definedName>
    <definedName name="Metalhom.accdb_2" localSheetId="8" hidden="1">'004_002'!$AV$2:$BC$6</definedName>
    <definedName name="Metalhom.accdb_3" localSheetId="8" hidden="1">'004_002'!$BE$2:$BM$11</definedName>
    <definedName name="Metalhom.accdb_4" localSheetId="8" hidden="1">'004_002'!$BO$2:$BV$8</definedName>
    <definedName name="Metalhom.accdb_5" localSheetId="8" hidden="1">'004_002'!$J$2:$O$59</definedName>
    <definedName name="Metalhom.accdb_6" localSheetId="8" hidden="1">'004_002'!$D$2:$H$9</definedName>
    <definedName name="Metalhom.accdb_7" localSheetId="8" hidden="1">'004_002'!$BX$2:$CE$11</definedName>
    <definedName name="Metalhom_R_OutilUsinage_Percage" localSheetId="8" hidden="1">'004_002'!$Q$2:$X$48</definedName>
    <definedName name="Outillage.accdb" localSheetId="8" hidden="1">'004_002'!$CG$2:$CO$11</definedName>
    <definedName name="Outillage.accdb_1" localSheetId="8" hidden="1">'004_002'!$CQ$2:$CX$9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Ext">Tableau_Contournage[]</definedName>
    <definedName name="S004_FiletageMetrique">Tableau_Taraudage[Diametre]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'004_002'!$AM$1</definedName>
    <definedName name="S004_GrainFinition_DiametreMini">'004_002'!$AL$1</definedName>
    <definedName name="S004_GrainFinitionExt">Tableau_GrainFinition[]</definedName>
    <definedName name="S004_Nuance">Tableau_NuanceMere[Nuance]</definedName>
    <definedName name="S004_NuanceExt">Tableau_NuanceMere[]</definedName>
    <definedName name="S004_Operations">Tableau13[Opérations]</definedName>
    <definedName name="S004_Percage">Tableau_Percage[Diametre]</definedName>
    <definedName name="S004_PercageExt">Tableau_Percage[[Diametre]:[APlaquette]]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5_largeur">'005_003'!$A$3:$A$38</definedName>
    <definedName name="S005_longueur">'005_003'!$B$2:$AK$2</definedName>
    <definedName name="S005_matrice">'005_003'!$A$2:$AK$38</definedName>
    <definedName name="S011_DesignationProfile">'011_002'!$P$1:$P$20</definedName>
    <definedName name="S011_DesignationProfileExt">'011_002'!$B$2:$I$3697</definedName>
    <definedName name="S011_TypeProfile">'011_002'!$L$2:$L$13</definedName>
    <definedName name="S011_TypeProfileExt">'011_002'!$L$2:$N$13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AF18" i="23" l="1"/>
  <c r="AG11" i="23"/>
  <c r="AF11" i="23"/>
  <c r="AG9" i="23"/>
  <c r="AF9" i="23"/>
  <c r="AF13" i="23" l="1"/>
  <c r="AG13" i="23"/>
  <c r="E6" i="27"/>
  <c r="E8" i="27" s="1"/>
  <c r="BW30" i="16"/>
  <c r="BW29" i="16"/>
  <c r="AH13" i="23" l="1"/>
  <c r="AI13" i="23" s="1"/>
  <c r="AK13" i="23" s="1"/>
  <c r="H6" i="27"/>
  <c r="C4" i="26"/>
  <c r="C5" i="26"/>
  <c r="C6" i="26"/>
  <c r="C7" i="26"/>
  <c r="C8" i="26"/>
  <c r="C9" i="26"/>
  <c r="C10" i="26"/>
  <c r="C11" i="26"/>
  <c r="C3" i="26"/>
  <c r="AJ13" i="23" l="1"/>
  <c r="AJ14" i="23" s="1"/>
  <c r="AG16" i="23" s="1"/>
  <c r="AF16" i="23" s="1"/>
  <c r="O31" i="23" s="1"/>
  <c r="AF23" i="23"/>
  <c r="P31" i="23" s="1"/>
  <c r="C7" i="25"/>
  <c r="C6" i="25"/>
  <c r="C9" i="25" l="1"/>
  <c r="B5" i="17"/>
  <c r="R31" i="24" l="1"/>
  <c r="K10" i="24"/>
  <c r="Q8" i="24" s="1"/>
  <c r="M8" i="24"/>
  <c r="M8" i="23"/>
  <c r="U12" i="24"/>
  <c r="J12" i="24"/>
  <c r="I12" i="24"/>
  <c r="X8" i="24"/>
  <c r="U5" i="24"/>
  <c r="T5" i="24"/>
  <c r="N31" i="23"/>
  <c r="U12" i="23"/>
  <c r="J12" i="23"/>
  <c r="I12" i="23"/>
  <c r="K10" i="23"/>
  <c r="Q8" i="23" s="1"/>
  <c r="X8" i="23"/>
  <c r="U5" i="23"/>
  <c r="T5" i="23"/>
  <c r="M8" i="22"/>
  <c r="F5" i="22" s="1"/>
  <c r="H12" i="22"/>
  <c r="G12" i="22"/>
  <c r="V11" i="22"/>
  <c r="X8" i="22"/>
  <c r="R8" i="22"/>
  <c r="R9" i="22" s="1"/>
  <c r="Q8" i="22"/>
  <c r="F5" i="23" l="1"/>
  <c r="AF20" i="23"/>
  <c r="AF21" i="23" s="1"/>
  <c r="E5" i="24"/>
  <c r="F5" i="24"/>
  <c r="T14" i="23"/>
  <c r="E12" i="23" s="1"/>
  <c r="T14" i="24"/>
  <c r="E12" i="24" s="1"/>
  <c r="R27" i="24"/>
  <c r="U8" i="24"/>
  <c r="U10" i="24" s="1"/>
  <c r="U11" i="24"/>
  <c r="L7" i="24" s="1"/>
  <c r="E5" i="23"/>
  <c r="U11" i="23"/>
  <c r="L7" i="23" s="1"/>
  <c r="S8" i="22"/>
  <c r="E5" i="22"/>
  <c r="T13" i="21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4" i="20"/>
  <c r="M8" i="21"/>
  <c r="F5" i="21" s="1"/>
  <c r="O8" i="23" l="1"/>
  <c r="O8" i="22"/>
  <c r="J5" i="22" s="1"/>
  <c r="U11" i="22" s="1"/>
  <c r="M10" i="22" s="1"/>
  <c r="N10" i="22" s="1"/>
  <c r="N11" i="22" s="1"/>
  <c r="O8" i="24"/>
  <c r="O8" i="21"/>
  <c r="J5" i="21" s="1"/>
  <c r="H8" i="24"/>
  <c r="G8" i="24" s="1"/>
  <c r="X10" i="24"/>
  <c r="E5" i="21"/>
  <c r="J12" i="21"/>
  <c r="I12" i="21"/>
  <c r="E12" i="21"/>
  <c r="U11" i="21"/>
  <c r="I10" i="21"/>
  <c r="Q10" i="21" s="1"/>
  <c r="X8" i="21"/>
  <c r="R8" i="21"/>
  <c r="Q8" i="21"/>
  <c r="K10" i="22" l="1"/>
  <c r="L10" i="22"/>
  <c r="J10" i="22"/>
  <c r="I5" i="22" s="1"/>
  <c r="M11" i="22" s="1"/>
  <c r="J5" i="23"/>
  <c r="U8" i="23" s="1"/>
  <c r="I5" i="23"/>
  <c r="AG5" i="23"/>
  <c r="I5" i="21"/>
  <c r="T11" i="21" s="1"/>
  <c r="K7" i="21" s="1"/>
  <c r="AG5" i="24"/>
  <c r="T12" i="24" s="1"/>
  <c r="T11" i="24" s="1"/>
  <c r="K7" i="24" s="1"/>
  <c r="I5" i="24"/>
  <c r="J5" i="24"/>
  <c r="E10" i="24"/>
  <c r="O10" i="22"/>
  <c r="L7" i="21"/>
  <c r="L8" i="21"/>
  <c r="S8" i="21"/>
  <c r="M10" i="21"/>
  <c r="K8" i="21" s="1"/>
  <c r="T8" i="21" l="1"/>
  <c r="T10" i="21" s="1"/>
  <c r="P10" i="22"/>
  <c r="P11" i="22" s="1"/>
  <c r="T13" i="22"/>
  <c r="E12" i="22" s="1"/>
  <c r="U8" i="21"/>
  <c r="U10" i="21" s="1"/>
  <c r="K9" i="21"/>
  <c r="U8" i="22"/>
  <c r="X10" i="22" s="1"/>
  <c r="U10" i="23"/>
  <c r="X10" i="23"/>
  <c r="H8" i="23"/>
  <c r="T27" i="24"/>
  <c r="T28" i="24" s="1"/>
  <c r="T8" i="24" s="1"/>
  <c r="R28" i="24"/>
  <c r="R32" i="24"/>
  <c r="R34" i="24"/>
  <c r="T12" i="23"/>
  <c r="T11" i="23" s="1"/>
  <c r="K7" i="23" s="1"/>
  <c r="T8" i="23"/>
  <c r="T11" i="22"/>
  <c r="I10" i="22" s="1"/>
  <c r="T8" i="22"/>
  <c r="H8" i="21"/>
  <c r="X10" i="21"/>
  <c r="N10" i="21"/>
  <c r="N11" i="21" s="1"/>
  <c r="M11" i="21"/>
  <c r="H8" i="22" l="1"/>
  <c r="W21" i="22" s="1"/>
  <c r="U10" i="22"/>
  <c r="P12" i="22"/>
  <c r="V8" i="22" s="1"/>
  <c r="U22" i="22" s="1"/>
  <c r="A6" i="22" s="1"/>
  <c r="T10" i="23"/>
  <c r="V10" i="23" s="1"/>
  <c r="W8" i="23"/>
  <c r="Y8" i="23" s="1"/>
  <c r="V8" i="23"/>
  <c r="W8" i="24"/>
  <c r="Y8" i="24" s="1"/>
  <c r="AB8" i="24" s="1"/>
  <c r="T10" i="24"/>
  <c r="V10" i="24" s="1"/>
  <c r="V8" i="24"/>
  <c r="E10" i="23"/>
  <c r="G8" i="23"/>
  <c r="I11" i="22"/>
  <c r="W8" i="22"/>
  <c r="T10" i="22"/>
  <c r="V10" i="22" s="1"/>
  <c r="W21" i="21"/>
  <c r="O10" i="21"/>
  <c r="P10" i="21" s="1"/>
  <c r="E10" i="21"/>
  <c r="G8" i="21"/>
  <c r="V21" i="22" l="1"/>
  <c r="V23" i="22" s="1"/>
  <c r="B10" i="22" s="1"/>
  <c r="E10" i="22"/>
  <c r="G8" i="22"/>
  <c r="A6" i="24"/>
  <c r="AA8" i="24"/>
  <c r="W10" i="24"/>
  <c r="B6" i="24" s="1"/>
  <c r="A6" i="23"/>
  <c r="W10" i="23"/>
  <c r="B6" i="23" s="1"/>
  <c r="U23" i="22"/>
  <c r="A10" i="22" s="1"/>
  <c r="Y8" i="22"/>
  <c r="W10" i="22"/>
  <c r="P12" i="21"/>
  <c r="V8" i="21" s="1"/>
  <c r="P11" i="21"/>
  <c r="W8" i="21"/>
  <c r="Y8" i="21" s="1"/>
  <c r="V22" i="22" l="1"/>
  <c r="B6" i="22" s="1"/>
  <c r="W10" i="21"/>
  <c r="U23" i="21"/>
  <c r="A10" i="21" s="1"/>
  <c r="U22" i="21"/>
  <c r="A6" i="21" s="1"/>
  <c r="V21" i="21"/>
  <c r="F3697" i="18"/>
  <c r="I3697" i="18" s="1"/>
  <c r="F3696" i="18"/>
  <c r="I3696" i="18" s="1"/>
  <c r="F3695" i="18"/>
  <c r="I3695" i="18" s="1"/>
  <c r="F3694" i="18"/>
  <c r="I3694" i="18" s="1"/>
  <c r="F3693" i="18"/>
  <c r="I3693" i="18" s="1"/>
  <c r="F3692" i="18"/>
  <c r="I3692" i="18" s="1"/>
  <c r="F3691" i="18"/>
  <c r="I3691" i="18" s="1"/>
  <c r="F3690" i="18"/>
  <c r="I3690" i="18" s="1"/>
  <c r="F3689" i="18"/>
  <c r="I3689" i="18" s="1"/>
  <c r="F3688" i="18"/>
  <c r="I3688" i="18" s="1"/>
  <c r="F3687" i="18"/>
  <c r="I3687" i="18" s="1"/>
  <c r="F3686" i="18"/>
  <c r="I3686" i="18" s="1"/>
  <c r="F3685" i="18"/>
  <c r="I3685" i="18" s="1"/>
  <c r="F3684" i="18"/>
  <c r="I3684" i="18" s="1"/>
  <c r="F3683" i="18"/>
  <c r="I3683" i="18" s="1"/>
  <c r="F3682" i="18"/>
  <c r="I3682" i="18" s="1"/>
  <c r="F3681" i="18"/>
  <c r="I3681" i="18" s="1"/>
  <c r="F3680" i="18"/>
  <c r="G3680" i="18" s="1"/>
  <c r="F3679" i="18"/>
  <c r="I3679" i="18" s="1"/>
  <c r="F3678" i="18"/>
  <c r="I3678" i="18" s="1"/>
  <c r="F3677" i="18"/>
  <c r="I3677" i="18" s="1"/>
  <c r="F3676" i="18"/>
  <c r="I3676" i="18" s="1"/>
  <c r="F3675" i="18"/>
  <c r="I3675" i="18" s="1"/>
  <c r="F3674" i="18"/>
  <c r="I3674" i="18" s="1"/>
  <c r="F3673" i="18"/>
  <c r="I3673" i="18" s="1"/>
  <c r="F3672" i="18"/>
  <c r="I3672" i="18" s="1"/>
  <c r="F3671" i="18"/>
  <c r="I3671" i="18" s="1"/>
  <c r="F3670" i="18"/>
  <c r="I3670" i="18" s="1"/>
  <c r="F3669" i="18"/>
  <c r="I3669" i="18" s="1"/>
  <c r="F3668" i="18"/>
  <c r="I3668" i="18" s="1"/>
  <c r="F3667" i="18"/>
  <c r="I3667" i="18" s="1"/>
  <c r="F3666" i="18"/>
  <c r="I3666" i="18" s="1"/>
  <c r="F3665" i="18"/>
  <c r="H3665" i="18" s="1"/>
  <c r="F3664" i="18"/>
  <c r="I3664" i="18" s="1"/>
  <c r="F3663" i="18"/>
  <c r="I3663" i="18" s="1"/>
  <c r="F3662" i="18"/>
  <c r="G3662" i="18" s="1"/>
  <c r="F3661" i="18"/>
  <c r="I3661" i="18" s="1"/>
  <c r="F3660" i="18"/>
  <c r="I3660" i="18" s="1"/>
  <c r="F3659" i="18"/>
  <c r="H3659" i="18" s="1"/>
  <c r="F3658" i="18"/>
  <c r="I3658" i="18" s="1"/>
  <c r="F3657" i="18"/>
  <c r="I3657" i="18" s="1"/>
  <c r="F3656" i="18"/>
  <c r="I3656" i="18" s="1"/>
  <c r="F3655" i="18"/>
  <c r="I3655" i="18" s="1"/>
  <c r="F3654" i="18"/>
  <c r="I3654" i="18" s="1"/>
  <c r="F3653" i="18"/>
  <c r="I3653" i="18" s="1"/>
  <c r="F3652" i="18"/>
  <c r="I3652" i="18" s="1"/>
  <c r="F3651" i="18"/>
  <c r="I3651" i="18" s="1"/>
  <c r="F3650" i="18"/>
  <c r="I3650" i="18" s="1"/>
  <c r="F3649" i="18"/>
  <c r="I3649" i="18" s="1"/>
  <c r="F3648" i="18"/>
  <c r="I3648" i="18" s="1"/>
  <c r="F3647" i="18"/>
  <c r="I3647" i="18" s="1"/>
  <c r="F3646" i="18"/>
  <c r="I3646" i="18" s="1"/>
  <c r="F3645" i="18"/>
  <c r="I3645" i="18" s="1"/>
  <c r="F3644" i="18"/>
  <c r="G3644" i="18" s="1"/>
  <c r="F3643" i="18"/>
  <c r="I3643" i="18" s="1"/>
  <c r="F3642" i="18"/>
  <c r="I3642" i="18" s="1"/>
  <c r="F3641" i="18"/>
  <c r="H3641" i="18" s="1"/>
  <c r="F3640" i="18"/>
  <c r="I3640" i="18" s="1"/>
  <c r="F3639" i="18"/>
  <c r="I3639" i="18" s="1"/>
  <c r="F3638" i="18"/>
  <c r="I3638" i="18" s="1"/>
  <c r="F3637" i="18"/>
  <c r="I3637" i="18" s="1"/>
  <c r="F3636" i="18"/>
  <c r="I3636" i="18" s="1"/>
  <c r="F3635" i="18"/>
  <c r="I3635" i="18" s="1"/>
  <c r="F3634" i="18"/>
  <c r="I3634" i="18" s="1"/>
  <c r="F3633" i="18"/>
  <c r="I3633" i="18" s="1"/>
  <c r="F3632" i="18"/>
  <c r="I3632" i="18" s="1"/>
  <c r="F3631" i="18"/>
  <c r="I3631" i="18" s="1"/>
  <c r="F3630" i="18"/>
  <c r="I3630" i="18" s="1"/>
  <c r="F3629" i="18"/>
  <c r="I3629" i="18" s="1"/>
  <c r="F3628" i="18"/>
  <c r="I3628" i="18" s="1"/>
  <c r="F3627" i="18"/>
  <c r="I3627" i="18" s="1"/>
  <c r="F3626" i="18"/>
  <c r="G3626" i="18" s="1"/>
  <c r="F3625" i="18"/>
  <c r="I3625" i="18" s="1"/>
  <c r="F3624" i="18"/>
  <c r="I3624" i="18" s="1"/>
  <c r="F3623" i="18"/>
  <c r="H3623" i="18" s="1"/>
  <c r="F3622" i="18"/>
  <c r="I3622" i="18" s="1"/>
  <c r="F3621" i="18"/>
  <c r="I3621" i="18" s="1"/>
  <c r="F3620" i="18"/>
  <c r="I3620" i="18" s="1"/>
  <c r="F3619" i="18"/>
  <c r="I3619" i="18" s="1"/>
  <c r="F3618" i="18"/>
  <c r="I3618" i="18" s="1"/>
  <c r="F3617" i="18"/>
  <c r="I3617" i="18" s="1"/>
  <c r="F3616" i="18"/>
  <c r="I3616" i="18" s="1"/>
  <c r="F3615" i="18"/>
  <c r="I3615" i="18" s="1"/>
  <c r="F3614" i="18"/>
  <c r="I3614" i="18" s="1"/>
  <c r="F3613" i="18"/>
  <c r="I3613" i="18" s="1"/>
  <c r="F3612" i="18"/>
  <c r="I3612" i="18" s="1"/>
  <c r="F3611" i="18"/>
  <c r="I3611" i="18" s="1"/>
  <c r="F3610" i="18"/>
  <c r="I3610" i="18" s="1"/>
  <c r="F3609" i="18"/>
  <c r="I3609" i="18" s="1"/>
  <c r="F3608" i="18"/>
  <c r="G3608" i="18" s="1"/>
  <c r="F3607" i="18"/>
  <c r="I3607" i="18" s="1"/>
  <c r="F3606" i="18"/>
  <c r="I3606" i="18" s="1"/>
  <c r="F3605" i="18"/>
  <c r="H3605" i="18" s="1"/>
  <c r="F3604" i="18"/>
  <c r="I3604" i="18" s="1"/>
  <c r="F3603" i="18"/>
  <c r="I3603" i="18" s="1"/>
  <c r="F3602" i="18"/>
  <c r="I3602" i="18" s="1"/>
  <c r="F3601" i="18"/>
  <c r="I3601" i="18" s="1"/>
  <c r="F3600" i="18"/>
  <c r="I3600" i="18" s="1"/>
  <c r="F3599" i="18"/>
  <c r="I3599" i="18" s="1"/>
  <c r="F3598" i="18"/>
  <c r="I3598" i="18" s="1"/>
  <c r="F3597" i="18"/>
  <c r="I3597" i="18" s="1"/>
  <c r="F3596" i="18"/>
  <c r="I3596" i="18" s="1"/>
  <c r="F3595" i="18"/>
  <c r="I3595" i="18" s="1"/>
  <c r="F3594" i="18"/>
  <c r="I3594" i="18" s="1"/>
  <c r="F3593" i="18"/>
  <c r="I3593" i="18" s="1"/>
  <c r="F3592" i="18"/>
  <c r="I3592" i="18" s="1"/>
  <c r="F3591" i="18"/>
  <c r="I3591" i="18" s="1"/>
  <c r="F3590" i="18"/>
  <c r="G3590" i="18" s="1"/>
  <c r="F3589" i="18"/>
  <c r="I3589" i="18" s="1"/>
  <c r="F3588" i="18"/>
  <c r="I3588" i="18" s="1"/>
  <c r="F3587" i="18"/>
  <c r="H3587" i="18" s="1"/>
  <c r="F3586" i="18"/>
  <c r="I3586" i="18" s="1"/>
  <c r="F3585" i="18"/>
  <c r="I3585" i="18" s="1"/>
  <c r="F3584" i="18"/>
  <c r="I3584" i="18" s="1"/>
  <c r="F3583" i="18"/>
  <c r="I3583" i="18" s="1"/>
  <c r="F3582" i="18"/>
  <c r="I3582" i="18" s="1"/>
  <c r="F3581" i="18"/>
  <c r="I3581" i="18" s="1"/>
  <c r="F3580" i="18"/>
  <c r="I3580" i="18" s="1"/>
  <c r="F3579" i="18"/>
  <c r="I3579" i="18" s="1"/>
  <c r="F3578" i="18"/>
  <c r="I3578" i="18" s="1"/>
  <c r="F3577" i="18"/>
  <c r="I3577" i="18" s="1"/>
  <c r="F3576" i="18"/>
  <c r="I3576" i="18" s="1"/>
  <c r="F3575" i="18"/>
  <c r="I3575" i="18" s="1"/>
  <c r="F3574" i="18"/>
  <c r="I3574" i="18" s="1"/>
  <c r="F3573" i="18"/>
  <c r="I3573" i="18" s="1"/>
  <c r="F3572" i="18"/>
  <c r="G3572" i="18" s="1"/>
  <c r="F3571" i="18"/>
  <c r="I3571" i="18" s="1"/>
  <c r="F3570" i="18"/>
  <c r="I3570" i="18" s="1"/>
  <c r="F3569" i="18"/>
  <c r="H3569" i="18" s="1"/>
  <c r="F3568" i="18"/>
  <c r="I3568" i="18" s="1"/>
  <c r="F3567" i="18"/>
  <c r="I3567" i="18" s="1"/>
  <c r="F3566" i="18"/>
  <c r="I3566" i="18" s="1"/>
  <c r="F3565" i="18"/>
  <c r="I3565" i="18" s="1"/>
  <c r="F3564" i="18"/>
  <c r="I3564" i="18" s="1"/>
  <c r="F3563" i="18"/>
  <c r="I3563" i="18" s="1"/>
  <c r="F3562" i="18"/>
  <c r="I3562" i="18" s="1"/>
  <c r="F3561" i="18"/>
  <c r="I3561" i="18" s="1"/>
  <c r="F3560" i="18"/>
  <c r="I3560" i="18" s="1"/>
  <c r="F3559" i="18"/>
  <c r="I3559" i="18" s="1"/>
  <c r="F3558" i="18"/>
  <c r="I3558" i="18" s="1"/>
  <c r="F3557" i="18"/>
  <c r="I3557" i="18" s="1"/>
  <c r="F3556" i="18"/>
  <c r="I3556" i="18" s="1"/>
  <c r="F3555" i="18"/>
  <c r="I3555" i="18" s="1"/>
  <c r="F3554" i="18"/>
  <c r="G3554" i="18" s="1"/>
  <c r="F3553" i="18"/>
  <c r="I3553" i="18" s="1"/>
  <c r="F3552" i="18"/>
  <c r="I3552" i="18" s="1"/>
  <c r="F3551" i="18"/>
  <c r="H3551" i="18" s="1"/>
  <c r="F3550" i="18"/>
  <c r="I3550" i="18" s="1"/>
  <c r="F3549" i="18"/>
  <c r="I3549" i="18" s="1"/>
  <c r="F3548" i="18"/>
  <c r="I3548" i="18" s="1"/>
  <c r="F3547" i="18"/>
  <c r="I3547" i="18" s="1"/>
  <c r="F3546" i="18"/>
  <c r="I3546" i="18" s="1"/>
  <c r="F3545" i="18"/>
  <c r="I3545" i="18" s="1"/>
  <c r="F3544" i="18"/>
  <c r="I3544" i="18" s="1"/>
  <c r="F3543" i="18"/>
  <c r="I3543" i="18" s="1"/>
  <c r="F3542" i="18"/>
  <c r="I3542" i="18" s="1"/>
  <c r="F3541" i="18"/>
  <c r="I3541" i="18" s="1"/>
  <c r="F3540" i="18"/>
  <c r="I3540" i="18" s="1"/>
  <c r="F3539" i="18"/>
  <c r="H3539" i="18" s="1"/>
  <c r="F3538" i="18"/>
  <c r="I3538" i="18" s="1"/>
  <c r="F3537" i="18"/>
  <c r="I3537" i="18" s="1"/>
  <c r="F3536" i="18"/>
  <c r="G3536" i="18" s="1"/>
  <c r="F3535" i="18"/>
  <c r="I3535" i="18" s="1"/>
  <c r="F3534" i="18"/>
  <c r="I3534" i="18" s="1"/>
  <c r="F3533" i="18"/>
  <c r="H3533" i="18" s="1"/>
  <c r="F3532" i="18"/>
  <c r="I3532" i="18" s="1"/>
  <c r="F3531" i="18"/>
  <c r="I3531" i="18" s="1"/>
  <c r="F3530" i="18"/>
  <c r="I3530" i="18" s="1"/>
  <c r="F3529" i="18"/>
  <c r="I3529" i="18" s="1"/>
  <c r="F3528" i="18"/>
  <c r="I3528" i="18" s="1"/>
  <c r="F3527" i="18"/>
  <c r="I3527" i="18" s="1"/>
  <c r="F3526" i="18"/>
  <c r="I3526" i="18" s="1"/>
  <c r="F3525" i="18"/>
  <c r="I3525" i="18" s="1"/>
  <c r="F3524" i="18"/>
  <c r="I3524" i="18" s="1"/>
  <c r="F3523" i="18"/>
  <c r="I3523" i="18" s="1"/>
  <c r="F3522" i="18"/>
  <c r="I3522" i="18" s="1"/>
  <c r="F3521" i="18"/>
  <c r="I3521" i="18" s="1"/>
  <c r="F3520" i="18"/>
  <c r="I3520" i="18" s="1"/>
  <c r="F3519" i="18"/>
  <c r="I3519" i="18" s="1"/>
  <c r="F3518" i="18"/>
  <c r="I3518" i="18" s="1"/>
  <c r="F3517" i="18"/>
  <c r="I3517" i="18" s="1"/>
  <c r="F3516" i="18"/>
  <c r="I3516" i="18" s="1"/>
  <c r="F3515" i="18"/>
  <c r="H3515" i="18" s="1"/>
  <c r="F3514" i="18"/>
  <c r="F3513" i="18"/>
  <c r="I3513" i="18" s="1"/>
  <c r="F3512" i="18"/>
  <c r="I3512" i="18" s="1"/>
  <c r="F3511" i="18"/>
  <c r="F3510" i="18"/>
  <c r="I3510" i="18" s="1"/>
  <c r="F3509" i="18"/>
  <c r="I3509" i="18" s="1"/>
  <c r="F3508" i="18"/>
  <c r="F3507" i="18"/>
  <c r="I3507" i="18" s="1"/>
  <c r="F3506" i="18"/>
  <c r="H3506" i="18" s="1"/>
  <c r="F3505" i="18"/>
  <c r="F3504" i="18"/>
  <c r="I3504" i="18" s="1"/>
  <c r="F3503" i="18"/>
  <c r="I3503" i="18" s="1"/>
  <c r="F3502" i="18"/>
  <c r="F3501" i="18"/>
  <c r="I3501" i="18" s="1"/>
  <c r="F3500" i="18"/>
  <c r="G3500" i="18" s="1"/>
  <c r="F3499" i="18"/>
  <c r="F3498" i="18"/>
  <c r="F3497" i="18"/>
  <c r="I3497" i="18" s="1"/>
  <c r="F3496" i="18"/>
  <c r="F3495" i="18"/>
  <c r="F3494" i="18"/>
  <c r="I3494" i="18" s="1"/>
  <c r="F3493" i="18"/>
  <c r="F3492" i="18"/>
  <c r="F3491" i="18"/>
  <c r="I3491" i="18" s="1"/>
  <c r="F3490" i="18"/>
  <c r="F3489" i="18"/>
  <c r="F3488" i="18"/>
  <c r="I3488" i="18" s="1"/>
  <c r="F3487" i="18"/>
  <c r="F3486" i="18"/>
  <c r="H3486" i="18" s="1"/>
  <c r="F3485" i="18"/>
  <c r="G3485" i="18" s="1"/>
  <c r="F3484" i="18"/>
  <c r="F3483" i="18"/>
  <c r="H3483" i="18" s="1"/>
  <c r="F3482" i="18"/>
  <c r="I3482" i="18" s="1"/>
  <c r="F3481" i="18"/>
  <c r="F3480" i="18"/>
  <c r="H3480" i="18" s="1"/>
  <c r="F3479" i="18"/>
  <c r="I3479" i="18" s="1"/>
  <c r="F3478" i="18"/>
  <c r="F3477" i="18"/>
  <c r="H3477" i="18" s="1"/>
  <c r="F3476" i="18"/>
  <c r="G3476" i="18" s="1"/>
  <c r="F3475" i="18"/>
  <c r="F3474" i="18"/>
  <c r="H3474" i="18" s="1"/>
  <c r="F3473" i="18"/>
  <c r="I3473" i="18" s="1"/>
  <c r="F3472" i="18"/>
  <c r="F3471" i="18"/>
  <c r="H3471" i="18" s="1"/>
  <c r="F3470" i="18"/>
  <c r="I3470" i="18" s="1"/>
  <c r="F3469" i="18"/>
  <c r="F3468" i="18"/>
  <c r="H3468" i="18" s="1"/>
  <c r="F3467" i="18"/>
  <c r="G3467" i="18" s="1"/>
  <c r="F3466" i="18"/>
  <c r="F3465" i="18"/>
  <c r="H3465" i="18" s="1"/>
  <c r="F3464" i="18"/>
  <c r="I3464" i="18" s="1"/>
  <c r="F3463" i="18"/>
  <c r="F3462" i="18"/>
  <c r="H3462" i="18" s="1"/>
  <c r="F3461" i="18"/>
  <c r="I3461" i="18" s="1"/>
  <c r="F3460" i="18"/>
  <c r="F3459" i="18"/>
  <c r="H3459" i="18" s="1"/>
  <c r="F3458" i="18"/>
  <c r="G3458" i="18" s="1"/>
  <c r="F3457" i="18"/>
  <c r="F3456" i="18"/>
  <c r="H3456" i="18" s="1"/>
  <c r="F3455" i="18"/>
  <c r="I3455" i="18" s="1"/>
  <c r="F3454" i="18"/>
  <c r="F3453" i="18"/>
  <c r="H3453" i="18" s="1"/>
  <c r="F3452" i="18"/>
  <c r="I3452" i="18" s="1"/>
  <c r="F3451" i="18"/>
  <c r="F3450" i="18"/>
  <c r="H3450" i="18" s="1"/>
  <c r="F3449" i="18"/>
  <c r="G3449" i="18" s="1"/>
  <c r="F3448" i="18"/>
  <c r="H3448" i="18" s="1"/>
  <c r="F3447" i="18"/>
  <c r="H3447" i="18" s="1"/>
  <c r="F3446" i="18"/>
  <c r="I3446" i="18" s="1"/>
  <c r="F3445" i="18"/>
  <c r="F3444" i="18"/>
  <c r="H3444" i="18" s="1"/>
  <c r="F3443" i="18"/>
  <c r="I3443" i="18" s="1"/>
  <c r="F3442" i="18"/>
  <c r="I3442" i="18" s="1"/>
  <c r="F3441" i="18"/>
  <c r="I3441" i="18" s="1"/>
  <c r="F3440" i="18"/>
  <c r="I3440" i="18" s="1"/>
  <c r="F3439" i="18"/>
  <c r="F3438" i="18"/>
  <c r="I3438" i="18" s="1"/>
  <c r="F3437" i="18"/>
  <c r="I3437" i="18" s="1"/>
  <c r="F3436" i="18"/>
  <c r="I3436" i="18" s="1"/>
  <c r="F3435" i="18"/>
  <c r="I3435" i="18" s="1"/>
  <c r="F3434" i="18"/>
  <c r="I3434" i="18" s="1"/>
  <c r="F3433" i="18"/>
  <c r="F3432" i="18"/>
  <c r="I3432" i="18" s="1"/>
  <c r="F3431" i="18"/>
  <c r="I3431" i="18" s="1"/>
  <c r="F3430" i="18"/>
  <c r="I3430" i="18" s="1"/>
  <c r="F3429" i="18"/>
  <c r="I3429" i="18" s="1"/>
  <c r="F3428" i="18"/>
  <c r="I3428" i="18" s="1"/>
  <c r="F3427" i="18"/>
  <c r="F3426" i="18"/>
  <c r="I3426" i="18" s="1"/>
  <c r="F3425" i="18"/>
  <c r="I3425" i="18" s="1"/>
  <c r="F3424" i="18"/>
  <c r="I3424" i="18" s="1"/>
  <c r="F3423" i="18"/>
  <c r="I3423" i="18" s="1"/>
  <c r="F3422" i="18"/>
  <c r="I3422" i="18" s="1"/>
  <c r="F3421" i="18"/>
  <c r="G3421" i="18" s="1"/>
  <c r="F3420" i="18"/>
  <c r="I3420" i="18" s="1"/>
  <c r="F3419" i="18"/>
  <c r="I3419" i="18" s="1"/>
  <c r="F3418" i="18"/>
  <c r="I3418" i="18" s="1"/>
  <c r="F3417" i="18"/>
  <c r="I3417" i="18" s="1"/>
  <c r="F3416" i="18"/>
  <c r="I3416" i="18" s="1"/>
  <c r="F3415" i="18"/>
  <c r="F3414" i="18"/>
  <c r="I3414" i="18" s="1"/>
  <c r="F3413" i="18"/>
  <c r="I3413" i="18" s="1"/>
  <c r="F3412" i="18"/>
  <c r="I3412" i="18" s="1"/>
  <c r="F3411" i="18"/>
  <c r="I3411" i="18" s="1"/>
  <c r="F3410" i="18"/>
  <c r="I3410" i="18" s="1"/>
  <c r="F3409" i="18"/>
  <c r="G3409" i="18" s="1"/>
  <c r="F3408" i="18"/>
  <c r="I3408" i="18" s="1"/>
  <c r="F3407" i="18"/>
  <c r="I3407" i="18" s="1"/>
  <c r="F3406" i="18"/>
  <c r="I3406" i="18" s="1"/>
  <c r="F3405" i="18"/>
  <c r="I3405" i="18" s="1"/>
  <c r="F3404" i="18"/>
  <c r="I3404" i="18" s="1"/>
  <c r="F3403" i="18"/>
  <c r="G3403" i="18" s="1"/>
  <c r="F3402" i="18"/>
  <c r="I3402" i="18" s="1"/>
  <c r="F3401" i="18"/>
  <c r="I3401" i="18" s="1"/>
  <c r="F3400" i="18"/>
  <c r="I3400" i="18" s="1"/>
  <c r="F3399" i="18"/>
  <c r="I3399" i="18" s="1"/>
  <c r="F3398" i="18"/>
  <c r="I3398" i="18" s="1"/>
  <c r="F3397" i="18"/>
  <c r="F3396" i="18"/>
  <c r="I3396" i="18" s="1"/>
  <c r="F3395" i="18"/>
  <c r="I3395" i="18" s="1"/>
  <c r="F3394" i="18"/>
  <c r="I3394" i="18" s="1"/>
  <c r="F3393" i="18"/>
  <c r="I3393" i="18" s="1"/>
  <c r="F3392" i="18"/>
  <c r="I3392" i="18" s="1"/>
  <c r="F3391" i="18"/>
  <c r="G3391" i="18" s="1"/>
  <c r="F3390" i="18"/>
  <c r="I3390" i="18" s="1"/>
  <c r="F3389" i="18"/>
  <c r="I3389" i="18" s="1"/>
  <c r="F3388" i="18"/>
  <c r="I3388" i="18" s="1"/>
  <c r="F3387" i="18"/>
  <c r="I3387" i="18" s="1"/>
  <c r="F3386" i="18"/>
  <c r="I3386" i="18" s="1"/>
  <c r="F3385" i="18"/>
  <c r="G3385" i="18" s="1"/>
  <c r="F3384" i="18"/>
  <c r="I3384" i="18" s="1"/>
  <c r="F3383" i="18"/>
  <c r="I3383" i="18" s="1"/>
  <c r="F3382" i="18"/>
  <c r="I3382" i="18" s="1"/>
  <c r="F3381" i="18"/>
  <c r="I3381" i="18" s="1"/>
  <c r="F3380" i="18"/>
  <c r="I3380" i="18" s="1"/>
  <c r="F3379" i="18"/>
  <c r="F3378" i="18"/>
  <c r="I3378" i="18" s="1"/>
  <c r="F3377" i="18"/>
  <c r="I3377" i="18" s="1"/>
  <c r="F3376" i="18"/>
  <c r="I3376" i="18" s="1"/>
  <c r="F3375" i="18"/>
  <c r="I3375" i="18" s="1"/>
  <c r="F3374" i="18"/>
  <c r="I3374" i="18" s="1"/>
  <c r="F3373" i="18"/>
  <c r="F3372" i="18"/>
  <c r="I3372" i="18" s="1"/>
  <c r="F3371" i="18"/>
  <c r="I3371" i="18" s="1"/>
  <c r="F3370" i="18"/>
  <c r="I3370" i="18" s="1"/>
  <c r="F3369" i="18"/>
  <c r="I3369" i="18" s="1"/>
  <c r="F3368" i="18"/>
  <c r="I3368" i="18" s="1"/>
  <c r="F3367" i="18"/>
  <c r="F3366" i="18"/>
  <c r="I3366" i="18" s="1"/>
  <c r="F3365" i="18"/>
  <c r="I3365" i="18" s="1"/>
  <c r="F3364" i="18"/>
  <c r="F3363" i="18"/>
  <c r="I3363" i="18" s="1"/>
  <c r="F3362" i="18"/>
  <c r="F3361" i="18"/>
  <c r="F3360" i="18"/>
  <c r="I3360" i="18" s="1"/>
  <c r="F3359" i="18"/>
  <c r="F3358" i="18"/>
  <c r="F3357" i="18"/>
  <c r="I3357" i="18" s="1"/>
  <c r="F3356" i="18"/>
  <c r="F3355" i="18"/>
  <c r="F3354" i="18"/>
  <c r="I3354" i="18" s="1"/>
  <c r="F3353" i="18"/>
  <c r="F3352" i="18"/>
  <c r="F3351" i="18"/>
  <c r="I3351" i="18" s="1"/>
  <c r="F3350" i="18"/>
  <c r="F3349" i="18"/>
  <c r="F3348" i="18"/>
  <c r="I3348" i="18" s="1"/>
  <c r="F3347" i="18"/>
  <c r="F3346" i="18"/>
  <c r="F3345" i="18"/>
  <c r="I3345" i="18" s="1"/>
  <c r="F3344" i="18"/>
  <c r="F3343" i="18"/>
  <c r="F3342" i="18"/>
  <c r="I3342" i="18" s="1"/>
  <c r="F3341" i="18"/>
  <c r="F3340" i="18"/>
  <c r="G3340" i="18" s="1"/>
  <c r="F3339" i="18"/>
  <c r="I3339" i="18" s="1"/>
  <c r="F3338" i="18"/>
  <c r="F3337" i="18"/>
  <c r="F3336" i="18"/>
  <c r="I3336" i="18" s="1"/>
  <c r="F3335" i="18"/>
  <c r="F3334" i="18"/>
  <c r="F3333" i="18"/>
  <c r="I3333" i="18" s="1"/>
  <c r="F3332" i="18"/>
  <c r="F3331" i="18"/>
  <c r="G3331" i="18" s="1"/>
  <c r="F3330" i="18"/>
  <c r="I3330" i="18" s="1"/>
  <c r="F3329" i="18"/>
  <c r="F3328" i="18"/>
  <c r="F3327" i="18"/>
  <c r="I3327" i="18" s="1"/>
  <c r="F3326" i="18"/>
  <c r="F3325" i="18"/>
  <c r="F3324" i="18"/>
  <c r="I3324" i="18" s="1"/>
  <c r="F3323" i="18"/>
  <c r="F3322" i="18"/>
  <c r="G3322" i="18" s="1"/>
  <c r="F3321" i="18"/>
  <c r="I3321" i="18" s="1"/>
  <c r="F3320" i="18"/>
  <c r="F3319" i="18"/>
  <c r="F3318" i="18"/>
  <c r="I3318" i="18" s="1"/>
  <c r="F3317" i="18"/>
  <c r="F3316" i="18"/>
  <c r="F3315" i="18"/>
  <c r="I3315" i="18" s="1"/>
  <c r="F3314" i="18"/>
  <c r="F3313" i="18"/>
  <c r="G3313" i="18" s="1"/>
  <c r="F3312" i="18"/>
  <c r="I3312" i="18" s="1"/>
  <c r="F3311" i="18"/>
  <c r="F3310" i="18"/>
  <c r="F3309" i="18"/>
  <c r="I3309" i="18" s="1"/>
  <c r="F3308" i="18"/>
  <c r="F3307" i="18"/>
  <c r="F3306" i="18"/>
  <c r="I3306" i="18" s="1"/>
  <c r="F3305" i="18"/>
  <c r="F3304" i="18"/>
  <c r="G3304" i="18" s="1"/>
  <c r="F3303" i="18"/>
  <c r="I3303" i="18" s="1"/>
  <c r="F3302" i="18"/>
  <c r="F3301" i="18"/>
  <c r="F3300" i="18"/>
  <c r="F3299" i="18"/>
  <c r="F3298" i="18"/>
  <c r="F3297" i="18"/>
  <c r="F3296" i="18"/>
  <c r="F3295" i="18"/>
  <c r="G3295" i="18" s="1"/>
  <c r="F3294" i="18"/>
  <c r="F3293" i="18"/>
  <c r="F3292" i="18"/>
  <c r="F3291" i="18"/>
  <c r="F3290" i="18"/>
  <c r="F3289" i="18"/>
  <c r="F3288" i="18"/>
  <c r="F3287" i="18"/>
  <c r="F3286" i="18"/>
  <c r="G3286" i="18" s="1"/>
  <c r="F3285" i="18"/>
  <c r="F3284" i="18"/>
  <c r="F3283" i="18"/>
  <c r="F3282" i="18"/>
  <c r="F3281" i="18"/>
  <c r="F3280" i="18"/>
  <c r="F3279" i="18"/>
  <c r="F3278" i="18"/>
  <c r="F3277" i="18"/>
  <c r="G3277" i="18" s="1"/>
  <c r="F3276" i="18"/>
  <c r="F3275" i="18"/>
  <c r="F3274" i="18"/>
  <c r="F3273" i="18"/>
  <c r="F3272" i="18"/>
  <c r="G3272" i="18" s="1"/>
  <c r="F3271" i="18"/>
  <c r="I3271" i="18" s="1"/>
  <c r="F3270" i="18"/>
  <c r="F3269" i="18"/>
  <c r="F3268" i="18"/>
  <c r="I3268" i="18" s="1"/>
  <c r="F3267" i="18"/>
  <c r="F3266" i="18"/>
  <c r="G3266" i="18" s="1"/>
  <c r="F3265" i="18"/>
  <c r="I3265" i="18" s="1"/>
  <c r="F3264" i="18"/>
  <c r="F3263" i="18"/>
  <c r="G3263" i="18" s="1"/>
  <c r="F3262" i="18"/>
  <c r="G3262" i="18" s="1"/>
  <c r="F3261" i="18"/>
  <c r="F3260" i="18"/>
  <c r="F3259" i="18"/>
  <c r="H3259" i="18" s="1"/>
  <c r="F3258" i="18"/>
  <c r="F3257" i="18"/>
  <c r="F3256" i="18"/>
  <c r="G3256" i="18" s="1"/>
  <c r="F3255" i="18"/>
  <c r="F3254" i="18"/>
  <c r="G3254" i="18" s="1"/>
  <c r="F3253" i="18"/>
  <c r="I3253" i="18" s="1"/>
  <c r="F3252" i="18"/>
  <c r="F3251" i="18"/>
  <c r="F3250" i="18"/>
  <c r="I3250" i="18" s="1"/>
  <c r="F3249" i="18"/>
  <c r="F3248" i="18"/>
  <c r="F3247" i="18"/>
  <c r="G3247" i="18" s="1"/>
  <c r="F3246" i="18"/>
  <c r="F3245" i="18"/>
  <c r="G3245" i="18" s="1"/>
  <c r="F3244" i="18"/>
  <c r="I3244" i="18" s="1"/>
  <c r="F3243" i="18"/>
  <c r="I3243" i="18" s="1"/>
  <c r="F3242" i="18"/>
  <c r="I3242" i="18" s="1"/>
  <c r="F3241" i="18"/>
  <c r="H3241" i="18" s="1"/>
  <c r="F3240" i="18"/>
  <c r="F3239" i="18"/>
  <c r="H3239" i="18" s="1"/>
  <c r="F3238" i="18"/>
  <c r="F3237" i="18"/>
  <c r="I3237" i="18" s="1"/>
  <c r="F3236" i="18"/>
  <c r="I3236" i="18" s="1"/>
  <c r="F3235" i="18"/>
  <c r="I3235" i="18" s="1"/>
  <c r="F3234" i="18"/>
  <c r="I3234" i="18" s="1"/>
  <c r="F3233" i="18"/>
  <c r="I3233" i="18" s="1"/>
  <c r="F3232" i="18"/>
  <c r="F3231" i="18"/>
  <c r="I3231" i="18" s="1"/>
  <c r="F3230" i="18"/>
  <c r="I3230" i="18" s="1"/>
  <c r="F3229" i="18"/>
  <c r="H3229" i="18" s="1"/>
  <c r="F3228" i="18"/>
  <c r="F3227" i="18"/>
  <c r="I3227" i="18" s="1"/>
  <c r="F3226" i="18"/>
  <c r="H3226" i="18" s="1"/>
  <c r="F3225" i="18"/>
  <c r="I3225" i="18" s="1"/>
  <c r="F3224" i="18"/>
  <c r="I3224" i="18" s="1"/>
  <c r="F3223" i="18"/>
  <c r="F3222" i="18"/>
  <c r="H3222" i="18" s="1"/>
  <c r="F3221" i="18"/>
  <c r="I3221" i="18" s="1"/>
  <c r="F3220" i="18"/>
  <c r="H3220" i="18" s="1"/>
  <c r="F3219" i="18"/>
  <c r="F3218" i="18"/>
  <c r="I3218" i="18" s="1"/>
  <c r="F3217" i="18"/>
  <c r="H3217" i="18" s="1"/>
  <c r="F3216" i="18"/>
  <c r="I3216" i="18" s="1"/>
  <c r="F3215" i="18"/>
  <c r="I3215" i="18" s="1"/>
  <c r="F3214" i="18"/>
  <c r="F3213" i="18"/>
  <c r="I3213" i="18" s="1"/>
  <c r="F3212" i="18"/>
  <c r="I3212" i="18" s="1"/>
  <c r="F3211" i="18"/>
  <c r="H3211" i="18" s="1"/>
  <c r="F3210" i="18"/>
  <c r="F3209" i="18"/>
  <c r="I3209" i="18" s="1"/>
  <c r="F3208" i="18"/>
  <c r="H3208" i="18" s="1"/>
  <c r="F3207" i="18"/>
  <c r="I3207" i="18" s="1"/>
  <c r="F3206" i="18"/>
  <c r="I3206" i="18" s="1"/>
  <c r="F3205" i="18"/>
  <c r="F3204" i="18"/>
  <c r="G3204" i="18" s="1"/>
  <c r="F3203" i="18"/>
  <c r="I3203" i="18" s="1"/>
  <c r="F3202" i="18"/>
  <c r="H3202" i="18" s="1"/>
  <c r="F3201" i="18"/>
  <c r="F3200" i="18"/>
  <c r="I3200" i="18" s="1"/>
  <c r="F3199" i="18"/>
  <c r="H3199" i="18" s="1"/>
  <c r="F3198" i="18"/>
  <c r="I3198" i="18" s="1"/>
  <c r="F3197" i="18"/>
  <c r="I3197" i="18" s="1"/>
  <c r="F3196" i="18"/>
  <c r="F3195" i="18"/>
  <c r="G3195" i="18" s="1"/>
  <c r="F3194" i="18"/>
  <c r="I3194" i="18" s="1"/>
  <c r="F3193" i="18"/>
  <c r="F3192" i="18"/>
  <c r="F3191" i="18"/>
  <c r="I3191" i="18" s="1"/>
  <c r="F3190" i="18"/>
  <c r="H3190" i="18" s="1"/>
  <c r="F3189" i="18"/>
  <c r="I3189" i="18" s="1"/>
  <c r="F3188" i="18"/>
  <c r="I3188" i="18" s="1"/>
  <c r="F3187" i="18"/>
  <c r="F3186" i="18"/>
  <c r="G3186" i="18" s="1"/>
  <c r="F3185" i="18"/>
  <c r="I3185" i="18" s="1"/>
  <c r="F3184" i="18"/>
  <c r="H3184" i="18" s="1"/>
  <c r="F3183" i="18"/>
  <c r="F3182" i="18"/>
  <c r="I3182" i="18" s="1"/>
  <c r="F3181" i="18"/>
  <c r="H3181" i="18" s="1"/>
  <c r="F3180" i="18"/>
  <c r="I3180" i="18" s="1"/>
  <c r="F3179" i="18"/>
  <c r="I3179" i="18" s="1"/>
  <c r="F3178" i="18"/>
  <c r="F3177" i="18"/>
  <c r="G3177" i="18" s="1"/>
  <c r="F3176" i="18"/>
  <c r="I3176" i="18" s="1"/>
  <c r="F3175" i="18"/>
  <c r="H3175" i="18" s="1"/>
  <c r="F3174" i="18"/>
  <c r="F3173" i="18"/>
  <c r="I3173" i="18" s="1"/>
  <c r="F3172" i="18"/>
  <c r="H3172" i="18" s="1"/>
  <c r="F3171" i="18"/>
  <c r="I3171" i="18" s="1"/>
  <c r="F3170" i="18"/>
  <c r="I3170" i="18" s="1"/>
  <c r="F3169" i="18"/>
  <c r="F3168" i="18"/>
  <c r="G3168" i="18" s="1"/>
  <c r="F3167" i="18"/>
  <c r="I3167" i="18" s="1"/>
  <c r="F3166" i="18"/>
  <c r="F3165" i="18"/>
  <c r="F3164" i="18"/>
  <c r="I3164" i="18" s="1"/>
  <c r="F3163" i="18"/>
  <c r="H3163" i="18" s="1"/>
  <c r="F3162" i="18"/>
  <c r="I3162" i="18" s="1"/>
  <c r="F3161" i="18"/>
  <c r="I3161" i="18" s="1"/>
  <c r="F3160" i="18"/>
  <c r="F3159" i="18"/>
  <c r="G3159" i="18" s="1"/>
  <c r="F3158" i="18"/>
  <c r="I3158" i="18" s="1"/>
  <c r="F3157" i="18"/>
  <c r="H3157" i="18" s="1"/>
  <c r="F3156" i="18"/>
  <c r="F3155" i="18"/>
  <c r="I3155" i="18" s="1"/>
  <c r="F3154" i="18"/>
  <c r="F3153" i="18"/>
  <c r="I3153" i="18" s="1"/>
  <c r="F3152" i="18"/>
  <c r="I3152" i="18" s="1"/>
  <c r="F3151" i="18"/>
  <c r="F3150" i="18"/>
  <c r="G3150" i="18" s="1"/>
  <c r="F3149" i="18"/>
  <c r="I3149" i="18" s="1"/>
  <c r="F3148" i="18"/>
  <c r="H3148" i="18" s="1"/>
  <c r="F3147" i="18"/>
  <c r="F3146" i="18"/>
  <c r="I3146" i="18" s="1"/>
  <c r="F3145" i="18"/>
  <c r="F3144" i="18"/>
  <c r="I3144" i="18" s="1"/>
  <c r="F3143" i="18"/>
  <c r="I3143" i="18" s="1"/>
  <c r="F3142" i="18"/>
  <c r="F3141" i="18"/>
  <c r="G3141" i="18" s="1"/>
  <c r="F3140" i="18"/>
  <c r="I3140" i="18" s="1"/>
  <c r="F3139" i="18"/>
  <c r="F3138" i="18"/>
  <c r="F3137" i="18"/>
  <c r="I3137" i="18" s="1"/>
  <c r="F3136" i="18"/>
  <c r="F3135" i="18"/>
  <c r="I3135" i="18" s="1"/>
  <c r="F3134" i="18"/>
  <c r="I3134" i="18" s="1"/>
  <c r="F3133" i="18"/>
  <c r="F3132" i="18"/>
  <c r="G3132" i="18" s="1"/>
  <c r="F3131" i="18"/>
  <c r="I3131" i="18" s="1"/>
  <c r="F3130" i="18"/>
  <c r="H3130" i="18" s="1"/>
  <c r="F3129" i="18"/>
  <c r="F3128" i="18"/>
  <c r="I3128" i="18" s="1"/>
  <c r="F3127" i="18"/>
  <c r="I3127" i="18" s="1"/>
  <c r="F3126" i="18"/>
  <c r="G3126" i="18" s="1"/>
  <c r="F3125" i="18"/>
  <c r="I3125" i="18" s="1"/>
  <c r="F3124" i="18"/>
  <c r="F3123" i="18"/>
  <c r="G3123" i="18" s="1"/>
  <c r="F3122" i="18"/>
  <c r="I3122" i="18" s="1"/>
  <c r="F3121" i="18"/>
  <c r="H3121" i="18" s="1"/>
  <c r="F3120" i="18"/>
  <c r="I3120" i="18" s="1"/>
  <c r="F3119" i="18"/>
  <c r="I3119" i="18" s="1"/>
  <c r="F3118" i="18"/>
  <c r="F3117" i="18"/>
  <c r="I3117" i="18" s="1"/>
  <c r="F3116" i="18"/>
  <c r="I3116" i="18" s="1"/>
  <c r="F3115" i="18"/>
  <c r="F3114" i="18"/>
  <c r="G3114" i="18" s="1"/>
  <c r="F3113" i="18"/>
  <c r="I3113" i="18" s="1"/>
  <c r="F3112" i="18"/>
  <c r="H3112" i="18" s="1"/>
  <c r="F3111" i="18"/>
  <c r="H3111" i="18" s="1"/>
  <c r="F3110" i="18"/>
  <c r="I3110" i="18" s="1"/>
  <c r="F3109" i="18"/>
  <c r="H3109" i="18" s="1"/>
  <c r="F3108" i="18"/>
  <c r="H3108" i="18" s="1"/>
  <c r="F3107" i="18"/>
  <c r="I3107" i="18" s="1"/>
  <c r="F3106" i="18"/>
  <c r="F3105" i="18"/>
  <c r="F3104" i="18"/>
  <c r="I3104" i="18" s="1"/>
  <c r="F3103" i="18"/>
  <c r="H3103" i="18" s="1"/>
  <c r="F3102" i="18"/>
  <c r="H3102" i="18" s="1"/>
  <c r="F3101" i="18"/>
  <c r="I3101" i="18" s="1"/>
  <c r="F3100" i="18"/>
  <c r="H3100" i="18" s="1"/>
  <c r="F3099" i="18"/>
  <c r="I3099" i="18" s="1"/>
  <c r="F3098" i="18"/>
  <c r="I3098" i="18" s="1"/>
  <c r="F3097" i="18"/>
  <c r="G3097" i="18" s="1"/>
  <c r="F3096" i="18"/>
  <c r="I3096" i="18" s="1"/>
  <c r="F3095" i="18"/>
  <c r="F3094" i="18"/>
  <c r="H3094" i="18" s="1"/>
  <c r="F3093" i="18"/>
  <c r="I3093" i="18" s="1"/>
  <c r="F3092" i="18"/>
  <c r="F3091" i="18"/>
  <c r="H3091" i="18" s="1"/>
  <c r="F3090" i="18"/>
  <c r="G3090" i="18" s="1"/>
  <c r="F3089" i="18"/>
  <c r="F3088" i="18"/>
  <c r="H3088" i="18" s="1"/>
  <c r="F3087" i="18"/>
  <c r="I3087" i="18" s="1"/>
  <c r="F3086" i="18"/>
  <c r="F3085" i="18"/>
  <c r="H3085" i="18" s="1"/>
  <c r="F3084" i="18"/>
  <c r="I3084" i="18" s="1"/>
  <c r="F3083" i="18"/>
  <c r="F3082" i="18"/>
  <c r="H3082" i="18" s="1"/>
  <c r="F3081" i="18"/>
  <c r="G3081" i="18" s="1"/>
  <c r="F3080" i="18"/>
  <c r="F3079" i="18"/>
  <c r="H3079" i="18" s="1"/>
  <c r="F3078" i="18"/>
  <c r="H3078" i="18" s="1"/>
  <c r="F3077" i="18"/>
  <c r="F3076" i="18"/>
  <c r="H3076" i="18" s="1"/>
  <c r="F3075" i="18"/>
  <c r="I3075" i="18" s="1"/>
  <c r="F3074" i="18"/>
  <c r="F3073" i="18"/>
  <c r="H3073" i="18" s="1"/>
  <c r="F3072" i="18"/>
  <c r="G3072" i="18" s="1"/>
  <c r="F3071" i="18"/>
  <c r="F3070" i="18"/>
  <c r="H3070" i="18" s="1"/>
  <c r="F3069" i="18"/>
  <c r="I3069" i="18" s="1"/>
  <c r="F3068" i="18"/>
  <c r="F3067" i="18"/>
  <c r="H3067" i="18" s="1"/>
  <c r="F3066" i="18"/>
  <c r="I3066" i="18" s="1"/>
  <c r="F3065" i="18"/>
  <c r="F3064" i="18"/>
  <c r="H3064" i="18" s="1"/>
  <c r="F3063" i="18"/>
  <c r="G3063" i="18" s="1"/>
  <c r="F3062" i="18"/>
  <c r="F3061" i="18"/>
  <c r="H3061" i="18" s="1"/>
  <c r="F3060" i="18"/>
  <c r="H3060" i="18" s="1"/>
  <c r="F3059" i="18"/>
  <c r="F3058" i="18"/>
  <c r="H3058" i="18" s="1"/>
  <c r="F3057" i="18"/>
  <c r="I3057" i="18" s="1"/>
  <c r="F3056" i="18"/>
  <c r="F3055" i="18"/>
  <c r="H3055" i="18" s="1"/>
  <c r="F3054" i="18"/>
  <c r="G3054" i="18" s="1"/>
  <c r="F3053" i="18"/>
  <c r="F3052" i="18"/>
  <c r="H3052" i="18" s="1"/>
  <c r="F3051" i="18"/>
  <c r="H3051" i="18" s="1"/>
  <c r="F3050" i="18"/>
  <c r="F3049" i="18"/>
  <c r="H3049" i="18" s="1"/>
  <c r="F3048" i="18"/>
  <c r="I3048" i="18" s="1"/>
  <c r="F3047" i="18"/>
  <c r="F3046" i="18"/>
  <c r="H3046" i="18" s="1"/>
  <c r="F3045" i="18"/>
  <c r="H3045" i="18" s="1"/>
  <c r="F3044" i="18"/>
  <c r="F3043" i="18"/>
  <c r="H3043" i="18" s="1"/>
  <c r="F3042" i="18"/>
  <c r="H3042" i="18" s="1"/>
  <c r="F3041" i="18"/>
  <c r="F3040" i="18"/>
  <c r="H3040" i="18" s="1"/>
  <c r="F3039" i="18"/>
  <c r="I3039" i="18" s="1"/>
  <c r="F3038" i="18"/>
  <c r="F3037" i="18"/>
  <c r="H3037" i="18" s="1"/>
  <c r="F3036" i="18"/>
  <c r="H3036" i="18" s="1"/>
  <c r="F3035" i="18"/>
  <c r="F3034" i="18"/>
  <c r="H3034" i="18" s="1"/>
  <c r="F3033" i="18"/>
  <c r="I3033" i="18" s="1"/>
  <c r="F3032" i="18"/>
  <c r="F3031" i="18"/>
  <c r="H3031" i="18" s="1"/>
  <c r="F3030" i="18"/>
  <c r="I3030" i="18" s="1"/>
  <c r="F3029" i="18"/>
  <c r="F3028" i="18"/>
  <c r="H3028" i="18" s="1"/>
  <c r="F3027" i="18"/>
  <c r="I3027" i="18" s="1"/>
  <c r="F3026" i="18"/>
  <c r="F3025" i="18"/>
  <c r="H3025" i="18" s="1"/>
  <c r="F3024" i="18"/>
  <c r="I3024" i="18" s="1"/>
  <c r="F3023" i="18"/>
  <c r="F3022" i="18"/>
  <c r="H3022" i="18" s="1"/>
  <c r="F3021" i="18"/>
  <c r="I3021" i="18" s="1"/>
  <c r="F3020" i="18"/>
  <c r="F3019" i="18"/>
  <c r="H3019" i="18" s="1"/>
  <c r="F3018" i="18"/>
  <c r="I3018" i="18" s="1"/>
  <c r="F3017" i="18"/>
  <c r="F3016" i="18"/>
  <c r="H3016" i="18" s="1"/>
  <c r="F3015" i="18"/>
  <c r="I3015" i="18" s="1"/>
  <c r="F3014" i="18"/>
  <c r="F3013" i="18"/>
  <c r="H3013" i="18" s="1"/>
  <c r="F3012" i="18"/>
  <c r="I3012" i="18" s="1"/>
  <c r="F3011" i="18"/>
  <c r="F3010" i="18"/>
  <c r="H3010" i="18" s="1"/>
  <c r="F3009" i="18"/>
  <c r="I3009" i="18" s="1"/>
  <c r="F3008" i="18"/>
  <c r="F3007" i="18"/>
  <c r="H3007" i="18" s="1"/>
  <c r="F3006" i="18"/>
  <c r="I3006" i="18" s="1"/>
  <c r="F3005" i="18"/>
  <c r="F3004" i="18"/>
  <c r="H3004" i="18" s="1"/>
  <c r="F3003" i="18"/>
  <c r="I3003" i="18" s="1"/>
  <c r="F3002" i="18"/>
  <c r="F3001" i="18"/>
  <c r="H3001" i="18" s="1"/>
  <c r="F3000" i="18"/>
  <c r="I3000" i="18" s="1"/>
  <c r="F2999" i="18"/>
  <c r="H2999" i="18" s="1"/>
  <c r="F2998" i="18"/>
  <c r="H2998" i="18" s="1"/>
  <c r="F2997" i="18"/>
  <c r="I2997" i="18" s="1"/>
  <c r="F2996" i="18"/>
  <c r="F2995" i="18"/>
  <c r="I2995" i="18" s="1"/>
  <c r="F2994" i="18"/>
  <c r="H2994" i="18" s="1"/>
  <c r="F2993" i="18"/>
  <c r="I2993" i="18" s="1"/>
  <c r="F2992" i="18"/>
  <c r="F2991" i="18"/>
  <c r="I2991" i="18" s="1"/>
  <c r="F2990" i="18"/>
  <c r="I2990" i="18" s="1"/>
  <c r="F2989" i="18"/>
  <c r="I2989" i="18" s="1"/>
  <c r="F2988" i="18"/>
  <c r="I2988" i="18" s="1"/>
  <c r="F2987" i="18"/>
  <c r="I2987" i="18" s="1"/>
  <c r="F2986" i="18"/>
  <c r="G2986" i="18" s="1"/>
  <c r="F2985" i="18"/>
  <c r="I2985" i="18" s="1"/>
  <c r="F2984" i="18"/>
  <c r="I2984" i="18" s="1"/>
  <c r="F2983" i="18"/>
  <c r="I2983" i="18" s="1"/>
  <c r="F2982" i="18"/>
  <c r="I2982" i="18" s="1"/>
  <c r="F2981" i="18"/>
  <c r="I2981" i="18" s="1"/>
  <c r="F2980" i="18"/>
  <c r="G2980" i="18" s="1"/>
  <c r="F2979" i="18"/>
  <c r="I2979" i="18" s="1"/>
  <c r="F2978" i="18"/>
  <c r="I2978" i="18" s="1"/>
  <c r="F2977" i="18"/>
  <c r="I2977" i="18" s="1"/>
  <c r="F2976" i="18"/>
  <c r="I2976" i="18" s="1"/>
  <c r="F2975" i="18"/>
  <c r="I2975" i="18" s="1"/>
  <c r="F2974" i="18"/>
  <c r="G2974" i="18" s="1"/>
  <c r="F2973" i="18"/>
  <c r="I2973" i="18" s="1"/>
  <c r="F2972" i="18"/>
  <c r="I2972" i="18" s="1"/>
  <c r="F2971" i="18"/>
  <c r="I2971" i="18" s="1"/>
  <c r="F2970" i="18"/>
  <c r="I2970" i="18" s="1"/>
  <c r="F2969" i="18"/>
  <c r="I2969" i="18" s="1"/>
  <c r="F2968" i="18"/>
  <c r="G2968" i="18" s="1"/>
  <c r="F2967" i="18"/>
  <c r="I2967" i="18" s="1"/>
  <c r="F2966" i="18"/>
  <c r="I2966" i="18" s="1"/>
  <c r="F2965" i="18"/>
  <c r="I2965" i="18" s="1"/>
  <c r="F2964" i="18"/>
  <c r="I2964" i="18" s="1"/>
  <c r="F2963" i="18"/>
  <c r="I2963" i="18" s="1"/>
  <c r="F2962" i="18"/>
  <c r="G2962" i="18" s="1"/>
  <c r="F2961" i="18"/>
  <c r="I2961" i="18" s="1"/>
  <c r="F2960" i="18"/>
  <c r="I2960" i="18" s="1"/>
  <c r="F2959" i="18"/>
  <c r="I2959" i="18" s="1"/>
  <c r="F2958" i="18"/>
  <c r="I2958" i="18" s="1"/>
  <c r="F2957" i="18"/>
  <c r="I2957" i="18" s="1"/>
  <c r="F2956" i="18"/>
  <c r="G2956" i="18" s="1"/>
  <c r="F2955" i="18"/>
  <c r="I2955" i="18" s="1"/>
  <c r="F2954" i="18"/>
  <c r="I2954" i="18" s="1"/>
  <c r="F2953" i="18"/>
  <c r="I2953" i="18" s="1"/>
  <c r="F2952" i="18"/>
  <c r="I2952" i="18" s="1"/>
  <c r="F2951" i="18"/>
  <c r="I2951" i="18" s="1"/>
  <c r="F2950" i="18"/>
  <c r="G2950" i="18" s="1"/>
  <c r="F2949" i="18"/>
  <c r="I2949" i="18" s="1"/>
  <c r="F2948" i="18"/>
  <c r="I2948" i="18" s="1"/>
  <c r="F2947" i="18"/>
  <c r="I2947" i="18" s="1"/>
  <c r="F2946" i="18"/>
  <c r="I2946" i="18" s="1"/>
  <c r="F2945" i="18"/>
  <c r="I2945" i="18" s="1"/>
  <c r="F2944" i="18"/>
  <c r="G2944" i="18" s="1"/>
  <c r="F2943" i="18"/>
  <c r="I2943" i="18" s="1"/>
  <c r="F2942" i="18"/>
  <c r="I2942" i="18" s="1"/>
  <c r="F2941" i="18"/>
  <c r="I2941" i="18" s="1"/>
  <c r="F2940" i="18"/>
  <c r="I2940" i="18" s="1"/>
  <c r="F2939" i="18"/>
  <c r="I2939" i="18" s="1"/>
  <c r="F2938" i="18"/>
  <c r="G2938" i="18" s="1"/>
  <c r="F2937" i="18"/>
  <c r="I2937" i="18" s="1"/>
  <c r="F2936" i="18"/>
  <c r="I2936" i="18" s="1"/>
  <c r="F2935" i="18"/>
  <c r="I2935" i="18" s="1"/>
  <c r="F2934" i="18"/>
  <c r="I2934" i="18" s="1"/>
  <c r="F2933" i="18"/>
  <c r="I2933" i="18" s="1"/>
  <c r="F2932" i="18"/>
  <c r="G2932" i="18" s="1"/>
  <c r="F2931" i="18"/>
  <c r="I2931" i="18" s="1"/>
  <c r="F2930" i="18"/>
  <c r="I2930" i="18" s="1"/>
  <c r="F2929" i="18"/>
  <c r="I2929" i="18" s="1"/>
  <c r="F2928" i="18"/>
  <c r="I2928" i="18" s="1"/>
  <c r="F2927" i="18"/>
  <c r="I2927" i="18" s="1"/>
  <c r="F2926" i="18"/>
  <c r="G2926" i="18" s="1"/>
  <c r="F2925" i="18"/>
  <c r="I2925" i="18" s="1"/>
  <c r="F2924" i="18"/>
  <c r="I2924" i="18" s="1"/>
  <c r="F2923" i="18"/>
  <c r="I2923" i="18" s="1"/>
  <c r="F2922" i="18"/>
  <c r="I2922" i="18" s="1"/>
  <c r="F2921" i="18"/>
  <c r="I2921" i="18" s="1"/>
  <c r="F2920" i="18"/>
  <c r="G2920" i="18" s="1"/>
  <c r="F2919" i="18"/>
  <c r="I2919" i="18" s="1"/>
  <c r="F2918" i="18"/>
  <c r="I2918" i="18" s="1"/>
  <c r="F2917" i="18"/>
  <c r="I2917" i="18" s="1"/>
  <c r="F2916" i="18"/>
  <c r="I2916" i="18" s="1"/>
  <c r="F2915" i="18"/>
  <c r="I2915" i="18" s="1"/>
  <c r="F2914" i="18"/>
  <c r="G2914" i="18" s="1"/>
  <c r="F2913" i="18"/>
  <c r="I2913" i="18" s="1"/>
  <c r="F2912" i="18"/>
  <c r="I2912" i="18" s="1"/>
  <c r="F2911" i="18"/>
  <c r="I2911" i="18" s="1"/>
  <c r="F2910" i="18"/>
  <c r="I2910" i="18" s="1"/>
  <c r="F2909" i="18"/>
  <c r="I2909" i="18" s="1"/>
  <c r="F2908" i="18"/>
  <c r="G2908" i="18" s="1"/>
  <c r="F2907" i="18"/>
  <c r="I2907" i="18" s="1"/>
  <c r="F2906" i="18"/>
  <c r="I2906" i="18" s="1"/>
  <c r="F2905" i="18"/>
  <c r="I2905" i="18" s="1"/>
  <c r="F2904" i="18"/>
  <c r="I2904" i="18" s="1"/>
  <c r="F2903" i="18"/>
  <c r="I2903" i="18" s="1"/>
  <c r="F2902" i="18"/>
  <c r="G2902" i="18" s="1"/>
  <c r="F2901" i="18"/>
  <c r="I2901" i="18" s="1"/>
  <c r="F2900" i="18"/>
  <c r="I2900" i="18" s="1"/>
  <c r="F2899" i="18"/>
  <c r="I2899" i="18" s="1"/>
  <c r="F2898" i="18"/>
  <c r="I2898" i="18" s="1"/>
  <c r="F2897" i="18"/>
  <c r="I2897" i="18" s="1"/>
  <c r="F2896" i="18"/>
  <c r="G2896" i="18" s="1"/>
  <c r="F2895" i="18"/>
  <c r="I2895" i="18" s="1"/>
  <c r="F2894" i="18"/>
  <c r="I2894" i="18" s="1"/>
  <c r="F2893" i="18"/>
  <c r="I2893" i="18" s="1"/>
  <c r="F2892" i="18"/>
  <c r="I2892" i="18" s="1"/>
  <c r="F2891" i="18"/>
  <c r="I2891" i="18" s="1"/>
  <c r="F2890" i="18"/>
  <c r="G2890" i="18" s="1"/>
  <c r="F2889" i="18"/>
  <c r="I2889" i="18" s="1"/>
  <c r="F2888" i="18"/>
  <c r="F2887" i="18"/>
  <c r="I2887" i="18" s="1"/>
  <c r="F2886" i="18"/>
  <c r="I2886" i="18" s="1"/>
  <c r="F2885" i="18"/>
  <c r="F2884" i="18"/>
  <c r="G2884" i="18" s="1"/>
  <c r="F2883" i="18"/>
  <c r="I2883" i="18" s="1"/>
  <c r="F2882" i="18"/>
  <c r="F2881" i="18"/>
  <c r="I2881" i="18" s="1"/>
  <c r="F2880" i="18"/>
  <c r="I2880" i="18" s="1"/>
  <c r="F2879" i="18"/>
  <c r="F2878" i="18"/>
  <c r="G2878" i="18" s="1"/>
  <c r="F2877" i="18"/>
  <c r="F2876" i="18"/>
  <c r="F2875" i="18"/>
  <c r="I2875" i="18" s="1"/>
  <c r="F2874" i="18"/>
  <c r="F2873" i="18"/>
  <c r="F2872" i="18"/>
  <c r="G2872" i="18" s="1"/>
  <c r="F2871" i="18"/>
  <c r="F2870" i="18"/>
  <c r="F2869" i="18"/>
  <c r="I2869" i="18" s="1"/>
  <c r="F2868" i="18"/>
  <c r="F2867" i="18"/>
  <c r="G2867" i="18" s="1"/>
  <c r="F2866" i="18"/>
  <c r="I2866" i="18" s="1"/>
  <c r="F2865" i="18"/>
  <c r="F2864" i="18"/>
  <c r="F2863" i="18"/>
  <c r="I2863" i="18" s="1"/>
  <c r="F2862" i="18"/>
  <c r="F2861" i="18"/>
  <c r="F2860" i="18"/>
  <c r="H2860" i="18" s="1"/>
  <c r="F2859" i="18"/>
  <c r="F2858" i="18"/>
  <c r="G2858" i="18" s="1"/>
  <c r="F2857" i="18"/>
  <c r="I2857" i="18" s="1"/>
  <c r="F2856" i="18"/>
  <c r="F2855" i="18"/>
  <c r="G2855" i="18" s="1"/>
  <c r="F2854" i="18"/>
  <c r="G2854" i="18" s="1"/>
  <c r="F2853" i="18"/>
  <c r="F2852" i="18"/>
  <c r="F2851" i="18"/>
  <c r="G2851" i="18" s="1"/>
  <c r="F2850" i="18"/>
  <c r="F2849" i="18"/>
  <c r="G2849" i="18" s="1"/>
  <c r="F2848" i="18"/>
  <c r="G2848" i="18" s="1"/>
  <c r="F2847" i="18"/>
  <c r="F2846" i="18"/>
  <c r="F2845" i="18"/>
  <c r="F2844" i="18"/>
  <c r="F2843" i="18"/>
  <c r="F2842" i="18"/>
  <c r="I2842" i="18" s="1"/>
  <c r="F2841" i="18"/>
  <c r="F2840" i="18"/>
  <c r="F2839" i="18"/>
  <c r="I2839" i="18" s="1"/>
  <c r="F2838" i="18"/>
  <c r="F2837" i="18"/>
  <c r="F2836" i="18"/>
  <c r="I2836" i="18" s="1"/>
  <c r="F2835" i="18"/>
  <c r="F2834" i="18"/>
  <c r="F2833" i="18"/>
  <c r="I2833" i="18" s="1"/>
  <c r="F2832" i="18"/>
  <c r="F2831" i="18"/>
  <c r="F2830" i="18"/>
  <c r="I2830" i="18" s="1"/>
  <c r="F2829" i="18"/>
  <c r="F2828" i="18"/>
  <c r="F2827" i="18"/>
  <c r="I2827" i="18" s="1"/>
  <c r="F2826" i="18"/>
  <c r="F2825" i="18"/>
  <c r="F2824" i="18"/>
  <c r="I2824" i="18" s="1"/>
  <c r="F2823" i="18"/>
  <c r="F2822" i="18"/>
  <c r="G2822" i="18" s="1"/>
  <c r="F2821" i="18"/>
  <c r="G2821" i="18" s="1"/>
  <c r="F2820" i="18"/>
  <c r="F2819" i="18"/>
  <c r="F2818" i="18"/>
  <c r="H2818" i="18" s="1"/>
  <c r="F2817" i="18"/>
  <c r="F2816" i="18"/>
  <c r="F2815" i="18"/>
  <c r="I2815" i="18" s="1"/>
  <c r="F2814" i="18"/>
  <c r="F2813" i="18"/>
  <c r="G2813" i="18" s="1"/>
  <c r="F2812" i="18"/>
  <c r="I2812" i="18" s="1"/>
  <c r="F2811" i="18"/>
  <c r="F2810" i="18"/>
  <c r="F2809" i="18"/>
  <c r="I2809" i="18" s="1"/>
  <c r="F2808" i="18"/>
  <c r="G2808" i="18" s="1"/>
  <c r="F2807" i="18"/>
  <c r="G2807" i="18" s="1"/>
  <c r="F2806" i="18"/>
  <c r="G2806" i="18" s="1"/>
  <c r="F2805" i="18"/>
  <c r="G2805" i="18" s="1"/>
  <c r="F2804" i="18"/>
  <c r="F2803" i="18"/>
  <c r="I2803" i="18" s="1"/>
  <c r="F2802" i="18"/>
  <c r="F2801" i="18"/>
  <c r="F2800" i="18"/>
  <c r="I2800" i="18" s="1"/>
  <c r="F2799" i="18"/>
  <c r="G2799" i="18" s="1"/>
  <c r="F2798" i="18"/>
  <c r="G2798" i="18" s="1"/>
  <c r="F2797" i="18"/>
  <c r="G2797" i="18" s="1"/>
  <c r="F2796" i="18"/>
  <c r="G2796" i="18" s="1"/>
  <c r="F2795" i="18"/>
  <c r="F2794" i="18"/>
  <c r="I2794" i="18" s="1"/>
  <c r="F2793" i="18"/>
  <c r="F2792" i="18"/>
  <c r="F2791" i="18"/>
  <c r="I2791" i="18" s="1"/>
  <c r="F2790" i="18"/>
  <c r="G2790" i="18" s="1"/>
  <c r="F2789" i="18"/>
  <c r="G2789" i="18" s="1"/>
  <c r="F2788" i="18"/>
  <c r="G2788" i="18" s="1"/>
  <c r="F2787" i="18"/>
  <c r="G2787" i="18" s="1"/>
  <c r="F2786" i="18"/>
  <c r="H2786" i="18" s="1"/>
  <c r="F2785" i="18"/>
  <c r="I2785" i="18" s="1"/>
  <c r="F2784" i="18"/>
  <c r="G2784" i="18" s="1"/>
  <c r="F2783" i="18"/>
  <c r="H2783" i="18" s="1"/>
  <c r="F2782" i="18"/>
  <c r="G2782" i="18" s="1"/>
  <c r="F2781" i="18"/>
  <c r="G2781" i="18" s="1"/>
  <c r="F2780" i="18"/>
  <c r="H2780" i="18" s="1"/>
  <c r="F2779" i="18"/>
  <c r="I2779" i="18" s="1"/>
  <c r="F2778" i="18"/>
  <c r="G2778" i="18" s="1"/>
  <c r="F2777" i="18"/>
  <c r="H2777" i="18" s="1"/>
  <c r="F2776" i="18"/>
  <c r="F2775" i="18"/>
  <c r="G2775" i="18" s="1"/>
  <c r="F2774" i="18"/>
  <c r="H2774" i="18" s="1"/>
  <c r="F2773" i="18"/>
  <c r="I2773" i="18" s="1"/>
  <c r="F2772" i="18"/>
  <c r="I2772" i="18" s="1"/>
  <c r="F2771" i="18"/>
  <c r="I2771" i="18" s="1"/>
  <c r="F2770" i="18"/>
  <c r="I2770" i="18" s="1"/>
  <c r="F2769" i="18"/>
  <c r="G2769" i="18" s="1"/>
  <c r="F2768" i="18"/>
  <c r="I2768" i="18" s="1"/>
  <c r="F2767" i="18"/>
  <c r="I2767" i="18" s="1"/>
  <c r="F2766" i="18"/>
  <c r="G2766" i="18" s="1"/>
  <c r="F2765" i="18"/>
  <c r="I2765" i="18" s="1"/>
  <c r="F2764" i="18"/>
  <c r="I2764" i="18" s="1"/>
  <c r="F2763" i="18"/>
  <c r="G2763" i="18" s="1"/>
  <c r="F2762" i="18"/>
  <c r="I2762" i="18" s="1"/>
  <c r="F2761" i="18"/>
  <c r="I2761" i="18" s="1"/>
  <c r="F2760" i="18"/>
  <c r="G2760" i="18" s="1"/>
  <c r="F2759" i="18"/>
  <c r="I2759" i="18" s="1"/>
  <c r="F2758" i="18"/>
  <c r="I2758" i="18" s="1"/>
  <c r="F2757" i="18"/>
  <c r="G2757" i="18" s="1"/>
  <c r="F2756" i="18"/>
  <c r="I2756" i="18" s="1"/>
  <c r="F2755" i="18"/>
  <c r="I2755" i="18" s="1"/>
  <c r="F2754" i="18"/>
  <c r="G2754" i="18" s="1"/>
  <c r="F2753" i="18"/>
  <c r="I2753" i="18" s="1"/>
  <c r="F2752" i="18"/>
  <c r="I2752" i="18" s="1"/>
  <c r="F2751" i="18"/>
  <c r="G2751" i="18" s="1"/>
  <c r="F2750" i="18"/>
  <c r="I2750" i="18" s="1"/>
  <c r="F2749" i="18"/>
  <c r="I2749" i="18" s="1"/>
  <c r="F2748" i="18"/>
  <c r="G2748" i="18" s="1"/>
  <c r="F2747" i="18"/>
  <c r="I2747" i="18" s="1"/>
  <c r="F2746" i="18"/>
  <c r="I2746" i="18" s="1"/>
  <c r="F2745" i="18"/>
  <c r="G2745" i="18" s="1"/>
  <c r="F2744" i="18"/>
  <c r="I2744" i="18" s="1"/>
  <c r="F2743" i="18"/>
  <c r="I2743" i="18" s="1"/>
  <c r="F2742" i="18"/>
  <c r="G2742" i="18" s="1"/>
  <c r="F2741" i="18"/>
  <c r="I2741" i="18" s="1"/>
  <c r="F2740" i="18"/>
  <c r="I2740" i="18" s="1"/>
  <c r="F2739" i="18"/>
  <c r="G2739" i="18" s="1"/>
  <c r="F2738" i="18"/>
  <c r="I2738" i="18" s="1"/>
  <c r="F2737" i="18"/>
  <c r="I2737" i="18" s="1"/>
  <c r="F2736" i="18"/>
  <c r="G2736" i="18" s="1"/>
  <c r="F2735" i="18"/>
  <c r="I2735" i="18" s="1"/>
  <c r="F2734" i="18"/>
  <c r="I2734" i="18" s="1"/>
  <c r="F2733" i="18"/>
  <c r="G2733" i="18" s="1"/>
  <c r="F2732" i="18"/>
  <c r="I2732" i="18" s="1"/>
  <c r="F2731" i="18"/>
  <c r="I2731" i="18" s="1"/>
  <c r="F2730" i="18"/>
  <c r="G2730" i="18" s="1"/>
  <c r="F2729" i="18"/>
  <c r="I2729" i="18" s="1"/>
  <c r="F2728" i="18"/>
  <c r="I2728" i="18" s="1"/>
  <c r="F2727" i="18"/>
  <c r="G2727" i="18" s="1"/>
  <c r="F2726" i="18"/>
  <c r="I2726" i="18" s="1"/>
  <c r="F2725" i="18"/>
  <c r="I2725" i="18" s="1"/>
  <c r="F2724" i="18"/>
  <c r="G2724" i="18" s="1"/>
  <c r="F2723" i="18"/>
  <c r="I2723" i="18" s="1"/>
  <c r="F2722" i="18"/>
  <c r="I2722" i="18" s="1"/>
  <c r="F2721" i="18"/>
  <c r="G2721" i="18" s="1"/>
  <c r="F2720" i="18"/>
  <c r="I2720" i="18" s="1"/>
  <c r="F2719" i="18"/>
  <c r="I2719" i="18" s="1"/>
  <c r="F2718" i="18"/>
  <c r="G2718" i="18" s="1"/>
  <c r="F2717" i="18"/>
  <c r="I2717" i="18" s="1"/>
  <c r="F2716" i="18"/>
  <c r="I2716" i="18" s="1"/>
  <c r="F2715" i="18"/>
  <c r="G2715" i="18" s="1"/>
  <c r="F2714" i="18"/>
  <c r="I2714" i="18" s="1"/>
  <c r="F2713" i="18"/>
  <c r="I2713" i="18" s="1"/>
  <c r="F2712" i="18"/>
  <c r="G2712" i="18" s="1"/>
  <c r="F2711" i="18"/>
  <c r="I2711" i="18" s="1"/>
  <c r="F2710" i="18"/>
  <c r="I2710" i="18" s="1"/>
  <c r="F2709" i="18"/>
  <c r="G2709" i="18" s="1"/>
  <c r="F2708" i="18"/>
  <c r="I2708" i="18" s="1"/>
  <c r="F2707" i="18"/>
  <c r="I2707" i="18" s="1"/>
  <c r="F2706" i="18"/>
  <c r="G2706" i="18" s="1"/>
  <c r="F2705" i="18"/>
  <c r="I2705" i="18" s="1"/>
  <c r="F2704" i="18"/>
  <c r="I2704" i="18" s="1"/>
  <c r="F2703" i="18"/>
  <c r="G2703" i="18" s="1"/>
  <c r="F2702" i="18"/>
  <c r="I2702" i="18" s="1"/>
  <c r="F2701" i="18"/>
  <c r="I2701" i="18" s="1"/>
  <c r="F2700" i="18"/>
  <c r="G2700" i="18" s="1"/>
  <c r="F2699" i="18"/>
  <c r="I2699" i="18" s="1"/>
  <c r="F2698" i="18"/>
  <c r="I2698" i="18" s="1"/>
  <c r="F2697" i="18"/>
  <c r="G2697" i="18" s="1"/>
  <c r="F2696" i="18"/>
  <c r="I2696" i="18" s="1"/>
  <c r="F2695" i="18"/>
  <c r="I2695" i="18" s="1"/>
  <c r="F2694" i="18"/>
  <c r="G2694" i="18" s="1"/>
  <c r="F2693" i="18"/>
  <c r="I2693" i="18" s="1"/>
  <c r="F2692" i="18"/>
  <c r="I2692" i="18" s="1"/>
  <c r="F2691" i="18"/>
  <c r="G2691" i="18" s="1"/>
  <c r="F2690" i="18"/>
  <c r="I2690" i="18" s="1"/>
  <c r="F2689" i="18"/>
  <c r="I2689" i="18" s="1"/>
  <c r="F2688" i="18"/>
  <c r="G2688" i="18" s="1"/>
  <c r="F2687" i="18"/>
  <c r="F2686" i="18"/>
  <c r="I2686" i="18" s="1"/>
  <c r="F2685" i="18"/>
  <c r="G2685" i="18" s="1"/>
  <c r="F2684" i="18"/>
  <c r="F2683" i="18"/>
  <c r="I2683" i="18" s="1"/>
  <c r="F2682" i="18"/>
  <c r="G2682" i="18" s="1"/>
  <c r="F2681" i="18"/>
  <c r="F2680" i="18"/>
  <c r="I2680" i="18" s="1"/>
  <c r="F2679" i="18"/>
  <c r="G2679" i="18" s="1"/>
  <c r="F2678" i="18"/>
  <c r="F2677" i="18"/>
  <c r="I2677" i="18" s="1"/>
  <c r="F2676" i="18"/>
  <c r="G2676" i="18" s="1"/>
  <c r="F2675" i="18"/>
  <c r="F2674" i="18"/>
  <c r="I2674" i="18" s="1"/>
  <c r="F2673" i="18"/>
  <c r="G2673" i="18" s="1"/>
  <c r="F2672" i="18"/>
  <c r="F2671" i="18"/>
  <c r="I2671" i="18" s="1"/>
  <c r="F2670" i="18"/>
  <c r="G2670" i="18" s="1"/>
  <c r="F2669" i="18"/>
  <c r="F2668" i="18"/>
  <c r="I2668" i="18" s="1"/>
  <c r="F2667" i="18"/>
  <c r="G2667" i="18" s="1"/>
  <c r="F2666" i="18"/>
  <c r="F2665" i="18"/>
  <c r="I2665" i="18" s="1"/>
  <c r="F2664" i="18"/>
  <c r="G2664" i="18" s="1"/>
  <c r="F2663" i="18"/>
  <c r="F2662" i="18"/>
  <c r="I2662" i="18" s="1"/>
  <c r="F2661" i="18"/>
  <c r="G2661" i="18" s="1"/>
  <c r="F2660" i="18"/>
  <c r="F2659" i="18"/>
  <c r="I2659" i="18" s="1"/>
  <c r="F2658" i="18"/>
  <c r="G2658" i="18" s="1"/>
  <c r="F2657" i="18"/>
  <c r="F2656" i="18"/>
  <c r="I2656" i="18" s="1"/>
  <c r="F2655" i="18"/>
  <c r="G2655" i="18" s="1"/>
  <c r="F2654" i="18"/>
  <c r="F2653" i="18"/>
  <c r="F2652" i="18"/>
  <c r="G2652" i="18" s="1"/>
  <c r="F2651" i="18"/>
  <c r="F2650" i="18"/>
  <c r="F2649" i="18"/>
  <c r="G2649" i="18" s="1"/>
  <c r="F2648" i="18"/>
  <c r="F2647" i="18"/>
  <c r="F2646" i="18"/>
  <c r="G2646" i="18" s="1"/>
  <c r="F2645" i="18"/>
  <c r="F2644" i="18"/>
  <c r="F2643" i="18"/>
  <c r="F2642" i="18"/>
  <c r="F2641" i="18"/>
  <c r="F2640" i="18"/>
  <c r="G2640" i="18" s="1"/>
  <c r="F2639" i="18"/>
  <c r="F2638" i="18"/>
  <c r="F2637" i="18"/>
  <c r="G2637" i="18" s="1"/>
  <c r="F2636" i="18"/>
  <c r="F2635" i="18"/>
  <c r="F2634" i="18"/>
  <c r="G2634" i="18" s="1"/>
  <c r="F2633" i="18"/>
  <c r="G2633" i="18" s="1"/>
  <c r="F2632" i="18"/>
  <c r="G2632" i="18" s="1"/>
  <c r="F2631" i="18"/>
  <c r="G2631" i="18" s="1"/>
  <c r="F2630" i="18"/>
  <c r="F2629" i="18"/>
  <c r="F2628" i="18"/>
  <c r="G2628" i="18" s="1"/>
  <c r="F2627" i="18"/>
  <c r="G2627" i="18" s="1"/>
  <c r="F2626" i="18"/>
  <c r="F2625" i="18"/>
  <c r="G2625" i="18" s="1"/>
  <c r="F2624" i="18"/>
  <c r="F2623" i="18"/>
  <c r="F2622" i="18"/>
  <c r="G2622" i="18" s="1"/>
  <c r="F2621" i="18"/>
  <c r="F2620" i="18"/>
  <c r="G2620" i="18" s="1"/>
  <c r="F2619" i="18"/>
  <c r="G2619" i="18" s="1"/>
  <c r="F2618" i="18"/>
  <c r="F2617" i="18"/>
  <c r="F2616" i="18"/>
  <c r="G2616" i="18" s="1"/>
  <c r="F2615" i="18"/>
  <c r="G2615" i="18" s="1"/>
  <c r="F2614" i="18"/>
  <c r="G2614" i="18" s="1"/>
  <c r="F2613" i="18"/>
  <c r="G2613" i="18" s="1"/>
  <c r="F2612" i="18"/>
  <c r="F2611" i="18"/>
  <c r="G2611" i="18" s="1"/>
  <c r="F2610" i="18"/>
  <c r="G2610" i="18" s="1"/>
  <c r="F2609" i="18"/>
  <c r="G2609" i="18" s="1"/>
  <c r="F2608" i="18"/>
  <c r="F2607" i="18"/>
  <c r="G2607" i="18" s="1"/>
  <c r="F2606" i="18"/>
  <c r="G2606" i="18" s="1"/>
  <c r="F2605" i="18"/>
  <c r="F2604" i="18"/>
  <c r="G2604" i="18" s="1"/>
  <c r="F2603" i="18"/>
  <c r="F2602" i="18"/>
  <c r="G2602" i="18" s="1"/>
  <c r="F2601" i="18"/>
  <c r="G2601" i="18" s="1"/>
  <c r="F2600" i="18"/>
  <c r="F2599" i="18"/>
  <c r="F2598" i="18"/>
  <c r="G2598" i="18" s="1"/>
  <c r="F2597" i="18"/>
  <c r="H2597" i="18" s="1"/>
  <c r="F2596" i="18"/>
  <c r="G2596" i="18" s="1"/>
  <c r="F2595" i="18"/>
  <c r="G2595" i="18" s="1"/>
  <c r="F2594" i="18"/>
  <c r="H2594" i="18" s="1"/>
  <c r="F2593" i="18"/>
  <c r="F2592" i="18"/>
  <c r="G2592" i="18" s="1"/>
  <c r="F2591" i="18"/>
  <c r="H2591" i="18" s="1"/>
  <c r="F2590" i="18"/>
  <c r="F2589" i="18"/>
  <c r="G2589" i="18" s="1"/>
  <c r="F2588" i="18"/>
  <c r="H2588" i="18" s="1"/>
  <c r="F2587" i="18"/>
  <c r="G2587" i="18" s="1"/>
  <c r="F2586" i="18"/>
  <c r="F2585" i="18"/>
  <c r="H2585" i="18" s="1"/>
  <c r="F2584" i="18"/>
  <c r="F2583" i="18"/>
  <c r="G2583" i="18" s="1"/>
  <c r="F2582" i="18"/>
  <c r="H2582" i="18" s="1"/>
  <c r="F2581" i="18"/>
  <c r="F2580" i="18"/>
  <c r="G2580" i="18" s="1"/>
  <c r="F2579" i="18"/>
  <c r="H2579" i="18" s="1"/>
  <c r="F2578" i="18"/>
  <c r="H2578" i="18" s="1"/>
  <c r="F2577" i="18"/>
  <c r="G2577" i="18" s="1"/>
  <c r="F2576" i="18"/>
  <c r="H2576" i="18" s="1"/>
  <c r="F2575" i="18"/>
  <c r="H2575" i="18" s="1"/>
  <c r="F2574" i="18"/>
  <c r="G2574" i="18" s="1"/>
  <c r="F2573" i="18"/>
  <c r="I2573" i="18" s="1"/>
  <c r="F2572" i="18"/>
  <c r="H2572" i="18" s="1"/>
  <c r="F2571" i="18"/>
  <c r="G2571" i="18" s="1"/>
  <c r="F2570" i="18"/>
  <c r="I2570" i="18" s="1"/>
  <c r="F2569" i="18"/>
  <c r="H2569" i="18" s="1"/>
  <c r="F2568" i="18"/>
  <c r="G2568" i="18" s="1"/>
  <c r="F2567" i="18"/>
  <c r="G2567" i="18" s="1"/>
  <c r="F2566" i="18"/>
  <c r="H2566" i="18" s="1"/>
  <c r="F2565" i="18"/>
  <c r="G2565" i="18" s="1"/>
  <c r="F2564" i="18"/>
  <c r="H2564" i="18" s="1"/>
  <c r="F2563" i="18"/>
  <c r="H2563" i="18" s="1"/>
  <c r="F2562" i="18"/>
  <c r="G2562" i="18" s="1"/>
  <c r="F2561" i="18"/>
  <c r="I2561" i="18" s="1"/>
  <c r="F2560" i="18"/>
  <c r="G2560" i="18" s="1"/>
  <c r="F2559" i="18"/>
  <c r="G2559" i="18" s="1"/>
  <c r="F2558" i="18"/>
  <c r="I2558" i="18" s="1"/>
  <c r="F2557" i="18"/>
  <c r="I2557" i="18" s="1"/>
  <c r="F2556" i="18"/>
  <c r="G2556" i="18" s="1"/>
  <c r="F2555" i="18"/>
  <c r="F2554" i="18"/>
  <c r="H2554" i="18" s="1"/>
  <c r="F2553" i="18"/>
  <c r="I2553" i="18" s="1"/>
  <c r="F2552" i="18"/>
  <c r="H2552" i="18" s="1"/>
  <c r="F2551" i="18"/>
  <c r="H2551" i="18" s="1"/>
  <c r="F2550" i="18"/>
  <c r="I2550" i="18" s="1"/>
  <c r="F2549" i="18"/>
  <c r="H2549" i="18" s="1"/>
  <c r="F2548" i="18"/>
  <c r="H2548" i="18" s="1"/>
  <c r="F2547" i="18"/>
  <c r="I2547" i="18" s="1"/>
  <c r="F2546" i="18"/>
  <c r="F2545" i="18"/>
  <c r="H2545" i="18" s="1"/>
  <c r="F2544" i="18"/>
  <c r="I2544" i="18" s="1"/>
  <c r="F2543" i="18"/>
  <c r="H2543" i="18" s="1"/>
  <c r="F2542" i="18"/>
  <c r="H2542" i="18" s="1"/>
  <c r="F2541" i="18"/>
  <c r="I2541" i="18" s="1"/>
  <c r="F2540" i="18"/>
  <c r="H2540" i="18" s="1"/>
  <c r="F2539" i="18"/>
  <c r="H2539" i="18" s="1"/>
  <c r="F2538" i="18"/>
  <c r="I2538" i="18" s="1"/>
  <c r="F2537" i="18"/>
  <c r="F2536" i="18"/>
  <c r="H2536" i="18" s="1"/>
  <c r="F2535" i="18"/>
  <c r="I2535" i="18" s="1"/>
  <c r="F2534" i="18"/>
  <c r="H2534" i="18" s="1"/>
  <c r="F2533" i="18"/>
  <c r="H2533" i="18" s="1"/>
  <c r="F2532" i="18"/>
  <c r="I2532" i="18" s="1"/>
  <c r="F2531" i="18"/>
  <c r="H2531" i="18" s="1"/>
  <c r="F2530" i="18"/>
  <c r="H2530" i="18" s="1"/>
  <c r="F2529" i="18"/>
  <c r="I2529" i="18" s="1"/>
  <c r="F2528" i="18"/>
  <c r="F2527" i="18"/>
  <c r="H2527" i="18" s="1"/>
  <c r="F2526" i="18"/>
  <c r="I2526" i="18" s="1"/>
  <c r="F2525" i="18"/>
  <c r="H2525" i="18" s="1"/>
  <c r="F2524" i="18"/>
  <c r="H2524" i="18" s="1"/>
  <c r="F2523" i="18"/>
  <c r="I2523" i="18" s="1"/>
  <c r="F2522" i="18"/>
  <c r="H2522" i="18" s="1"/>
  <c r="F2521" i="18"/>
  <c r="H2521" i="18" s="1"/>
  <c r="F2520" i="18"/>
  <c r="I2520" i="18" s="1"/>
  <c r="F2519" i="18"/>
  <c r="F2518" i="18"/>
  <c r="H2518" i="18" s="1"/>
  <c r="F2517" i="18"/>
  <c r="I2517" i="18" s="1"/>
  <c r="F2516" i="18"/>
  <c r="H2516" i="18" s="1"/>
  <c r="F2515" i="18"/>
  <c r="H2515" i="18" s="1"/>
  <c r="F2514" i="18"/>
  <c r="I2514" i="18" s="1"/>
  <c r="F2513" i="18"/>
  <c r="H2513" i="18" s="1"/>
  <c r="F2512" i="18"/>
  <c r="H2512" i="18" s="1"/>
  <c r="F2511" i="18"/>
  <c r="I2511" i="18" s="1"/>
  <c r="F2510" i="18"/>
  <c r="F2509" i="18"/>
  <c r="H2509" i="18" s="1"/>
  <c r="F2508" i="18"/>
  <c r="I2508" i="18" s="1"/>
  <c r="F2507" i="18"/>
  <c r="H2507" i="18" s="1"/>
  <c r="F2506" i="18"/>
  <c r="H2506" i="18" s="1"/>
  <c r="F2505" i="18"/>
  <c r="I2505" i="18" s="1"/>
  <c r="F2504" i="18"/>
  <c r="H2504" i="18" s="1"/>
  <c r="F2503" i="18"/>
  <c r="H2503" i="18" s="1"/>
  <c r="F2502" i="18"/>
  <c r="I2502" i="18" s="1"/>
  <c r="F2501" i="18"/>
  <c r="F2500" i="18"/>
  <c r="H2500" i="18" s="1"/>
  <c r="F2499" i="18"/>
  <c r="I2499" i="18" s="1"/>
  <c r="F2498" i="18"/>
  <c r="H2498" i="18" s="1"/>
  <c r="F2497" i="18"/>
  <c r="H2497" i="18" s="1"/>
  <c r="F2496" i="18"/>
  <c r="I2496" i="18" s="1"/>
  <c r="F2495" i="18"/>
  <c r="H2495" i="18" s="1"/>
  <c r="F2494" i="18"/>
  <c r="H2494" i="18" s="1"/>
  <c r="F2493" i="18"/>
  <c r="I2493" i="18" s="1"/>
  <c r="F2492" i="18"/>
  <c r="F2491" i="18"/>
  <c r="H2491" i="18" s="1"/>
  <c r="F2490" i="18"/>
  <c r="I2490" i="18" s="1"/>
  <c r="F2489" i="18"/>
  <c r="I2489" i="18" s="1"/>
  <c r="F2488" i="18"/>
  <c r="H2488" i="18" s="1"/>
  <c r="F2487" i="18"/>
  <c r="I2487" i="18" s="1"/>
  <c r="F2486" i="18"/>
  <c r="I2486" i="18" s="1"/>
  <c r="F2485" i="18"/>
  <c r="H2485" i="18" s="1"/>
  <c r="F2484" i="18"/>
  <c r="I2484" i="18" s="1"/>
  <c r="F2483" i="18"/>
  <c r="I2483" i="18" s="1"/>
  <c r="F2482" i="18"/>
  <c r="H2482" i="18" s="1"/>
  <c r="F2481" i="18"/>
  <c r="I2481" i="18" s="1"/>
  <c r="F2480" i="18"/>
  <c r="I2480" i="18" s="1"/>
  <c r="F2479" i="18"/>
  <c r="H2479" i="18" s="1"/>
  <c r="F2478" i="18"/>
  <c r="I2478" i="18" s="1"/>
  <c r="F2477" i="18"/>
  <c r="I2477" i="18" s="1"/>
  <c r="F2476" i="18"/>
  <c r="H2476" i="18" s="1"/>
  <c r="F2475" i="18"/>
  <c r="I2475" i="18" s="1"/>
  <c r="F2474" i="18"/>
  <c r="I2474" i="18" s="1"/>
  <c r="F2473" i="18"/>
  <c r="H2473" i="18" s="1"/>
  <c r="F2472" i="18"/>
  <c r="I2472" i="18" s="1"/>
  <c r="F2471" i="18"/>
  <c r="I2471" i="18" s="1"/>
  <c r="F2470" i="18"/>
  <c r="H2470" i="18" s="1"/>
  <c r="F2469" i="18"/>
  <c r="I2469" i="18" s="1"/>
  <c r="F2468" i="18"/>
  <c r="I2468" i="18" s="1"/>
  <c r="F2467" i="18"/>
  <c r="H2467" i="18" s="1"/>
  <c r="F2466" i="18"/>
  <c r="I2466" i="18" s="1"/>
  <c r="F2465" i="18"/>
  <c r="I2465" i="18" s="1"/>
  <c r="F2464" i="18"/>
  <c r="H2464" i="18" s="1"/>
  <c r="F2463" i="18"/>
  <c r="I2463" i="18" s="1"/>
  <c r="F2462" i="18"/>
  <c r="I2462" i="18" s="1"/>
  <c r="F2461" i="18"/>
  <c r="H2461" i="18" s="1"/>
  <c r="F2460" i="18"/>
  <c r="I2460" i="18" s="1"/>
  <c r="F2459" i="18"/>
  <c r="I2459" i="18" s="1"/>
  <c r="F2458" i="18"/>
  <c r="H2458" i="18" s="1"/>
  <c r="F2457" i="18"/>
  <c r="I2457" i="18" s="1"/>
  <c r="F2456" i="18"/>
  <c r="I2456" i="18" s="1"/>
  <c r="F2455" i="18"/>
  <c r="H2455" i="18" s="1"/>
  <c r="F2454" i="18"/>
  <c r="I2454" i="18" s="1"/>
  <c r="F2453" i="18"/>
  <c r="I2453" i="18" s="1"/>
  <c r="F2452" i="18"/>
  <c r="H2452" i="18" s="1"/>
  <c r="F2451" i="18"/>
  <c r="I2451" i="18" s="1"/>
  <c r="F2450" i="18"/>
  <c r="I2450" i="18" s="1"/>
  <c r="F2449" i="18"/>
  <c r="F2448" i="18"/>
  <c r="I2448" i="18" s="1"/>
  <c r="F2447" i="18"/>
  <c r="I2447" i="18" s="1"/>
  <c r="F2446" i="18"/>
  <c r="H2446" i="18" s="1"/>
  <c r="F2445" i="18"/>
  <c r="I2445" i="18" s="1"/>
  <c r="F2444" i="18"/>
  <c r="I2444" i="18" s="1"/>
  <c r="F2443" i="18"/>
  <c r="H2443" i="18" s="1"/>
  <c r="F2442" i="18"/>
  <c r="I2442" i="18" s="1"/>
  <c r="F2441" i="18"/>
  <c r="I2441" i="18" s="1"/>
  <c r="F2440" i="18"/>
  <c r="H2440" i="18" s="1"/>
  <c r="F2439" i="18"/>
  <c r="I2439" i="18" s="1"/>
  <c r="F2438" i="18"/>
  <c r="I2438" i="18" s="1"/>
  <c r="F2437" i="18"/>
  <c r="H2437" i="18" s="1"/>
  <c r="F2436" i="18"/>
  <c r="I2436" i="18" s="1"/>
  <c r="F2435" i="18"/>
  <c r="I2435" i="18" s="1"/>
  <c r="F2434" i="18"/>
  <c r="H2434" i="18" s="1"/>
  <c r="F2433" i="18"/>
  <c r="I2433" i="18" s="1"/>
  <c r="F2432" i="18"/>
  <c r="I2432" i="18" s="1"/>
  <c r="F2431" i="18"/>
  <c r="H2431" i="18" s="1"/>
  <c r="F2430" i="18"/>
  <c r="I2430" i="18" s="1"/>
  <c r="F2429" i="18"/>
  <c r="I2429" i="18" s="1"/>
  <c r="F2428" i="18"/>
  <c r="F2427" i="18"/>
  <c r="I2427" i="18" s="1"/>
  <c r="F2426" i="18"/>
  <c r="I2426" i="18" s="1"/>
  <c r="F2425" i="18"/>
  <c r="H2425" i="18" s="1"/>
  <c r="F2424" i="18"/>
  <c r="I2424" i="18" s="1"/>
  <c r="F2423" i="18"/>
  <c r="I2423" i="18" s="1"/>
  <c r="F2422" i="18"/>
  <c r="H2422" i="18" s="1"/>
  <c r="F2421" i="18"/>
  <c r="I2421" i="18" s="1"/>
  <c r="F2420" i="18"/>
  <c r="I2420" i="18" s="1"/>
  <c r="F2419" i="18"/>
  <c r="H2419" i="18" s="1"/>
  <c r="F2418" i="18"/>
  <c r="I2418" i="18" s="1"/>
  <c r="F2417" i="18"/>
  <c r="I2417" i="18" s="1"/>
  <c r="F2416" i="18"/>
  <c r="H2416" i="18" s="1"/>
  <c r="F2415" i="18"/>
  <c r="I2415" i="18" s="1"/>
  <c r="F2414" i="18"/>
  <c r="I2414" i="18" s="1"/>
  <c r="F2413" i="18"/>
  <c r="H2413" i="18" s="1"/>
  <c r="F2412" i="18"/>
  <c r="I2412" i="18" s="1"/>
  <c r="F2411" i="18"/>
  <c r="I2411" i="18" s="1"/>
  <c r="F2410" i="18"/>
  <c r="H2410" i="18" s="1"/>
  <c r="F2409" i="18"/>
  <c r="I2409" i="18" s="1"/>
  <c r="F2408" i="18"/>
  <c r="I2408" i="18" s="1"/>
  <c r="F2407" i="18"/>
  <c r="H2407" i="18" s="1"/>
  <c r="F2406" i="18"/>
  <c r="I2406" i="18" s="1"/>
  <c r="F2405" i="18"/>
  <c r="I2405" i="18" s="1"/>
  <c r="F2404" i="18"/>
  <c r="H2404" i="18" s="1"/>
  <c r="F2403" i="18"/>
  <c r="I2403" i="18" s="1"/>
  <c r="F2402" i="18"/>
  <c r="I2402" i="18" s="1"/>
  <c r="F2401" i="18"/>
  <c r="H2401" i="18" s="1"/>
  <c r="F2400" i="18"/>
  <c r="I2400" i="18" s="1"/>
  <c r="F2399" i="18"/>
  <c r="I2399" i="18" s="1"/>
  <c r="F2398" i="18"/>
  <c r="H2398" i="18" s="1"/>
  <c r="F2397" i="18"/>
  <c r="I2397" i="18" s="1"/>
  <c r="F2396" i="18"/>
  <c r="F2395" i="18"/>
  <c r="H2395" i="18" s="1"/>
  <c r="F2394" i="18"/>
  <c r="I2394" i="18" s="1"/>
  <c r="F2393" i="18"/>
  <c r="H2393" i="18" s="1"/>
  <c r="F2392" i="18"/>
  <c r="F2391" i="18"/>
  <c r="I2391" i="18" s="1"/>
  <c r="F2390" i="18"/>
  <c r="H2390" i="18" s="1"/>
  <c r="F2389" i="18"/>
  <c r="G2389" i="18" s="1"/>
  <c r="F2388" i="18"/>
  <c r="I2388" i="18" s="1"/>
  <c r="F2387" i="18"/>
  <c r="F2386" i="18"/>
  <c r="I2386" i="18" s="1"/>
  <c r="F2385" i="18"/>
  <c r="I2385" i="18" s="1"/>
  <c r="F2384" i="18"/>
  <c r="H2384" i="18" s="1"/>
  <c r="F2383" i="18"/>
  <c r="I2383" i="18" s="1"/>
  <c r="F2382" i="18"/>
  <c r="I2382" i="18" s="1"/>
  <c r="F2381" i="18"/>
  <c r="H2381" i="18" s="1"/>
  <c r="F2380" i="18"/>
  <c r="I2380" i="18" s="1"/>
  <c r="F2379" i="18"/>
  <c r="F2378" i="18"/>
  <c r="H2378" i="18" s="1"/>
  <c r="F2377" i="18"/>
  <c r="I2377" i="18" s="1"/>
  <c r="F2376" i="18"/>
  <c r="I2376" i="18" s="1"/>
  <c r="F2375" i="18"/>
  <c r="H2375" i="18" s="1"/>
  <c r="F2374" i="18"/>
  <c r="I2374" i="18" s="1"/>
  <c r="F2373" i="18"/>
  <c r="I2373" i="18" s="1"/>
  <c r="F2372" i="18"/>
  <c r="H2372" i="18" s="1"/>
  <c r="F2371" i="18"/>
  <c r="G2371" i="18" s="1"/>
  <c r="F2370" i="18"/>
  <c r="I2370" i="18" s="1"/>
  <c r="F2369" i="18"/>
  <c r="F2368" i="18"/>
  <c r="I2368" i="18" s="1"/>
  <c r="F2367" i="18"/>
  <c r="I2367" i="18" s="1"/>
  <c r="F2366" i="18"/>
  <c r="H2366" i="18" s="1"/>
  <c r="F2365" i="18"/>
  <c r="I2365" i="18" s="1"/>
  <c r="F2364" i="18"/>
  <c r="I2364" i="18" s="1"/>
  <c r="F2363" i="18"/>
  <c r="F2362" i="18"/>
  <c r="G2362" i="18" s="1"/>
  <c r="F2361" i="18"/>
  <c r="I2361" i="18" s="1"/>
  <c r="F2360" i="18"/>
  <c r="H2360" i="18" s="1"/>
  <c r="F2359" i="18"/>
  <c r="I2359" i="18" s="1"/>
  <c r="F2358" i="18"/>
  <c r="I2358" i="18" s="1"/>
  <c r="F2357" i="18"/>
  <c r="H2357" i="18" s="1"/>
  <c r="F2356" i="18"/>
  <c r="I2356" i="18" s="1"/>
  <c r="F2355" i="18"/>
  <c r="F2354" i="18"/>
  <c r="H2354" i="18" s="1"/>
  <c r="F2353" i="18"/>
  <c r="I2353" i="18" s="1"/>
  <c r="F2352" i="18"/>
  <c r="I2352" i="18" s="1"/>
  <c r="F2351" i="18"/>
  <c r="H2351" i="18" s="1"/>
  <c r="F2350" i="18"/>
  <c r="F2349" i="18"/>
  <c r="I2349" i="18" s="1"/>
  <c r="F2348" i="18"/>
  <c r="H2348" i="18" s="1"/>
  <c r="F2347" i="18"/>
  <c r="I2347" i="18" s="1"/>
  <c r="F2346" i="18"/>
  <c r="I2346" i="18" s="1"/>
  <c r="F2345" i="18"/>
  <c r="H2345" i="18" s="1"/>
  <c r="F2344" i="18"/>
  <c r="G2344" i="18" s="1"/>
  <c r="F2343" i="18"/>
  <c r="F2342" i="18"/>
  <c r="H2342" i="18" s="1"/>
  <c r="F2341" i="18"/>
  <c r="I2341" i="18" s="1"/>
  <c r="F2340" i="18"/>
  <c r="I2340" i="18" s="1"/>
  <c r="F2339" i="18"/>
  <c r="F2338" i="18"/>
  <c r="I2338" i="18" s="1"/>
  <c r="F2337" i="18"/>
  <c r="I2337" i="18" s="1"/>
  <c r="F2336" i="18"/>
  <c r="H2336" i="18" s="1"/>
  <c r="F2335" i="18"/>
  <c r="F2334" i="18"/>
  <c r="I2334" i="18" s="1"/>
  <c r="F2333" i="18"/>
  <c r="H2333" i="18" s="1"/>
  <c r="F2332" i="18"/>
  <c r="I2332" i="18" s="1"/>
  <c r="F2331" i="18"/>
  <c r="I2331" i="18" s="1"/>
  <c r="F2330" i="18"/>
  <c r="F2329" i="18"/>
  <c r="I2329" i="18" s="1"/>
  <c r="F2328" i="18"/>
  <c r="G2328" i="18" s="1"/>
  <c r="F2327" i="18"/>
  <c r="I2327" i="18" s="1"/>
  <c r="F2326" i="18"/>
  <c r="I2326" i="18" s="1"/>
  <c r="F2325" i="18"/>
  <c r="I2325" i="18" s="1"/>
  <c r="F2324" i="18"/>
  <c r="I2324" i="18" s="1"/>
  <c r="F2323" i="18"/>
  <c r="I2323" i="18" s="1"/>
  <c r="F2322" i="18"/>
  <c r="I2322" i="18" s="1"/>
  <c r="F2321" i="18"/>
  <c r="I2321" i="18" s="1"/>
  <c r="F2320" i="18"/>
  <c r="I2320" i="18" s="1"/>
  <c r="F2319" i="18"/>
  <c r="I2319" i="18" s="1"/>
  <c r="F2318" i="18"/>
  <c r="I2318" i="18" s="1"/>
  <c r="F2317" i="18"/>
  <c r="I2317" i="18" s="1"/>
  <c r="F2316" i="18"/>
  <c r="I2316" i="18" s="1"/>
  <c r="F2315" i="18"/>
  <c r="I2315" i="18" s="1"/>
  <c r="F2314" i="18"/>
  <c r="I2314" i="18" s="1"/>
  <c r="F2313" i="18"/>
  <c r="I2313" i="18" s="1"/>
  <c r="F2312" i="18"/>
  <c r="I2312" i="18" s="1"/>
  <c r="F2311" i="18"/>
  <c r="I2311" i="18" s="1"/>
  <c r="F2310" i="18"/>
  <c r="F2309" i="18"/>
  <c r="I2309" i="18" s="1"/>
  <c r="F2308" i="18"/>
  <c r="I2308" i="18" s="1"/>
  <c r="F2307" i="18"/>
  <c r="F2306" i="18"/>
  <c r="I2306" i="18" s="1"/>
  <c r="F2305" i="18"/>
  <c r="I2305" i="18" s="1"/>
  <c r="F2304" i="18"/>
  <c r="I2304" i="18" s="1"/>
  <c r="F2303" i="18"/>
  <c r="I2303" i="18" s="1"/>
  <c r="F2302" i="18"/>
  <c r="I2302" i="18" s="1"/>
  <c r="F2301" i="18"/>
  <c r="I2301" i="18" s="1"/>
  <c r="F2300" i="18"/>
  <c r="I2300" i="18" s="1"/>
  <c r="F2299" i="18"/>
  <c r="I2299" i="18" s="1"/>
  <c r="F2298" i="18"/>
  <c r="I2298" i="18" s="1"/>
  <c r="F2297" i="18"/>
  <c r="I2297" i="18" s="1"/>
  <c r="F2296" i="18"/>
  <c r="I2296" i="18" s="1"/>
  <c r="F2295" i="18"/>
  <c r="G2295" i="18" s="1"/>
  <c r="F2294" i="18"/>
  <c r="I2294" i="18" s="1"/>
  <c r="F2293" i="18"/>
  <c r="I2293" i="18" s="1"/>
  <c r="F2292" i="18"/>
  <c r="G2292" i="18" s="1"/>
  <c r="F2291" i="18"/>
  <c r="I2291" i="18" s="1"/>
  <c r="F2290" i="18"/>
  <c r="I2290" i="18" s="1"/>
  <c r="F2289" i="18"/>
  <c r="I2289" i="18" s="1"/>
  <c r="F2288" i="18"/>
  <c r="I2288" i="18" s="1"/>
  <c r="F2287" i="18"/>
  <c r="I2287" i="18" s="1"/>
  <c r="F2286" i="18"/>
  <c r="I2286" i="18" s="1"/>
  <c r="F2285" i="18"/>
  <c r="I2285" i="18" s="1"/>
  <c r="F2284" i="18"/>
  <c r="I2284" i="18" s="1"/>
  <c r="F2283" i="18"/>
  <c r="I2283" i="18" s="1"/>
  <c r="F2282" i="18"/>
  <c r="I2282" i="18" s="1"/>
  <c r="F2281" i="18"/>
  <c r="I2281" i="18" s="1"/>
  <c r="F2280" i="18"/>
  <c r="I2280" i="18" s="1"/>
  <c r="F2279" i="18"/>
  <c r="I2279" i="18" s="1"/>
  <c r="F2278" i="18"/>
  <c r="I2278" i="18" s="1"/>
  <c r="F2277" i="18"/>
  <c r="I2277" i="18" s="1"/>
  <c r="F2276" i="18"/>
  <c r="I2276" i="18" s="1"/>
  <c r="F2275" i="18"/>
  <c r="I2275" i="18" s="1"/>
  <c r="F2274" i="18"/>
  <c r="F2273" i="18"/>
  <c r="I2273" i="18" s="1"/>
  <c r="F2272" i="18"/>
  <c r="I2272" i="18" s="1"/>
  <c r="F2271" i="18"/>
  <c r="H2271" i="18" s="1"/>
  <c r="F2270" i="18"/>
  <c r="I2270" i="18" s="1"/>
  <c r="F2269" i="18"/>
  <c r="I2269" i="18" s="1"/>
  <c r="F2268" i="18"/>
  <c r="I2268" i="18" s="1"/>
  <c r="F2267" i="18"/>
  <c r="I2267" i="18" s="1"/>
  <c r="F2266" i="18"/>
  <c r="I2266" i="18" s="1"/>
  <c r="F2265" i="18"/>
  <c r="I2265" i="18" s="1"/>
  <c r="F2264" i="18"/>
  <c r="I2264" i="18" s="1"/>
  <c r="F2263" i="18"/>
  <c r="I2263" i="18" s="1"/>
  <c r="F2262" i="18"/>
  <c r="I2262" i="18" s="1"/>
  <c r="F2261" i="18"/>
  <c r="I2261" i="18" s="1"/>
  <c r="F2260" i="18"/>
  <c r="I2260" i="18" s="1"/>
  <c r="F2259" i="18"/>
  <c r="F2258" i="18"/>
  <c r="I2258" i="18" s="1"/>
  <c r="F2257" i="18"/>
  <c r="I2257" i="18" s="1"/>
  <c r="F2256" i="18"/>
  <c r="G2256" i="18" s="1"/>
  <c r="F2255" i="18"/>
  <c r="I2255" i="18" s="1"/>
  <c r="F2254" i="18"/>
  <c r="I2254" i="18" s="1"/>
  <c r="F2253" i="18"/>
  <c r="I2253" i="18" s="1"/>
  <c r="F2252" i="18"/>
  <c r="I2252" i="18" s="1"/>
  <c r="F2251" i="18"/>
  <c r="I2251" i="18" s="1"/>
  <c r="F2250" i="18"/>
  <c r="I2250" i="18" s="1"/>
  <c r="F2249" i="18"/>
  <c r="I2249" i="18" s="1"/>
  <c r="F2248" i="18"/>
  <c r="I2248" i="18" s="1"/>
  <c r="F2247" i="18"/>
  <c r="I2247" i="18" s="1"/>
  <c r="F2246" i="18"/>
  <c r="I2246" i="18" s="1"/>
  <c r="F2245" i="18"/>
  <c r="I2245" i="18" s="1"/>
  <c r="F2244" i="18"/>
  <c r="I2244" i="18" s="1"/>
  <c r="F2243" i="18"/>
  <c r="I2243" i="18" s="1"/>
  <c r="F2242" i="18"/>
  <c r="I2242" i="18" s="1"/>
  <c r="F2241" i="18"/>
  <c r="I2241" i="18" s="1"/>
  <c r="F2240" i="18"/>
  <c r="I2240" i="18" s="1"/>
  <c r="F2239" i="18"/>
  <c r="I2239" i="18" s="1"/>
  <c r="F2238" i="18"/>
  <c r="F2237" i="18"/>
  <c r="I2237" i="18" s="1"/>
  <c r="F2236" i="18"/>
  <c r="F2235" i="18"/>
  <c r="F2234" i="18"/>
  <c r="I2234" i="18" s="1"/>
  <c r="F2233" i="18"/>
  <c r="F2232" i="18"/>
  <c r="I2232" i="18" s="1"/>
  <c r="F2231" i="18"/>
  <c r="I2231" i="18" s="1"/>
  <c r="F2230" i="18"/>
  <c r="F2229" i="18"/>
  <c r="I2229" i="18" s="1"/>
  <c r="F2228" i="18"/>
  <c r="I2228" i="18" s="1"/>
  <c r="F2227" i="18"/>
  <c r="F2226" i="18"/>
  <c r="I2226" i="18" s="1"/>
  <c r="F2225" i="18"/>
  <c r="I2225" i="18" s="1"/>
  <c r="F2224" i="18"/>
  <c r="F2223" i="18"/>
  <c r="F2222" i="18"/>
  <c r="I2222" i="18" s="1"/>
  <c r="F2221" i="18"/>
  <c r="F2220" i="18"/>
  <c r="G2220" i="18" s="1"/>
  <c r="F2219" i="18"/>
  <c r="I2219" i="18" s="1"/>
  <c r="F2218" i="18"/>
  <c r="F2217" i="18"/>
  <c r="I2217" i="18" s="1"/>
  <c r="F2216" i="18"/>
  <c r="F2215" i="18"/>
  <c r="F2214" i="18"/>
  <c r="I2214" i="18" s="1"/>
  <c r="F2213" i="18"/>
  <c r="F2212" i="18"/>
  <c r="F2211" i="18"/>
  <c r="I2211" i="18" s="1"/>
  <c r="F2210" i="18"/>
  <c r="F2209" i="18"/>
  <c r="F2208" i="18"/>
  <c r="I2208" i="18" s="1"/>
  <c r="F2207" i="18"/>
  <c r="F2206" i="18"/>
  <c r="F2205" i="18"/>
  <c r="I2205" i="18" s="1"/>
  <c r="F2204" i="18"/>
  <c r="F2203" i="18"/>
  <c r="F2202" i="18"/>
  <c r="F2201" i="18"/>
  <c r="F2200" i="18"/>
  <c r="G2200" i="18" s="1"/>
  <c r="F2199" i="18"/>
  <c r="F2198" i="18"/>
  <c r="F2197" i="18"/>
  <c r="F2196" i="18"/>
  <c r="I2196" i="18" s="1"/>
  <c r="F2195" i="18"/>
  <c r="F2194" i="18"/>
  <c r="G2194" i="18" s="1"/>
  <c r="F2193" i="18"/>
  <c r="H2193" i="18" s="1"/>
  <c r="F2192" i="18"/>
  <c r="F2191" i="18"/>
  <c r="F2190" i="18"/>
  <c r="I2190" i="18" s="1"/>
  <c r="F2189" i="18"/>
  <c r="F2188" i="18"/>
  <c r="G2188" i="18" s="1"/>
  <c r="F2187" i="18"/>
  <c r="I2187" i="18" s="1"/>
  <c r="F2186" i="18"/>
  <c r="F2185" i="18"/>
  <c r="F2184" i="18"/>
  <c r="I2184" i="18" s="1"/>
  <c r="F2183" i="18"/>
  <c r="F2182" i="18"/>
  <c r="G2182" i="18" s="1"/>
  <c r="F2181" i="18"/>
  <c r="I2181" i="18" s="1"/>
  <c r="F2180" i="18"/>
  <c r="F2179" i="18"/>
  <c r="F2178" i="18"/>
  <c r="I2178" i="18" s="1"/>
  <c r="F2177" i="18"/>
  <c r="F2176" i="18"/>
  <c r="G2176" i="18" s="1"/>
  <c r="F2175" i="18"/>
  <c r="I2175" i="18" s="1"/>
  <c r="F2174" i="18"/>
  <c r="F2173" i="18"/>
  <c r="F2172" i="18"/>
  <c r="I2172" i="18" s="1"/>
  <c r="F2171" i="18"/>
  <c r="F2170" i="18"/>
  <c r="G2170" i="18" s="1"/>
  <c r="F2169" i="18"/>
  <c r="I2169" i="18" s="1"/>
  <c r="F2168" i="18"/>
  <c r="F2167" i="18"/>
  <c r="F2166" i="18"/>
  <c r="I2166" i="18" s="1"/>
  <c r="F2165" i="18"/>
  <c r="F2164" i="18"/>
  <c r="G2164" i="18" s="1"/>
  <c r="F2163" i="18"/>
  <c r="I2163" i="18" s="1"/>
  <c r="F2162" i="18"/>
  <c r="F2161" i="18"/>
  <c r="F2160" i="18"/>
  <c r="I2160" i="18" s="1"/>
  <c r="F2159" i="18"/>
  <c r="F2158" i="18"/>
  <c r="G2158" i="18" s="1"/>
  <c r="F2157" i="18"/>
  <c r="I2157" i="18" s="1"/>
  <c r="F2156" i="18"/>
  <c r="F2155" i="18"/>
  <c r="F2154" i="18"/>
  <c r="I2154" i="18" s="1"/>
  <c r="F2153" i="18"/>
  <c r="F2152" i="18"/>
  <c r="G2152" i="18" s="1"/>
  <c r="F2151" i="18"/>
  <c r="I2151" i="18" s="1"/>
  <c r="F2150" i="18"/>
  <c r="F2149" i="18"/>
  <c r="F2148" i="18"/>
  <c r="I2148" i="18" s="1"/>
  <c r="F2147" i="18"/>
  <c r="F2146" i="18"/>
  <c r="G2146" i="18" s="1"/>
  <c r="F2145" i="18"/>
  <c r="I2145" i="18" s="1"/>
  <c r="F2144" i="18"/>
  <c r="F2143" i="18"/>
  <c r="F2142" i="18"/>
  <c r="I2142" i="18" s="1"/>
  <c r="F2141" i="18"/>
  <c r="F2140" i="18"/>
  <c r="F2139" i="18"/>
  <c r="I2139" i="18" s="1"/>
  <c r="F2138" i="18"/>
  <c r="F2137" i="18"/>
  <c r="F2136" i="18"/>
  <c r="I2136" i="18" s="1"/>
  <c r="F2135" i="18"/>
  <c r="F2134" i="18"/>
  <c r="F2133" i="18"/>
  <c r="H2133" i="18" s="1"/>
  <c r="F2132" i="18"/>
  <c r="F2131" i="18"/>
  <c r="F2130" i="18"/>
  <c r="I2130" i="18" s="1"/>
  <c r="F2129" i="18"/>
  <c r="G2129" i="18" s="1"/>
  <c r="F2128" i="18"/>
  <c r="H2128" i="18" s="1"/>
  <c r="F2127" i="18"/>
  <c r="H2127" i="18" s="1"/>
  <c r="F2126" i="18"/>
  <c r="G2126" i="18" s="1"/>
  <c r="F2125" i="18"/>
  <c r="I2125" i="18" s="1"/>
  <c r="F2124" i="18"/>
  <c r="I2124" i="18" s="1"/>
  <c r="F2123" i="18"/>
  <c r="F2122" i="18"/>
  <c r="F2121" i="18"/>
  <c r="G2121" i="18" s="1"/>
  <c r="F2120" i="18"/>
  <c r="F2119" i="18"/>
  <c r="F2118" i="18"/>
  <c r="I2118" i="18" s="1"/>
  <c r="F2117" i="18"/>
  <c r="G2117" i="18" s="1"/>
  <c r="F2116" i="18"/>
  <c r="H2116" i="18" s="1"/>
  <c r="F2115" i="18"/>
  <c r="F2114" i="18"/>
  <c r="G2114" i="18" s="1"/>
  <c r="F2113" i="18"/>
  <c r="F2112" i="18"/>
  <c r="I2112" i="18" s="1"/>
  <c r="F2111" i="18"/>
  <c r="F2110" i="18"/>
  <c r="H2110" i="18" s="1"/>
  <c r="F2109" i="18"/>
  <c r="F2108" i="18"/>
  <c r="I2108" i="18" s="1"/>
  <c r="F2107" i="18"/>
  <c r="H2107" i="18" s="1"/>
  <c r="F2106" i="18"/>
  <c r="I2106" i="18" s="1"/>
  <c r="F2105" i="18"/>
  <c r="I2105" i="18" s="1"/>
  <c r="F2104" i="18"/>
  <c r="I2104" i="18" s="1"/>
  <c r="F2103" i="18"/>
  <c r="F2102" i="18"/>
  <c r="I2102" i="18" s="1"/>
  <c r="F2101" i="18"/>
  <c r="I2101" i="18" s="1"/>
  <c r="F2100" i="18"/>
  <c r="F2099" i="18"/>
  <c r="I2099" i="18" s="1"/>
  <c r="F2098" i="18"/>
  <c r="I2098" i="18" s="1"/>
  <c r="F2097" i="18"/>
  <c r="G2097" i="18" s="1"/>
  <c r="F2096" i="18"/>
  <c r="I2096" i="18" s="1"/>
  <c r="F2095" i="18"/>
  <c r="I2095" i="18" s="1"/>
  <c r="F2094" i="18"/>
  <c r="H2094" i="18" s="1"/>
  <c r="F2093" i="18"/>
  <c r="I2093" i="18" s="1"/>
  <c r="F2092" i="18"/>
  <c r="F2091" i="18"/>
  <c r="H2091" i="18" s="1"/>
  <c r="F2090" i="18"/>
  <c r="I2090" i="18" s="1"/>
  <c r="F2089" i="18"/>
  <c r="I2089" i="18" s="1"/>
  <c r="F2088" i="18"/>
  <c r="I2088" i="18" s="1"/>
  <c r="F2087" i="18"/>
  <c r="I2087" i="18" s="1"/>
  <c r="F2086" i="18"/>
  <c r="I2086" i="18" s="1"/>
  <c r="F2085" i="18"/>
  <c r="F2084" i="18"/>
  <c r="I2084" i="18" s="1"/>
  <c r="F2083" i="18"/>
  <c r="I2083" i="18" s="1"/>
  <c r="F2082" i="18"/>
  <c r="F2081" i="18"/>
  <c r="I2081" i="18" s="1"/>
  <c r="F2080" i="18"/>
  <c r="I2080" i="18" s="1"/>
  <c r="F2079" i="18"/>
  <c r="I2079" i="18" s="1"/>
  <c r="F2078" i="18"/>
  <c r="I2078" i="18" s="1"/>
  <c r="F2077" i="18"/>
  <c r="I2077" i="18" s="1"/>
  <c r="F2076" i="18"/>
  <c r="G2076" i="18" s="1"/>
  <c r="F2075" i="18"/>
  <c r="I2075" i="18" s="1"/>
  <c r="F2074" i="18"/>
  <c r="F2073" i="18"/>
  <c r="H2073" i="18" s="1"/>
  <c r="F2072" i="18"/>
  <c r="I2072" i="18" s="1"/>
  <c r="F2071" i="18"/>
  <c r="I2071" i="18" s="1"/>
  <c r="F2070" i="18"/>
  <c r="I2070" i="18" s="1"/>
  <c r="F2069" i="18"/>
  <c r="I2069" i="18" s="1"/>
  <c r="F2068" i="18"/>
  <c r="I2068" i="18" s="1"/>
  <c r="F2067" i="18"/>
  <c r="F2066" i="18"/>
  <c r="I2066" i="18" s="1"/>
  <c r="F2065" i="18"/>
  <c r="I2065" i="18" s="1"/>
  <c r="F2064" i="18"/>
  <c r="F2063" i="18"/>
  <c r="I2063" i="18" s="1"/>
  <c r="F2062" i="18"/>
  <c r="I2062" i="18" s="1"/>
  <c r="F2061" i="18"/>
  <c r="I2061" i="18" s="1"/>
  <c r="F2060" i="18"/>
  <c r="I2060" i="18" s="1"/>
  <c r="F2059" i="18"/>
  <c r="I2059" i="18" s="1"/>
  <c r="F2058" i="18"/>
  <c r="G2058" i="18" s="1"/>
  <c r="F2057" i="18"/>
  <c r="I2057" i="18" s="1"/>
  <c r="F2056" i="18"/>
  <c r="F2055" i="18"/>
  <c r="H2055" i="18" s="1"/>
  <c r="F2054" i="18"/>
  <c r="I2054" i="18" s="1"/>
  <c r="F2053" i="18"/>
  <c r="I2053" i="18" s="1"/>
  <c r="F2052" i="18"/>
  <c r="I2052" i="18" s="1"/>
  <c r="F2051" i="18"/>
  <c r="I2051" i="18" s="1"/>
  <c r="F2050" i="18"/>
  <c r="I2050" i="18" s="1"/>
  <c r="F2049" i="18"/>
  <c r="F2048" i="18"/>
  <c r="I2048" i="18" s="1"/>
  <c r="F2047" i="18"/>
  <c r="I2047" i="18" s="1"/>
  <c r="F2046" i="18"/>
  <c r="G2046" i="18" s="1"/>
  <c r="F2045" i="18"/>
  <c r="I2045" i="18" s="1"/>
  <c r="F2044" i="18"/>
  <c r="I2044" i="18" s="1"/>
  <c r="F2043" i="18"/>
  <c r="I2043" i="18" s="1"/>
  <c r="F2042" i="18"/>
  <c r="I2042" i="18" s="1"/>
  <c r="F2041" i="18"/>
  <c r="I2041" i="18" s="1"/>
  <c r="F2040" i="18"/>
  <c r="G2040" i="18" s="1"/>
  <c r="F2039" i="18"/>
  <c r="I2039" i="18" s="1"/>
  <c r="F2038" i="18"/>
  <c r="F2037" i="18"/>
  <c r="H2037" i="18" s="1"/>
  <c r="F2036" i="18"/>
  <c r="I2036" i="18" s="1"/>
  <c r="F2035" i="18"/>
  <c r="I2035" i="18" s="1"/>
  <c r="F2034" i="18"/>
  <c r="I2034" i="18" s="1"/>
  <c r="F2033" i="18"/>
  <c r="I2033" i="18" s="1"/>
  <c r="F2032" i="18"/>
  <c r="I2032" i="18" s="1"/>
  <c r="F2031" i="18"/>
  <c r="F2030" i="18"/>
  <c r="I2030" i="18" s="1"/>
  <c r="F2029" i="18"/>
  <c r="I2029" i="18" s="1"/>
  <c r="F2028" i="18"/>
  <c r="F2027" i="18"/>
  <c r="I2027" i="18" s="1"/>
  <c r="F2026" i="18"/>
  <c r="I2026" i="18" s="1"/>
  <c r="F2025" i="18"/>
  <c r="G2025" i="18" s="1"/>
  <c r="F2024" i="18"/>
  <c r="I2024" i="18" s="1"/>
  <c r="F2023" i="18"/>
  <c r="I2023" i="18" s="1"/>
  <c r="F2022" i="18"/>
  <c r="I2022" i="18" s="1"/>
  <c r="F2021" i="18"/>
  <c r="I2021" i="18" s="1"/>
  <c r="F2020" i="18"/>
  <c r="F2019" i="18"/>
  <c r="H2019" i="18" s="1"/>
  <c r="F2018" i="18"/>
  <c r="I2018" i="18" s="1"/>
  <c r="F2017" i="18"/>
  <c r="I2017" i="18" s="1"/>
  <c r="F2016" i="18"/>
  <c r="I2016" i="18" s="1"/>
  <c r="F2015" i="18"/>
  <c r="I2015" i="18" s="1"/>
  <c r="F2014" i="18"/>
  <c r="I2014" i="18" s="1"/>
  <c r="F2013" i="18"/>
  <c r="F2012" i="18"/>
  <c r="I2012" i="18" s="1"/>
  <c r="F2011" i="18"/>
  <c r="I2011" i="18" s="1"/>
  <c r="F2010" i="18"/>
  <c r="F2009" i="18"/>
  <c r="I2009" i="18" s="1"/>
  <c r="F2008" i="18"/>
  <c r="I2008" i="18" s="1"/>
  <c r="F2007" i="18"/>
  <c r="I2007" i="18" s="1"/>
  <c r="F2006" i="18"/>
  <c r="I2006" i="18" s="1"/>
  <c r="F2005" i="18"/>
  <c r="I2005" i="18" s="1"/>
  <c r="F2004" i="18"/>
  <c r="G2004" i="18" s="1"/>
  <c r="F2003" i="18"/>
  <c r="I2003" i="18" s="1"/>
  <c r="F2002" i="18"/>
  <c r="F2001" i="18"/>
  <c r="H2001" i="18" s="1"/>
  <c r="F2000" i="18"/>
  <c r="I2000" i="18" s="1"/>
  <c r="F1999" i="18"/>
  <c r="I1999" i="18" s="1"/>
  <c r="F1998" i="18"/>
  <c r="I1998" i="18" s="1"/>
  <c r="F1997" i="18"/>
  <c r="I1997" i="18" s="1"/>
  <c r="F1996" i="18"/>
  <c r="I1996" i="18" s="1"/>
  <c r="F1995" i="18"/>
  <c r="F1994" i="18"/>
  <c r="I1994" i="18" s="1"/>
  <c r="F1993" i="18"/>
  <c r="I1993" i="18" s="1"/>
  <c r="F1992" i="18"/>
  <c r="F1991" i="18"/>
  <c r="I1991" i="18" s="1"/>
  <c r="F1990" i="18"/>
  <c r="I1990" i="18" s="1"/>
  <c r="F1989" i="18"/>
  <c r="G1989" i="18" s="1"/>
  <c r="F1988" i="18"/>
  <c r="I1988" i="18" s="1"/>
  <c r="F1987" i="18"/>
  <c r="I1987" i="18" s="1"/>
  <c r="F1986" i="18"/>
  <c r="I1986" i="18" s="1"/>
  <c r="F1985" i="18"/>
  <c r="I1985" i="18" s="1"/>
  <c r="F1984" i="18"/>
  <c r="F1983" i="18"/>
  <c r="H1983" i="18" s="1"/>
  <c r="F1982" i="18"/>
  <c r="I1982" i="18" s="1"/>
  <c r="F1981" i="18"/>
  <c r="I1981" i="18" s="1"/>
  <c r="F1980" i="18"/>
  <c r="I1980" i="18" s="1"/>
  <c r="F1979" i="18"/>
  <c r="F1978" i="18"/>
  <c r="I1978" i="18" s="1"/>
  <c r="F1977" i="18"/>
  <c r="F1976" i="18"/>
  <c r="F1975" i="18"/>
  <c r="I1975" i="18" s="1"/>
  <c r="F1974" i="18"/>
  <c r="F1973" i="18"/>
  <c r="F1972" i="18"/>
  <c r="I1972" i="18" s="1"/>
  <c r="F1971" i="18"/>
  <c r="I1971" i="18" s="1"/>
  <c r="F1970" i="18"/>
  <c r="F1969" i="18"/>
  <c r="I1969" i="18" s="1"/>
  <c r="F1968" i="18"/>
  <c r="G1968" i="18" s="1"/>
  <c r="F1967" i="18"/>
  <c r="F1966" i="18"/>
  <c r="F1965" i="18"/>
  <c r="H1965" i="18" s="1"/>
  <c r="F1964" i="18"/>
  <c r="F1963" i="18"/>
  <c r="I1963" i="18" s="1"/>
  <c r="F1962" i="18"/>
  <c r="I1962" i="18" s="1"/>
  <c r="F1961" i="18"/>
  <c r="F1960" i="18"/>
  <c r="I1960" i="18" s="1"/>
  <c r="F1959" i="18"/>
  <c r="F1958" i="18"/>
  <c r="F1957" i="18"/>
  <c r="I1957" i="18" s="1"/>
  <c r="F1956" i="18"/>
  <c r="F1955" i="18"/>
  <c r="F1954" i="18"/>
  <c r="I1954" i="18" s="1"/>
  <c r="F1953" i="18"/>
  <c r="G1953" i="18" s="1"/>
  <c r="F1952" i="18"/>
  <c r="F1951" i="18"/>
  <c r="I1951" i="18" s="1"/>
  <c r="F1950" i="18"/>
  <c r="I1950" i="18" s="1"/>
  <c r="F1949" i="18"/>
  <c r="F1948" i="18"/>
  <c r="F1947" i="18"/>
  <c r="H1947" i="18" s="1"/>
  <c r="F1946" i="18"/>
  <c r="F1945" i="18"/>
  <c r="I1945" i="18" s="1"/>
  <c r="F1944" i="18"/>
  <c r="I1944" i="18" s="1"/>
  <c r="F1943" i="18"/>
  <c r="F1942" i="18"/>
  <c r="I1942" i="18" s="1"/>
  <c r="F1941" i="18"/>
  <c r="F1940" i="18"/>
  <c r="F1939" i="18"/>
  <c r="I1939" i="18" s="1"/>
  <c r="F1938" i="18"/>
  <c r="F1937" i="18"/>
  <c r="F1936" i="18"/>
  <c r="I1936" i="18" s="1"/>
  <c r="F1935" i="18"/>
  <c r="F1934" i="18"/>
  <c r="F1933" i="18"/>
  <c r="I1933" i="18" s="1"/>
  <c r="F1932" i="18"/>
  <c r="F1931" i="18"/>
  <c r="F1930" i="18"/>
  <c r="H1930" i="18" s="1"/>
  <c r="F1929" i="18"/>
  <c r="H1929" i="18" s="1"/>
  <c r="F1928" i="18"/>
  <c r="F1927" i="18"/>
  <c r="F1926" i="18"/>
  <c r="H1926" i="18" s="1"/>
  <c r="F1925" i="18"/>
  <c r="F1924" i="18"/>
  <c r="F1923" i="18"/>
  <c r="H1923" i="18" s="1"/>
  <c r="F1922" i="18"/>
  <c r="F1921" i="18"/>
  <c r="F1920" i="18"/>
  <c r="F1919" i="18"/>
  <c r="F1918" i="18"/>
  <c r="H1918" i="18" s="1"/>
  <c r="F1917" i="18"/>
  <c r="I1917" i="18" s="1"/>
  <c r="F1916" i="18"/>
  <c r="F1915" i="18"/>
  <c r="F1914" i="18"/>
  <c r="I1914" i="18" s="1"/>
  <c r="F1913" i="18"/>
  <c r="F1912" i="18"/>
  <c r="H1912" i="18" s="1"/>
  <c r="F1911" i="18"/>
  <c r="F1910" i="18"/>
  <c r="F1909" i="18"/>
  <c r="F1908" i="18"/>
  <c r="F1907" i="18"/>
  <c r="F1906" i="18"/>
  <c r="F1905" i="18"/>
  <c r="F1904" i="18"/>
  <c r="F1903" i="18"/>
  <c r="F1902" i="18"/>
  <c r="F1901" i="18"/>
  <c r="F1900" i="18"/>
  <c r="H1900" i="18" s="1"/>
  <c r="F1899" i="18"/>
  <c r="F1898" i="18"/>
  <c r="F1897" i="18"/>
  <c r="F1896" i="18"/>
  <c r="F1895" i="18"/>
  <c r="F1894" i="18"/>
  <c r="H1894" i="18" s="1"/>
  <c r="F1893" i="18"/>
  <c r="F1892" i="18"/>
  <c r="F1891" i="18"/>
  <c r="F1890" i="18"/>
  <c r="I1890" i="18" s="1"/>
  <c r="F1889" i="18"/>
  <c r="F1888" i="18"/>
  <c r="F1887" i="18"/>
  <c r="I1887" i="18" s="1"/>
  <c r="F1886" i="18"/>
  <c r="F1885" i="18"/>
  <c r="F1884" i="18"/>
  <c r="I1884" i="18" s="1"/>
  <c r="F1883" i="18"/>
  <c r="F1882" i="18"/>
  <c r="I1882" i="18" s="1"/>
  <c r="F1881" i="18"/>
  <c r="G1881" i="18" s="1"/>
  <c r="F1880" i="18"/>
  <c r="H1880" i="18" s="1"/>
  <c r="F1879" i="18"/>
  <c r="I1879" i="18" s="1"/>
  <c r="F1878" i="18"/>
  <c r="H1878" i="18" s="1"/>
  <c r="F1877" i="18"/>
  <c r="H1877" i="18" s="1"/>
  <c r="F1876" i="18"/>
  <c r="I1876" i="18" s="1"/>
  <c r="F1875" i="18"/>
  <c r="F1874" i="18"/>
  <c r="G1874" i="18" s="1"/>
  <c r="F1873" i="18"/>
  <c r="I1873" i="18" s="1"/>
  <c r="F1872" i="18"/>
  <c r="F1871" i="18"/>
  <c r="I1871" i="18" s="1"/>
  <c r="F1870" i="18"/>
  <c r="F1869" i="18"/>
  <c r="H1869" i="18" s="1"/>
  <c r="F1868" i="18"/>
  <c r="F1867" i="18"/>
  <c r="I1867" i="18" s="1"/>
  <c r="F1866" i="18"/>
  <c r="F1865" i="18"/>
  <c r="G1865" i="18" s="1"/>
  <c r="F1864" i="18"/>
  <c r="I1864" i="18" s="1"/>
  <c r="F1863" i="18"/>
  <c r="H1863" i="18" s="1"/>
  <c r="F1862" i="18"/>
  <c r="H1862" i="18" s="1"/>
  <c r="F1861" i="18"/>
  <c r="H1861" i="18" s="1"/>
  <c r="F1860" i="18"/>
  <c r="F1859" i="18"/>
  <c r="I1859" i="18" s="1"/>
  <c r="F1858" i="18"/>
  <c r="F1857" i="18"/>
  <c r="H1857" i="18" s="1"/>
  <c r="F1856" i="18"/>
  <c r="F1855" i="18"/>
  <c r="H1855" i="18" s="1"/>
  <c r="F1854" i="18"/>
  <c r="I1854" i="18" s="1"/>
  <c r="F1853" i="18"/>
  <c r="H1853" i="18" s="1"/>
  <c r="F1852" i="18"/>
  <c r="F1851" i="18"/>
  <c r="H1851" i="18" s="1"/>
  <c r="F1850" i="18"/>
  <c r="H1850" i="18" s="1"/>
  <c r="F1849" i="18"/>
  <c r="F1848" i="18"/>
  <c r="F1847" i="18"/>
  <c r="F1846" i="18"/>
  <c r="F1845" i="18"/>
  <c r="I1845" i="18" s="1"/>
  <c r="F1844" i="18"/>
  <c r="G1844" i="18" s="1"/>
  <c r="F1843" i="18"/>
  <c r="H1843" i="18" s="1"/>
  <c r="F1842" i="18"/>
  <c r="F1841" i="18"/>
  <c r="H1841" i="18" s="1"/>
  <c r="F1840" i="18"/>
  <c r="F1839" i="18"/>
  <c r="H1839" i="18" s="1"/>
  <c r="F1838" i="18"/>
  <c r="H1838" i="18" s="1"/>
  <c r="F1837" i="18"/>
  <c r="F1836" i="18"/>
  <c r="F1835" i="18"/>
  <c r="I1835" i="18" s="1"/>
  <c r="F1834" i="18"/>
  <c r="F1833" i="18"/>
  <c r="F1832" i="18"/>
  <c r="F1831" i="18"/>
  <c r="H1831" i="18" s="1"/>
  <c r="F1830" i="18"/>
  <c r="I1830" i="18" s="1"/>
  <c r="F1829" i="18"/>
  <c r="F1828" i="18"/>
  <c r="F1827" i="18"/>
  <c r="H1827" i="18" s="1"/>
  <c r="F1826" i="18"/>
  <c r="F1825" i="18"/>
  <c r="F1824" i="18"/>
  <c r="F1823" i="18"/>
  <c r="F1822" i="18"/>
  <c r="F1821" i="18"/>
  <c r="F1820" i="18"/>
  <c r="G1820" i="18" s="1"/>
  <c r="F1819" i="18"/>
  <c r="F1818" i="18"/>
  <c r="F1817" i="18"/>
  <c r="H1817" i="18" s="1"/>
  <c r="F1816" i="18"/>
  <c r="F1815" i="18"/>
  <c r="F1814" i="18"/>
  <c r="H1814" i="18" s="1"/>
  <c r="F1813" i="18"/>
  <c r="F1812" i="18"/>
  <c r="F1811" i="18"/>
  <c r="H1811" i="18" s="1"/>
  <c r="F1810" i="18"/>
  <c r="F1809" i="18"/>
  <c r="F1808" i="18"/>
  <c r="F1807" i="18"/>
  <c r="F1806" i="18"/>
  <c r="F1805" i="18"/>
  <c r="F1804" i="18"/>
  <c r="F1803" i="18"/>
  <c r="F1802" i="18"/>
  <c r="H1802" i="18" s="1"/>
  <c r="F1801" i="18"/>
  <c r="F1800" i="18"/>
  <c r="F1799" i="18"/>
  <c r="H1799" i="18" s="1"/>
  <c r="F1798" i="18"/>
  <c r="F1797" i="18"/>
  <c r="F1796" i="18"/>
  <c r="H1796" i="18" s="1"/>
  <c r="F1795" i="18"/>
  <c r="F1794" i="18"/>
  <c r="F1793" i="18"/>
  <c r="H1793" i="18" s="1"/>
  <c r="F1792" i="18"/>
  <c r="F1791" i="18"/>
  <c r="F1790" i="18"/>
  <c r="F1789" i="18"/>
  <c r="F1788" i="18"/>
  <c r="F1787" i="18"/>
  <c r="F1786" i="18"/>
  <c r="F1785" i="18"/>
  <c r="F1784" i="18"/>
  <c r="H1784" i="18" s="1"/>
  <c r="F1783" i="18"/>
  <c r="H1783" i="18" s="1"/>
  <c r="F1782" i="18"/>
  <c r="F1781" i="18"/>
  <c r="H1781" i="18" s="1"/>
  <c r="F1780" i="18"/>
  <c r="F1779" i="18"/>
  <c r="F1778" i="18"/>
  <c r="F1777" i="18"/>
  <c r="F1776" i="18"/>
  <c r="F1775" i="18"/>
  <c r="I1775" i="18" s="1"/>
  <c r="F1774" i="18"/>
  <c r="H1774" i="18" s="1"/>
  <c r="F1773" i="18"/>
  <c r="F1772" i="18"/>
  <c r="F1771" i="18"/>
  <c r="H1771" i="18" s="1"/>
  <c r="F1770" i="18"/>
  <c r="H1770" i="18" s="1"/>
  <c r="F1769" i="18"/>
  <c r="F1768" i="18"/>
  <c r="F1767" i="18"/>
  <c r="H1767" i="18" s="1"/>
  <c r="F1766" i="18"/>
  <c r="G1766" i="18" s="1"/>
  <c r="F1765" i="18"/>
  <c r="F1764" i="18"/>
  <c r="F1763" i="18"/>
  <c r="F1762" i="18"/>
  <c r="H1762" i="18" s="1"/>
  <c r="F1761" i="18"/>
  <c r="F1760" i="18"/>
  <c r="H1760" i="18" s="1"/>
  <c r="F1759" i="18"/>
  <c r="H1759" i="18" s="1"/>
  <c r="F1758" i="18"/>
  <c r="G1758" i="18" s="1"/>
  <c r="F1757" i="18"/>
  <c r="H1757" i="18" s="1"/>
  <c r="F1756" i="18"/>
  <c r="F1755" i="18"/>
  <c r="F1754" i="18"/>
  <c r="F1753" i="18"/>
  <c r="F1752" i="18"/>
  <c r="F1751" i="18"/>
  <c r="F1750" i="18"/>
  <c r="H1750" i="18" s="1"/>
  <c r="F1749" i="18"/>
  <c r="F1748" i="18"/>
  <c r="H1748" i="18" s="1"/>
  <c r="F1747" i="18"/>
  <c r="H1747" i="18" s="1"/>
  <c r="F1746" i="18"/>
  <c r="H1746" i="18" s="1"/>
  <c r="F1745" i="18"/>
  <c r="F1744" i="18"/>
  <c r="F1743" i="18"/>
  <c r="F1742" i="18"/>
  <c r="F1741" i="18"/>
  <c r="F1740" i="18"/>
  <c r="F1739" i="18"/>
  <c r="I1739" i="18" s="1"/>
  <c r="F1738" i="18"/>
  <c r="H1738" i="18" s="1"/>
  <c r="F1737" i="18"/>
  <c r="F1736" i="18"/>
  <c r="H1736" i="18" s="1"/>
  <c r="F1735" i="18"/>
  <c r="F1734" i="18"/>
  <c r="H1734" i="18" s="1"/>
  <c r="F1733" i="18"/>
  <c r="H1733" i="18" s="1"/>
  <c r="F1732" i="18"/>
  <c r="F1731" i="18"/>
  <c r="F1730" i="18"/>
  <c r="F1729" i="18"/>
  <c r="F1728" i="18"/>
  <c r="F1727" i="18"/>
  <c r="I1727" i="18" s="1"/>
  <c r="F1726" i="18"/>
  <c r="H1726" i="18" s="1"/>
  <c r="F1725" i="18"/>
  <c r="F1724" i="18"/>
  <c r="F1723" i="18"/>
  <c r="H1723" i="18" s="1"/>
  <c r="F1722" i="18"/>
  <c r="F1721" i="18"/>
  <c r="H1721" i="18" s="1"/>
  <c r="F1720" i="18"/>
  <c r="F1719" i="18"/>
  <c r="F1718" i="18"/>
  <c r="F1717" i="18"/>
  <c r="F1716" i="18"/>
  <c r="F1715" i="18"/>
  <c r="F1714" i="18"/>
  <c r="H1714" i="18" s="1"/>
  <c r="F1713" i="18"/>
  <c r="F1712" i="18"/>
  <c r="H1712" i="18" s="1"/>
  <c r="F1711" i="18"/>
  <c r="H1711" i="18" s="1"/>
  <c r="F1710" i="18"/>
  <c r="H1710" i="18" s="1"/>
  <c r="F1709" i="18"/>
  <c r="H1709" i="18" s="1"/>
  <c r="F1708" i="18"/>
  <c r="F1707" i="18"/>
  <c r="F1706" i="18"/>
  <c r="G1706" i="18" s="1"/>
  <c r="F1705" i="18"/>
  <c r="F1704" i="18"/>
  <c r="F1703" i="18"/>
  <c r="I1703" i="18" s="1"/>
  <c r="F1702" i="18"/>
  <c r="H1702" i="18" s="1"/>
  <c r="F1701" i="18"/>
  <c r="F1700" i="18"/>
  <c r="H1700" i="18" s="1"/>
  <c r="F1699" i="18"/>
  <c r="H1699" i="18" s="1"/>
  <c r="F1698" i="18"/>
  <c r="H1698" i="18" s="1"/>
  <c r="F1697" i="18"/>
  <c r="H1697" i="18" s="1"/>
  <c r="F1696" i="18"/>
  <c r="F1695" i="18"/>
  <c r="H1695" i="18" s="1"/>
  <c r="F1694" i="18"/>
  <c r="G1694" i="18" s="1"/>
  <c r="F1693" i="18"/>
  <c r="F1692" i="18"/>
  <c r="F1691" i="18"/>
  <c r="I1691" i="18" s="1"/>
  <c r="F1690" i="18"/>
  <c r="H1690" i="18" s="1"/>
  <c r="F1689" i="18"/>
  <c r="F1688" i="18"/>
  <c r="F1687" i="18"/>
  <c r="H1687" i="18" s="1"/>
  <c r="F1686" i="18"/>
  <c r="H1686" i="18" s="1"/>
  <c r="F1685" i="18"/>
  <c r="H1685" i="18" s="1"/>
  <c r="F1684" i="18"/>
  <c r="F1683" i="18"/>
  <c r="H1683" i="18" s="1"/>
  <c r="F1682" i="18"/>
  <c r="F1681" i="18"/>
  <c r="F1680" i="18"/>
  <c r="F1679" i="18"/>
  <c r="I1679" i="18" s="1"/>
  <c r="F1678" i="18"/>
  <c r="H1678" i="18" s="1"/>
  <c r="F1677" i="18"/>
  <c r="F1676" i="18"/>
  <c r="H1676" i="18" s="1"/>
  <c r="F1675" i="18"/>
  <c r="H1675" i="18" s="1"/>
  <c r="F1674" i="18"/>
  <c r="H1674" i="18" s="1"/>
  <c r="F1673" i="18"/>
  <c r="H1673" i="18" s="1"/>
  <c r="F1672" i="18"/>
  <c r="F1671" i="18"/>
  <c r="H1671" i="18" s="1"/>
  <c r="F1670" i="18"/>
  <c r="F1669" i="18"/>
  <c r="H1669" i="18" s="1"/>
  <c r="F1668" i="18"/>
  <c r="F1667" i="18"/>
  <c r="G1667" i="18" s="1"/>
  <c r="F1666" i="18"/>
  <c r="F1665" i="18"/>
  <c r="H1665" i="18" s="1"/>
  <c r="F1664" i="18"/>
  <c r="F1663" i="18"/>
  <c r="H1663" i="18" s="1"/>
  <c r="F1662" i="18"/>
  <c r="F1661" i="18"/>
  <c r="G1661" i="18" s="1"/>
  <c r="F1660" i="18"/>
  <c r="F1659" i="18"/>
  <c r="H1659" i="18" s="1"/>
  <c r="F1658" i="18"/>
  <c r="F1657" i="18"/>
  <c r="H1657" i="18" s="1"/>
  <c r="F1656" i="18"/>
  <c r="F1655" i="18"/>
  <c r="G1655" i="18" s="1"/>
  <c r="F1654" i="18"/>
  <c r="F1653" i="18"/>
  <c r="F1652" i="18"/>
  <c r="F1651" i="18"/>
  <c r="H1651" i="18" s="1"/>
  <c r="F1650" i="18"/>
  <c r="F1649" i="18"/>
  <c r="G1649" i="18" s="1"/>
  <c r="F1648" i="18"/>
  <c r="F1647" i="18"/>
  <c r="F1646" i="18"/>
  <c r="F1645" i="18"/>
  <c r="H1645" i="18" s="1"/>
  <c r="F1644" i="18"/>
  <c r="F1643" i="18"/>
  <c r="G1643" i="18" s="1"/>
  <c r="F1642" i="18"/>
  <c r="F1641" i="18"/>
  <c r="H1641" i="18" s="1"/>
  <c r="F1640" i="18"/>
  <c r="F1639" i="18"/>
  <c r="H1639" i="18" s="1"/>
  <c r="F1638" i="18"/>
  <c r="F1637" i="18"/>
  <c r="G1637" i="18" s="1"/>
  <c r="F1636" i="18"/>
  <c r="F1635" i="18"/>
  <c r="H1635" i="18" s="1"/>
  <c r="F1634" i="18"/>
  <c r="F1633" i="18"/>
  <c r="H1633" i="18" s="1"/>
  <c r="F1632" i="18"/>
  <c r="F1631" i="18"/>
  <c r="G1631" i="18" s="1"/>
  <c r="F1630" i="18"/>
  <c r="F1629" i="18"/>
  <c r="H1629" i="18" s="1"/>
  <c r="F1628" i="18"/>
  <c r="F1627" i="18"/>
  <c r="F1626" i="18"/>
  <c r="F1625" i="18"/>
  <c r="G1625" i="18" s="1"/>
  <c r="F1624" i="18"/>
  <c r="F1623" i="18"/>
  <c r="H1623" i="18" s="1"/>
  <c r="F1622" i="18"/>
  <c r="F1621" i="18"/>
  <c r="H1621" i="18" s="1"/>
  <c r="F1620" i="18"/>
  <c r="F1619" i="18"/>
  <c r="G1619" i="18" s="1"/>
  <c r="F1618" i="18"/>
  <c r="F1617" i="18"/>
  <c r="H1617" i="18" s="1"/>
  <c r="F1616" i="18"/>
  <c r="F1615" i="18"/>
  <c r="H1615" i="18" s="1"/>
  <c r="F1614" i="18"/>
  <c r="F1613" i="18"/>
  <c r="G1613" i="18" s="1"/>
  <c r="F1612" i="18"/>
  <c r="F1611" i="18"/>
  <c r="H1611" i="18" s="1"/>
  <c r="F1610" i="18"/>
  <c r="F1609" i="18"/>
  <c r="H1609" i="18" s="1"/>
  <c r="F1608" i="18"/>
  <c r="F1607" i="18"/>
  <c r="F1606" i="18"/>
  <c r="F1605" i="18"/>
  <c r="H1605" i="18" s="1"/>
  <c r="F1604" i="18"/>
  <c r="F1603" i="18"/>
  <c r="H1603" i="18" s="1"/>
  <c r="F1602" i="18"/>
  <c r="F1601" i="18"/>
  <c r="I1601" i="18" s="1"/>
  <c r="F1600" i="18"/>
  <c r="F1599" i="18"/>
  <c r="H1599" i="18" s="1"/>
  <c r="F1598" i="18"/>
  <c r="F1597" i="18"/>
  <c r="H1597" i="18" s="1"/>
  <c r="F1596" i="18"/>
  <c r="F1595" i="18"/>
  <c r="G1595" i="18" s="1"/>
  <c r="F1594" i="18"/>
  <c r="F1593" i="18"/>
  <c r="H1593" i="18" s="1"/>
  <c r="F1592" i="18"/>
  <c r="F1591" i="18"/>
  <c r="H1591" i="18" s="1"/>
  <c r="F1590" i="18"/>
  <c r="F1589" i="18"/>
  <c r="G1589" i="18" s="1"/>
  <c r="F1588" i="18"/>
  <c r="F1587" i="18"/>
  <c r="H1587" i="18" s="1"/>
  <c r="F1586" i="18"/>
  <c r="F1585" i="18"/>
  <c r="H1585" i="18" s="1"/>
  <c r="F1584" i="18"/>
  <c r="F1583" i="18"/>
  <c r="H1583" i="18" s="1"/>
  <c r="F1582" i="18"/>
  <c r="F1581" i="18"/>
  <c r="H1581" i="18" s="1"/>
  <c r="F1580" i="18"/>
  <c r="G1580" i="18" s="1"/>
  <c r="F1579" i="18"/>
  <c r="H1579" i="18" s="1"/>
  <c r="F1578" i="18"/>
  <c r="F1577" i="18"/>
  <c r="G1577" i="18" s="1"/>
  <c r="F1576" i="18"/>
  <c r="F1575" i="18"/>
  <c r="H1575" i="18" s="1"/>
  <c r="F1574" i="18"/>
  <c r="G1574" i="18" s="1"/>
  <c r="F1573" i="18"/>
  <c r="H1573" i="18" s="1"/>
  <c r="F1572" i="18"/>
  <c r="F1571" i="18"/>
  <c r="I1571" i="18" s="1"/>
  <c r="F1570" i="18"/>
  <c r="F1569" i="18"/>
  <c r="H1569" i="18" s="1"/>
  <c r="F1568" i="18"/>
  <c r="G1568" i="18" s="1"/>
  <c r="F1567" i="18"/>
  <c r="H1567" i="18" s="1"/>
  <c r="F1566" i="18"/>
  <c r="F1565" i="18"/>
  <c r="G1565" i="18" s="1"/>
  <c r="F1564" i="18"/>
  <c r="F1563" i="18"/>
  <c r="H1563" i="18" s="1"/>
  <c r="F1562" i="18"/>
  <c r="G1562" i="18" s="1"/>
  <c r="F1561" i="18"/>
  <c r="H1561" i="18" s="1"/>
  <c r="F1560" i="18"/>
  <c r="F1559" i="18"/>
  <c r="I1559" i="18" s="1"/>
  <c r="F1558" i="18"/>
  <c r="F1557" i="18"/>
  <c r="H1557" i="18" s="1"/>
  <c r="F1556" i="18"/>
  <c r="F1555" i="18"/>
  <c r="H1555" i="18" s="1"/>
  <c r="F1554" i="18"/>
  <c r="F1553" i="18"/>
  <c r="I1553" i="18" s="1"/>
  <c r="F1552" i="18"/>
  <c r="F1551" i="18"/>
  <c r="H1551" i="18" s="1"/>
  <c r="F1550" i="18"/>
  <c r="G1550" i="18" s="1"/>
  <c r="F1549" i="18"/>
  <c r="H1549" i="18" s="1"/>
  <c r="F1548" i="18"/>
  <c r="F1547" i="18"/>
  <c r="H1547" i="18" s="1"/>
  <c r="F1546" i="18"/>
  <c r="F1545" i="18"/>
  <c r="H1545" i="18" s="1"/>
  <c r="F1544" i="18"/>
  <c r="G1544" i="18" s="1"/>
  <c r="F1543" i="18"/>
  <c r="H1543" i="18" s="1"/>
  <c r="F1542" i="18"/>
  <c r="F1541" i="18"/>
  <c r="I1541" i="18" s="1"/>
  <c r="F1540" i="18"/>
  <c r="F1539" i="18"/>
  <c r="H1539" i="18" s="1"/>
  <c r="F1538" i="18"/>
  <c r="F1537" i="18"/>
  <c r="H1537" i="18" s="1"/>
  <c r="F1536" i="18"/>
  <c r="F1535" i="18"/>
  <c r="H1535" i="18" s="1"/>
  <c r="F1534" i="18"/>
  <c r="F1533" i="18"/>
  <c r="H1533" i="18" s="1"/>
  <c r="F1532" i="18"/>
  <c r="G1532" i="18" s="1"/>
  <c r="F1531" i="18"/>
  <c r="H1531" i="18" s="1"/>
  <c r="F1530" i="18"/>
  <c r="F1529" i="18"/>
  <c r="H1529" i="18" s="1"/>
  <c r="F1528" i="18"/>
  <c r="F1527" i="18"/>
  <c r="H1527" i="18" s="1"/>
  <c r="F1526" i="18"/>
  <c r="G1526" i="18" s="1"/>
  <c r="F1525" i="18"/>
  <c r="H1525" i="18" s="1"/>
  <c r="F1524" i="18"/>
  <c r="F1523" i="18"/>
  <c r="I1523" i="18" s="1"/>
  <c r="F1522" i="18"/>
  <c r="F1521" i="18"/>
  <c r="H1521" i="18" s="1"/>
  <c r="F1520" i="18"/>
  <c r="F1519" i="18"/>
  <c r="H1519" i="18" s="1"/>
  <c r="F1518" i="18"/>
  <c r="F1517" i="18"/>
  <c r="I1517" i="18" s="1"/>
  <c r="F1516" i="18"/>
  <c r="F1515" i="18"/>
  <c r="H1515" i="18" s="1"/>
  <c r="F1514" i="18"/>
  <c r="G1514" i="18" s="1"/>
  <c r="F1513" i="18"/>
  <c r="H1513" i="18" s="1"/>
  <c r="F1512" i="18"/>
  <c r="F1511" i="18"/>
  <c r="I1511" i="18" s="1"/>
  <c r="F1510" i="18"/>
  <c r="F1509" i="18"/>
  <c r="H1509" i="18" s="1"/>
  <c r="F1508" i="18"/>
  <c r="F1507" i="18"/>
  <c r="H1507" i="18" s="1"/>
  <c r="F1506" i="18"/>
  <c r="F1505" i="18"/>
  <c r="I1505" i="18" s="1"/>
  <c r="F1504" i="18"/>
  <c r="F1503" i="18"/>
  <c r="H1503" i="18" s="1"/>
  <c r="F1502" i="18"/>
  <c r="F1501" i="18"/>
  <c r="H1501" i="18" s="1"/>
  <c r="F1500" i="18"/>
  <c r="F1499" i="18"/>
  <c r="I1499" i="18" s="1"/>
  <c r="F1498" i="18"/>
  <c r="F1497" i="18"/>
  <c r="H1497" i="18" s="1"/>
  <c r="F1496" i="18"/>
  <c r="F1495" i="18"/>
  <c r="F1494" i="18"/>
  <c r="H1494" i="18" s="1"/>
  <c r="F1493" i="18"/>
  <c r="I1493" i="18" s="1"/>
  <c r="F1492" i="18"/>
  <c r="F1491" i="18"/>
  <c r="F1490" i="18"/>
  <c r="I1490" i="18" s="1"/>
  <c r="F1489" i="18"/>
  <c r="F1488" i="18"/>
  <c r="H1488" i="18" s="1"/>
  <c r="F1487" i="18"/>
  <c r="I1487" i="18" s="1"/>
  <c r="F1486" i="18"/>
  <c r="F1485" i="18"/>
  <c r="H1485" i="18" s="1"/>
  <c r="F1484" i="18"/>
  <c r="I1484" i="18" s="1"/>
  <c r="F1483" i="18"/>
  <c r="F1482" i="18"/>
  <c r="F1481" i="18"/>
  <c r="I1481" i="18" s="1"/>
  <c r="F1480" i="18"/>
  <c r="F1479" i="18"/>
  <c r="H1479" i="18" s="1"/>
  <c r="F1478" i="18"/>
  <c r="I1478" i="18" s="1"/>
  <c r="F1477" i="18"/>
  <c r="F1476" i="18"/>
  <c r="H1476" i="18" s="1"/>
  <c r="F1475" i="18"/>
  <c r="I1475" i="18" s="1"/>
  <c r="F1474" i="18"/>
  <c r="F1473" i="18"/>
  <c r="F1472" i="18"/>
  <c r="I1472" i="18" s="1"/>
  <c r="F1471" i="18"/>
  <c r="F1470" i="18"/>
  <c r="H1470" i="18" s="1"/>
  <c r="F1469" i="18"/>
  <c r="F1468" i="18"/>
  <c r="F1467" i="18"/>
  <c r="H1467" i="18" s="1"/>
  <c r="F1466" i="18"/>
  <c r="I1466" i="18" s="1"/>
  <c r="F1465" i="18"/>
  <c r="F1464" i="18"/>
  <c r="F1463" i="18"/>
  <c r="H1463" i="18" s="1"/>
  <c r="F1462" i="18"/>
  <c r="F1461" i="18"/>
  <c r="H1461" i="18" s="1"/>
  <c r="F1460" i="18"/>
  <c r="F1459" i="18"/>
  <c r="F1458" i="18"/>
  <c r="H1458" i="18" s="1"/>
  <c r="F1457" i="18"/>
  <c r="I1457" i="18" s="1"/>
  <c r="F1456" i="18"/>
  <c r="F1455" i="18"/>
  <c r="F1454" i="18"/>
  <c r="I1454" i="18" s="1"/>
  <c r="F1453" i="18"/>
  <c r="F1452" i="18"/>
  <c r="H1452" i="18" s="1"/>
  <c r="F1451" i="18"/>
  <c r="F1450" i="18"/>
  <c r="F1449" i="18"/>
  <c r="H1449" i="18" s="1"/>
  <c r="F1448" i="18"/>
  <c r="I1448" i="18" s="1"/>
  <c r="F1447" i="18"/>
  <c r="F1446" i="18"/>
  <c r="F1445" i="18"/>
  <c r="I1445" i="18" s="1"/>
  <c r="F1444" i="18"/>
  <c r="F1443" i="18"/>
  <c r="H1443" i="18" s="1"/>
  <c r="F1442" i="18"/>
  <c r="F1441" i="18"/>
  <c r="F1440" i="18"/>
  <c r="H1440" i="18" s="1"/>
  <c r="F1439" i="18"/>
  <c r="I1439" i="18" s="1"/>
  <c r="F1438" i="18"/>
  <c r="F1437" i="18"/>
  <c r="F1436" i="18"/>
  <c r="H1436" i="18" s="1"/>
  <c r="F1435" i="18"/>
  <c r="F1434" i="18"/>
  <c r="H1434" i="18" s="1"/>
  <c r="F1433" i="18"/>
  <c r="I1433" i="18" s="1"/>
  <c r="F1432" i="18"/>
  <c r="F1431" i="18"/>
  <c r="H1431" i="18" s="1"/>
  <c r="F1430" i="18"/>
  <c r="I1430" i="18" s="1"/>
  <c r="F1429" i="18"/>
  <c r="F1428" i="18"/>
  <c r="F1427" i="18"/>
  <c r="I1427" i="18" s="1"/>
  <c r="F1426" i="18"/>
  <c r="F1425" i="18"/>
  <c r="H1425" i="18" s="1"/>
  <c r="F1424" i="18"/>
  <c r="I1424" i="18" s="1"/>
  <c r="F1423" i="18"/>
  <c r="F1422" i="18"/>
  <c r="H1422" i="18" s="1"/>
  <c r="F1421" i="18"/>
  <c r="I1421" i="18" s="1"/>
  <c r="F1420" i="18"/>
  <c r="F1419" i="18"/>
  <c r="H1419" i="18" s="1"/>
  <c r="F1418" i="18"/>
  <c r="I1418" i="18" s="1"/>
  <c r="F1417" i="18"/>
  <c r="F1416" i="18"/>
  <c r="H1416" i="18" s="1"/>
  <c r="F1415" i="18"/>
  <c r="I1415" i="18" s="1"/>
  <c r="F1414" i="18"/>
  <c r="F1413" i="18"/>
  <c r="F1412" i="18"/>
  <c r="I1412" i="18" s="1"/>
  <c r="F1411" i="18"/>
  <c r="F1410" i="18"/>
  <c r="F1409" i="18"/>
  <c r="I1409" i="18" s="1"/>
  <c r="F1408" i="18"/>
  <c r="F1407" i="18"/>
  <c r="F1406" i="18"/>
  <c r="I1406" i="18" s="1"/>
  <c r="F1405" i="18"/>
  <c r="F1404" i="18"/>
  <c r="H1404" i="18" s="1"/>
  <c r="F1403" i="18"/>
  <c r="I1403" i="18" s="1"/>
  <c r="F1402" i="18"/>
  <c r="F1401" i="18"/>
  <c r="F1400" i="18"/>
  <c r="I1400" i="18" s="1"/>
  <c r="F1399" i="18"/>
  <c r="F1398" i="18"/>
  <c r="F1397" i="18"/>
  <c r="I1397" i="18" s="1"/>
  <c r="F1396" i="18"/>
  <c r="F1395" i="18"/>
  <c r="F1394" i="18"/>
  <c r="I1394" i="18" s="1"/>
  <c r="F1393" i="18"/>
  <c r="F1392" i="18"/>
  <c r="H1392" i="18" s="1"/>
  <c r="F1391" i="18"/>
  <c r="I1391" i="18" s="1"/>
  <c r="F1390" i="18"/>
  <c r="F1389" i="18"/>
  <c r="F1388" i="18"/>
  <c r="I1388" i="18" s="1"/>
  <c r="F1387" i="18"/>
  <c r="F1386" i="18"/>
  <c r="F1385" i="18"/>
  <c r="I1385" i="18" s="1"/>
  <c r="F1384" i="18"/>
  <c r="F1383" i="18"/>
  <c r="F1382" i="18"/>
  <c r="I1382" i="18" s="1"/>
  <c r="F1381" i="18"/>
  <c r="F1380" i="18"/>
  <c r="F1379" i="18"/>
  <c r="H1379" i="18" s="1"/>
  <c r="F1378" i="18"/>
  <c r="F1377" i="18"/>
  <c r="F1376" i="18"/>
  <c r="H1376" i="18" s="1"/>
  <c r="F1375" i="18"/>
  <c r="F1374" i="18"/>
  <c r="F1373" i="18"/>
  <c r="I1373" i="18" s="1"/>
  <c r="F1372" i="18"/>
  <c r="F1371" i="18"/>
  <c r="F1370" i="18"/>
  <c r="I1370" i="18" s="1"/>
  <c r="F1369" i="18"/>
  <c r="G1369" i="18" s="1"/>
  <c r="F1368" i="18"/>
  <c r="I1368" i="18" s="1"/>
  <c r="F1367" i="18"/>
  <c r="F1366" i="18"/>
  <c r="I1366" i="18" s="1"/>
  <c r="F1365" i="18"/>
  <c r="I1365" i="18" s="1"/>
  <c r="F1364" i="18"/>
  <c r="F1363" i="18"/>
  <c r="I1363" i="18" s="1"/>
  <c r="F1362" i="18"/>
  <c r="I1362" i="18" s="1"/>
  <c r="F1361" i="18"/>
  <c r="I1361" i="18" s="1"/>
  <c r="F1360" i="18"/>
  <c r="I1360" i="18" s="1"/>
  <c r="F1359" i="18"/>
  <c r="I1359" i="18" s="1"/>
  <c r="F1358" i="18"/>
  <c r="F1357" i="18"/>
  <c r="I1357" i="18" s="1"/>
  <c r="F1356" i="18"/>
  <c r="I1356" i="18" s="1"/>
  <c r="F1355" i="18"/>
  <c r="I1355" i="18" s="1"/>
  <c r="F1354" i="18"/>
  <c r="I1354" i="18" s="1"/>
  <c r="F1353" i="18"/>
  <c r="I1353" i="18" s="1"/>
  <c r="F1352" i="18"/>
  <c r="I1352" i="18" s="1"/>
  <c r="F1351" i="18"/>
  <c r="I1351" i="18" s="1"/>
  <c r="F1350" i="18"/>
  <c r="I1350" i="18" s="1"/>
  <c r="F1349" i="18"/>
  <c r="F1348" i="18"/>
  <c r="I1348" i="18" s="1"/>
  <c r="F1347" i="18"/>
  <c r="I1347" i="18" s="1"/>
  <c r="F1346" i="18"/>
  <c r="F1345" i="18"/>
  <c r="I1345" i="18" s="1"/>
  <c r="F1344" i="18"/>
  <c r="I1344" i="18" s="1"/>
  <c r="F1343" i="18"/>
  <c r="I1343" i="18" s="1"/>
  <c r="F1342" i="18"/>
  <c r="I1342" i="18" s="1"/>
  <c r="F1341" i="18"/>
  <c r="I1341" i="18" s="1"/>
  <c r="F1340" i="18"/>
  <c r="F1339" i="18"/>
  <c r="I1339" i="18" s="1"/>
  <c r="F1338" i="18"/>
  <c r="I1338" i="18" s="1"/>
  <c r="F1337" i="18"/>
  <c r="I1337" i="18" s="1"/>
  <c r="F1336" i="18"/>
  <c r="I1336" i="18" s="1"/>
  <c r="F1335" i="18"/>
  <c r="I1335" i="18" s="1"/>
  <c r="F1334" i="18"/>
  <c r="I1334" i="18" s="1"/>
  <c r="F1333" i="18"/>
  <c r="I1333" i="18" s="1"/>
  <c r="F1332" i="18"/>
  <c r="I1332" i="18" s="1"/>
  <c r="F1331" i="18"/>
  <c r="F1330" i="18"/>
  <c r="I1330" i="18" s="1"/>
  <c r="F1329" i="18"/>
  <c r="I1329" i="18" s="1"/>
  <c r="F1328" i="18"/>
  <c r="F1327" i="18"/>
  <c r="I1327" i="18" s="1"/>
  <c r="F1326" i="18"/>
  <c r="I1326" i="18" s="1"/>
  <c r="F1325" i="18"/>
  <c r="I1325" i="18" s="1"/>
  <c r="F1324" i="18"/>
  <c r="I1324" i="18" s="1"/>
  <c r="F1323" i="18"/>
  <c r="I1323" i="18" s="1"/>
  <c r="F1322" i="18"/>
  <c r="F1321" i="18"/>
  <c r="I1321" i="18" s="1"/>
  <c r="F1320" i="18"/>
  <c r="I1320" i="18" s="1"/>
  <c r="F1319" i="18"/>
  <c r="I1319" i="18" s="1"/>
  <c r="F1318" i="18"/>
  <c r="I1318" i="18" s="1"/>
  <c r="F1317" i="18"/>
  <c r="I1317" i="18" s="1"/>
  <c r="F1316" i="18"/>
  <c r="I1316" i="18" s="1"/>
  <c r="F1315" i="18"/>
  <c r="I1315" i="18" s="1"/>
  <c r="F1314" i="18"/>
  <c r="I1314" i="18" s="1"/>
  <c r="F1313" i="18"/>
  <c r="F1312" i="18"/>
  <c r="I1312" i="18" s="1"/>
  <c r="F1311" i="18"/>
  <c r="I1311" i="18" s="1"/>
  <c r="F1310" i="18"/>
  <c r="F1309" i="18"/>
  <c r="I1309" i="18" s="1"/>
  <c r="F1308" i="18"/>
  <c r="I1308" i="18" s="1"/>
  <c r="F1307" i="18"/>
  <c r="I1307" i="18" s="1"/>
  <c r="F1306" i="18"/>
  <c r="I1306" i="18" s="1"/>
  <c r="F1305" i="18"/>
  <c r="I1305" i="18" s="1"/>
  <c r="F1304" i="18"/>
  <c r="F1303" i="18"/>
  <c r="I1303" i="18" s="1"/>
  <c r="F1302" i="18"/>
  <c r="I1302" i="18" s="1"/>
  <c r="F1301" i="18"/>
  <c r="I1301" i="18" s="1"/>
  <c r="F1300" i="18"/>
  <c r="I1300" i="18" s="1"/>
  <c r="F1299" i="18"/>
  <c r="I1299" i="18" s="1"/>
  <c r="F1298" i="18"/>
  <c r="I1298" i="18" s="1"/>
  <c r="F1297" i="18"/>
  <c r="I1297" i="18" s="1"/>
  <c r="F1296" i="18"/>
  <c r="I1296" i="18" s="1"/>
  <c r="F1295" i="18"/>
  <c r="F1294" i="18"/>
  <c r="I1294" i="18" s="1"/>
  <c r="F1293" i="18"/>
  <c r="I1293" i="18" s="1"/>
  <c r="F1292" i="18"/>
  <c r="F1291" i="18"/>
  <c r="I1291" i="18" s="1"/>
  <c r="F1290" i="18"/>
  <c r="I1290" i="18" s="1"/>
  <c r="F1289" i="18"/>
  <c r="I1289" i="18" s="1"/>
  <c r="F1288" i="18"/>
  <c r="I1288" i="18" s="1"/>
  <c r="F1287" i="18"/>
  <c r="I1287" i="18" s="1"/>
  <c r="F1286" i="18"/>
  <c r="F1285" i="18"/>
  <c r="I1285" i="18" s="1"/>
  <c r="F1284" i="18"/>
  <c r="I1284" i="18" s="1"/>
  <c r="F1283" i="18"/>
  <c r="I1283" i="18" s="1"/>
  <c r="F1282" i="18"/>
  <c r="I1282" i="18" s="1"/>
  <c r="F1281" i="18"/>
  <c r="I1281" i="18" s="1"/>
  <c r="F1280" i="18"/>
  <c r="I1280" i="18" s="1"/>
  <c r="F1279" i="18"/>
  <c r="I1279" i="18" s="1"/>
  <c r="F1278" i="18"/>
  <c r="I1278" i="18" s="1"/>
  <c r="F1277" i="18"/>
  <c r="F1276" i="18"/>
  <c r="I1276" i="18" s="1"/>
  <c r="F1275" i="18"/>
  <c r="I1275" i="18" s="1"/>
  <c r="F1274" i="18"/>
  <c r="F1273" i="18"/>
  <c r="I1273" i="18" s="1"/>
  <c r="F1272" i="18"/>
  <c r="I1272" i="18" s="1"/>
  <c r="F1271" i="18"/>
  <c r="I1271" i="18" s="1"/>
  <c r="F1270" i="18"/>
  <c r="I1270" i="18" s="1"/>
  <c r="F1269" i="18"/>
  <c r="I1269" i="18" s="1"/>
  <c r="F1268" i="18"/>
  <c r="F1267" i="18"/>
  <c r="I1267" i="18" s="1"/>
  <c r="F1266" i="18"/>
  <c r="I1266" i="18" s="1"/>
  <c r="F1265" i="18"/>
  <c r="I1265" i="18" s="1"/>
  <c r="F1264" i="18"/>
  <c r="I1264" i="18" s="1"/>
  <c r="F1263" i="18"/>
  <c r="I1263" i="18" s="1"/>
  <c r="F1262" i="18"/>
  <c r="I1262" i="18" s="1"/>
  <c r="F1261" i="18"/>
  <c r="I1261" i="18" s="1"/>
  <c r="F1260" i="18"/>
  <c r="I1260" i="18" s="1"/>
  <c r="F1259" i="18"/>
  <c r="F1258" i="18"/>
  <c r="I1258" i="18" s="1"/>
  <c r="F1257" i="18"/>
  <c r="H1257" i="18" s="1"/>
  <c r="F1256" i="18"/>
  <c r="F1255" i="18"/>
  <c r="I1255" i="18" s="1"/>
  <c r="F1254" i="18"/>
  <c r="F1253" i="18"/>
  <c r="I1253" i="18" s="1"/>
  <c r="F1252" i="18"/>
  <c r="I1252" i="18" s="1"/>
  <c r="F1251" i="18"/>
  <c r="F1250" i="18"/>
  <c r="F1249" i="18"/>
  <c r="I1249" i="18" s="1"/>
  <c r="F1248" i="18"/>
  <c r="H1248" i="18" s="1"/>
  <c r="F1247" i="18"/>
  <c r="I1247" i="18" s="1"/>
  <c r="F1246" i="18"/>
  <c r="I1246" i="18" s="1"/>
  <c r="F1245" i="18"/>
  <c r="F1244" i="18"/>
  <c r="I1244" i="18" s="1"/>
  <c r="F1243" i="18"/>
  <c r="I1243" i="18" s="1"/>
  <c r="F1242" i="18"/>
  <c r="H1242" i="18" s="1"/>
  <c r="F1241" i="18"/>
  <c r="F1240" i="18"/>
  <c r="I1240" i="18" s="1"/>
  <c r="F1239" i="18"/>
  <c r="H1239" i="18" s="1"/>
  <c r="F1238" i="18"/>
  <c r="H1238" i="18" s="1"/>
  <c r="F1237" i="18"/>
  <c r="I1237" i="18" s="1"/>
  <c r="F1236" i="18"/>
  <c r="F1235" i="18"/>
  <c r="H1235" i="18" s="1"/>
  <c r="F1234" i="18"/>
  <c r="I1234" i="18" s="1"/>
  <c r="F1233" i="18"/>
  <c r="F1232" i="18"/>
  <c r="H1232" i="18" s="1"/>
  <c r="F1231" i="18"/>
  <c r="I1231" i="18" s="1"/>
  <c r="F1230" i="18"/>
  <c r="H1230" i="18" s="1"/>
  <c r="F1229" i="18"/>
  <c r="H1229" i="18" s="1"/>
  <c r="F1228" i="18"/>
  <c r="I1228" i="18" s="1"/>
  <c r="F1227" i="18"/>
  <c r="F1226" i="18"/>
  <c r="H1226" i="18" s="1"/>
  <c r="F1225" i="18"/>
  <c r="I1225" i="18" s="1"/>
  <c r="F1224" i="18"/>
  <c r="F1223" i="18"/>
  <c r="H1223" i="18" s="1"/>
  <c r="F1222" i="18"/>
  <c r="I1222" i="18" s="1"/>
  <c r="F1221" i="18"/>
  <c r="H1221" i="18" s="1"/>
  <c r="F1220" i="18"/>
  <c r="H1220" i="18" s="1"/>
  <c r="F1219" i="18"/>
  <c r="F1218" i="18"/>
  <c r="F1217" i="18"/>
  <c r="H1217" i="18" s="1"/>
  <c r="F1216" i="18"/>
  <c r="I1216" i="18" s="1"/>
  <c r="F1215" i="18"/>
  <c r="F1214" i="18"/>
  <c r="H1214" i="18" s="1"/>
  <c r="F1213" i="18"/>
  <c r="I1213" i="18" s="1"/>
  <c r="F1212" i="18"/>
  <c r="H1212" i="18" s="1"/>
  <c r="F1211" i="18"/>
  <c r="H1211" i="18" s="1"/>
  <c r="F1210" i="18"/>
  <c r="I1210" i="18" s="1"/>
  <c r="F1209" i="18"/>
  <c r="F1208" i="18"/>
  <c r="H1208" i="18" s="1"/>
  <c r="F1207" i="18"/>
  <c r="I1207" i="18" s="1"/>
  <c r="F1206" i="18"/>
  <c r="F1205" i="18"/>
  <c r="H1205" i="18" s="1"/>
  <c r="F1204" i="18"/>
  <c r="I1204" i="18" s="1"/>
  <c r="F1203" i="18"/>
  <c r="H1203" i="18" s="1"/>
  <c r="F1202" i="18"/>
  <c r="H1202" i="18" s="1"/>
  <c r="F1201" i="18"/>
  <c r="G1201" i="18" s="1"/>
  <c r="F1200" i="18"/>
  <c r="F1199" i="18"/>
  <c r="H1199" i="18" s="1"/>
  <c r="F1198" i="18"/>
  <c r="I1198" i="18" s="1"/>
  <c r="F1197" i="18"/>
  <c r="F1196" i="18"/>
  <c r="H1196" i="18" s="1"/>
  <c r="F1195" i="18"/>
  <c r="I1195" i="18" s="1"/>
  <c r="F1194" i="18"/>
  <c r="H1194" i="18" s="1"/>
  <c r="F1193" i="18"/>
  <c r="H1193" i="18" s="1"/>
  <c r="F1192" i="18"/>
  <c r="I1192" i="18" s="1"/>
  <c r="F1191" i="18"/>
  <c r="F1190" i="18"/>
  <c r="H1190" i="18" s="1"/>
  <c r="F1189" i="18"/>
  <c r="I1189" i="18" s="1"/>
  <c r="F1188" i="18"/>
  <c r="F1187" i="18"/>
  <c r="H1187" i="18" s="1"/>
  <c r="F1186" i="18"/>
  <c r="I1186" i="18" s="1"/>
  <c r="F1185" i="18"/>
  <c r="H1185" i="18" s="1"/>
  <c r="F1184" i="18"/>
  <c r="H1184" i="18" s="1"/>
  <c r="F1183" i="18"/>
  <c r="F1182" i="18"/>
  <c r="F1181" i="18"/>
  <c r="H1181" i="18" s="1"/>
  <c r="F1180" i="18"/>
  <c r="I1180" i="18" s="1"/>
  <c r="F1179" i="18"/>
  <c r="F1178" i="18"/>
  <c r="H1178" i="18" s="1"/>
  <c r="F1177" i="18"/>
  <c r="I1177" i="18" s="1"/>
  <c r="F1176" i="18"/>
  <c r="G1176" i="18" s="1"/>
  <c r="F1175" i="18"/>
  <c r="H1175" i="18" s="1"/>
  <c r="F1174" i="18"/>
  <c r="I1174" i="18" s="1"/>
  <c r="F1173" i="18"/>
  <c r="G1173" i="18" s="1"/>
  <c r="F1172" i="18"/>
  <c r="H1172" i="18" s="1"/>
  <c r="F1171" i="18"/>
  <c r="I1171" i="18" s="1"/>
  <c r="F1170" i="18"/>
  <c r="G1170" i="18" s="1"/>
  <c r="F1169" i="18"/>
  <c r="H1169" i="18" s="1"/>
  <c r="F1168" i="18"/>
  <c r="I1168" i="18" s="1"/>
  <c r="F1167" i="18"/>
  <c r="G1167" i="18" s="1"/>
  <c r="F1166" i="18"/>
  <c r="H1166" i="18" s="1"/>
  <c r="F1165" i="18"/>
  <c r="I1165" i="18" s="1"/>
  <c r="F1164" i="18"/>
  <c r="G1164" i="18" s="1"/>
  <c r="F1163" i="18"/>
  <c r="H1163" i="18" s="1"/>
  <c r="F1162" i="18"/>
  <c r="I1162" i="18" s="1"/>
  <c r="F1161" i="18"/>
  <c r="G1161" i="18" s="1"/>
  <c r="F1160" i="18"/>
  <c r="H1160" i="18" s="1"/>
  <c r="F1159" i="18"/>
  <c r="I1159" i="18" s="1"/>
  <c r="F1158" i="18"/>
  <c r="G1158" i="18" s="1"/>
  <c r="F1157" i="18"/>
  <c r="H1157" i="18" s="1"/>
  <c r="F1156" i="18"/>
  <c r="I1156" i="18" s="1"/>
  <c r="F1155" i="18"/>
  <c r="G1155" i="18" s="1"/>
  <c r="F1154" i="18"/>
  <c r="H1154" i="18" s="1"/>
  <c r="F1153" i="18"/>
  <c r="I1153" i="18" s="1"/>
  <c r="F1152" i="18"/>
  <c r="G1152" i="18" s="1"/>
  <c r="F1151" i="18"/>
  <c r="H1151" i="18" s="1"/>
  <c r="F1150" i="18"/>
  <c r="I1150" i="18" s="1"/>
  <c r="F1149" i="18"/>
  <c r="G1149" i="18" s="1"/>
  <c r="F1148" i="18"/>
  <c r="F1147" i="18"/>
  <c r="I1147" i="18" s="1"/>
  <c r="F1146" i="18"/>
  <c r="G1146" i="18" s="1"/>
  <c r="F1145" i="18"/>
  <c r="H1145" i="18" s="1"/>
  <c r="F1144" i="18"/>
  <c r="I1144" i="18" s="1"/>
  <c r="F1143" i="18"/>
  <c r="G1143" i="18" s="1"/>
  <c r="F1142" i="18"/>
  <c r="H1142" i="18" s="1"/>
  <c r="F1141" i="18"/>
  <c r="I1141" i="18" s="1"/>
  <c r="F1140" i="18"/>
  <c r="G1140" i="18" s="1"/>
  <c r="F1139" i="18"/>
  <c r="H1139" i="18" s="1"/>
  <c r="F1138" i="18"/>
  <c r="I1138" i="18" s="1"/>
  <c r="F1137" i="18"/>
  <c r="G1137" i="18" s="1"/>
  <c r="F1136" i="18"/>
  <c r="H1136" i="18" s="1"/>
  <c r="F1135" i="18"/>
  <c r="I1135" i="18" s="1"/>
  <c r="F1134" i="18"/>
  <c r="G1134" i="18" s="1"/>
  <c r="F1133" i="18"/>
  <c r="H1133" i="18" s="1"/>
  <c r="F1132" i="18"/>
  <c r="I1132" i="18" s="1"/>
  <c r="F1131" i="18"/>
  <c r="G1131" i="18" s="1"/>
  <c r="F1130" i="18"/>
  <c r="H1130" i="18" s="1"/>
  <c r="F1129" i="18"/>
  <c r="I1129" i="18" s="1"/>
  <c r="F1128" i="18"/>
  <c r="G1128" i="18" s="1"/>
  <c r="F1127" i="18"/>
  <c r="F1126" i="18"/>
  <c r="I1126" i="18" s="1"/>
  <c r="F1125" i="18"/>
  <c r="F1124" i="18"/>
  <c r="I1124" i="18" s="1"/>
  <c r="F1123" i="18"/>
  <c r="I1123" i="18" s="1"/>
  <c r="F1122" i="18"/>
  <c r="F1121" i="18"/>
  <c r="I1121" i="18" s="1"/>
  <c r="F1120" i="18"/>
  <c r="I1120" i="18" s="1"/>
  <c r="F1119" i="18"/>
  <c r="I1119" i="18" s="1"/>
  <c r="F1118" i="18"/>
  <c r="I1118" i="18" s="1"/>
  <c r="F1117" i="18"/>
  <c r="I1117" i="18" s="1"/>
  <c r="F1116" i="18"/>
  <c r="G1116" i="18" s="1"/>
  <c r="F1115" i="18"/>
  <c r="I1115" i="18" s="1"/>
  <c r="F1114" i="18"/>
  <c r="F1113" i="18"/>
  <c r="G1113" i="18" s="1"/>
  <c r="F1112" i="18"/>
  <c r="I1112" i="18" s="1"/>
  <c r="F1111" i="18"/>
  <c r="I1111" i="18" s="1"/>
  <c r="F1110" i="18"/>
  <c r="I1110" i="18" s="1"/>
  <c r="F1109" i="18"/>
  <c r="I1109" i="18" s="1"/>
  <c r="F1108" i="18"/>
  <c r="I1108" i="18" s="1"/>
  <c r="F1107" i="18"/>
  <c r="F1106" i="18"/>
  <c r="I1106" i="18" s="1"/>
  <c r="F1105" i="18"/>
  <c r="I1105" i="18" s="1"/>
  <c r="F1104" i="18"/>
  <c r="F1103" i="18"/>
  <c r="I1103" i="18" s="1"/>
  <c r="F1102" i="18"/>
  <c r="I1102" i="18" s="1"/>
  <c r="F1101" i="18"/>
  <c r="I1101" i="18" s="1"/>
  <c r="F1100" i="18"/>
  <c r="I1100" i="18" s="1"/>
  <c r="F1099" i="18"/>
  <c r="I1099" i="18" s="1"/>
  <c r="F1098" i="18"/>
  <c r="H1098" i="18" s="1"/>
  <c r="F1097" i="18"/>
  <c r="I1097" i="18" s="1"/>
  <c r="F1096" i="18"/>
  <c r="F1095" i="18"/>
  <c r="G1095" i="18" s="1"/>
  <c r="F1094" i="18"/>
  <c r="I1094" i="18" s="1"/>
  <c r="F1093" i="18"/>
  <c r="I1093" i="18" s="1"/>
  <c r="F1092" i="18"/>
  <c r="H1092" i="18" s="1"/>
  <c r="F1091" i="18"/>
  <c r="I1091" i="18" s="1"/>
  <c r="F1090" i="18"/>
  <c r="I1090" i="18" s="1"/>
  <c r="F1089" i="18"/>
  <c r="F1088" i="18"/>
  <c r="I1088" i="18" s="1"/>
  <c r="F1087" i="18"/>
  <c r="I1087" i="18" s="1"/>
  <c r="F1086" i="18"/>
  <c r="G1086" i="18" s="1"/>
  <c r="F1085" i="18"/>
  <c r="I1085" i="18" s="1"/>
  <c r="F1084" i="18"/>
  <c r="I1084" i="18" s="1"/>
  <c r="F1083" i="18"/>
  <c r="I1083" i="18" s="1"/>
  <c r="F1082" i="18"/>
  <c r="I1082" i="18" s="1"/>
  <c r="F1081" i="18"/>
  <c r="I1081" i="18" s="1"/>
  <c r="F1080" i="18"/>
  <c r="H1080" i="18" s="1"/>
  <c r="F1079" i="18"/>
  <c r="I1079" i="18" s="1"/>
  <c r="F1078" i="18"/>
  <c r="F1077" i="18"/>
  <c r="G1077" i="18" s="1"/>
  <c r="F1076" i="18"/>
  <c r="I1076" i="18" s="1"/>
  <c r="F1075" i="18"/>
  <c r="I1075" i="18" s="1"/>
  <c r="F1074" i="18"/>
  <c r="G1074" i="18" s="1"/>
  <c r="F1073" i="18"/>
  <c r="I1073" i="18" s="1"/>
  <c r="F1072" i="18"/>
  <c r="I1072" i="18" s="1"/>
  <c r="F1071" i="18"/>
  <c r="F1070" i="18"/>
  <c r="I1070" i="18" s="1"/>
  <c r="F1069" i="18"/>
  <c r="I1069" i="18" s="1"/>
  <c r="F1068" i="18"/>
  <c r="F1067" i="18"/>
  <c r="I1067" i="18" s="1"/>
  <c r="F1066" i="18"/>
  <c r="I1066" i="18" s="1"/>
  <c r="F1065" i="18"/>
  <c r="I1065" i="18" s="1"/>
  <c r="F1064" i="18"/>
  <c r="I1064" i="18" s="1"/>
  <c r="F1063" i="18"/>
  <c r="I1063" i="18" s="1"/>
  <c r="F1062" i="18"/>
  <c r="I1062" i="18" s="1"/>
  <c r="F1061" i="18"/>
  <c r="I1061" i="18" s="1"/>
  <c r="F1060" i="18"/>
  <c r="F1059" i="18"/>
  <c r="G1059" i="18" s="1"/>
  <c r="F1058" i="18"/>
  <c r="I1058" i="18" s="1"/>
  <c r="F1057" i="18"/>
  <c r="I1057" i="18" s="1"/>
  <c r="F1056" i="18"/>
  <c r="H1056" i="18" s="1"/>
  <c r="F1055" i="18"/>
  <c r="I1055" i="18" s="1"/>
  <c r="F1054" i="18"/>
  <c r="I1054" i="18" s="1"/>
  <c r="F1053" i="18"/>
  <c r="F1052" i="18"/>
  <c r="I1052" i="18" s="1"/>
  <c r="F1051" i="18"/>
  <c r="I1051" i="18" s="1"/>
  <c r="F1050" i="18"/>
  <c r="G1050" i="18" s="1"/>
  <c r="F1049" i="18"/>
  <c r="I1049" i="18" s="1"/>
  <c r="F1048" i="18"/>
  <c r="I1048" i="18" s="1"/>
  <c r="F1047" i="18"/>
  <c r="I1047" i="18" s="1"/>
  <c r="F1046" i="18"/>
  <c r="I1046" i="18" s="1"/>
  <c r="F1045" i="18"/>
  <c r="I1045" i="18" s="1"/>
  <c r="F1044" i="18"/>
  <c r="I1044" i="18" s="1"/>
  <c r="F1043" i="18"/>
  <c r="I1043" i="18" s="1"/>
  <c r="F1042" i="18"/>
  <c r="F1041" i="18"/>
  <c r="G1041" i="18" s="1"/>
  <c r="F1040" i="18"/>
  <c r="I1040" i="18" s="1"/>
  <c r="F1039" i="18"/>
  <c r="I1039" i="18" s="1"/>
  <c r="F1038" i="18"/>
  <c r="G1038" i="18" s="1"/>
  <c r="F1037" i="18"/>
  <c r="I1037" i="18" s="1"/>
  <c r="F1036" i="18"/>
  <c r="I1036" i="18" s="1"/>
  <c r="F1035" i="18"/>
  <c r="F1034" i="18"/>
  <c r="I1034" i="18" s="1"/>
  <c r="F1033" i="18"/>
  <c r="I1033" i="18" s="1"/>
  <c r="F1032" i="18"/>
  <c r="G1032" i="18" s="1"/>
  <c r="F1031" i="18"/>
  <c r="I1031" i="18" s="1"/>
  <c r="F1030" i="18"/>
  <c r="I1030" i="18" s="1"/>
  <c r="F1029" i="18"/>
  <c r="I1029" i="18" s="1"/>
  <c r="F1028" i="18"/>
  <c r="I1028" i="18" s="1"/>
  <c r="F1027" i="18"/>
  <c r="I1027" i="18" s="1"/>
  <c r="F1026" i="18"/>
  <c r="I1026" i="18" s="1"/>
  <c r="F1025" i="18"/>
  <c r="I1025" i="18" s="1"/>
  <c r="F1024" i="18"/>
  <c r="F1023" i="18"/>
  <c r="G1023" i="18" s="1"/>
  <c r="F1022" i="18"/>
  <c r="I1022" i="18" s="1"/>
  <c r="F1021" i="18"/>
  <c r="I1021" i="18" s="1"/>
  <c r="F1020" i="18"/>
  <c r="H1020" i="18" s="1"/>
  <c r="F1019" i="18"/>
  <c r="I1019" i="18" s="1"/>
  <c r="F1018" i="18"/>
  <c r="I1018" i="18" s="1"/>
  <c r="F1017" i="18"/>
  <c r="F1016" i="18"/>
  <c r="I1016" i="18" s="1"/>
  <c r="F1015" i="18"/>
  <c r="I1015" i="18" s="1"/>
  <c r="F1014" i="18"/>
  <c r="G1014" i="18" s="1"/>
  <c r="F1013" i="18"/>
  <c r="I1013" i="18" s="1"/>
  <c r="F1012" i="18"/>
  <c r="I1012" i="18" s="1"/>
  <c r="F1011" i="18"/>
  <c r="I1011" i="18" s="1"/>
  <c r="F1010" i="18"/>
  <c r="F1009" i="18"/>
  <c r="I1009" i="18" s="1"/>
  <c r="F1008" i="18"/>
  <c r="I1008" i="18" s="1"/>
  <c r="F1007" i="18"/>
  <c r="F1006" i="18"/>
  <c r="F1005" i="18"/>
  <c r="G1005" i="18" s="1"/>
  <c r="F1004" i="18"/>
  <c r="F1003" i="18"/>
  <c r="I1003" i="18" s="1"/>
  <c r="F1002" i="18"/>
  <c r="H1002" i="18" s="1"/>
  <c r="F1001" i="18"/>
  <c r="F1000" i="18"/>
  <c r="I1000" i="18" s="1"/>
  <c r="F999" i="18"/>
  <c r="F998" i="18"/>
  <c r="F997" i="18"/>
  <c r="I997" i="18" s="1"/>
  <c r="F996" i="18"/>
  <c r="G996" i="18" s="1"/>
  <c r="F995" i="18"/>
  <c r="F994" i="18"/>
  <c r="I994" i="18" s="1"/>
  <c r="F993" i="18"/>
  <c r="I993" i="18" s="1"/>
  <c r="F992" i="18"/>
  <c r="F991" i="18"/>
  <c r="I991" i="18" s="1"/>
  <c r="F990" i="18"/>
  <c r="I990" i="18" s="1"/>
  <c r="F989" i="18"/>
  <c r="F988" i="18"/>
  <c r="F987" i="18"/>
  <c r="G987" i="18" s="1"/>
  <c r="F986" i="18"/>
  <c r="F985" i="18"/>
  <c r="F984" i="18"/>
  <c r="G984" i="18" s="1"/>
  <c r="F983" i="18"/>
  <c r="F982" i="18"/>
  <c r="F981" i="18"/>
  <c r="G981" i="18" s="1"/>
  <c r="F980" i="18"/>
  <c r="I980" i="18" s="1"/>
  <c r="F979" i="18"/>
  <c r="F978" i="18"/>
  <c r="H978" i="18" s="1"/>
  <c r="F977" i="18"/>
  <c r="I977" i="18" s="1"/>
  <c r="F976" i="18"/>
  <c r="G976" i="18" s="1"/>
  <c r="F975" i="18"/>
  <c r="F974" i="18"/>
  <c r="I974" i="18" s="1"/>
  <c r="F973" i="18"/>
  <c r="F972" i="18"/>
  <c r="I972" i="18" s="1"/>
  <c r="F971" i="18"/>
  <c r="F970" i="18"/>
  <c r="F969" i="18"/>
  <c r="I969" i="18" s="1"/>
  <c r="F968" i="18"/>
  <c r="I968" i="18" s="1"/>
  <c r="F967" i="18"/>
  <c r="G967" i="18" s="1"/>
  <c r="F966" i="18"/>
  <c r="G966" i="18" s="1"/>
  <c r="F965" i="18"/>
  <c r="I965" i="18" s="1"/>
  <c r="F964" i="18"/>
  <c r="F963" i="18"/>
  <c r="H963" i="18" s="1"/>
  <c r="F962" i="18"/>
  <c r="F961" i="18"/>
  <c r="F960" i="18"/>
  <c r="I960" i="18" s="1"/>
  <c r="F959" i="18"/>
  <c r="I959" i="18" s="1"/>
  <c r="F958" i="18"/>
  <c r="G958" i="18" s="1"/>
  <c r="F957" i="18"/>
  <c r="F956" i="18"/>
  <c r="G956" i="18" s="1"/>
  <c r="F955" i="18"/>
  <c r="F954" i="18"/>
  <c r="I954" i="18" s="1"/>
  <c r="F953" i="18"/>
  <c r="G953" i="18" s="1"/>
  <c r="F952" i="18"/>
  <c r="G952" i="18" s="1"/>
  <c r="F951" i="18"/>
  <c r="H951" i="18" s="1"/>
  <c r="F950" i="18"/>
  <c r="G950" i="18" s="1"/>
  <c r="F949" i="18"/>
  <c r="F948" i="18"/>
  <c r="G948" i="18" s="1"/>
  <c r="F947" i="18"/>
  <c r="F946" i="18"/>
  <c r="G946" i="18" s="1"/>
  <c r="F945" i="18"/>
  <c r="F944" i="18"/>
  <c r="G944" i="18" s="1"/>
  <c r="F943" i="18"/>
  <c r="F942" i="18"/>
  <c r="F941" i="18"/>
  <c r="G941" i="18" s="1"/>
  <c r="F940" i="18"/>
  <c r="G940" i="18" s="1"/>
  <c r="F939" i="18"/>
  <c r="I939" i="18" s="1"/>
  <c r="F938" i="18"/>
  <c r="G938" i="18" s="1"/>
  <c r="F937" i="18"/>
  <c r="F936" i="18"/>
  <c r="I936" i="18" s="1"/>
  <c r="F935" i="18"/>
  <c r="G935" i="18" s="1"/>
  <c r="F934" i="18"/>
  <c r="G934" i="18" s="1"/>
  <c r="F933" i="18"/>
  <c r="H933" i="18" s="1"/>
  <c r="F932" i="18"/>
  <c r="G932" i="18" s="1"/>
  <c r="F931" i="18"/>
  <c r="F930" i="18"/>
  <c r="F929" i="18"/>
  <c r="G929" i="18" s="1"/>
  <c r="F928" i="18"/>
  <c r="G928" i="18" s="1"/>
  <c r="F927" i="18"/>
  <c r="I927" i="18" s="1"/>
  <c r="F926" i="18"/>
  <c r="G926" i="18" s="1"/>
  <c r="F925" i="18"/>
  <c r="F924" i="18"/>
  <c r="G924" i="18" s="1"/>
  <c r="F923" i="18"/>
  <c r="G923" i="18" s="1"/>
  <c r="F922" i="18"/>
  <c r="G922" i="18" s="1"/>
  <c r="F921" i="18"/>
  <c r="G921" i="18" s="1"/>
  <c r="F920" i="18"/>
  <c r="G920" i="18" s="1"/>
  <c r="F919" i="18"/>
  <c r="F918" i="18"/>
  <c r="F917" i="18"/>
  <c r="G917" i="18" s="1"/>
  <c r="F916" i="18"/>
  <c r="H916" i="18" s="1"/>
  <c r="F915" i="18"/>
  <c r="F914" i="18"/>
  <c r="I914" i="18" s="1"/>
  <c r="F913" i="18"/>
  <c r="H913" i="18" s="1"/>
  <c r="F912" i="18"/>
  <c r="I912" i="18" s="1"/>
  <c r="F911" i="18"/>
  <c r="H911" i="18" s="1"/>
  <c r="F910" i="18"/>
  <c r="H910" i="18" s="1"/>
  <c r="F909" i="18"/>
  <c r="G909" i="18" s="1"/>
  <c r="F908" i="18"/>
  <c r="H908" i="18" s="1"/>
  <c r="F907" i="18"/>
  <c r="H907" i="18" s="1"/>
  <c r="F906" i="18"/>
  <c r="F905" i="18"/>
  <c r="G905" i="18" s="1"/>
  <c r="F904" i="18"/>
  <c r="H904" i="18" s="1"/>
  <c r="F903" i="18"/>
  <c r="I903" i="18" s="1"/>
  <c r="F902" i="18"/>
  <c r="I902" i="18" s="1"/>
  <c r="F901" i="18"/>
  <c r="H901" i="18" s="1"/>
  <c r="F900" i="18"/>
  <c r="I900" i="18" s="1"/>
  <c r="F899" i="18"/>
  <c r="I899" i="18" s="1"/>
  <c r="F898" i="18"/>
  <c r="H898" i="18" s="1"/>
  <c r="F897" i="18"/>
  <c r="H897" i="18" s="1"/>
  <c r="F896" i="18"/>
  <c r="I896" i="18" s="1"/>
  <c r="F895" i="18"/>
  <c r="H895" i="18" s="1"/>
  <c r="F894" i="18"/>
  <c r="F893" i="18"/>
  <c r="H893" i="18" s="1"/>
  <c r="F892" i="18"/>
  <c r="H892" i="18" s="1"/>
  <c r="F891" i="18"/>
  <c r="H891" i="18" s="1"/>
  <c r="F890" i="18"/>
  <c r="F889" i="18"/>
  <c r="H889" i="18" s="1"/>
  <c r="F888" i="18"/>
  <c r="H888" i="18" s="1"/>
  <c r="F887" i="18"/>
  <c r="I887" i="18" s="1"/>
  <c r="F886" i="18"/>
  <c r="H886" i="18" s="1"/>
  <c r="F885" i="18"/>
  <c r="F884" i="18"/>
  <c r="I884" i="18" s="1"/>
  <c r="F883" i="18"/>
  <c r="H883" i="18" s="1"/>
  <c r="F882" i="18"/>
  <c r="G882" i="18" s="1"/>
  <c r="F881" i="18"/>
  <c r="I881" i="18" s="1"/>
  <c r="F880" i="18"/>
  <c r="H880" i="18" s="1"/>
  <c r="F879" i="18"/>
  <c r="I879" i="18" s="1"/>
  <c r="F878" i="18"/>
  <c r="I878" i="18" s="1"/>
  <c r="F877" i="18"/>
  <c r="H877" i="18" s="1"/>
  <c r="F876" i="18"/>
  <c r="I876" i="18" s="1"/>
  <c r="F875" i="18"/>
  <c r="H875" i="18" s="1"/>
  <c r="F874" i="18"/>
  <c r="H874" i="18" s="1"/>
  <c r="F873" i="18"/>
  <c r="I873" i="18" s="1"/>
  <c r="F872" i="18"/>
  <c r="H872" i="18" s="1"/>
  <c r="F871" i="18"/>
  <c r="F870" i="18"/>
  <c r="I870" i="18" s="1"/>
  <c r="F869" i="18"/>
  <c r="H869" i="18" s="1"/>
  <c r="F868" i="18"/>
  <c r="I868" i="18" s="1"/>
  <c r="F867" i="18"/>
  <c r="I867" i="18" s="1"/>
  <c r="F866" i="18"/>
  <c r="H866" i="18" s="1"/>
  <c r="F865" i="18"/>
  <c r="H865" i="18" s="1"/>
  <c r="F864" i="18"/>
  <c r="I864" i="18" s="1"/>
  <c r="F863" i="18"/>
  <c r="H863" i="18" s="1"/>
  <c r="F862" i="18"/>
  <c r="G862" i="18" s="1"/>
  <c r="F861" i="18"/>
  <c r="I861" i="18" s="1"/>
  <c r="F860" i="18"/>
  <c r="H860" i="18" s="1"/>
  <c r="F859" i="18"/>
  <c r="G859" i="18" s="1"/>
  <c r="F858" i="18"/>
  <c r="I858" i="18" s="1"/>
  <c r="F857" i="18"/>
  <c r="F856" i="18"/>
  <c r="G856" i="18" s="1"/>
  <c r="F855" i="18"/>
  <c r="I855" i="18" s="1"/>
  <c r="F854" i="18"/>
  <c r="H854" i="18" s="1"/>
  <c r="F853" i="18"/>
  <c r="G853" i="18" s="1"/>
  <c r="F852" i="18"/>
  <c r="I852" i="18" s="1"/>
  <c r="F851" i="18"/>
  <c r="H851" i="18" s="1"/>
  <c r="F850" i="18"/>
  <c r="F849" i="18"/>
  <c r="I849" i="18" s="1"/>
  <c r="F848" i="18"/>
  <c r="H848" i="18" s="1"/>
  <c r="F847" i="18"/>
  <c r="F846" i="18"/>
  <c r="I846" i="18" s="1"/>
  <c r="F845" i="18"/>
  <c r="H845" i="18" s="1"/>
  <c r="F844" i="18"/>
  <c r="I844" i="18" s="1"/>
  <c r="F843" i="18"/>
  <c r="I843" i="18" s="1"/>
  <c r="F842" i="18"/>
  <c r="H842" i="18" s="1"/>
  <c r="F841" i="18"/>
  <c r="H841" i="18" s="1"/>
  <c r="F840" i="18"/>
  <c r="I840" i="18" s="1"/>
  <c r="F839" i="18"/>
  <c r="F838" i="18"/>
  <c r="G838" i="18" s="1"/>
  <c r="F837" i="18"/>
  <c r="I837" i="18" s="1"/>
  <c r="F836" i="18"/>
  <c r="H836" i="18" s="1"/>
  <c r="F835" i="18"/>
  <c r="H835" i="18" s="1"/>
  <c r="F834" i="18"/>
  <c r="I834" i="18" s="1"/>
  <c r="F833" i="18"/>
  <c r="H833" i="18" s="1"/>
  <c r="F832" i="18"/>
  <c r="F831" i="18"/>
  <c r="I831" i="18" s="1"/>
  <c r="F830" i="18"/>
  <c r="H830" i="18" s="1"/>
  <c r="F829" i="18"/>
  <c r="G829" i="18" s="1"/>
  <c r="F828" i="18"/>
  <c r="I828" i="18" s="1"/>
  <c r="F827" i="18"/>
  <c r="H827" i="18" s="1"/>
  <c r="F826" i="18"/>
  <c r="I826" i="18" s="1"/>
  <c r="F825" i="18"/>
  <c r="I825" i="18" s="1"/>
  <c r="F824" i="18"/>
  <c r="H824" i="18" s="1"/>
  <c r="F823" i="18"/>
  <c r="H823" i="18" s="1"/>
  <c r="F822" i="18"/>
  <c r="I822" i="18" s="1"/>
  <c r="F821" i="18"/>
  <c r="F820" i="18"/>
  <c r="G820" i="18" s="1"/>
  <c r="F819" i="18"/>
  <c r="I819" i="18" s="1"/>
  <c r="F818" i="18"/>
  <c r="H818" i="18" s="1"/>
  <c r="F817" i="18"/>
  <c r="G817" i="18" s="1"/>
  <c r="F816" i="18"/>
  <c r="I816" i="18" s="1"/>
  <c r="F815" i="18"/>
  <c r="H815" i="18" s="1"/>
  <c r="F814" i="18"/>
  <c r="F813" i="18"/>
  <c r="I813" i="18" s="1"/>
  <c r="F812" i="18"/>
  <c r="H812" i="18" s="1"/>
  <c r="F811" i="18"/>
  <c r="G811" i="18" s="1"/>
  <c r="F810" i="18"/>
  <c r="I810" i="18" s="1"/>
  <c r="F809" i="18"/>
  <c r="H809" i="18" s="1"/>
  <c r="F808" i="18"/>
  <c r="I808" i="18" s="1"/>
  <c r="F807" i="18"/>
  <c r="I807" i="18" s="1"/>
  <c r="F806" i="18"/>
  <c r="H806" i="18" s="1"/>
  <c r="F805" i="18"/>
  <c r="I805" i="18" s="1"/>
  <c r="F804" i="18"/>
  <c r="I804" i="18" s="1"/>
  <c r="F803" i="18"/>
  <c r="F802" i="18"/>
  <c r="H802" i="18" s="1"/>
  <c r="F801" i="18"/>
  <c r="I801" i="18" s="1"/>
  <c r="F800" i="18"/>
  <c r="H800" i="18" s="1"/>
  <c r="F799" i="18"/>
  <c r="H799" i="18" s="1"/>
  <c r="F798" i="18"/>
  <c r="I798" i="18" s="1"/>
  <c r="F797" i="18"/>
  <c r="H797" i="18" s="1"/>
  <c r="F796" i="18"/>
  <c r="I796" i="18" s="1"/>
  <c r="F795" i="18"/>
  <c r="I795" i="18" s="1"/>
  <c r="F794" i="18"/>
  <c r="H794" i="18" s="1"/>
  <c r="F793" i="18"/>
  <c r="G793" i="18" s="1"/>
  <c r="F792" i="18"/>
  <c r="I792" i="18" s="1"/>
  <c r="F791" i="18"/>
  <c r="H791" i="18" s="1"/>
  <c r="F790" i="18"/>
  <c r="I790" i="18" s="1"/>
  <c r="F789" i="18"/>
  <c r="I789" i="18" s="1"/>
  <c r="F788" i="18"/>
  <c r="H788" i="18" s="1"/>
  <c r="F787" i="18"/>
  <c r="I787" i="18" s="1"/>
  <c r="F786" i="18"/>
  <c r="I786" i="18" s="1"/>
  <c r="F785" i="18"/>
  <c r="F784" i="18"/>
  <c r="G784" i="18" s="1"/>
  <c r="F783" i="18"/>
  <c r="I783" i="18" s="1"/>
  <c r="F782" i="18"/>
  <c r="H782" i="18" s="1"/>
  <c r="F781" i="18"/>
  <c r="G781" i="18" s="1"/>
  <c r="F780" i="18"/>
  <c r="I780" i="18" s="1"/>
  <c r="F779" i="18"/>
  <c r="H779" i="18" s="1"/>
  <c r="F778" i="18"/>
  <c r="F777" i="18"/>
  <c r="I777" i="18" s="1"/>
  <c r="F776" i="18"/>
  <c r="H776" i="18" s="1"/>
  <c r="F775" i="18"/>
  <c r="H775" i="18" s="1"/>
  <c r="F774" i="18"/>
  <c r="I774" i="18" s="1"/>
  <c r="F773" i="18"/>
  <c r="H773" i="18" s="1"/>
  <c r="F772" i="18"/>
  <c r="I772" i="18" s="1"/>
  <c r="F771" i="18"/>
  <c r="I771" i="18" s="1"/>
  <c r="F770" i="18"/>
  <c r="H770" i="18" s="1"/>
  <c r="F769" i="18"/>
  <c r="I769" i="18" s="1"/>
  <c r="F768" i="18"/>
  <c r="I768" i="18" s="1"/>
  <c r="F767" i="18"/>
  <c r="F766" i="18"/>
  <c r="I766" i="18" s="1"/>
  <c r="F765" i="18"/>
  <c r="I765" i="18" s="1"/>
  <c r="F764" i="18"/>
  <c r="H764" i="18" s="1"/>
  <c r="F763" i="18"/>
  <c r="H763" i="18" s="1"/>
  <c r="F762" i="18"/>
  <c r="I762" i="18" s="1"/>
  <c r="F761" i="18"/>
  <c r="H761" i="18" s="1"/>
  <c r="F760" i="18"/>
  <c r="G760" i="18" s="1"/>
  <c r="F759" i="18"/>
  <c r="I759" i="18" s="1"/>
  <c r="F758" i="18"/>
  <c r="H758" i="18" s="1"/>
  <c r="F757" i="18"/>
  <c r="F756" i="18"/>
  <c r="I756" i="18" s="1"/>
  <c r="F755" i="18"/>
  <c r="H755" i="18" s="1"/>
  <c r="F754" i="18"/>
  <c r="I754" i="18" s="1"/>
  <c r="F753" i="18"/>
  <c r="I753" i="18" s="1"/>
  <c r="F752" i="18"/>
  <c r="H752" i="18" s="1"/>
  <c r="F751" i="18"/>
  <c r="G751" i="18" s="1"/>
  <c r="F750" i="18"/>
  <c r="I750" i="18" s="1"/>
  <c r="F749" i="18"/>
  <c r="F748" i="18"/>
  <c r="G748" i="18" s="1"/>
  <c r="F747" i="18"/>
  <c r="I747" i="18" s="1"/>
  <c r="F746" i="18"/>
  <c r="H746" i="18" s="1"/>
  <c r="F745" i="18"/>
  <c r="I745" i="18" s="1"/>
  <c r="F744" i="18"/>
  <c r="I744" i="18" s="1"/>
  <c r="F743" i="18"/>
  <c r="H743" i="18" s="1"/>
  <c r="F742" i="18"/>
  <c r="F741" i="18"/>
  <c r="I741" i="18" s="1"/>
  <c r="F740" i="18"/>
  <c r="H740" i="18" s="1"/>
  <c r="F739" i="18"/>
  <c r="H739" i="18" s="1"/>
  <c r="F738" i="18"/>
  <c r="I738" i="18" s="1"/>
  <c r="F737" i="18"/>
  <c r="H737" i="18" s="1"/>
  <c r="F736" i="18"/>
  <c r="I736" i="18" s="1"/>
  <c r="F735" i="18"/>
  <c r="I735" i="18" s="1"/>
  <c r="F734" i="18"/>
  <c r="H734" i="18" s="1"/>
  <c r="F733" i="18"/>
  <c r="H733" i="18" s="1"/>
  <c r="F732" i="18"/>
  <c r="I732" i="18" s="1"/>
  <c r="F731" i="18"/>
  <c r="F730" i="18"/>
  <c r="I730" i="18" s="1"/>
  <c r="F729" i="18"/>
  <c r="I729" i="18" s="1"/>
  <c r="F728" i="18"/>
  <c r="H728" i="18" s="1"/>
  <c r="F727" i="18"/>
  <c r="H727" i="18" s="1"/>
  <c r="F726" i="18"/>
  <c r="I726" i="18" s="1"/>
  <c r="F725" i="18"/>
  <c r="H725" i="18" s="1"/>
  <c r="F724" i="18"/>
  <c r="H724" i="18" s="1"/>
  <c r="F723" i="18"/>
  <c r="I723" i="18" s="1"/>
  <c r="F722" i="18"/>
  <c r="H722" i="18" s="1"/>
  <c r="F721" i="18"/>
  <c r="G721" i="18" s="1"/>
  <c r="F720" i="18"/>
  <c r="I720" i="18" s="1"/>
  <c r="F719" i="18"/>
  <c r="H719" i="18" s="1"/>
  <c r="F718" i="18"/>
  <c r="H718" i="18" s="1"/>
  <c r="F717" i="18"/>
  <c r="I717" i="18" s="1"/>
  <c r="F716" i="18"/>
  <c r="H716" i="18" s="1"/>
  <c r="F715" i="18"/>
  <c r="I715" i="18" s="1"/>
  <c r="F714" i="18"/>
  <c r="I714" i="18" s="1"/>
  <c r="F713" i="18"/>
  <c r="H713" i="18" s="1"/>
  <c r="F712" i="18"/>
  <c r="G712" i="18" s="1"/>
  <c r="F711" i="18"/>
  <c r="I711" i="18" s="1"/>
  <c r="F710" i="18"/>
  <c r="H710" i="18" s="1"/>
  <c r="F709" i="18"/>
  <c r="I709" i="18" s="1"/>
  <c r="F708" i="18"/>
  <c r="I708" i="18" s="1"/>
  <c r="F707" i="18"/>
  <c r="H707" i="18" s="1"/>
  <c r="F706" i="18"/>
  <c r="I706" i="18" s="1"/>
  <c r="F705" i="18"/>
  <c r="I705" i="18" s="1"/>
  <c r="F704" i="18"/>
  <c r="H704" i="18" s="1"/>
  <c r="F703" i="18"/>
  <c r="I703" i="18" s="1"/>
  <c r="F702" i="18"/>
  <c r="I702" i="18" s="1"/>
  <c r="F701" i="18"/>
  <c r="F700" i="18"/>
  <c r="H700" i="18" s="1"/>
  <c r="F699" i="18"/>
  <c r="I699" i="18" s="1"/>
  <c r="F698" i="18"/>
  <c r="H698" i="18" s="1"/>
  <c r="F697" i="18"/>
  <c r="I697" i="18" s="1"/>
  <c r="F696" i="18"/>
  <c r="I696" i="18" s="1"/>
  <c r="F695" i="18"/>
  <c r="H695" i="18" s="1"/>
  <c r="F694" i="18"/>
  <c r="G694" i="18" s="1"/>
  <c r="F693" i="18"/>
  <c r="I693" i="18" s="1"/>
  <c r="F692" i="18"/>
  <c r="H692" i="18" s="1"/>
  <c r="F691" i="18"/>
  <c r="H691" i="18" s="1"/>
  <c r="F690" i="18"/>
  <c r="I690" i="18" s="1"/>
  <c r="F689" i="18"/>
  <c r="H689" i="18" s="1"/>
  <c r="F688" i="18"/>
  <c r="H688" i="18" s="1"/>
  <c r="F687" i="18"/>
  <c r="I687" i="18" s="1"/>
  <c r="F686" i="18"/>
  <c r="H686" i="18" s="1"/>
  <c r="F685" i="18"/>
  <c r="I685" i="18" s="1"/>
  <c r="F684" i="18"/>
  <c r="I684" i="18" s="1"/>
  <c r="F683" i="18"/>
  <c r="H683" i="18" s="1"/>
  <c r="F682" i="18"/>
  <c r="I682" i="18" s="1"/>
  <c r="F681" i="18"/>
  <c r="I681" i="18" s="1"/>
  <c r="F680" i="18"/>
  <c r="H680" i="18" s="1"/>
  <c r="F679" i="18"/>
  <c r="H679" i="18" s="1"/>
  <c r="F678" i="18"/>
  <c r="I678" i="18" s="1"/>
  <c r="F677" i="18"/>
  <c r="H677" i="18" s="1"/>
  <c r="F676" i="18"/>
  <c r="G676" i="18" s="1"/>
  <c r="F675" i="18"/>
  <c r="I675" i="18" s="1"/>
  <c r="F674" i="18"/>
  <c r="H674" i="18" s="1"/>
  <c r="F673" i="18"/>
  <c r="I673" i="18" s="1"/>
  <c r="F672" i="18"/>
  <c r="I672" i="18" s="1"/>
  <c r="F671" i="18"/>
  <c r="H671" i="18" s="1"/>
  <c r="F670" i="18"/>
  <c r="I670" i="18" s="1"/>
  <c r="F669" i="18"/>
  <c r="I669" i="18" s="1"/>
  <c r="F668" i="18"/>
  <c r="H668" i="18" s="1"/>
  <c r="F667" i="18"/>
  <c r="G667" i="18" s="1"/>
  <c r="F666" i="18"/>
  <c r="I666" i="18" s="1"/>
  <c r="F665" i="18"/>
  <c r="F664" i="18"/>
  <c r="G664" i="18" s="1"/>
  <c r="F663" i="18"/>
  <c r="I663" i="18" s="1"/>
  <c r="F662" i="18"/>
  <c r="H662" i="18" s="1"/>
  <c r="F661" i="18"/>
  <c r="H661" i="18" s="1"/>
  <c r="F660" i="18"/>
  <c r="I660" i="18" s="1"/>
  <c r="F659" i="18"/>
  <c r="H659" i="18" s="1"/>
  <c r="F658" i="18"/>
  <c r="I658" i="18" s="1"/>
  <c r="F657" i="18"/>
  <c r="I657" i="18" s="1"/>
  <c r="F656" i="18"/>
  <c r="H656" i="18" s="1"/>
  <c r="F655" i="18"/>
  <c r="H655" i="18" s="1"/>
  <c r="F654" i="18"/>
  <c r="I654" i="18" s="1"/>
  <c r="F653" i="18"/>
  <c r="H653" i="18" s="1"/>
  <c r="F652" i="18"/>
  <c r="F651" i="18"/>
  <c r="I651" i="18" s="1"/>
  <c r="F650" i="18"/>
  <c r="H650" i="18" s="1"/>
  <c r="F649" i="18"/>
  <c r="I649" i="18" s="1"/>
  <c r="F648" i="18"/>
  <c r="I648" i="18" s="1"/>
  <c r="F647" i="18"/>
  <c r="H647" i="18" s="1"/>
  <c r="F646" i="18"/>
  <c r="H646" i="18" s="1"/>
  <c r="F645" i="18"/>
  <c r="I645" i="18" s="1"/>
  <c r="F644" i="18"/>
  <c r="H644" i="18" s="1"/>
  <c r="F643" i="18"/>
  <c r="G643" i="18" s="1"/>
  <c r="F642" i="18"/>
  <c r="I642" i="18" s="1"/>
  <c r="F641" i="18"/>
  <c r="F640" i="18"/>
  <c r="H640" i="18" s="1"/>
  <c r="F639" i="18"/>
  <c r="I639" i="18" s="1"/>
  <c r="F638" i="18"/>
  <c r="H638" i="18" s="1"/>
  <c r="F637" i="18"/>
  <c r="I637" i="18" s="1"/>
  <c r="F636" i="18"/>
  <c r="I636" i="18" s="1"/>
  <c r="F635" i="18"/>
  <c r="H635" i="18" s="1"/>
  <c r="F634" i="18"/>
  <c r="F633" i="18"/>
  <c r="I633" i="18" s="1"/>
  <c r="F632" i="18"/>
  <c r="H632" i="18" s="1"/>
  <c r="F631" i="18"/>
  <c r="H631" i="18" s="1"/>
  <c r="F630" i="18"/>
  <c r="I630" i="18" s="1"/>
  <c r="F629" i="18"/>
  <c r="H629" i="18" s="1"/>
  <c r="F628" i="18"/>
  <c r="I628" i="18" s="1"/>
  <c r="F627" i="18"/>
  <c r="I627" i="18" s="1"/>
  <c r="F626" i="18"/>
  <c r="H626" i="18" s="1"/>
  <c r="F625" i="18"/>
  <c r="G625" i="18" s="1"/>
  <c r="F624" i="18"/>
  <c r="I624" i="18" s="1"/>
  <c r="F623" i="18"/>
  <c r="F622" i="18"/>
  <c r="H622" i="18" s="1"/>
  <c r="F621" i="18"/>
  <c r="I621" i="18" s="1"/>
  <c r="F620" i="18"/>
  <c r="H620" i="18" s="1"/>
  <c r="F619" i="18"/>
  <c r="I619" i="18" s="1"/>
  <c r="F618" i="18"/>
  <c r="I618" i="18" s="1"/>
  <c r="F617" i="18"/>
  <c r="H617" i="18" s="1"/>
  <c r="F616" i="18"/>
  <c r="F615" i="18"/>
  <c r="I615" i="18" s="1"/>
  <c r="F614" i="18"/>
  <c r="H614" i="18" s="1"/>
  <c r="F613" i="18"/>
  <c r="I613" i="18" s="1"/>
  <c r="F612" i="18"/>
  <c r="I612" i="18" s="1"/>
  <c r="F611" i="18"/>
  <c r="H611" i="18" s="1"/>
  <c r="F610" i="18"/>
  <c r="G610" i="18" s="1"/>
  <c r="F609" i="18"/>
  <c r="I609" i="18" s="1"/>
  <c r="F608" i="18"/>
  <c r="H608" i="18" s="1"/>
  <c r="F607" i="18"/>
  <c r="G607" i="18" s="1"/>
  <c r="F606" i="18"/>
  <c r="I606" i="18" s="1"/>
  <c r="F605" i="18"/>
  <c r="F604" i="18"/>
  <c r="H604" i="18" s="1"/>
  <c r="F603" i="18"/>
  <c r="I603" i="18" s="1"/>
  <c r="F602" i="18"/>
  <c r="H602" i="18" s="1"/>
  <c r="F601" i="18"/>
  <c r="I601" i="18" s="1"/>
  <c r="F600" i="18"/>
  <c r="I600" i="18" s="1"/>
  <c r="F599" i="18"/>
  <c r="H599" i="18" s="1"/>
  <c r="F598" i="18"/>
  <c r="F597" i="18"/>
  <c r="I597" i="18" s="1"/>
  <c r="F596" i="18"/>
  <c r="H596" i="18" s="1"/>
  <c r="F595" i="18"/>
  <c r="G595" i="18" s="1"/>
  <c r="F594" i="18"/>
  <c r="I594" i="18" s="1"/>
  <c r="F593" i="18"/>
  <c r="H593" i="18" s="1"/>
  <c r="F592" i="18"/>
  <c r="G592" i="18" s="1"/>
  <c r="F591" i="18"/>
  <c r="I591" i="18" s="1"/>
  <c r="F590" i="18"/>
  <c r="H590" i="18" s="1"/>
  <c r="F589" i="18"/>
  <c r="G589" i="18" s="1"/>
  <c r="F588" i="18"/>
  <c r="I588" i="18" s="1"/>
  <c r="F587" i="18"/>
  <c r="H587" i="18" s="1"/>
  <c r="F586" i="18"/>
  <c r="H586" i="18" s="1"/>
  <c r="F585" i="18"/>
  <c r="I585" i="18" s="1"/>
  <c r="F584" i="18"/>
  <c r="H584" i="18" s="1"/>
  <c r="F583" i="18"/>
  <c r="F582" i="18"/>
  <c r="I582" i="18" s="1"/>
  <c r="F581" i="18"/>
  <c r="H581" i="18" s="1"/>
  <c r="F580" i="18"/>
  <c r="G580" i="18" s="1"/>
  <c r="F579" i="18"/>
  <c r="I579" i="18" s="1"/>
  <c r="F578" i="18"/>
  <c r="H578" i="18" s="1"/>
  <c r="F577" i="18"/>
  <c r="I577" i="18" s="1"/>
  <c r="F576" i="18"/>
  <c r="I576" i="18" s="1"/>
  <c r="F575" i="18"/>
  <c r="H575" i="18" s="1"/>
  <c r="F574" i="18"/>
  <c r="I574" i="18" s="1"/>
  <c r="F573" i="18"/>
  <c r="I573" i="18" s="1"/>
  <c r="F572" i="18"/>
  <c r="F571" i="18"/>
  <c r="G571" i="18" s="1"/>
  <c r="F570" i="18"/>
  <c r="I570" i="18" s="1"/>
  <c r="F569" i="18"/>
  <c r="H569" i="18" s="1"/>
  <c r="F568" i="18"/>
  <c r="H568" i="18" s="1"/>
  <c r="F567" i="18"/>
  <c r="I567" i="18" s="1"/>
  <c r="F566" i="18"/>
  <c r="H566" i="18" s="1"/>
  <c r="F565" i="18"/>
  <c r="F564" i="18"/>
  <c r="F563" i="18"/>
  <c r="H563" i="18" s="1"/>
  <c r="F562" i="18"/>
  <c r="F561" i="18"/>
  <c r="F560" i="18"/>
  <c r="H560" i="18" s="1"/>
  <c r="F559" i="18"/>
  <c r="I559" i="18" s="1"/>
  <c r="F558" i="18"/>
  <c r="F557" i="18"/>
  <c r="H557" i="18" s="1"/>
  <c r="F556" i="18"/>
  <c r="I556" i="18" s="1"/>
  <c r="F555" i="18"/>
  <c r="F554" i="18"/>
  <c r="F553" i="18"/>
  <c r="G553" i="18" s="1"/>
  <c r="F552" i="18"/>
  <c r="F551" i="18"/>
  <c r="H551" i="18" s="1"/>
  <c r="F550" i="18"/>
  <c r="H550" i="18" s="1"/>
  <c r="F549" i="18"/>
  <c r="F548" i="18"/>
  <c r="H548" i="18" s="1"/>
  <c r="F547" i="18"/>
  <c r="F546" i="18"/>
  <c r="F545" i="18"/>
  <c r="H545" i="18" s="1"/>
  <c r="F544" i="18"/>
  <c r="F543" i="18"/>
  <c r="F542" i="18"/>
  <c r="H542" i="18" s="1"/>
  <c r="F541" i="18"/>
  <c r="I541" i="18" s="1"/>
  <c r="F540" i="18"/>
  <c r="F539" i="18"/>
  <c r="H539" i="18" s="1"/>
  <c r="F538" i="18"/>
  <c r="G538" i="18" s="1"/>
  <c r="F537" i="18"/>
  <c r="F536" i="18"/>
  <c r="F535" i="18"/>
  <c r="G535" i="18" s="1"/>
  <c r="F534" i="18"/>
  <c r="F533" i="18"/>
  <c r="H533" i="18" s="1"/>
  <c r="F532" i="18"/>
  <c r="H532" i="18" s="1"/>
  <c r="F531" i="18"/>
  <c r="F530" i="18"/>
  <c r="H530" i="18" s="1"/>
  <c r="F529" i="18"/>
  <c r="F528" i="18"/>
  <c r="F527" i="18"/>
  <c r="H527" i="18" s="1"/>
  <c r="F526" i="18"/>
  <c r="F525" i="18"/>
  <c r="F524" i="18"/>
  <c r="H524" i="18" s="1"/>
  <c r="F523" i="18"/>
  <c r="I523" i="18" s="1"/>
  <c r="F522" i="18"/>
  <c r="F521" i="18"/>
  <c r="H521" i="18" s="1"/>
  <c r="F520" i="18"/>
  <c r="I520" i="18" s="1"/>
  <c r="F519" i="18"/>
  <c r="F518" i="18"/>
  <c r="F517" i="18"/>
  <c r="G517" i="18" s="1"/>
  <c r="F516" i="18"/>
  <c r="F515" i="18"/>
  <c r="H515" i="18" s="1"/>
  <c r="F514" i="18"/>
  <c r="H514" i="18" s="1"/>
  <c r="F513" i="18"/>
  <c r="F512" i="18"/>
  <c r="H512" i="18" s="1"/>
  <c r="F511" i="18"/>
  <c r="F510" i="18"/>
  <c r="F509" i="18"/>
  <c r="H509" i="18" s="1"/>
  <c r="F508" i="18"/>
  <c r="F507" i="18"/>
  <c r="F506" i="18"/>
  <c r="H506" i="18" s="1"/>
  <c r="F505" i="18"/>
  <c r="I505" i="18" s="1"/>
  <c r="F504" i="18"/>
  <c r="F503" i="18"/>
  <c r="H503" i="18" s="1"/>
  <c r="F502" i="18"/>
  <c r="I502" i="18" s="1"/>
  <c r="F501" i="18"/>
  <c r="F500" i="18"/>
  <c r="F499" i="18"/>
  <c r="G499" i="18" s="1"/>
  <c r="F498" i="18"/>
  <c r="F497" i="18"/>
  <c r="H497" i="18" s="1"/>
  <c r="F496" i="18"/>
  <c r="H496" i="18" s="1"/>
  <c r="F495" i="18"/>
  <c r="F494" i="18"/>
  <c r="H494" i="18" s="1"/>
  <c r="F493" i="18"/>
  <c r="F492" i="18"/>
  <c r="F491" i="18"/>
  <c r="H491" i="18" s="1"/>
  <c r="F490" i="18"/>
  <c r="G490" i="18" s="1"/>
  <c r="F489" i="18"/>
  <c r="F488" i="18"/>
  <c r="H488" i="18" s="1"/>
  <c r="F487" i="18"/>
  <c r="I487" i="18" s="1"/>
  <c r="F486" i="18"/>
  <c r="F485" i="18"/>
  <c r="H485" i="18" s="1"/>
  <c r="F484" i="18"/>
  <c r="H484" i="18" s="1"/>
  <c r="F483" i="18"/>
  <c r="F482" i="18"/>
  <c r="F481" i="18"/>
  <c r="G481" i="18" s="1"/>
  <c r="F480" i="18"/>
  <c r="F479" i="18"/>
  <c r="F478" i="18"/>
  <c r="H478" i="18" s="1"/>
  <c r="F477" i="18"/>
  <c r="F476" i="18"/>
  <c r="H476" i="18" s="1"/>
  <c r="F475" i="18"/>
  <c r="F474" i="18"/>
  <c r="F473" i="18"/>
  <c r="F472" i="18"/>
  <c r="F471" i="18"/>
  <c r="F470" i="18"/>
  <c r="F469" i="18"/>
  <c r="F468" i="18"/>
  <c r="F467" i="18"/>
  <c r="F466" i="18"/>
  <c r="F465" i="18"/>
  <c r="F464" i="18"/>
  <c r="I464" i="18" s="1"/>
  <c r="F463" i="18"/>
  <c r="G463" i="18" s="1"/>
  <c r="F462" i="18"/>
  <c r="F461" i="18"/>
  <c r="F460" i="18"/>
  <c r="F459" i="18"/>
  <c r="F458" i="18"/>
  <c r="F457" i="18"/>
  <c r="I457" i="18" s="1"/>
  <c r="F456" i="18"/>
  <c r="F455" i="18"/>
  <c r="I455" i="18" s="1"/>
  <c r="F454" i="18"/>
  <c r="I454" i="18" s="1"/>
  <c r="F453" i="18"/>
  <c r="F452" i="18"/>
  <c r="F451" i="18"/>
  <c r="F450" i="18"/>
  <c r="F449" i="18"/>
  <c r="F448" i="18"/>
  <c r="I448" i="18" s="1"/>
  <c r="F447" i="18"/>
  <c r="F446" i="18"/>
  <c r="I446" i="18" s="1"/>
  <c r="F445" i="18"/>
  <c r="F444" i="18"/>
  <c r="F443" i="18"/>
  <c r="F442" i="18"/>
  <c r="F441" i="18"/>
  <c r="F440" i="18"/>
  <c r="F439" i="18"/>
  <c r="I439" i="18" s="1"/>
  <c r="F438" i="18"/>
  <c r="G438" i="18" s="1"/>
  <c r="F437" i="18"/>
  <c r="I437" i="18" s="1"/>
  <c r="F436" i="18"/>
  <c r="H436" i="18" s="1"/>
  <c r="F435" i="18"/>
  <c r="G435" i="18" s="1"/>
  <c r="F434" i="18"/>
  <c r="F433" i="18"/>
  <c r="H433" i="18" s="1"/>
  <c r="F432" i="18"/>
  <c r="G432" i="18" s="1"/>
  <c r="F431" i="18"/>
  <c r="I431" i="18" s="1"/>
  <c r="F430" i="18"/>
  <c r="I430" i="18" s="1"/>
  <c r="F429" i="18"/>
  <c r="G429" i="18" s="1"/>
  <c r="F428" i="18"/>
  <c r="F427" i="18"/>
  <c r="I427" i="18" s="1"/>
  <c r="F426" i="18"/>
  <c r="G426" i="18" s="1"/>
  <c r="F425" i="18"/>
  <c r="F424" i="18"/>
  <c r="I424" i="18" s="1"/>
  <c r="F423" i="18"/>
  <c r="G423" i="18" s="1"/>
  <c r="F422" i="18"/>
  <c r="H422" i="18" s="1"/>
  <c r="F421" i="18"/>
  <c r="I421" i="18" s="1"/>
  <c r="F420" i="18"/>
  <c r="F419" i="18"/>
  <c r="F418" i="18"/>
  <c r="G418" i="18" s="1"/>
  <c r="F417" i="18"/>
  <c r="G417" i="18" s="1"/>
  <c r="F416" i="18"/>
  <c r="H416" i="18" s="1"/>
  <c r="F415" i="18"/>
  <c r="I415" i="18" s="1"/>
  <c r="F414" i="18"/>
  <c r="G414" i="18" s="1"/>
  <c r="F413" i="18"/>
  <c r="H413" i="18" s="1"/>
  <c r="F412" i="18"/>
  <c r="F411" i="18"/>
  <c r="F410" i="18"/>
  <c r="H410" i="18" s="1"/>
  <c r="F409" i="18"/>
  <c r="I409" i="18" s="1"/>
  <c r="F408" i="18"/>
  <c r="G408" i="18" s="1"/>
  <c r="F407" i="18"/>
  <c r="H407" i="18" s="1"/>
  <c r="F406" i="18"/>
  <c r="I406" i="18" s="1"/>
  <c r="F405" i="18"/>
  <c r="G405" i="18" s="1"/>
  <c r="F404" i="18"/>
  <c r="F403" i="18"/>
  <c r="I403" i="18" s="1"/>
  <c r="F402" i="18"/>
  <c r="G402" i="18" s="1"/>
  <c r="F401" i="18"/>
  <c r="I401" i="18" s="1"/>
  <c r="F400" i="18"/>
  <c r="H400" i="18" s="1"/>
  <c r="F399" i="18"/>
  <c r="G399" i="18" s="1"/>
  <c r="F398" i="18"/>
  <c r="I398" i="18" s="1"/>
  <c r="F397" i="18"/>
  <c r="F396" i="18"/>
  <c r="F395" i="18"/>
  <c r="I395" i="18" s="1"/>
  <c r="F394" i="18"/>
  <c r="H394" i="18" s="1"/>
  <c r="F393" i="18"/>
  <c r="I393" i="18" s="1"/>
  <c r="F392" i="18"/>
  <c r="I392" i="18" s="1"/>
  <c r="F391" i="18"/>
  <c r="F390" i="18"/>
  <c r="G390" i="18" s="1"/>
  <c r="F389" i="18"/>
  <c r="I389" i="18" s="1"/>
  <c r="F388" i="18"/>
  <c r="H388" i="18" s="1"/>
  <c r="F387" i="18"/>
  <c r="F386" i="18"/>
  <c r="I386" i="18" s="1"/>
  <c r="F385" i="18"/>
  <c r="H385" i="18" s="1"/>
  <c r="F384" i="18"/>
  <c r="I384" i="18" s="1"/>
  <c r="F383" i="18"/>
  <c r="I383" i="18" s="1"/>
  <c r="F382" i="18"/>
  <c r="F381" i="18"/>
  <c r="G381" i="18" s="1"/>
  <c r="F380" i="18"/>
  <c r="I380" i="18" s="1"/>
  <c r="F379" i="18"/>
  <c r="H379" i="18" s="1"/>
  <c r="F378" i="18"/>
  <c r="F377" i="18"/>
  <c r="I377" i="18" s="1"/>
  <c r="F376" i="18"/>
  <c r="F375" i="18"/>
  <c r="I375" i="18" s="1"/>
  <c r="F374" i="18"/>
  <c r="I374" i="18" s="1"/>
  <c r="F373" i="18"/>
  <c r="F372" i="18"/>
  <c r="F371" i="18"/>
  <c r="I371" i="18" s="1"/>
  <c r="F370" i="18"/>
  <c r="H370" i="18" s="1"/>
  <c r="F369" i="18"/>
  <c r="F368" i="18"/>
  <c r="I368" i="18" s="1"/>
  <c r="F367" i="18"/>
  <c r="H367" i="18" s="1"/>
  <c r="F366" i="18"/>
  <c r="I366" i="18" s="1"/>
  <c r="F365" i="18"/>
  <c r="I365" i="18" s="1"/>
  <c r="F364" i="18"/>
  <c r="F363" i="18"/>
  <c r="F362" i="18"/>
  <c r="I362" i="18" s="1"/>
  <c r="F361" i="18"/>
  <c r="H361" i="18" s="1"/>
  <c r="F360" i="18"/>
  <c r="F359" i="18"/>
  <c r="I359" i="18" s="1"/>
  <c r="F358" i="18"/>
  <c r="H358" i="18" s="1"/>
  <c r="F357" i="18"/>
  <c r="I357" i="18" s="1"/>
  <c r="F356" i="18"/>
  <c r="I356" i="18" s="1"/>
  <c r="F355" i="18"/>
  <c r="F354" i="18"/>
  <c r="F353" i="18"/>
  <c r="I353" i="18" s="1"/>
  <c r="F352" i="18"/>
  <c r="F351" i="18"/>
  <c r="F350" i="18"/>
  <c r="I350" i="18" s="1"/>
  <c r="F349" i="18"/>
  <c r="H349" i="18" s="1"/>
  <c r="F348" i="18"/>
  <c r="F347" i="18"/>
  <c r="I347" i="18" s="1"/>
  <c r="F346" i="18"/>
  <c r="F345" i="18"/>
  <c r="G345" i="18" s="1"/>
  <c r="F344" i="18"/>
  <c r="I344" i="18" s="1"/>
  <c r="F343" i="18"/>
  <c r="H343" i="18" s="1"/>
  <c r="F342" i="18"/>
  <c r="F341" i="18"/>
  <c r="I341" i="18" s="1"/>
  <c r="F340" i="18"/>
  <c r="H340" i="18" s="1"/>
  <c r="F339" i="18"/>
  <c r="I339" i="18" s="1"/>
  <c r="F338" i="18"/>
  <c r="I338" i="18" s="1"/>
  <c r="F337" i="18"/>
  <c r="F336" i="18"/>
  <c r="G336" i="18" s="1"/>
  <c r="F335" i="18"/>
  <c r="I335" i="18" s="1"/>
  <c r="F334" i="18"/>
  <c r="F333" i="18"/>
  <c r="F332" i="18"/>
  <c r="I332" i="18" s="1"/>
  <c r="F331" i="18"/>
  <c r="H331" i="18" s="1"/>
  <c r="F330" i="18"/>
  <c r="I330" i="18" s="1"/>
  <c r="F329" i="18"/>
  <c r="I329" i="18" s="1"/>
  <c r="F328" i="18"/>
  <c r="F327" i="18"/>
  <c r="G327" i="18" s="1"/>
  <c r="F326" i="18"/>
  <c r="I326" i="18" s="1"/>
  <c r="F325" i="18"/>
  <c r="H325" i="18" s="1"/>
  <c r="F324" i="18"/>
  <c r="F323" i="18"/>
  <c r="I323" i="18" s="1"/>
  <c r="F322" i="18"/>
  <c r="H322" i="18" s="1"/>
  <c r="F321" i="18"/>
  <c r="F320" i="18"/>
  <c r="I320" i="18" s="1"/>
  <c r="F319" i="18"/>
  <c r="F318" i="18"/>
  <c r="I318" i="18" s="1"/>
  <c r="F317" i="18"/>
  <c r="I317" i="18" s="1"/>
  <c r="F316" i="18"/>
  <c r="F315" i="18"/>
  <c r="F314" i="18"/>
  <c r="I314" i="18" s="1"/>
  <c r="F313" i="18"/>
  <c r="F312" i="18"/>
  <c r="I312" i="18" s="1"/>
  <c r="F311" i="18"/>
  <c r="I311" i="18" s="1"/>
  <c r="F310" i="18"/>
  <c r="F309" i="18"/>
  <c r="G309" i="18" s="1"/>
  <c r="F308" i="18"/>
  <c r="I308" i="18" s="1"/>
  <c r="F307" i="18"/>
  <c r="H307" i="18" s="1"/>
  <c r="F306" i="18"/>
  <c r="F305" i="18"/>
  <c r="I305" i="18" s="1"/>
  <c r="F304" i="18"/>
  <c r="I304" i="18" s="1"/>
  <c r="F303" i="18"/>
  <c r="I303" i="18" s="1"/>
  <c r="F302" i="18"/>
  <c r="I302" i="18" s="1"/>
  <c r="F301" i="18"/>
  <c r="F300" i="18"/>
  <c r="G300" i="18" s="1"/>
  <c r="F299" i="18"/>
  <c r="I299" i="18" s="1"/>
  <c r="F298" i="18"/>
  <c r="H298" i="18" s="1"/>
  <c r="F297" i="18"/>
  <c r="F296" i="18"/>
  <c r="I296" i="18" s="1"/>
  <c r="F295" i="18"/>
  <c r="F294" i="18"/>
  <c r="H294" i="18" s="1"/>
  <c r="F293" i="18"/>
  <c r="I293" i="18" s="1"/>
  <c r="F292" i="18"/>
  <c r="F291" i="18"/>
  <c r="F290" i="18"/>
  <c r="I290" i="18" s="1"/>
  <c r="F289" i="18"/>
  <c r="H289" i="18" s="1"/>
  <c r="F288" i="18"/>
  <c r="F287" i="18"/>
  <c r="I287" i="18" s="1"/>
  <c r="F286" i="18"/>
  <c r="I286" i="18" s="1"/>
  <c r="F285" i="18"/>
  <c r="F284" i="18"/>
  <c r="I284" i="18" s="1"/>
  <c r="F283" i="18"/>
  <c r="F282" i="18"/>
  <c r="G282" i="18" s="1"/>
  <c r="F281" i="18"/>
  <c r="I281" i="18" s="1"/>
  <c r="F280" i="18"/>
  <c r="F279" i="18"/>
  <c r="F278" i="18"/>
  <c r="I278" i="18" s="1"/>
  <c r="F277" i="18"/>
  <c r="F276" i="18"/>
  <c r="I276" i="18" s="1"/>
  <c r="F275" i="18"/>
  <c r="I275" i="18" s="1"/>
  <c r="F274" i="18"/>
  <c r="F273" i="18"/>
  <c r="G273" i="18" s="1"/>
  <c r="F272" i="18"/>
  <c r="I272" i="18" s="1"/>
  <c r="F271" i="18"/>
  <c r="H271" i="18" s="1"/>
  <c r="F270" i="18"/>
  <c r="I270" i="18" s="1"/>
  <c r="F269" i="18"/>
  <c r="I269" i="18" s="1"/>
  <c r="F268" i="18"/>
  <c r="F267" i="18"/>
  <c r="I267" i="18" s="1"/>
  <c r="F266" i="18"/>
  <c r="I266" i="18" s="1"/>
  <c r="F265" i="18"/>
  <c r="H265" i="18" s="1"/>
  <c r="F264" i="18"/>
  <c r="F263" i="18"/>
  <c r="I263" i="18" s="1"/>
  <c r="F262" i="18"/>
  <c r="H262" i="18" s="1"/>
  <c r="F261" i="18"/>
  <c r="I261" i="18" s="1"/>
  <c r="F260" i="18"/>
  <c r="I260" i="18" s="1"/>
  <c r="F259" i="18"/>
  <c r="F258" i="18"/>
  <c r="F257" i="18"/>
  <c r="I257" i="18" s="1"/>
  <c r="F256" i="18"/>
  <c r="H256" i="18" s="1"/>
  <c r="F255" i="18"/>
  <c r="G255" i="18" s="1"/>
  <c r="F254" i="18"/>
  <c r="I254" i="18" s="1"/>
  <c r="F253" i="18"/>
  <c r="H253" i="18" s="1"/>
  <c r="F252" i="18"/>
  <c r="I252" i="18" s="1"/>
  <c r="F251" i="18"/>
  <c r="I251" i="18" s="1"/>
  <c r="F250" i="18"/>
  <c r="F249" i="18"/>
  <c r="I249" i="18" s="1"/>
  <c r="F248" i="18"/>
  <c r="I248" i="18" s="1"/>
  <c r="F247" i="18"/>
  <c r="H247" i="18" s="1"/>
  <c r="F246" i="18"/>
  <c r="G246" i="18" s="1"/>
  <c r="F245" i="18"/>
  <c r="I245" i="18" s="1"/>
  <c r="F244" i="18"/>
  <c r="H244" i="18" s="1"/>
  <c r="F243" i="18"/>
  <c r="I243" i="18" s="1"/>
  <c r="F242" i="18"/>
  <c r="I242" i="18" s="1"/>
  <c r="F241" i="18"/>
  <c r="F240" i="18"/>
  <c r="I240" i="18" s="1"/>
  <c r="F239" i="18"/>
  <c r="I239" i="18" s="1"/>
  <c r="F238" i="18"/>
  <c r="I238" i="18" s="1"/>
  <c r="F237" i="18"/>
  <c r="G237" i="18" s="1"/>
  <c r="F236" i="18"/>
  <c r="I236" i="18" s="1"/>
  <c r="F235" i="18"/>
  <c r="H235" i="18" s="1"/>
  <c r="F234" i="18"/>
  <c r="I234" i="18" s="1"/>
  <c r="F233" i="18"/>
  <c r="I233" i="18" s="1"/>
  <c r="F232" i="18"/>
  <c r="I232" i="18" s="1"/>
  <c r="F231" i="18"/>
  <c r="F230" i="18"/>
  <c r="I230" i="18" s="1"/>
  <c r="F229" i="18"/>
  <c r="H229" i="18" s="1"/>
  <c r="F228" i="18"/>
  <c r="G228" i="18" s="1"/>
  <c r="F227" i="18"/>
  <c r="I227" i="18" s="1"/>
  <c r="F226" i="18"/>
  <c r="H226" i="18" s="1"/>
  <c r="F225" i="18"/>
  <c r="G225" i="18" s="1"/>
  <c r="F224" i="18"/>
  <c r="I224" i="18" s="1"/>
  <c r="F223" i="18"/>
  <c r="I223" i="18" s="1"/>
  <c r="F222" i="18"/>
  <c r="G222" i="18" s="1"/>
  <c r="F221" i="18"/>
  <c r="I221" i="18" s="1"/>
  <c r="F220" i="18"/>
  <c r="H220" i="18" s="1"/>
  <c r="F219" i="18"/>
  <c r="G219" i="18" s="1"/>
  <c r="F218" i="18"/>
  <c r="I218" i="18" s="1"/>
  <c r="F217" i="18"/>
  <c r="H217" i="18" s="1"/>
  <c r="F216" i="18"/>
  <c r="F215" i="18"/>
  <c r="I215" i="18" s="1"/>
  <c r="F214" i="18"/>
  <c r="F213" i="18"/>
  <c r="F212" i="18"/>
  <c r="I212" i="18" s="1"/>
  <c r="F211" i="18"/>
  <c r="H211" i="18" s="1"/>
  <c r="F210" i="18"/>
  <c r="G210" i="18" s="1"/>
  <c r="F209" i="18"/>
  <c r="I209" i="18" s="1"/>
  <c r="F208" i="18"/>
  <c r="H208" i="18" s="1"/>
  <c r="F207" i="18"/>
  <c r="I207" i="18" s="1"/>
  <c r="F206" i="18"/>
  <c r="I206" i="18" s="1"/>
  <c r="F205" i="18"/>
  <c r="F204" i="18"/>
  <c r="I204" i="18" s="1"/>
  <c r="F203" i="18"/>
  <c r="I203" i="18" s="1"/>
  <c r="F202" i="18"/>
  <c r="H202" i="18" s="1"/>
  <c r="F201" i="18"/>
  <c r="I201" i="18" s="1"/>
  <c r="F200" i="18"/>
  <c r="I200" i="18" s="1"/>
  <c r="F199" i="18"/>
  <c r="H199" i="18" s="1"/>
  <c r="F198" i="18"/>
  <c r="G198" i="18" s="1"/>
  <c r="F197" i="18"/>
  <c r="I197" i="18" s="1"/>
  <c r="F196" i="18"/>
  <c r="H196" i="18" s="1"/>
  <c r="F195" i="18"/>
  <c r="I195" i="18" s="1"/>
  <c r="F194" i="18"/>
  <c r="I194" i="18" s="1"/>
  <c r="F193" i="18"/>
  <c r="H193" i="18" s="1"/>
  <c r="F192" i="18"/>
  <c r="I192" i="18" s="1"/>
  <c r="F191" i="18"/>
  <c r="I191" i="18" s="1"/>
  <c r="F190" i="18"/>
  <c r="H190" i="18" s="1"/>
  <c r="F189" i="18"/>
  <c r="G189" i="18" s="1"/>
  <c r="F188" i="18"/>
  <c r="I188" i="18" s="1"/>
  <c r="F187" i="18"/>
  <c r="H187" i="18" s="1"/>
  <c r="F186" i="18"/>
  <c r="F185" i="18"/>
  <c r="I185" i="18" s="1"/>
  <c r="F184" i="18"/>
  <c r="H184" i="18" s="1"/>
  <c r="F183" i="18"/>
  <c r="I183" i="18" s="1"/>
  <c r="F182" i="18"/>
  <c r="I182" i="18" s="1"/>
  <c r="F181" i="18"/>
  <c r="H181" i="18" s="1"/>
  <c r="F180" i="18"/>
  <c r="G180" i="18" s="1"/>
  <c r="F179" i="18"/>
  <c r="I179" i="18" s="1"/>
  <c r="F178" i="18"/>
  <c r="H178" i="18" s="1"/>
  <c r="F177" i="18"/>
  <c r="G177" i="18" s="1"/>
  <c r="F176" i="18"/>
  <c r="I176" i="18" s="1"/>
  <c r="F175" i="18"/>
  <c r="H175" i="18" s="1"/>
  <c r="F174" i="18"/>
  <c r="I174" i="18" s="1"/>
  <c r="F173" i="18"/>
  <c r="I173" i="18" s="1"/>
  <c r="F172" i="18"/>
  <c r="H172" i="18" s="1"/>
  <c r="F171" i="18"/>
  <c r="G171" i="18" s="1"/>
  <c r="F170" i="18"/>
  <c r="I170" i="18" s="1"/>
  <c r="F169" i="18"/>
  <c r="H169" i="18" s="1"/>
  <c r="F168" i="18"/>
  <c r="I168" i="18" s="1"/>
  <c r="F167" i="18"/>
  <c r="I167" i="18" s="1"/>
  <c r="F166" i="18"/>
  <c r="H166" i="18" s="1"/>
  <c r="F165" i="18"/>
  <c r="I165" i="18" s="1"/>
  <c r="F164" i="18"/>
  <c r="I164" i="18" s="1"/>
  <c r="F163" i="18"/>
  <c r="H163" i="18" s="1"/>
  <c r="F162" i="18"/>
  <c r="H162" i="18" s="1"/>
  <c r="F161" i="18"/>
  <c r="I161" i="18" s="1"/>
  <c r="F160" i="18"/>
  <c r="H160" i="18" s="1"/>
  <c r="F159" i="18"/>
  <c r="I159" i="18" s="1"/>
  <c r="F158" i="18"/>
  <c r="I158" i="18" s="1"/>
  <c r="F157" i="18"/>
  <c r="H157" i="18" s="1"/>
  <c r="F156" i="18"/>
  <c r="I156" i="18" s="1"/>
  <c r="F155" i="18"/>
  <c r="I155" i="18" s="1"/>
  <c r="F154" i="18"/>
  <c r="H154" i="18" s="1"/>
  <c r="F153" i="18"/>
  <c r="H153" i="18" s="1"/>
  <c r="F152" i="18"/>
  <c r="I152" i="18" s="1"/>
  <c r="F151" i="18"/>
  <c r="H151" i="18" s="1"/>
  <c r="F150" i="18"/>
  <c r="I150" i="18" s="1"/>
  <c r="F149" i="18"/>
  <c r="I149" i="18" s="1"/>
  <c r="F148" i="18"/>
  <c r="H148" i="18" s="1"/>
  <c r="F147" i="18"/>
  <c r="I147" i="18" s="1"/>
  <c r="F146" i="18"/>
  <c r="I146" i="18" s="1"/>
  <c r="F145" i="18"/>
  <c r="H145" i="18" s="1"/>
  <c r="F144" i="18"/>
  <c r="H144" i="18" s="1"/>
  <c r="F143" i="18"/>
  <c r="I143" i="18" s="1"/>
  <c r="F142" i="18"/>
  <c r="H142" i="18" s="1"/>
  <c r="F141" i="18"/>
  <c r="I141" i="18" s="1"/>
  <c r="F140" i="18"/>
  <c r="I140" i="18" s="1"/>
  <c r="F139" i="18"/>
  <c r="H139" i="18" s="1"/>
  <c r="F138" i="18"/>
  <c r="I138" i="18" s="1"/>
  <c r="F137" i="18"/>
  <c r="I137" i="18" s="1"/>
  <c r="F136" i="18"/>
  <c r="F135" i="18"/>
  <c r="H135" i="18" s="1"/>
  <c r="F134" i="18"/>
  <c r="I134" i="18" s="1"/>
  <c r="F133" i="18"/>
  <c r="H133" i="18" s="1"/>
  <c r="F132" i="18"/>
  <c r="I132" i="18" s="1"/>
  <c r="F131" i="18"/>
  <c r="I131" i="18" s="1"/>
  <c r="F130" i="18"/>
  <c r="H130" i="18" s="1"/>
  <c r="F129" i="18"/>
  <c r="I129" i="18" s="1"/>
  <c r="F128" i="18"/>
  <c r="I128" i="18" s="1"/>
  <c r="F127" i="18"/>
  <c r="G127" i="18" s="1"/>
  <c r="F126" i="18"/>
  <c r="H126" i="18" s="1"/>
  <c r="F125" i="18"/>
  <c r="I125" i="18" s="1"/>
  <c r="F124" i="18"/>
  <c r="H124" i="18" s="1"/>
  <c r="F123" i="18"/>
  <c r="I123" i="18" s="1"/>
  <c r="F122" i="18"/>
  <c r="I122" i="18" s="1"/>
  <c r="F121" i="18"/>
  <c r="H121" i="18" s="1"/>
  <c r="F120" i="18"/>
  <c r="I120" i="18" s="1"/>
  <c r="F119" i="18"/>
  <c r="I119" i="18" s="1"/>
  <c r="F118" i="18"/>
  <c r="H118" i="18" s="1"/>
  <c r="F117" i="18"/>
  <c r="H117" i="18" s="1"/>
  <c r="F116" i="18"/>
  <c r="I116" i="18" s="1"/>
  <c r="F115" i="18"/>
  <c r="H115" i="18" s="1"/>
  <c r="F114" i="18"/>
  <c r="I114" i="18" s="1"/>
  <c r="F113" i="18"/>
  <c r="I113" i="18" s="1"/>
  <c r="F112" i="18"/>
  <c r="H112" i="18" s="1"/>
  <c r="F111" i="18"/>
  <c r="I111" i="18" s="1"/>
  <c r="F110" i="18"/>
  <c r="I110" i="18" s="1"/>
  <c r="F109" i="18"/>
  <c r="H109" i="18" s="1"/>
  <c r="F108" i="18"/>
  <c r="H108" i="18" s="1"/>
  <c r="F107" i="18"/>
  <c r="I107" i="18" s="1"/>
  <c r="F106" i="18"/>
  <c r="H106" i="18" s="1"/>
  <c r="F105" i="18"/>
  <c r="I105" i="18" s="1"/>
  <c r="F104" i="18"/>
  <c r="I104" i="18" s="1"/>
  <c r="F103" i="18"/>
  <c r="H103" i="18" s="1"/>
  <c r="F102" i="18"/>
  <c r="I102" i="18" s="1"/>
  <c r="F101" i="18"/>
  <c r="I101" i="18" s="1"/>
  <c r="F100" i="18"/>
  <c r="H100" i="18" s="1"/>
  <c r="F99" i="18"/>
  <c r="H99" i="18" s="1"/>
  <c r="F98" i="18"/>
  <c r="I98" i="18" s="1"/>
  <c r="F97" i="18"/>
  <c r="H97" i="18" s="1"/>
  <c r="F96" i="18"/>
  <c r="I96" i="18" s="1"/>
  <c r="F95" i="18"/>
  <c r="I95" i="18" s="1"/>
  <c r="F94" i="18"/>
  <c r="H94" i="18" s="1"/>
  <c r="F93" i="18"/>
  <c r="I93" i="18" s="1"/>
  <c r="F92" i="18"/>
  <c r="I92" i="18" s="1"/>
  <c r="F91" i="18"/>
  <c r="H91" i="18" s="1"/>
  <c r="F90" i="18"/>
  <c r="G90" i="18" s="1"/>
  <c r="F89" i="18"/>
  <c r="I89" i="18" s="1"/>
  <c r="F88" i="18"/>
  <c r="H88" i="18" s="1"/>
  <c r="F87" i="18"/>
  <c r="I87" i="18" s="1"/>
  <c r="F86" i="18"/>
  <c r="I86" i="18" s="1"/>
  <c r="F85" i="18"/>
  <c r="H85" i="18" s="1"/>
  <c r="F84" i="18"/>
  <c r="I84" i="18" s="1"/>
  <c r="F83" i="18"/>
  <c r="I83" i="18" s="1"/>
  <c r="F82" i="18"/>
  <c r="H82" i="18" s="1"/>
  <c r="F81" i="18"/>
  <c r="G81" i="18" s="1"/>
  <c r="F80" i="18"/>
  <c r="I80" i="18" s="1"/>
  <c r="F79" i="18"/>
  <c r="H79" i="18" s="1"/>
  <c r="F78" i="18"/>
  <c r="F77" i="18"/>
  <c r="I77" i="18" s="1"/>
  <c r="F76" i="18"/>
  <c r="H76" i="18" s="1"/>
  <c r="F75" i="18"/>
  <c r="I75" i="18" s="1"/>
  <c r="F74" i="18"/>
  <c r="I74" i="18" s="1"/>
  <c r="F73" i="18"/>
  <c r="H73" i="18" s="1"/>
  <c r="F72" i="18"/>
  <c r="H72" i="18" s="1"/>
  <c r="F71" i="18"/>
  <c r="I71" i="18" s="1"/>
  <c r="F70" i="18"/>
  <c r="H70" i="18" s="1"/>
  <c r="F69" i="18"/>
  <c r="G69" i="18" s="1"/>
  <c r="F68" i="18"/>
  <c r="I68" i="18" s="1"/>
  <c r="F67" i="18"/>
  <c r="H67" i="18" s="1"/>
  <c r="F66" i="18"/>
  <c r="I66" i="18" s="1"/>
  <c r="F65" i="18"/>
  <c r="I65" i="18" s="1"/>
  <c r="F64" i="18"/>
  <c r="H64" i="18" s="1"/>
  <c r="F63" i="18"/>
  <c r="H63" i="18" s="1"/>
  <c r="F62" i="18"/>
  <c r="I62" i="18" s="1"/>
  <c r="F61" i="18"/>
  <c r="H61" i="18" s="1"/>
  <c r="F60" i="18"/>
  <c r="I60" i="18" s="1"/>
  <c r="F59" i="18"/>
  <c r="I59" i="18" s="1"/>
  <c r="F58" i="18"/>
  <c r="H58" i="18" s="1"/>
  <c r="F57" i="18"/>
  <c r="I57" i="18" s="1"/>
  <c r="F56" i="18"/>
  <c r="I56" i="18" s="1"/>
  <c r="F55" i="18"/>
  <c r="H55" i="18" s="1"/>
  <c r="F54" i="18"/>
  <c r="H54" i="18" s="1"/>
  <c r="F53" i="18"/>
  <c r="I53" i="18" s="1"/>
  <c r="F52" i="18"/>
  <c r="H52" i="18" s="1"/>
  <c r="F51" i="18"/>
  <c r="I51" i="18" s="1"/>
  <c r="F50" i="18"/>
  <c r="I50" i="18" s="1"/>
  <c r="F49" i="18"/>
  <c r="H49" i="18" s="1"/>
  <c r="F48" i="18"/>
  <c r="I48" i="18" s="1"/>
  <c r="F47" i="18"/>
  <c r="I47" i="18" s="1"/>
  <c r="F46" i="18"/>
  <c r="H46" i="18" s="1"/>
  <c r="F45" i="18"/>
  <c r="H45" i="18" s="1"/>
  <c r="F44" i="18"/>
  <c r="I44" i="18" s="1"/>
  <c r="F43" i="18"/>
  <c r="H43" i="18" s="1"/>
  <c r="F42" i="18"/>
  <c r="I42" i="18" s="1"/>
  <c r="F41" i="18"/>
  <c r="I41" i="18" s="1"/>
  <c r="F40" i="18"/>
  <c r="H40" i="18" s="1"/>
  <c r="F39" i="18"/>
  <c r="I39" i="18" s="1"/>
  <c r="F38" i="18"/>
  <c r="I38" i="18" s="1"/>
  <c r="F37" i="18"/>
  <c r="H37" i="18" s="1"/>
  <c r="F36" i="18"/>
  <c r="H36" i="18" s="1"/>
  <c r="F35" i="18"/>
  <c r="I35" i="18" s="1"/>
  <c r="F34" i="18"/>
  <c r="H34" i="18" s="1"/>
  <c r="F33" i="18"/>
  <c r="I33" i="18" s="1"/>
  <c r="F32" i="18"/>
  <c r="I32" i="18" s="1"/>
  <c r="F31" i="18"/>
  <c r="H31" i="18" s="1"/>
  <c r="F30" i="18"/>
  <c r="I30" i="18" s="1"/>
  <c r="F29" i="18"/>
  <c r="I29" i="18" s="1"/>
  <c r="F28" i="18"/>
  <c r="H28" i="18" s="1"/>
  <c r="F27" i="18"/>
  <c r="H27" i="18" s="1"/>
  <c r="F26" i="18"/>
  <c r="I26" i="18" s="1"/>
  <c r="F25" i="18"/>
  <c r="H25" i="18" s="1"/>
  <c r="F24" i="18"/>
  <c r="I24" i="18" s="1"/>
  <c r="F23" i="18"/>
  <c r="I23" i="18" s="1"/>
  <c r="F22" i="18"/>
  <c r="H22" i="18" s="1"/>
  <c r="F21" i="18"/>
  <c r="I21" i="18" s="1"/>
  <c r="F20" i="18"/>
  <c r="I20" i="18" s="1"/>
  <c r="F19" i="18"/>
  <c r="H19" i="18" s="1"/>
  <c r="F18" i="18"/>
  <c r="H18" i="18" s="1"/>
  <c r="F17" i="18"/>
  <c r="I17" i="18" s="1"/>
  <c r="F16" i="18"/>
  <c r="H16" i="18" s="1"/>
  <c r="F15" i="18"/>
  <c r="I15" i="18" s="1"/>
  <c r="F14" i="18"/>
  <c r="I14" i="18" s="1"/>
  <c r="F13" i="18"/>
  <c r="I13" i="18" s="1"/>
  <c r="F12" i="18"/>
  <c r="I12" i="18" s="1"/>
  <c r="F11" i="18"/>
  <c r="H11" i="18" s="1"/>
  <c r="F10" i="18"/>
  <c r="I10" i="18" s="1"/>
  <c r="F9" i="18"/>
  <c r="H9" i="18" s="1"/>
  <c r="F8" i="18"/>
  <c r="I8" i="18" s="1"/>
  <c r="F7" i="18"/>
  <c r="F6" i="18"/>
  <c r="I6" i="18" s="1"/>
  <c r="F5" i="18"/>
  <c r="H5" i="18" s="1"/>
  <c r="F4" i="18"/>
  <c r="I4" i="18" s="1"/>
  <c r="F3" i="18"/>
  <c r="I3" i="18" s="1"/>
  <c r="N2" i="18" a="1"/>
  <c r="N2" i="18" s="1"/>
  <c r="M2" i="18"/>
  <c r="F2" i="18"/>
  <c r="I2" i="18" s="1"/>
  <c r="H2938" i="18" l="1"/>
  <c r="I3163" i="18"/>
  <c r="H2604" i="18"/>
  <c r="G1767" i="18"/>
  <c r="G631" i="18"/>
  <c r="H502" i="18"/>
  <c r="I1613" i="18"/>
  <c r="H2187" i="18"/>
  <c r="H1484" i="18"/>
  <c r="H805" i="18"/>
  <c r="G876" i="18"/>
  <c r="I1005" i="18"/>
  <c r="H2724" i="18"/>
  <c r="G3213" i="18"/>
  <c r="H2058" i="18"/>
  <c r="H390" i="18"/>
  <c r="G1679" i="18"/>
  <c r="H2079" i="18"/>
  <c r="H2353" i="18"/>
  <c r="H3236" i="18"/>
  <c r="H3247" i="18"/>
  <c r="I484" i="18"/>
  <c r="G628" i="18"/>
  <c r="I924" i="18"/>
  <c r="G1527" i="18"/>
  <c r="G2424" i="18"/>
  <c r="G2458" i="18"/>
  <c r="I2551" i="18"/>
  <c r="G3216" i="18"/>
  <c r="G60" i="18"/>
  <c r="H1329" i="18"/>
  <c r="H2391" i="18"/>
  <c r="H2448" i="18"/>
  <c r="H2481" i="18"/>
  <c r="H2634" i="18"/>
  <c r="I181" i="18"/>
  <c r="I228" i="18"/>
  <c r="I1092" i="18"/>
  <c r="H1365" i="18"/>
  <c r="G1541" i="18"/>
  <c r="G2007" i="18"/>
  <c r="H2041" i="18"/>
  <c r="H457" i="18"/>
  <c r="H929" i="18"/>
  <c r="H2007" i="18"/>
  <c r="I2395" i="18"/>
  <c r="I1476" i="18"/>
  <c r="H2386" i="18"/>
  <c r="G2464" i="18"/>
  <c r="I1802" i="18"/>
  <c r="G640" i="18"/>
  <c r="H673" i="18"/>
  <c r="H1116" i="18"/>
  <c r="I1770" i="18"/>
  <c r="G2094" i="18"/>
  <c r="G2445" i="18"/>
  <c r="G2995" i="18"/>
  <c r="H3126" i="18"/>
  <c r="I3536" i="18"/>
  <c r="G55" i="18"/>
  <c r="G195" i="18"/>
  <c r="I385" i="18"/>
  <c r="I640" i="18"/>
  <c r="I721" i="18"/>
  <c r="I1059" i="18"/>
  <c r="I1515" i="18"/>
  <c r="I2094" i="18"/>
  <c r="H2782" i="18"/>
  <c r="I3229" i="18"/>
  <c r="H924" i="18"/>
  <c r="I933" i="18"/>
  <c r="H1287" i="18"/>
  <c r="H1356" i="18"/>
  <c r="G1484" i="18"/>
  <c r="H1936" i="18"/>
  <c r="H820" i="18"/>
  <c r="H1541" i="18"/>
  <c r="I1799" i="18"/>
  <c r="I1881" i="18"/>
  <c r="H2706" i="18"/>
  <c r="H3213" i="18"/>
  <c r="G2395" i="18"/>
  <c r="H2472" i="18"/>
  <c r="I2706" i="18"/>
  <c r="G646" i="18"/>
  <c r="G181" i="18"/>
  <c r="H520" i="18"/>
  <c r="H1008" i="18"/>
  <c r="G1419" i="18"/>
  <c r="I1579" i="18"/>
  <c r="I256" i="18"/>
  <c r="G267" i="18"/>
  <c r="H345" i="18"/>
  <c r="H571" i="18"/>
  <c r="I987" i="18"/>
  <c r="G1063" i="18"/>
  <c r="I1116" i="18"/>
  <c r="G1493" i="18"/>
  <c r="I1712" i="18"/>
  <c r="G2061" i="18"/>
  <c r="G2313" i="18"/>
  <c r="I2455" i="18"/>
  <c r="H2532" i="18"/>
  <c r="H2670" i="18"/>
  <c r="I2774" i="18"/>
  <c r="H3087" i="18"/>
  <c r="G3504" i="18"/>
  <c r="I336" i="18"/>
  <c r="H381" i="18"/>
  <c r="H401" i="18"/>
  <c r="G697" i="18"/>
  <c r="H900" i="18"/>
  <c r="I978" i="18"/>
  <c r="H1044" i="18"/>
  <c r="G1098" i="18"/>
  <c r="I1452" i="18"/>
  <c r="G1559" i="18"/>
  <c r="G1569" i="18"/>
  <c r="G1635" i="18"/>
  <c r="G1926" i="18"/>
  <c r="H2232" i="18"/>
  <c r="G2325" i="18"/>
  <c r="G2415" i="18"/>
  <c r="I2545" i="18"/>
  <c r="H2797" i="18"/>
  <c r="I3045" i="18"/>
  <c r="G3088" i="18"/>
  <c r="I345" i="18"/>
  <c r="I517" i="18"/>
  <c r="I1056" i="18"/>
  <c r="H1559" i="18"/>
  <c r="I1625" i="18"/>
  <c r="I1635" i="18"/>
  <c r="I1771" i="18"/>
  <c r="I1838" i="18"/>
  <c r="H2415" i="18"/>
  <c r="G2448" i="18"/>
  <c r="H3057" i="18"/>
  <c r="G3588" i="18"/>
  <c r="H267" i="18"/>
  <c r="G294" i="18"/>
  <c r="I722" i="18"/>
  <c r="G1036" i="18"/>
  <c r="I1551" i="18"/>
  <c r="I1817" i="18"/>
  <c r="I1839" i="18"/>
  <c r="I2076" i="18"/>
  <c r="H2106" i="18"/>
  <c r="H3081" i="18"/>
  <c r="G3660" i="18"/>
  <c r="H204" i="18"/>
  <c r="I394" i="18"/>
  <c r="H781" i="18"/>
  <c r="I791" i="18"/>
  <c r="I836" i="18"/>
  <c r="G1026" i="18"/>
  <c r="H1113" i="18"/>
  <c r="G1309" i="18"/>
  <c r="I1467" i="18"/>
  <c r="I1617" i="18"/>
  <c r="I1661" i="18"/>
  <c r="G1683" i="18"/>
  <c r="H2097" i="18"/>
  <c r="I2491" i="18"/>
  <c r="I2848" i="18"/>
  <c r="H2061" i="18"/>
  <c r="I781" i="18"/>
  <c r="H1309" i="18"/>
  <c r="I2097" i="18"/>
  <c r="G118" i="18"/>
  <c r="H195" i="18"/>
  <c r="G307" i="18"/>
  <c r="H556" i="18"/>
  <c r="G772" i="18"/>
  <c r="I872" i="18"/>
  <c r="H905" i="18"/>
  <c r="G1523" i="18"/>
  <c r="G1799" i="18"/>
  <c r="I1841" i="18"/>
  <c r="I2058" i="18"/>
  <c r="G2472" i="18"/>
  <c r="H2561" i="18"/>
  <c r="G3073" i="18"/>
  <c r="G3211" i="18"/>
  <c r="G3558" i="18"/>
  <c r="G3569" i="18"/>
  <c r="I154" i="18"/>
  <c r="G298" i="18"/>
  <c r="I592" i="18"/>
  <c r="I863" i="18"/>
  <c r="G1345" i="18"/>
  <c r="I1599" i="18"/>
  <c r="G1721" i="18"/>
  <c r="I1923" i="18"/>
  <c r="G2322" i="18"/>
  <c r="I2782" i="18"/>
  <c r="G1563" i="18"/>
  <c r="I1573" i="18"/>
  <c r="I1583" i="18"/>
  <c r="G1593" i="18"/>
  <c r="G1712" i="18"/>
  <c r="G1817" i="18"/>
  <c r="H1942" i="18"/>
  <c r="H2368" i="18"/>
  <c r="G3522" i="18"/>
  <c r="G3533" i="18"/>
  <c r="I1463" i="18"/>
  <c r="H1472" i="18"/>
  <c r="G1481" i="18"/>
  <c r="H2214" i="18"/>
  <c r="I2410" i="18"/>
  <c r="G2508" i="18"/>
  <c r="G2561" i="18"/>
  <c r="G2570" i="18"/>
  <c r="H2658" i="18"/>
  <c r="H2712" i="18"/>
  <c r="I2757" i="18"/>
  <c r="H2980" i="18"/>
  <c r="G3087" i="18"/>
  <c r="I118" i="18"/>
  <c r="I246" i="18"/>
  <c r="H309" i="18"/>
  <c r="H628" i="18"/>
  <c r="I713" i="18"/>
  <c r="G733" i="18"/>
  <c r="H868" i="18"/>
  <c r="I951" i="18"/>
  <c r="H1481" i="18"/>
  <c r="G1547" i="18"/>
  <c r="G1605" i="18"/>
  <c r="G1695" i="18"/>
  <c r="G1914" i="18"/>
  <c r="H1987" i="18"/>
  <c r="H2017" i="18"/>
  <c r="H2086" i="18"/>
  <c r="G19" i="18"/>
  <c r="I163" i="18"/>
  <c r="H300" i="18"/>
  <c r="I499" i="18"/>
  <c r="I553" i="18"/>
  <c r="I659" i="18"/>
  <c r="G670" i="18"/>
  <c r="G703" i="18"/>
  <c r="I733" i="18"/>
  <c r="I806" i="18"/>
  <c r="H838" i="18"/>
  <c r="I848" i="18"/>
  <c r="H912" i="18"/>
  <c r="G1027" i="18"/>
  <c r="G1047" i="18"/>
  <c r="H1110" i="18"/>
  <c r="G1235" i="18"/>
  <c r="H1490" i="18"/>
  <c r="I1557" i="18"/>
  <c r="I1676" i="18"/>
  <c r="I1695" i="18"/>
  <c r="G1748" i="18"/>
  <c r="G1882" i="18"/>
  <c r="G1944" i="18"/>
  <c r="H2319" i="18"/>
  <c r="G2360" i="18"/>
  <c r="H2442" i="18"/>
  <c r="G2490" i="18"/>
  <c r="G2499" i="18"/>
  <c r="I2509" i="18"/>
  <c r="H2571" i="18"/>
  <c r="I2604" i="18"/>
  <c r="I2637" i="18"/>
  <c r="I2670" i="18"/>
  <c r="H2748" i="18"/>
  <c r="G2758" i="18"/>
  <c r="H2902" i="18"/>
  <c r="G3060" i="18"/>
  <c r="G3070" i="18"/>
  <c r="H3503" i="18"/>
  <c r="H3578" i="18"/>
  <c r="G3624" i="18"/>
  <c r="I172" i="18"/>
  <c r="I19" i="18"/>
  <c r="I64" i="18"/>
  <c r="G154" i="18"/>
  <c r="G204" i="18"/>
  <c r="I322" i="18"/>
  <c r="G520" i="18"/>
  <c r="I838" i="18"/>
  <c r="G1018" i="18"/>
  <c r="G1279" i="18"/>
  <c r="H1311" i="18"/>
  <c r="I1531" i="18"/>
  <c r="I1615" i="18"/>
  <c r="H1625" i="18"/>
  <c r="I1655" i="18"/>
  <c r="I1686" i="18"/>
  <c r="I1748" i="18"/>
  <c r="G1841" i="18"/>
  <c r="I1851" i="18"/>
  <c r="H2008" i="18"/>
  <c r="H2059" i="18"/>
  <c r="G2106" i="18"/>
  <c r="H2286" i="18"/>
  <c r="G2329" i="18"/>
  <c r="G2481" i="18"/>
  <c r="H2490" i="18"/>
  <c r="G2532" i="18"/>
  <c r="H2848" i="18"/>
  <c r="I3060" i="18"/>
  <c r="I3208" i="18"/>
  <c r="H3536" i="18"/>
  <c r="I800" i="18"/>
  <c r="H954" i="18"/>
  <c r="G1467" i="18"/>
  <c r="G1476" i="18"/>
  <c r="G1503" i="18"/>
  <c r="G1697" i="18"/>
  <c r="G1793" i="18"/>
  <c r="G1802" i="18"/>
  <c r="H1884" i="18"/>
  <c r="H2373" i="18"/>
  <c r="I2564" i="18"/>
  <c r="H2974" i="18"/>
  <c r="H3054" i="18"/>
  <c r="H3072" i="18"/>
  <c r="G3099" i="18"/>
  <c r="I3108" i="18"/>
  <c r="H3650" i="18"/>
  <c r="G2860" i="18"/>
  <c r="H3099" i="18"/>
  <c r="G3217" i="18"/>
  <c r="G114" i="18"/>
  <c r="I1449" i="18"/>
  <c r="I1698" i="18"/>
  <c r="I1814" i="18"/>
  <c r="G1971" i="18"/>
  <c r="H2004" i="18"/>
  <c r="G2022" i="18"/>
  <c r="I2091" i="18"/>
  <c r="H168" i="18"/>
  <c r="I503" i="18"/>
  <c r="I557" i="18"/>
  <c r="H625" i="18"/>
  <c r="I802" i="18"/>
  <c r="H853" i="18"/>
  <c r="H948" i="18"/>
  <c r="G1002" i="18"/>
  <c r="H1062" i="18"/>
  <c r="G1072" i="18"/>
  <c r="H1273" i="18"/>
  <c r="G1348" i="18"/>
  <c r="H1427" i="18"/>
  <c r="G1485" i="18"/>
  <c r="G1535" i="18"/>
  <c r="I1591" i="18"/>
  <c r="G1611" i="18"/>
  <c r="I1637" i="18"/>
  <c r="I1878" i="18"/>
  <c r="I1929" i="18"/>
  <c r="I2004" i="18"/>
  <c r="H2022" i="18"/>
  <c r="H2044" i="18"/>
  <c r="G2055" i="18"/>
  <c r="I2121" i="18"/>
  <c r="H2190" i="18"/>
  <c r="G2280" i="18"/>
  <c r="G2356" i="18"/>
  <c r="G2830" i="18"/>
  <c r="G3084" i="18"/>
  <c r="I3100" i="18"/>
  <c r="G3144" i="18"/>
  <c r="I3190" i="18"/>
  <c r="I3539" i="18"/>
  <c r="G15" i="18"/>
  <c r="I327" i="18"/>
  <c r="G484" i="18"/>
  <c r="H592" i="18"/>
  <c r="G730" i="18"/>
  <c r="I751" i="18"/>
  <c r="I823" i="18"/>
  <c r="I948" i="18"/>
  <c r="G1033" i="18"/>
  <c r="H1231" i="18"/>
  <c r="H1264" i="18"/>
  <c r="G1461" i="18"/>
  <c r="G1517" i="18"/>
  <c r="I1535" i="18"/>
  <c r="G1553" i="18"/>
  <c r="I1611" i="18"/>
  <c r="G1629" i="18"/>
  <c r="I1711" i="18"/>
  <c r="G1950" i="18"/>
  <c r="H1972" i="18"/>
  <c r="H2083" i="18"/>
  <c r="H2356" i="18"/>
  <c r="H2427" i="18"/>
  <c r="I2527" i="18"/>
  <c r="H2589" i="18"/>
  <c r="H2622" i="18"/>
  <c r="H2676" i="18"/>
  <c r="H2908" i="18"/>
  <c r="G3057" i="18"/>
  <c r="I37" i="18"/>
  <c r="H87" i="18"/>
  <c r="H96" i="18"/>
  <c r="I210" i="18"/>
  <c r="H538" i="18"/>
  <c r="I646" i="18"/>
  <c r="I694" i="18"/>
  <c r="I817" i="18"/>
  <c r="I891" i="18"/>
  <c r="H1074" i="18"/>
  <c r="H1315" i="18"/>
  <c r="I1509" i="18"/>
  <c r="I1547" i="18"/>
  <c r="I1671" i="18"/>
  <c r="I1736" i="18"/>
  <c r="I1784" i="18"/>
  <c r="I1811" i="18"/>
  <c r="I1968" i="18"/>
  <c r="H1986" i="18"/>
  <c r="H2043" i="18"/>
  <c r="I2351" i="18"/>
  <c r="H2367" i="18"/>
  <c r="H2421" i="18"/>
  <c r="H2517" i="18"/>
  <c r="H2526" i="18"/>
  <c r="I2554" i="18"/>
  <c r="I2631" i="18"/>
  <c r="I2854" i="18"/>
  <c r="I2860" i="18"/>
  <c r="I3051" i="18"/>
  <c r="H3171" i="18"/>
  <c r="I3222" i="18"/>
  <c r="I538" i="18"/>
  <c r="I1074" i="18"/>
  <c r="I3680" i="18"/>
  <c r="G3600" i="18"/>
  <c r="G3630" i="18"/>
  <c r="H60" i="18"/>
  <c r="G141" i="18"/>
  <c r="G159" i="18"/>
  <c r="H243" i="18"/>
  <c r="I253" i="18"/>
  <c r="I331" i="18"/>
  <c r="I381" i="18"/>
  <c r="I390" i="18"/>
  <c r="H421" i="18"/>
  <c r="H454" i="18"/>
  <c r="I548" i="18"/>
  <c r="G574" i="18"/>
  <c r="G604" i="18"/>
  <c r="I625" i="18"/>
  <c r="H676" i="18"/>
  <c r="I724" i="18"/>
  <c r="I865" i="18"/>
  <c r="G873" i="18"/>
  <c r="H984" i="18"/>
  <c r="I1002" i="18"/>
  <c r="I1020" i="18"/>
  <c r="I1113" i="18"/>
  <c r="G1217" i="18"/>
  <c r="H1275" i="18"/>
  <c r="G1282" i="18"/>
  <c r="H1348" i="18"/>
  <c r="I1461" i="18"/>
  <c r="I1503" i="18"/>
  <c r="H1511" i="18"/>
  <c r="I1527" i="18"/>
  <c r="I1549" i="18"/>
  <c r="I1621" i="18"/>
  <c r="I1629" i="18"/>
  <c r="I1657" i="18"/>
  <c r="I1759" i="18"/>
  <c r="I1767" i="18"/>
  <c r="I1796" i="18"/>
  <c r="H1950" i="18"/>
  <c r="I2055" i="18"/>
  <c r="H2071" i="18"/>
  <c r="I2107" i="18"/>
  <c r="G2187" i="18"/>
  <c r="H2250" i="18"/>
  <c r="G2304" i="18"/>
  <c r="I2333" i="18"/>
  <c r="G2353" i="18"/>
  <c r="I2360" i="18"/>
  <c r="G2442" i="18"/>
  <c r="H2556" i="18"/>
  <c r="H2785" i="18"/>
  <c r="G2839" i="18"/>
  <c r="H3084" i="18"/>
  <c r="H3153" i="18"/>
  <c r="H3262" i="18"/>
  <c r="I3551" i="18"/>
  <c r="H141" i="18"/>
  <c r="I984" i="18"/>
  <c r="G3672" i="18"/>
  <c r="G33" i="18"/>
  <c r="G82" i="18"/>
  <c r="I91" i="18"/>
  <c r="G100" i="18"/>
  <c r="I265" i="18"/>
  <c r="G541" i="18"/>
  <c r="G568" i="18"/>
  <c r="G586" i="18"/>
  <c r="I617" i="18"/>
  <c r="H643" i="18"/>
  <c r="I661" i="18"/>
  <c r="H670" i="18"/>
  <c r="H697" i="18"/>
  <c r="G745" i="18"/>
  <c r="I812" i="18"/>
  <c r="G895" i="18"/>
  <c r="G903" i="18"/>
  <c r="H909" i="18"/>
  <c r="G936" i="18"/>
  <c r="H966" i="18"/>
  <c r="H1077" i="18"/>
  <c r="I1238" i="18"/>
  <c r="H1267" i="18"/>
  <c r="G1276" i="18"/>
  <c r="H1293" i="18"/>
  <c r="G1436" i="18"/>
  <c r="G1454" i="18"/>
  <c r="I1521" i="18"/>
  <c r="I1543" i="18"/>
  <c r="I1605" i="18"/>
  <c r="H1667" i="18"/>
  <c r="I1683" i="18"/>
  <c r="G1700" i="18"/>
  <c r="G1760" i="18"/>
  <c r="G1853" i="18"/>
  <c r="G1862" i="18"/>
  <c r="H1914" i="18"/>
  <c r="H1933" i="18"/>
  <c r="H1951" i="18"/>
  <c r="H1971" i="18"/>
  <c r="H1981" i="18"/>
  <c r="H2040" i="18"/>
  <c r="H2196" i="18"/>
  <c r="H2325" i="18"/>
  <c r="G2380" i="18"/>
  <c r="H2478" i="18"/>
  <c r="H2487" i="18"/>
  <c r="I2634" i="18"/>
  <c r="H2688" i="18"/>
  <c r="H2760" i="18"/>
  <c r="I2780" i="18"/>
  <c r="I2797" i="18"/>
  <c r="G2857" i="18"/>
  <c r="I3070" i="18"/>
  <c r="G3078" i="18"/>
  <c r="I3085" i="18"/>
  <c r="H3144" i="18"/>
  <c r="I3211" i="18"/>
  <c r="I3217" i="18"/>
  <c r="G3226" i="18"/>
  <c r="H3458" i="18"/>
  <c r="G3479" i="18"/>
  <c r="G3512" i="18"/>
  <c r="H3542" i="18"/>
  <c r="G3552" i="18"/>
  <c r="H3572" i="18"/>
  <c r="I3623" i="18"/>
  <c r="H33" i="18"/>
  <c r="G42" i="18"/>
  <c r="I190" i="18"/>
  <c r="G199" i="18"/>
  <c r="G207" i="18"/>
  <c r="G226" i="18"/>
  <c r="G325" i="18"/>
  <c r="H375" i="18"/>
  <c r="H423" i="18"/>
  <c r="G478" i="18"/>
  <c r="H535" i="18"/>
  <c r="H541" i="18"/>
  <c r="I568" i="18"/>
  <c r="I586" i="18"/>
  <c r="I635" i="18"/>
  <c r="I643" i="18"/>
  <c r="I718" i="18"/>
  <c r="I776" i="18"/>
  <c r="G841" i="18"/>
  <c r="H859" i="18"/>
  <c r="G867" i="18"/>
  <c r="I895" i="18"/>
  <c r="H903" i="18"/>
  <c r="I909" i="18"/>
  <c r="H936" i="18"/>
  <c r="I966" i="18"/>
  <c r="G1108" i="18"/>
  <c r="H1276" i="18"/>
  <c r="H1284" i="18"/>
  <c r="G1312" i="18"/>
  <c r="H1320" i="18"/>
  <c r="H1454" i="18"/>
  <c r="G1463" i="18"/>
  <c r="H1505" i="18"/>
  <c r="I1529" i="18"/>
  <c r="H1631" i="18"/>
  <c r="I1659" i="18"/>
  <c r="I1667" i="18"/>
  <c r="I1700" i="18"/>
  <c r="I1760" i="18"/>
  <c r="I1853" i="18"/>
  <c r="I2040" i="18"/>
  <c r="G2286" i="18"/>
  <c r="H2380" i="18"/>
  <c r="H2496" i="18"/>
  <c r="H2505" i="18"/>
  <c r="H2567" i="18"/>
  <c r="H2598" i="18"/>
  <c r="I2688" i="18"/>
  <c r="H2742" i="18"/>
  <c r="I2760" i="18"/>
  <c r="I2821" i="18"/>
  <c r="H2851" i="18"/>
  <c r="H2857" i="18"/>
  <c r="G3061" i="18"/>
  <c r="I3078" i="18"/>
  <c r="H3186" i="18"/>
  <c r="H3195" i="18"/>
  <c r="H3204" i="18"/>
  <c r="I3226" i="18"/>
  <c r="H3245" i="18"/>
  <c r="G3614" i="18"/>
  <c r="H3644" i="18"/>
  <c r="I73" i="18"/>
  <c r="G172" i="18"/>
  <c r="I199" i="18"/>
  <c r="H207" i="18"/>
  <c r="I226" i="18"/>
  <c r="I478" i="18"/>
  <c r="I535" i="18"/>
  <c r="I841" i="18"/>
  <c r="I859" i="18"/>
  <c r="H1005" i="18"/>
  <c r="H1312" i="18"/>
  <c r="G1351" i="18"/>
  <c r="I1537" i="18"/>
  <c r="I1631" i="18"/>
  <c r="G1838" i="18"/>
  <c r="G1884" i="18"/>
  <c r="G2391" i="18"/>
  <c r="G2418" i="18"/>
  <c r="H2514" i="18"/>
  <c r="H2523" i="18"/>
  <c r="I2742" i="18"/>
  <c r="I2851" i="18"/>
  <c r="H2866" i="18"/>
  <c r="H2956" i="18"/>
  <c r="H3177" i="18"/>
  <c r="I3186" i="18"/>
  <c r="I3195" i="18"/>
  <c r="I3204" i="18"/>
  <c r="G3236" i="18"/>
  <c r="I3245" i="18"/>
  <c r="I3471" i="18"/>
  <c r="G3564" i="18"/>
  <c r="G3594" i="18"/>
  <c r="H3614" i="18"/>
  <c r="I3665" i="18"/>
  <c r="G3686" i="18"/>
  <c r="G145" i="18"/>
  <c r="H327" i="18"/>
  <c r="H336" i="18"/>
  <c r="I367" i="18"/>
  <c r="H499" i="18"/>
  <c r="I527" i="18"/>
  <c r="H553" i="18"/>
  <c r="I664" i="18"/>
  <c r="G673" i="18"/>
  <c r="I748" i="18"/>
  <c r="I758" i="18"/>
  <c r="G769" i="18"/>
  <c r="I897" i="18"/>
  <c r="G1044" i="18"/>
  <c r="I1080" i="18"/>
  <c r="G1090" i="18"/>
  <c r="G1110" i="18"/>
  <c r="G1252" i="18"/>
  <c r="H1296" i="18"/>
  <c r="H1373" i="18"/>
  <c r="G1439" i="18"/>
  <c r="G1449" i="18"/>
  <c r="H1499" i="18"/>
  <c r="I1641" i="18"/>
  <c r="H1661" i="18"/>
  <c r="G1686" i="18"/>
  <c r="G3636" i="18"/>
  <c r="G3666" i="18"/>
  <c r="I3587" i="18"/>
  <c r="I145" i="18"/>
  <c r="G37" i="18"/>
  <c r="G87" i="18"/>
  <c r="G96" i="18"/>
  <c r="H210" i="18"/>
  <c r="I309" i="18"/>
  <c r="I358" i="18"/>
  <c r="G379" i="18"/>
  <c r="I407" i="18"/>
  <c r="I418" i="18"/>
  <c r="I509" i="18"/>
  <c r="I545" i="18"/>
  <c r="I563" i="18"/>
  <c r="I571" i="18"/>
  <c r="I581" i="18"/>
  <c r="I683" i="18"/>
  <c r="H694" i="18"/>
  <c r="I799" i="18"/>
  <c r="H817" i="18"/>
  <c r="G844" i="18"/>
  <c r="I853" i="18"/>
  <c r="G891" i="18"/>
  <c r="I905" i="18"/>
  <c r="G1000" i="18"/>
  <c r="H1026" i="18"/>
  <c r="H1279" i="18"/>
  <c r="G1315" i="18"/>
  <c r="H1421" i="18"/>
  <c r="I1440" i="18"/>
  <c r="G1509" i="18"/>
  <c r="H1553" i="18"/>
  <c r="G1671" i="18"/>
  <c r="H1679" i="18"/>
  <c r="G1736" i="18"/>
  <c r="G1784" i="18"/>
  <c r="I1793" i="18"/>
  <c r="G1811" i="18"/>
  <c r="H1968" i="18"/>
  <c r="G1986" i="18"/>
  <c r="H2023" i="18"/>
  <c r="G2043" i="18"/>
  <c r="H2068" i="18"/>
  <c r="H2280" i="18"/>
  <c r="G2351" i="18"/>
  <c r="G2367" i="18"/>
  <c r="I2375" i="18"/>
  <c r="G2421" i="18"/>
  <c r="H2439" i="18"/>
  <c r="I2473" i="18"/>
  <c r="H2499" i="18"/>
  <c r="H2508" i="18"/>
  <c r="G2517" i="18"/>
  <c r="G2526" i="18"/>
  <c r="I2533" i="18"/>
  <c r="G2554" i="18"/>
  <c r="H2570" i="18"/>
  <c r="H2631" i="18"/>
  <c r="I2724" i="18"/>
  <c r="G2764" i="18"/>
  <c r="H2836" i="18"/>
  <c r="H2854" i="18"/>
  <c r="H2926" i="18"/>
  <c r="G3051" i="18"/>
  <c r="I3058" i="18"/>
  <c r="I3073" i="18"/>
  <c r="G3171" i="18"/>
  <c r="H3180" i="18"/>
  <c r="H3198" i="18"/>
  <c r="G3222" i="18"/>
  <c r="I3247" i="18"/>
  <c r="H3268" i="18"/>
  <c r="I3453" i="18"/>
  <c r="G3474" i="18"/>
  <c r="H3608" i="18"/>
  <c r="I3659" i="18"/>
  <c r="V22" i="21"/>
  <c r="B6" i="21" s="1"/>
  <c r="V23" i="21"/>
  <c r="B10" i="21" s="1"/>
  <c r="I28" i="18"/>
  <c r="H105" i="18"/>
  <c r="H216" i="18"/>
  <c r="I216" i="18"/>
  <c r="G264" i="18"/>
  <c r="I264" i="18"/>
  <c r="G291" i="18"/>
  <c r="I291" i="18"/>
  <c r="H291" i="18"/>
  <c r="H479" i="18"/>
  <c r="I479" i="18"/>
  <c r="G46" i="18"/>
  <c r="H114" i="18"/>
  <c r="G123" i="18"/>
  <c r="G132" i="18"/>
  <c r="G150" i="18"/>
  <c r="I208" i="18"/>
  <c r="H255" i="18"/>
  <c r="H264" i="18"/>
  <c r="H282" i="18"/>
  <c r="I46" i="18"/>
  <c r="H123" i="18"/>
  <c r="H132" i="18"/>
  <c r="H150" i="18"/>
  <c r="I255" i="18"/>
  <c r="I397" i="18"/>
  <c r="H397" i="18"/>
  <c r="I460" i="18"/>
  <c r="G460" i="18"/>
  <c r="I55" i="18"/>
  <c r="G64" i="18"/>
  <c r="G73" i="18"/>
  <c r="I82" i="18"/>
  <c r="G91" i="18"/>
  <c r="H159" i="18"/>
  <c r="G168" i="18"/>
  <c r="I177" i="18"/>
  <c r="H177" i="18"/>
  <c r="I186" i="18"/>
  <c r="H186" i="18"/>
  <c r="G186" i="18"/>
  <c r="H238" i="18"/>
  <c r="G238" i="18"/>
  <c r="G265" i="18"/>
  <c r="I321" i="18"/>
  <c r="H321" i="18"/>
  <c r="I348" i="18"/>
  <c r="H348" i="18"/>
  <c r="H274" i="18"/>
  <c r="I274" i="18"/>
  <c r="G274" i="18"/>
  <c r="G285" i="18"/>
  <c r="H285" i="18"/>
  <c r="H15" i="18"/>
  <c r="G24" i="18"/>
  <c r="I100" i="18"/>
  <c r="G109" i="18"/>
  <c r="I285" i="18"/>
  <c r="I294" i="18"/>
  <c r="G372" i="18"/>
  <c r="I372" i="18"/>
  <c r="H372" i="18"/>
  <c r="G420" i="18"/>
  <c r="I420" i="18"/>
  <c r="H24" i="18"/>
  <c r="I109" i="18"/>
  <c r="H127" i="18"/>
  <c r="I127" i="18"/>
  <c r="H136" i="18"/>
  <c r="I136" i="18"/>
  <c r="G136" i="18"/>
  <c r="H258" i="18"/>
  <c r="I258" i="18"/>
  <c r="H313" i="18"/>
  <c r="I313" i="18"/>
  <c r="G411" i="18"/>
  <c r="H411" i="18"/>
  <c r="I211" i="18"/>
  <c r="G231" i="18"/>
  <c r="I231" i="18"/>
  <c r="H352" i="18"/>
  <c r="G352" i="18"/>
  <c r="G363" i="18"/>
  <c r="I363" i="18"/>
  <c r="H363" i="18"/>
  <c r="I411" i="18"/>
  <c r="H42" i="18"/>
  <c r="G51" i="18"/>
  <c r="G163" i="18"/>
  <c r="G190" i="18"/>
  <c r="H231" i="18"/>
  <c r="H51" i="18"/>
  <c r="I69" i="18"/>
  <c r="H69" i="18"/>
  <c r="I78" i="18"/>
  <c r="H78" i="18"/>
  <c r="G78" i="18"/>
  <c r="H213" i="18"/>
  <c r="I213" i="18"/>
  <c r="I225" i="18"/>
  <c r="H225" i="18"/>
  <c r="H316" i="18"/>
  <c r="G316" i="18"/>
  <c r="H334" i="18"/>
  <c r="G334" i="18"/>
  <c r="G354" i="18"/>
  <c r="I354" i="18"/>
  <c r="H354" i="18"/>
  <c r="I445" i="18"/>
  <c r="H445" i="18"/>
  <c r="H280" i="18"/>
  <c r="G280" i="18"/>
  <c r="H376" i="18"/>
  <c r="I376" i="18"/>
  <c r="G28" i="18"/>
  <c r="G105" i="18"/>
  <c r="G318" i="18"/>
  <c r="H318" i="18"/>
  <c r="I496" i="18"/>
  <c r="I550" i="18"/>
  <c r="I566" i="18"/>
  <c r="H610" i="18"/>
  <c r="H664" i="18"/>
  <c r="H721" i="18"/>
  <c r="G727" i="18"/>
  <c r="I734" i="18"/>
  <c r="H751" i="18"/>
  <c r="G805" i="18"/>
  <c r="G826" i="18"/>
  <c r="G861" i="18"/>
  <c r="G868" i="18"/>
  <c r="I874" i="18"/>
  <c r="H921" i="18"/>
  <c r="I926" i="18"/>
  <c r="I950" i="18"/>
  <c r="I963" i="18"/>
  <c r="H987" i="18"/>
  <c r="H993" i="18"/>
  <c r="G1008" i="18"/>
  <c r="G1015" i="18"/>
  <c r="I1023" i="18"/>
  <c r="H1038" i="18"/>
  <c r="G1062" i="18"/>
  <c r="G1069" i="18"/>
  <c r="G1083" i="18"/>
  <c r="I1098" i="18"/>
  <c r="H1144" i="18"/>
  <c r="H1290" i="18"/>
  <c r="H1336" i="18"/>
  <c r="G1427" i="18"/>
  <c r="I1458" i="18"/>
  <c r="G1472" i="18"/>
  <c r="G1499" i="18"/>
  <c r="G1505" i="18"/>
  <c r="G1511" i="18"/>
  <c r="I1533" i="18"/>
  <c r="I1539" i="18"/>
  <c r="I1545" i="18"/>
  <c r="G1551" i="18"/>
  <c r="G1557" i="18"/>
  <c r="G1599" i="18"/>
  <c r="H1613" i="18"/>
  <c r="I1619" i="18"/>
  <c r="I1633" i="18"/>
  <c r="H1655" i="18"/>
  <c r="G1676" i="18"/>
  <c r="G1691" i="18"/>
  <c r="H1758" i="18"/>
  <c r="I1758" i="18"/>
  <c r="I610" i="18"/>
  <c r="I921" i="18"/>
  <c r="I1038" i="18"/>
  <c r="G1607" i="18"/>
  <c r="I1607" i="18"/>
  <c r="H1627" i="18"/>
  <c r="I1627" i="18"/>
  <c r="H1829" i="18"/>
  <c r="I1829" i="18"/>
  <c r="G1829" i="18"/>
  <c r="I1866" i="18"/>
  <c r="H1866" i="18"/>
  <c r="H406" i="18"/>
  <c r="H414" i="18"/>
  <c r="H481" i="18"/>
  <c r="G514" i="18"/>
  <c r="I530" i="18"/>
  <c r="H574" i="18"/>
  <c r="H589" i="18"/>
  <c r="I604" i="18"/>
  <c r="I620" i="18"/>
  <c r="G649" i="18"/>
  <c r="G679" i="18"/>
  <c r="I688" i="18"/>
  <c r="H745" i="18"/>
  <c r="I761" i="18"/>
  <c r="H769" i="18"/>
  <c r="H784" i="18"/>
  <c r="I820" i="18"/>
  <c r="I827" i="18"/>
  <c r="I835" i="18"/>
  <c r="H856" i="18"/>
  <c r="I875" i="18"/>
  <c r="G883" i="18"/>
  <c r="G897" i="18"/>
  <c r="H935" i="18"/>
  <c r="G951" i="18"/>
  <c r="H981" i="18"/>
  <c r="I1077" i="18"/>
  <c r="G1099" i="18"/>
  <c r="G1123" i="18"/>
  <c r="H1156" i="18"/>
  <c r="I1178" i="18"/>
  <c r="G1226" i="18"/>
  <c r="G1243" i="18"/>
  <c r="G1300" i="18"/>
  <c r="H1308" i="18"/>
  <c r="H1314" i="18"/>
  <c r="H1345" i="18"/>
  <c r="H1351" i="18"/>
  <c r="H1359" i="18"/>
  <c r="H1368" i="18"/>
  <c r="G1376" i="18"/>
  <c r="G1466" i="18"/>
  <c r="I1485" i="18"/>
  <c r="H1517" i="18"/>
  <c r="H1523" i="18"/>
  <c r="G1529" i="18"/>
  <c r="I1563" i="18"/>
  <c r="I1569" i="18"/>
  <c r="G1575" i="18"/>
  <c r="G1581" i="18"/>
  <c r="G1587" i="18"/>
  <c r="I1593" i="18"/>
  <c r="H1607" i="18"/>
  <c r="H1649" i="18"/>
  <c r="I1669" i="18"/>
  <c r="H1719" i="18"/>
  <c r="I1719" i="18"/>
  <c r="G1719" i="18"/>
  <c r="I481" i="18"/>
  <c r="I514" i="18"/>
  <c r="I589" i="18"/>
  <c r="I784" i="18"/>
  <c r="I856" i="18"/>
  <c r="I981" i="18"/>
  <c r="H1243" i="18"/>
  <c r="I1376" i="18"/>
  <c r="I1575" i="18"/>
  <c r="I1581" i="18"/>
  <c r="I1587" i="18"/>
  <c r="G1601" i="18"/>
  <c r="H1601" i="18"/>
  <c r="I1649" i="18"/>
  <c r="I1663" i="18"/>
  <c r="H1731" i="18"/>
  <c r="I1731" i="18"/>
  <c r="G1731" i="18"/>
  <c r="H1920" i="18"/>
  <c r="I1920" i="18"/>
  <c r="G1920" i="18"/>
  <c r="G532" i="18"/>
  <c r="I575" i="18"/>
  <c r="I584" i="18"/>
  <c r="G613" i="18"/>
  <c r="G622" i="18"/>
  <c r="H667" i="18"/>
  <c r="I716" i="18"/>
  <c r="H754" i="18"/>
  <c r="I763" i="18"/>
  <c r="I770" i="18"/>
  <c r="I779" i="18"/>
  <c r="I842" i="18"/>
  <c r="G870" i="18"/>
  <c r="H917" i="18"/>
  <c r="H923" i="18"/>
  <c r="G960" i="18"/>
  <c r="G990" i="18"/>
  <c r="H1041" i="18"/>
  <c r="H1095" i="18"/>
  <c r="G1210" i="18"/>
  <c r="H1270" i="18"/>
  <c r="H1323" i="18"/>
  <c r="H1332" i="18"/>
  <c r="H1339" i="18"/>
  <c r="H1347" i="18"/>
  <c r="G1370" i="18"/>
  <c r="G1494" i="18"/>
  <c r="I1501" i="18"/>
  <c r="I1507" i="18"/>
  <c r="I1513" i="18"/>
  <c r="H1565" i="18"/>
  <c r="G1571" i="18"/>
  <c r="H1595" i="18"/>
  <c r="I1609" i="18"/>
  <c r="H1643" i="18"/>
  <c r="I1751" i="18"/>
  <c r="H1751" i="18"/>
  <c r="G1751" i="18"/>
  <c r="H1769" i="18"/>
  <c r="G1769" i="18"/>
  <c r="H1779" i="18"/>
  <c r="G1779" i="18"/>
  <c r="H1787" i="18"/>
  <c r="I1787" i="18"/>
  <c r="G1787" i="18"/>
  <c r="I340" i="18"/>
  <c r="I491" i="18"/>
  <c r="I532" i="18"/>
  <c r="H607" i="18"/>
  <c r="I622" i="18"/>
  <c r="G661" i="18"/>
  <c r="I667" i="18"/>
  <c r="I691" i="18"/>
  <c r="G724" i="18"/>
  <c r="G739" i="18"/>
  <c r="I794" i="18"/>
  <c r="G802" i="18"/>
  <c r="G823" i="18"/>
  <c r="G877" i="18"/>
  <c r="G893" i="18"/>
  <c r="I898" i="18"/>
  <c r="H960" i="18"/>
  <c r="H990" i="18"/>
  <c r="G997" i="18"/>
  <c r="G1011" i="18"/>
  <c r="I1041" i="18"/>
  <c r="G1080" i="18"/>
  <c r="G1087" i="18"/>
  <c r="I1095" i="18"/>
  <c r="G1181" i="18"/>
  <c r="H1210" i="18"/>
  <c r="G1229" i="18"/>
  <c r="G1354" i="18"/>
  <c r="H1362" i="18"/>
  <c r="H1370" i="18"/>
  <c r="G1430" i="18"/>
  <c r="H1475" i="18"/>
  <c r="I1494" i="18"/>
  <c r="I1519" i="18"/>
  <c r="I1525" i="18"/>
  <c r="I1565" i="18"/>
  <c r="H1571" i="18"/>
  <c r="H1577" i="18"/>
  <c r="G1583" i="18"/>
  <c r="H1589" i="18"/>
  <c r="I1595" i="18"/>
  <c r="G1623" i="18"/>
  <c r="I1643" i="18"/>
  <c r="I1651" i="18"/>
  <c r="G1665" i="18"/>
  <c r="H1722" i="18"/>
  <c r="G1722" i="18"/>
  <c r="H1743" i="18"/>
  <c r="I1743" i="18"/>
  <c r="I1779" i="18"/>
  <c r="I349" i="18"/>
  <c r="G401" i="18"/>
  <c r="H418" i="18"/>
  <c r="I436" i="18"/>
  <c r="H517" i="18"/>
  <c r="I539" i="18"/>
  <c r="I599" i="18"/>
  <c r="I607" i="18"/>
  <c r="I629" i="18"/>
  <c r="I638" i="18"/>
  <c r="I653" i="18"/>
  <c r="I674" i="18"/>
  <c r="H748" i="18"/>
  <c r="I764" i="18"/>
  <c r="G787" i="18"/>
  <c r="H808" i="18"/>
  <c r="I830" i="18"/>
  <c r="I877" i="18"/>
  <c r="G887" i="18"/>
  <c r="I893" i="18"/>
  <c r="I911" i="18"/>
  <c r="H1059" i="18"/>
  <c r="H1065" i="18"/>
  <c r="I1160" i="18"/>
  <c r="G1202" i="18"/>
  <c r="G1238" i="18"/>
  <c r="G1255" i="18"/>
  <c r="G1264" i="18"/>
  <c r="H1303" i="18"/>
  <c r="I1379" i="18"/>
  <c r="H1430" i="18"/>
  <c r="I1577" i="18"/>
  <c r="I1589" i="18"/>
  <c r="I1603" i="18"/>
  <c r="G1617" i="18"/>
  <c r="I1623" i="18"/>
  <c r="H1637" i="18"/>
  <c r="G1659" i="18"/>
  <c r="I1665" i="18"/>
  <c r="I1687" i="18"/>
  <c r="G1743" i="18"/>
  <c r="H1805" i="18"/>
  <c r="I1805" i="18"/>
  <c r="G1805" i="18"/>
  <c r="G1932" i="18"/>
  <c r="H1932" i="18"/>
  <c r="I1932" i="18"/>
  <c r="H1653" i="18"/>
  <c r="I1653" i="18"/>
  <c r="H1688" i="18"/>
  <c r="I1688" i="18"/>
  <c r="G1688" i="18"/>
  <c r="H1724" i="18"/>
  <c r="G1724" i="18"/>
  <c r="H1735" i="18"/>
  <c r="I1735" i="18"/>
  <c r="H1790" i="18"/>
  <c r="I1790" i="18"/>
  <c r="G502" i="18"/>
  <c r="G556" i="18"/>
  <c r="G700" i="18"/>
  <c r="I710" i="18"/>
  <c r="I888" i="18"/>
  <c r="G900" i="18"/>
  <c r="G912" i="18"/>
  <c r="I920" i="18"/>
  <c r="G933" i="18"/>
  <c r="G978" i="18"/>
  <c r="G991" i="18"/>
  <c r="G1051" i="18"/>
  <c r="G1105" i="18"/>
  <c r="G1119" i="18"/>
  <c r="I1152" i="18"/>
  <c r="G1273" i="18"/>
  <c r="G1318" i="18"/>
  <c r="H1326" i="18"/>
  <c r="H1342" i="18"/>
  <c r="G1440" i="18"/>
  <c r="G1470" i="18"/>
  <c r="G1490" i="18"/>
  <c r="G1515" i="18"/>
  <c r="G1521" i="18"/>
  <c r="I1555" i="18"/>
  <c r="I1561" i="18"/>
  <c r="I1567" i="18"/>
  <c r="I1597" i="18"/>
  <c r="I1645" i="18"/>
  <c r="G1653" i="18"/>
  <c r="I1724" i="18"/>
  <c r="H1745" i="18"/>
  <c r="G1745" i="18"/>
  <c r="H1755" i="18"/>
  <c r="I1755" i="18"/>
  <c r="G1755" i="18"/>
  <c r="I1763" i="18"/>
  <c r="G1763" i="18"/>
  <c r="H1782" i="18"/>
  <c r="G1782" i="18"/>
  <c r="G1790" i="18"/>
  <c r="I1893" i="18"/>
  <c r="H1893" i="18"/>
  <c r="G1893" i="18"/>
  <c r="H1707" i="18"/>
  <c r="I1707" i="18"/>
  <c r="I1715" i="18"/>
  <c r="H1715" i="18"/>
  <c r="G1715" i="18"/>
  <c r="H1772" i="18"/>
  <c r="I1772" i="18"/>
  <c r="G1772" i="18"/>
  <c r="H1808" i="18"/>
  <c r="I1808" i="18"/>
  <c r="G550" i="18"/>
  <c r="I587" i="18"/>
  <c r="I593" i="18"/>
  <c r="I656" i="18"/>
  <c r="I686" i="18"/>
  <c r="G790" i="18"/>
  <c r="I833" i="18"/>
  <c r="I854" i="18"/>
  <c r="I956" i="18"/>
  <c r="G963" i="18"/>
  <c r="H1023" i="18"/>
  <c r="I1196" i="18"/>
  <c r="I1214" i="18"/>
  <c r="H1306" i="18"/>
  <c r="G1336" i="18"/>
  <c r="H1350" i="18"/>
  <c r="G1382" i="18"/>
  <c r="G1458" i="18"/>
  <c r="G1533" i="18"/>
  <c r="G1539" i="18"/>
  <c r="G1545" i="18"/>
  <c r="I1585" i="18"/>
  <c r="H1619" i="18"/>
  <c r="I1639" i="18"/>
  <c r="H1647" i="18"/>
  <c r="I1647" i="18"/>
  <c r="G1647" i="18"/>
  <c r="G1707" i="18"/>
  <c r="I1783" i="18"/>
  <c r="G1808" i="18"/>
  <c r="I1935" i="18"/>
  <c r="H1935" i="18"/>
  <c r="G1935" i="18"/>
  <c r="G1890" i="18"/>
  <c r="G1917" i="18"/>
  <c r="H1939" i="18"/>
  <c r="I1947" i="18"/>
  <c r="H1953" i="18"/>
  <c r="G1962" i="18"/>
  <c r="I1983" i="18"/>
  <c r="H1989" i="18"/>
  <c r="G1998" i="18"/>
  <c r="I2019" i="18"/>
  <c r="H2025" i="18"/>
  <c r="G2034" i="18"/>
  <c r="H2070" i="18"/>
  <c r="H2077" i="18"/>
  <c r="G2241" i="18"/>
  <c r="G2268" i="18"/>
  <c r="G2277" i="18"/>
  <c r="G2342" i="18"/>
  <c r="G2349" i="18"/>
  <c r="H2362" i="18"/>
  <c r="G2378" i="18"/>
  <c r="G2385" i="18"/>
  <c r="I2401" i="18"/>
  <c r="H2457" i="18"/>
  <c r="H2463" i="18"/>
  <c r="H2475" i="18"/>
  <c r="G2488" i="18"/>
  <c r="H2493" i="18"/>
  <c r="G2506" i="18"/>
  <c r="H2511" i="18"/>
  <c r="G2524" i="18"/>
  <c r="H2529" i="18"/>
  <c r="H2535" i="18"/>
  <c r="H2541" i="18"/>
  <c r="H2583" i="18"/>
  <c r="H2616" i="18"/>
  <c r="H2664" i="18"/>
  <c r="H2700" i="18"/>
  <c r="H2736" i="18"/>
  <c r="H2772" i="18"/>
  <c r="G2786" i="18"/>
  <c r="G2794" i="18"/>
  <c r="H2878" i="18"/>
  <c r="H2950" i="18"/>
  <c r="G2991" i="18"/>
  <c r="G3052" i="18"/>
  <c r="H3063" i="18"/>
  <c r="G3069" i="18"/>
  <c r="G3079" i="18"/>
  <c r="H3090" i="18"/>
  <c r="G3096" i="18"/>
  <c r="G3109" i="18"/>
  <c r="H1890" i="18"/>
  <c r="I1953" i="18"/>
  <c r="H1962" i="18"/>
  <c r="H1969" i="18"/>
  <c r="I1989" i="18"/>
  <c r="H1998" i="18"/>
  <c r="H2005" i="18"/>
  <c r="I2025" i="18"/>
  <c r="H2034" i="18"/>
  <c r="H2136" i="18"/>
  <c r="G2196" i="18"/>
  <c r="H2205" i="18"/>
  <c r="G2214" i="18"/>
  <c r="G2232" i="18"/>
  <c r="H2241" i="18"/>
  <c r="G2250" i="18"/>
  <c r="H2268" i="18"/>
  <c r="I2342" i="18"/>
  <c r="H2349" i="18"/>
  <c r="I2362" i="18"/>
  <c r="I2378" i="18"/>
  <c r="G2470" i="18"/>
  <c r="G2482" i="18"/>
  <c r="I2488" i="18"/>
  <c r="G2500" i="18"/>
  <c r="I2506" i="18"/>
  <c r="G2518" i="18"/>
  <c r="I2524" i="18"/>
  <c r="G2547" i="18"/>
  <c r="G2553" i="18"/>
  <c r="H2592" i="18"/>
  <c r="H2610" i="18"/>
  <c r="H2649" i="18"/>
  <c r="I2664" i="18"/>
  <c r="I2679" i="18"/>
  <c r="G2686" i="18"/>
  <c r="I2700" i="18"/>
  <c r="I2715" i="18"/>
  <c r="G2722" i="18"/>
  <c r="I2736" i="18"/>
  <c r="I2751" i="18"/>
  <c r="G2842" i="18"/>
  <c r="H2920" i="18"/>
  <c r="H2991" i="18"/>
  <c r="I3052" i="18"/>
  <c r="H3069" i="18"/>
  <c r="I3079" i="18"/>
  <c r="H3096" i="18"/>
  <c r="G3231" i="18"/>
  <c r="I2482" i="18"/>
  <c r="I2500" i="18"/>
  <c r="I2518" i="18"/>
  <c r="G2536" i="18"/>
  <c r="G2542" i="18"/>
  <c r="H2547" i="18"/>
  <c r="H2553" i="18"/>
  <c r="H2560" i="18"/>
  <c r="I2610" i="18"/>
  <c r="H2640" i="18"/>
  <c r="I2649" i="18"/>
  <c r="H2694" i="18"/>
  <c r="H2730" i="18"/>
  <c r="H2766" i="18"/>
  <c r="G2815" i="18"/>
  <c r="H2842" i="18"/>
  <c r="H2890" i="18"/>
  <c r="H2962" i="18"/>
  <c r="G3064" i="18"/>
  <c r="G3075" i="18"/>
  <c r="G3091" i="18"/>
  <c r="I3172" i="18"/>
  <c r="H3225" i="18"/>
  <c r="H3231" i="18"/>
  <c r="I3262" i="18"/>
  <c r="G3464" i="18"/>
  <c r="I3480" i="18"/>
  <c r="G3501" i="18"/>
  <c r="G3531" i="18"/>
  <c r="G3567" i="18"/>
  <c r="G3603" i="18"/>
  <c r="G3639" i="18"/>
  <c r="G3675" i="18"/>
  <c r="G1814" i="18"/>
  <c r="I1869" i="18"/>
  <c r="I1926" i="18"/>
  <c r="H1963" i="18"/>
  <c r="H1978" i="18"/>
  <c r="H1999" i="18"/>
  <c r="H2014" i="18"/>
  <c r="H2035" i="18"/>
  <c r="H2050" i="18"/>
  <c r="G2079" i="18"/>
  <c r="G2108" i="18"/>
  <c r="G2190" i="18"/>
  <c r="H2304" i="18"/>
  <c r="H2322" i="18"/>
  <c r="H2329" i="18"/>
  <c r="H2337" i="18"/>
  <c r="H2418" i="18"/>
  <c r="G2439" i="18"/>
  <c r="H2445" i="18"/>
  <c r="I2536" i="18"/>
  <c r="I2542" i="18"/>
  <c r="I2567" i="18"/>
  <c r="I2585" i="18"/>
  <c r="I2640" i="18"/>
  <c r="I2658" i="18"/>
  <c r="I2673" i="18"/>
  <c r="G2680" i="18"/>
  <c r="I2694" i="18"/>
  <c r="I2709" i="18"/>
  <c r="G2716" i="18"/>
  <c r="I2730" i="18"/>
  <c r="I2745" i="18"/>
  <c r="G2752" i="18"/>
  <c r="I2766" i="18"/>
  <c r="G2774" i="18"/>
  <c r="I2806" i="18"/>
  <c r="G2836" i="18"/>
  <c r="H2932" i="18"/>
  <c r="I3064" i="18"/>
  <c r="H3075" i="18"/>
  <c r="I3091" i="18"/>
  <c r="I3103" i="18"/>
  <c r="G3111" i="18"/>
  <c r="I3157" i="18"/>
  <c r="I3181" i="18"/>
  <c r="G3198" i="18"/>
  <c r="G3446" i="18"/>
  <c r="H3491" i="18"/>
  <c r="G3539" i="18"/>
  <c r="G3546" i="18"/>
  <c r="H3554" i="18"/>
  <c r="G3560" i="18"/>
  <c r="G3575" i="18"/>
  <c r="G3582" i="18"/>
  <c r="H3590" i="18"/>
  <c r="G3596" i="18"/>
  <c r="G3611" i="18"/>
  <c r="G3618" i="18"/>
  <c r="H3626" i="18"/>
  <c r="G3632" i="18"/>
  <c r="G3647" i="18"/>
  <c r="G3654" i="18"/>
  <c r="H3662" i="18"/>
  <c r="G3668" i="18"/>
  <c r="I3554" i="18"/>
  <c r="H3560" i="18"/>
  <c r="H3575" i="18"/>
  <c r="I3590" i="18"/>
  <c r="H3596" i="18"/>
  <c r="H3611" i="18"/>
  <c r="I3626" i="18"/>
  <c r="H3632" i="18"/>
  <c r="H3647" i="18"/>
  <c r="I3662" i="18"/>
  <c r="H3668" i="18"/>
  <c r="G3683" i="18"/>
  <c r="G3690" i="18"/>
  <c r="I2073" i="18"/>
  <c r="G2088" i="18"/>
  <c r="G2139" i="18"/>
  <c r="H2208" i="18"/>
  <c r="H2244" i="18"/>
  <c r="G2316" i="18"/>
  <c r="G2338" i="18"/>
  <c r="G2433" i="18"/>
  <c r="H2454" i="18"/>
  <c r="G2484" i="18"/>
  <c r="G2502" i="18"/>
  <c r="G2520" i="18"/>
  <c r="H2628" i="18"/>
  <c r="I2667" i="18"/>
  <c r="G2674" i="18"/>
  <c r="I2703" i="18"/>
  <c r="G2710" i="18"/>
  <c r="I2739" i="18"/>
  <c r="G2746" i="18"/>
  <c r="H2872" i="18"/>
  <c r="H2944" i="18"/>
  <c r="G2994" i="18"/>
  <c r="I3076" i="18"/>
  <c r="G3112" i="18"/>
  <c r="H3207" i="18"/>
  <c r="G3220" i="18"/>
  <c r="G3241" i="18"/>
  <c r="G3271" i="18"/>
  <c r="G3605" i="18"/>
  <c r="G3641" i="18"/>
  <c r="G3677" i="18"/>
  <c r="H3683" i="18"/>
  <c r="I1855" i="18"/>
  <c r="G1863" i="18"/>
  <c r="G1887" i="18"/>
  <c r="I1965" i="18"/>
  <c r="G1980" i="18"/>
  <c r="I2001" i="18"/>
  <c r="G2016" i="18"/>
  <c r="I2037" i="18"/>
  <c r="G2052" i="18"/>
  <c r="H2080" i="18"/>
  <c r="H2095" i="18"/>
  <c r="G2110" i="18"/>
  <c r="G2184" i="18"/>
  <c r="G2217" i="18"/>
  <c r="G2253" i="18"/>
  <c r="G2289" i="18"/>
  <c r="G2298" i="18"/>
  <c r="H2316" i="18"/>
  <c r="H2331" i="18"/>
  <c r="H2338" i="18"/>
  <c r="G2345" i="18"/>
  <c r="G2374" i="18"/>
  <c r="H2389" i="18"/>
  <c r="G2460" i="18"/>
  <c r="G2479" i="18"/>
  <c r="H2484" i="18"/>
  <c r="G2497" i="18"/>
  <c r="H2502" i="18"/>
  <c r="G2515" i="18"/>
  <c r="H2520" i="18"/>
  <c r="G2538" i="18"/>
  <c r="G2544" i="18"/>
  <c r="G2550" i="18"/>
  <c r="I2578" i="18"/>
  <c r="I2628" i="18"/>
  <c r="H2682" i="18"/>
  <c r="H2718" i="18"/>
  <c r="H2754" i="18"/>
  <c r="H2914" i="18"/>
  <c r="H2986" i="18"/>
  <c r="I2994" i="18"/>
  <c r="G3055" i="18"/>
  <c r="G3066" i="18"/>
  <c r="G3082" i="18"/>
  <c r="G3093" i="18"/>
  <c r="I3112" i="18"/>
  <c r="I3121" i="18"/>
  <c r="G3130" i="18"/>
  <c r="I3150" i="18"/>
  <c r="H3159" i="18"/>
  <c r="H3168" i="18"/>
  <c r="I3199" i="18"/>
  <c r="I3241" i="18"/>
  <c r="G3265" i="18"/>
  <c r="H3467" i="18"/>
  <c r="I3533" i="18"/>
  <c r="I3569" i="18"/>
  <c r="I3605" i="18"/>
  <c r="I3641" i="18"/>
  <c r="H3677" i="18"/>
  <c r="G1641" i="18"/>
  <c r="G1781" i="18"/>
  <c r="I1863" i="18"/>
  <c r="H1881" i="18"/>
  <c r="H1887" i="18"/>
  <c r="H2104" i="18"/>
  <c r="H2121" i="18"/>
  <c r="H2217" i="18"/>
  <c r="H2253" i="18"/>
  <c r="H2289" i="18"/>
  <c r="H2298" i="18"/>
  <c r="I2345" i="18"/>
  <c r="I2389" i="18"/>
  <c r="G2427" i="18"/>
  <c r="G2455" i="18"/>
  <c r="H2460" i="18"/>
  <c r="G2467" i="18"/>
  <c r="G2473" i="18"/>
  <c r="I2479" i="18"/>
  <c r="G2491" i="18"/>
  <c r="I2497" i="18"/>
  <c r="G2509" i="18"/>
  <c r="I2515" i="18"/>
  <c r="G2527" i="18"/>
  <c r="G2533" i="18"/>
  <c r="H2538" i="18"/>
  <c r="H2544" i="18"/>
  <c r="H2550" i="18"/>
  <c r="I2661" i="18"/>
  <c r="G2668" i="18"/>
  <c r="I2682" i="18"/>
  <c r="I2697" i="18"/>
  <c r="G2704" i="18"/>
  <c r="I2718" i="18"/>
  <c r="I2733" i="18"/>
  <c r="G2740" i="18"/>
  <c r="I2754" i="18"/>
  <c r="I2769" i="18"/>
  <c r="G2866" i="18"/>
  <c r="H2884" i="18"/>
  <c r="I3055" i="18"/>
  <c r="H3066" i="18"/>
  <c r="I3082" i="18"/>
  <c r="H3093" i="18"/>
  <c r="I3159" i="18"/>
  <c r="I3168" i="18"/>
  <c r="I3184" i="18"/>
  <c r="G3208" i="18"/>
  <c r="H3265" i="18"/>
  <c r="I3467" i="18"/>
  <c r="G3549" i="18"/>
  <c r="G3585" i="18"/>
  <c r="G3621" i="18"/>
  <c r="G3657" i="18"/>
  <c r="G3450" i="18"/>
  <c r="H3485" i="18"/>
  <c r="G3557" i="18"/>
  <c r="G3563" i="18"/>
  <c r="G3593" i="18"/>
  <c r="G3599" i="18"/>
  <c r="G3629" i="18"/>
  <c r="G3635" i="18"/>
  <c r="G3665" i="18"/>
  <c r="G3671" i="18"/>
  <c r="G1796" i="18"/>
  <c r="I1827" i="18"/>
  <c r="G1851" i="18"/>
  <c r="I1857" i="18"/>
  <c r="H1960" i="18"/>
  <c r="H1996" i="18"/>
  <c r="H2032" i="18"/>
  <c r="H2076" i="18"/>
  <c r="G2091" i="18"/>
  <c r="H2211" i="18"/>
  <c r="G2229" i="18"/>
  <c r="H2247" i="18"/>
  <c r="H2283" i="18"/>
  <c r="G2333" i="18"/>
  <c r="G2545" i="18"/>
  <c r="G2551" i="18"/>
  <c r="I2556" i="18"/>
  <c r="G2564" i="18"/>
  <c r="I2589" i="18"/>
  <c r="I2622" i="18"/>
  <c r="H2637" i="18"/>
  <c r="I2655" i="18"/>
  <c r="G2662" i="18"/>
  <c r="I2676" i="18"/>
  <c r="I2691" i="18"/>
  <c r="G2698" i="18"/>
  <c r="I2712" i="18"/>
  <c r="I2727" i="18"/>
  <c r="G2734" i="18"/>
  <c r="I2748" i="18"/>
  <c r="I2763" i="18"/>
  <c r="G2770" i="18"/>
  <c r="H2821" i="18"/>
  <c r="H2839" i="18"/>
  <c r="H2896" i="18"/>
  <c r="H2968" i="18"/>
  <c r="I3042" i="18"/>
  <c r="I3061" i="18"/>
  <c r="I3067" i="18"/>
  <c r="I3088" i="18"/>
  <c r="I3094" i="18"/>
  <c r="G3108" i="18"/>
  <c r="H3114" i="18"/>
  <c r="H3132" i="18"/>
  <c r="I3177" i="18"/>
  <c r="G3229" i="18"/>
  <c r="G3250" i="18"/>
  <c r="I3259" i="18"/>
  <c r="G3477" i="18"/>
  <c r="G3516" i="18"/>
  <c r="G3542" i="18"/>
  <c r="H3557" i="18"/>
  <c r="G3578" i="18"/>
  <c r="H3593" i="18"/>
  <c r="H3629" i="18"/>
  <c r="G3650" i="18"/>
  <c r="G1947" i="18"/>
  <c r="H1975" i="18"/>
  <c r="G1983" i="18"/>
  <c r="H2011" i="18"/>
  <c r="G2019" i="18"/>
  <c r="H2047" i="18"/>
  <c r="G2070" i="18"/>
  <c r="I2437" i="18"/>
  <c r="G2457" i="18"/>
  <c r="G2469" i="18"/>
  <c r="G2475" i="18"/>
  <c r="G2493" i="18"/>
  <c r="G2511" i="18"/>
  <c r="G2529" i="18"/>
  <c r="G2535" i="18"/>
  <c r="G2541" i="18"/>
  <c r="G2656" i="18"/>
  <c r="I2685" i="18"/>
  <c r="G2692" i="18"/>
  <c r="I2721" i="18"/>
  <c r="G2728" i="18"/>
  <c r="G3452" i="18"/>
  <c r="G3470" i="18"/>
  <c r="I3572" i="18"/>
  <c r="I3608" i="18"/>
  <c r="I3644" i="18"/>
  <c r="H3680" i="18"/>
  <c r="H3686" i="18"/>
  <c r="M3" i="18"/>
  <c r="I18" i="18"/>
  <c r="I27" i="18"/>
  <c r="I36" i="18"/>
  <c r="I45" i="18"/>
  <c r="I54" i="18"/>
  <c r="I63" i="18"/>
  <c r="I72" i="18"/>
  <c r="I81" i="18"/>
  <c r="I90" i="18"/>
  <c r="I99" i="18"/>
  <c r="I108" i="18"/>
  <c r="I117" i="18"/>
  <c r="I126" i="18"/>
  <c r="I135" i="18"/>
  <c r="I144" i="18"/>
  <c r="I153" i="18"/>
  <c r="I162" i="18"/>
  <c r="I171" i="18"/>
  <c r="I180" i="18"/>
  <c r="I189" i="18"/>
  <c r="I198" i="18"/>
  <c r="G213" i="18"/>
  <c r="I217" i="18"/>
  <c r="I222" i="18"/>
  <c r="I237" i="18"/>
  <c r="I247" i="18"/>
  <c r="G258" i="18"/>
  <c r="H268" i="18"/>
  <c r="G268" i="18"/>
  <c r="I273" i="18"/>
  <c r="I279" i="18"/>
  <c r="G279" i="18"/>
  <c r="G303" i="18"/>
  <c r="I316" i="18"/>
  <c r="G330" i="18"/>
  <c r="I343" i="18"/>
  <c r="G357" i="18"/>
  <c r="I370" i="18"/>
  <c r="G384" i="18"/>
  <c r="I429" i="18"/>
  <c r="I469" i="18"/>
  <c r="H469" i="18"/>
  <c r="G469" i="18"/>
  <c r="H505" i="18"/>
  <c r="H554" i="18"/>
  <c r="I554" i="18"/>
  <c r="I602" i="18"/>
  <c r="G27" i="18"/>
  <c r="I22" i="18"/>
  <c r="I31" i="18"/>
  <c r="I40" i="18"/>
  <c r="I49" i="18"/>
  <c r="I58" i="18"/>
  <c r="I67" i="18"/>
  <c r="I76" i="18"/>
  <c r="H81" i="18"/>
  <c r="H90" i="18"/>
  <c r="I94" i="18"/>
  <c r="I103" i="18"/>
  <c r="I112" i="18"/>
  <c r="I121" i="18"/>
  <c r="I130" i="18"/>
  <c r="I139" i="18"/>
  <c r="I148" i="18"/>
  <c r="I157" i="18"/>
  <c r="I166" i="18"/>
  <c r="H171" i="18"/>
  <c r="H180" i="18"/>
  <c r="H189" i="18"/>
  <c r="H198" i="18"/>
  <c r="G217" i="18"/>
  <c r="H222" i="18"/>
  <c r="I262" i="18"/>
  <c r="G208" i="18"/>
  <c r="H223" i="18"/>
  <c r="G223" i="18"/>
  <c r="H228" i="18"/>
  <c r="G243" i="18"/>
  <c r="G253" i="18"/>
  <c r="I268" i="18"/>
  <c r="H279" i="18"/>
  <c r="I297" i="18"/>
  <c r="H297" i="18"/>
  <c r="G297" i="18"/>
  <c r="H303" i="18"/>
  <c r="H310" i="18"/>
  <c r="I310" i="18"/>
  <c r="G310" i="18"/>
  <c r="I324" i="18"/>
  <c r="H324" i="18"/>
  <c r="G324" i="18"/>
  <c r="H330" i="18"/>
  <c r="H337" i="18"/>
  <c r="I337" i="18"/>
  <c r="G337" i="18"/>
  <c r="I351" i="18"/>
  <c r="H351" i="18"/>
  <c r="G351" i="18"/>
  <c r="H357" i="18"/>
  <c r="H364" i="18"/>
  <c r="I364" i="18"/>
  <c r="G364" i="18"/>
  <c r="I378" i="18"/>
  <c r="H378" i="18"/>
  <c r="G378" i="18"/>
  <c r="H384" i="18"/>
  <c r="H391" i="18"/>
  <c r="I391" i="18"/>
  <c r="G391" i="18"/>
  <c r="G398" i="18"/>
  <c r="G406" i="18"/>
  <c r="I451" i="18"/>
  <c r="G451" i="18"/>
  <c r="I493" i="18"/>
  <c r="H493" i="18"/>
  <c r="G493" i="18"/>
  <c r="H500" i="18"/>
  <c r="I500" i="18"/>
  <c r="H595" i="18"/>
  <c r="I595" i="18"/>
  <c r="H304" i="18"/>
  <c r="G304" i="18"/>
  <c r="I562" i="18"/>
  <c r="H562" i="18"/>
  <c r="H641" i="18"/>
  <c r="I641" i="18"/>
  <c r="H214" i="18"/>
  <c r="G214" i="18"/>
  <c r="G234" i="18"/>
  <c r="G249" i="18"/>
  <c r="H259" i="18"/>
  <c r="G259" i="18"/>
  <c r="I442" i="18"/>
  <c r="G442" i="18"/>
  <c r="I472" i="18"/>
  <c r="H472" i="18"/>
  <c r="G472" i="18"/>
  <c r="I494" i="18"/>
  <c r="I508" i="18"/>
  <c r="H508" i="18"/>
  <c r="I529" i="18"/>
  <c r="H529" i="18"/>
  <c r="G529" i="18"/>
  <c r="G562" i="18"/>
  <c r="I569" i="18"/>
  <c r="I583" i="18"/>
  <c r="H583" i="18"/>
  <c r="G583" i="18"/>
  <c r="I634" i="18"/>
  <c r="H634" i="18"/>
  <c r="G634" i="18"/>
  <c r="H219" i="18"/>
  <c r="I214" i="18"/>
  <c r="I219" i="18"/>
  <c r="G229" i="18"/>
  <c r="H234" i="18"/>
  <c r="G244" i="18"/>
  <c r="H249" i="18"/>
  <c r="I259" i="18"/>
  <c r="G270" i="18"/>
  <c r="I280" i="18"/>
  <c r="H286" i="18"/>
  <c r="G286" i="18"/>
  <c r="H292" i="18"/>
  <c r="I292" i="18"/>
  <c r="G292" i="18"/>
  <c r="I298" i="18"/>
  <c r="G312" i="18"/>
  <c r="I325" i="18"/>
  <c r="G339" i="18"/>
  <c r="I352" i="18"/>
  <c r="G366" i="18"/>
  <c r="I379" i="18"/>
  <c r="G393" i="18"/>
  <c r="G415" i="18"/>
  <c r="G433" i="18"/>
  <c r="I433" i="18"/>
  <c r="I463" i="18"/>
  <c r="H463" i="18"/>
  <c r="G487" i="18"/>
  <c r="G508" i="18"/>
  <c r="I515" i="18"/>
  <c r="H536" i="18"/>
  <c r="I536" i="18"/>
  <c r="I244" i="18"/>
  <c r="H270" i="18"/>
  <c r="H312" i="18"/>
  <c r="H319" i="18"/>
  <c r="I319" i="18"/>
  <c r="G319" i="18"/>
  <c r="I333" i="18"/>
  <c r="H333" i="18"/>
  <c r="G333" i="18"/>
  <c r="H339" i="18"/>
  <c r="H346" i="18"/>
  <c r="I346" i="18"/>
  <c r="G346" i="18"/>
  <c r="I360" i="18"/>
  <c r="H360" i="18"/>
  <c r="G360" i="18"/>
  <c r="H366" i="18"/>
  <c r="H373" i="18"/>
  <c r="I373" i="18"/>
  <c r="G373" i="18"/>
  <c r="I387" i="18"/>
  <c r="H387" i="18"/>
  <c r="G387" i="18"/>
  <c r="H393" i="18"/>
  <c r="H487" i="18"/>
  <c r="I598" i="18"/>
  <c r="H598" i="18"/>
  <c r="H605" i="18"/>
  <c r="I605" i="18"/>
  <c r="H205" i="18"/>
  <c r="G205" i="18"/>
  <c r="G16" i="18"/>
  <c r="G21" i="18"/>
  <c r="G25" i="18"/>
  <c r="G30" i="18"/>
  <c r="G34" i="18"/>
  <c r="G39" i="18"/>
  <c r="G43" i="18"/>
  <c r="G48" i="18"/>
  <c r="G52" i="18"/>
  <c r="G57" i="18"/>
  <c r="G61" i="18"/>
  <c r="G66" i="18"/>
  <c r="G70" i="18"/>
  <c r="G75" i="18"/>
  <c r="G79" i="18"/>
  <c r="G84" i="18"/>
  <c r="G88" i="18"/>
  <c r="G93" i="18"/>
  <c r="G97" i="18"/>
  <c r="G102" i="18"/>
  <c r="G106" i="18"/>
  <c r="G111" i="18"/>
  <c r="G115" i="18"/>
  <c r="G120" i="18"/>
  <c r="G124" i="18"/>
  <c r="G129" i="18"/>
  <c r="G133" i="18"/>
  <c r="G138" i="18"/>
  <c r="G142" i="18"/>
  <c r="G147" i="18"/>
  <c r="G151" i="18"/>
  <c r="G156" i="18"/>
  <c r="G160" i="18"/>
  <c r="G165" i="18"/>
  <c r="G169" i="18"/>
  <c r="G174" i="18"/>
  <c r="G178" i="18"/>
  <c r="G183" i="18"/>
  <c r="G187" i="18"/>
  <c r="G192" i="18"/>
  <c r="G196" i="18"/>
  <c r="G201" i="18"/>
  <c r="I205" i="18"/>
  <c r="G220" i="18"/>
  <c r="G240" i="18"/>
  <c r="H250" i="18"/>
  <c r="G250" i="18"/>
  <c r="G276" i="18"/>
  <c r="I475" i="18"/>
  <c r="H475" i="18"/>
  <c r="G475" i="18"/>
  <c r="G523" i="18"/>
  <c r="I544" i="18"/>
  <c r="H544" i="18"/>
  <c r="G577" i="18"/>
  <c r="G598" i="18"/>
  <c r="I229" i="18"/>
  <c r="I306" i="18"/>
  <c r="H306" i="18"/>
  <c r="G306" i="18"/>
  <c r="I16" i="18"/>
  <c r="H21" i="18"/>
  <c r="I25" i="18"/>
  <c r="H30" i="18"/>
  <c r="I34" i="18"/>
  <c r="H39" i="18"/>
  <c r="I43" i="18"/>
  <c r="H48" i="18"/>
  <c r="I52" i="18"/>
  <c r="H57" i="18"/>
  <c r="I61" i="18"/>
  <c r="H66" i="18"/>
  <c r="I70" i="18"/>
  <c r="H75" i="18"/>
  <c r="I79" i="18"/>
  <c r="H84" i="18"/>
  <c r="I88" i="18"/>
  <c r="H93" i="18"/>
  <c r="I97" i="18"/>
  <c r="H102" i="18"/>
  <c r="I106" i="18"/>
  <c r="H111" i="18"/>
  <c r="I115" i="18"/>
  <c r="H120" i="18"/>
  <c r="I124" i="18"/>
  <c r="H129" i="18"/>
  <c r="I133" i="18"/>
  <c r="H138" i="18"/>
  <c r="I142" i="18"/>
  <c r="H147" i="18"/>
  <c r="I151" i="18"/>
  <c r="H156" i="18"/>
  <c r="I160" i="18"/>
  <c r="H165" i="18"/>
  <c r="I169" i="18"/>
  <c r="H174" i="18"/>
  <c r="I178" i="18"/>
  <c r="H183" i="18"/>
  <c r="I187" i="18"/>
  <c r="H192" i="18"/>
  <c r="I196" i="18"/>
  <c r="H201" i="18"/>
  <c r="G216" i="18"/>
  <c r="I220" i="18"/>
  <c r="G235" i="18"/>
  <c r="H240" i="18"/>
  <c r="I250" i="18"/>
  <c r="G261" i="18"/>
  <c r="G271" i="18"/>
  <c r="H276" i="18"/>
  <c r="I288" i="18"/>
  <c r="G288" i="18"/>
  <c r="G361" i="18"/>
  <c r="G388" i="18"/>
  <c r="H425" i="18"/>
  <c r="I425" i="18"/>
  <c r="H482" i="18"/>
  <c r="I482" i="18"/>
  <c r="H523" i="18"/>
  <c r="G544" i="18"/>
  <c r="I551" i="18"/>
  <c r="I565" i="18"/>
  <c r="H565" i="18"/>
  <c r="G565" i="18"/>
  <c r="H577" i="18"/>
  <c r="G652" i="18"/>
  <c r="I652" i="18"/>
  <c r="H652" i="18"/>
  <c r="H7" i="18"/>
  <c r="E6" i="19"/>
  <c r="G211" i="18"/>
  <c r="I235" i="18"/>
  <c r="H246" i="18"/>
  <c r="G256" i="18"/>
  <c r="H261" i="18"/>
  <c r="I271" i="18"/>
  <c r="I282" i="18"/>
  <c r="H288" i="18"/>
  <c r="I300" i="18"/>
  <c r="I307" i="18"/>
  <c r="G321" i="18"/>
  <c r="I334" i="18"/>
  <c r="G348" i="18"/>
  <c r="I361" i="18"/>
  <c r="G375" i="18"/>
  <c r="I388" i="18"/>
  <c r="I476" i="18"/>
  <c r="I490" i="18"/>
  <c r="H490" i="18"/>
  <c r="I497" i="18"/>
  <c r="I511" i="18"/>
  <c r="H511" i="18"/>
  <c r="G511" i="18"/>
  <c r="H572" i="18"/>
  <c r="I572" i="18"/>
  <c r="H241" i="18"/>
  <c r="G241" i="18"/>
  <c r="H277" i="18"/>
  <c r="G277" i="18"/>
  <c r="H283" i="18"/>
  <c r="G283" i="18"/>
  <c r="H301" i="18"/>
  <c r="I301" i="18"/>
  <c r="G301" i="18"/>
  <c r="I315" i="18"/>
  <c r="H315" i="18"/>
  <c r="G315" i="18"/>
  <c r="H328" i="18"/>
  <c r="I328" i="18"/>
  <c r="G328" i="18"/>
  <c r="I342" i="18"/>
  <c r="H342" i="18"/>
  <c r="G342" i="18"/>
  <c r="H355" i="18"/>
  <c r="I355" i="18"/>
  <c r="G355" i="18"/>
  <c r="I369" i="18"/>
  <c r="H369" i="18"/>
  <c r="G369" i="18"/>
  <c r="H382" i="18"/>
  <c r="I382" i="18"/>
  <c r="G382" i="18"/>
  <c r="G396" i="18"/>
  <c r="I396" i="18"/>
  <c r="H396" i="18"/>
  <c r="G404" i="18"/>
  <c r="I404" i="18"/>
  <c r="I466" i="18"/>
  <c r="H466" i="18"/>
  <c r="G466" i="18"/>
  <c r="H518" i="18"/>
  <c r="I518" i="18"/>
  <c r="H623" i="18"/>
  <c r="I623" i="18"/>
  <c r="G18" i="18"/>
  <c r="G31" i="18"/>
  <c r="G40" i="18"/>
  <c r="G49" i="18"/>
  <c r="G58" i="18"/>
  <c r="G63" i="18"/>
  <c r="G72" i="18"/>
  <c r="G76" i="18"/>
  <c r="G85" i="18"/>
  <c r="G94" i="18"/>
  <c r="G99" i="18"/>
  <c r="G103" i="18"/>
  <c r="G108" i="18"/>
  <c r="G117" i="18"/>
  <c r="G121" i="18"/>
  <c r="G126" i="18"/>
  <c r="G130" i="18"/>
  <c r="G135" i="18"/>
  <c r="G139" i="18"/>
  <c r="G144" i="18"/>
  <c r="G148" i="18"/>
  <c r="G153" i="18"/>
  <c r="G157" i="18"/>
  <c r="G162" i="18"/>
  <c r="G166" i="18"/>
  <c r="G175" i="18"/>
  <c r="G184" i="18"/>
  <c r="G193" i="18"/>
  <c r="G202" i="18"/>
  <c r="I241" i="18"/>
  <c r="G252" i="18"/>
  <c r="G262" i="18"/>
  <c r="I277" i="18"/>
  <c r="I283" i="18"/>
  <c r="G289" i="18"/>
  <c r="H295" i="18"/>
  <c r="G295" i="18"/>
  <c r="H404" i="18"/>
  <c r="H419" i="18"/>
  <c r="I419" i="18"/>
  <c r="I512" i="18"/>
  <c r="I526" i="18"/>
  <c r="H526" i="18"/>
  <c r="G559" i="18"/>
  <c r="I580" i="18"/>
  <c r="H580" i="18"/>
  <c r="G616" i="18"/>
  <c r="I616" i="18"/>
  <c r="H616" i="18"/>
  <c r="G22" i="18"/>
  <c r="G36" i="18"/>
  <c r="G45" i="18"/>
  <c r="G54" i="18"/>
  <c r="G67" i="18"/>
  <c r="G112" i="18"/>
  <c r="I85" i="18"/>
  <c r="I175" i="18"/>
  <c r="I184" i="18"/>
  <c r="I193" i="18"/>
  <c r="I202" i="18"/>
  <c r="H232" i="18"/>
  <c r="G232" i="18"/>
  <c r="H237" i="18"/>
  <c r="G247" i="18"/>
  <c r="H252" i="18"/>
  <c r="H273" i="18"/>
  <c r="I289" i="18"/>
  <c r="I295" i="18"/>
  <c r="G343" i="18"/>
  <c r="G370" i="18"/>
  <c r="I412" i="18"/>
  <c r="H412" i="18"/>
  <c r="G505" i="18"/>
  <c r="G526" i="18"/>
  <c r="I533" i="18"/>
  <c r="I547" i="18"/>
  <c r="H547" i="18"/>
  <c r="G547" i="18"/>
  <c r="H559" i="18"/>
  <c r="I590" i="18"/>
  <c r="G601" i="18"/>
  <c r="I626" i="18"/>
  <c r="I631" i="18"/>
  <c r="G637" i="18"/>
  <c r="G658" i="18"/>
  <c r="I668" i="18"/>
  <c r="I679" i="18"/>
  <c r="G685" i="18"/>
  <c r="I695" i="18"/>
  <c r="I700" i="18"/>
  <c r="H706" i="18"/>
  <c r="H712" i="18"/>
  <c r="I746" i="18"/>
  <c r="G766" i="18"/>
  <c r="I811" i="18"/>
  <c r="H811" i="18"/>
  <c r="I851" i="18"/>
  <c r="H857" i="18"/>
  <c r="I857" i="18"/>
  <c r="G889" i="18"/>
  <c r="G969" i="18"/>
  <c r="I996" i="18"/>
  <c r="H996" i="18"/>
  <c r="H1029" i="18"/>
  <c r="G1126" i="18"/>
  <c r="H601" i="18"/>
  <c r="I611" i="18"/>
  <c r="H637" i="18"/>
  <c r="I647" i="18"/>
  <c r="H658" i="18"/>
  <c r="H685" i="18"/>
  <c r="H701" i="18"/>
  <c r="I701" i="18"/>
  <c r="I712" i="18"/>
  <c r="G718" i="18"/>
  <c r="I728" i="18"/>
  <c r="I740" i="18"/>
  <c r="H760" i="18"/>
  <c r="H766" i="18"/>
  <c r="H785" i="18"/>
  <c r="I785" i="18"/>
  <c r="G890" i="18"/>
  <c r="I890" i="18"/>
  <c r="H890" i="18"/>
  <c r="I906" i="18"/>
  <c r="H906" i="18"/>
  <c r="G906" i="18"/>
  <c r="I957" i="18"/>
  <c r="H957" i="18"/>
  <c r="H969" i="18"/>
  <c r="I1017" i="18"/>
  <c r="H1017" i="18"/>
  <c r="G1017" i="18"/>
  <c r="I1024" i="18"/>
  <c r="G1024" i="18"/>
  <c r="I1078" i="18"/>
  <c r="G1078" i="18"/>
  <c r="H1127" i="18"/>
  <c r="I1127" i="18"/>
  <c r="G1127" i="18"/>
  <c r="H402" i="18"/>
  <c r="G407" i="18"/>
  <c r="H420" i="18"/>
  <c r="I488" i="18"/>
  <c r="I524" i="18"/>
  <c r="I560" i="18"/>
  <c r="I596" i="18"/>
  <c r="I632" i="18"/>
  <c r="I680" i="18"/>
  <c r="G691" i="18"/>
  <c r="I707" i="18"/>
  <c r="G754" i="18"/>
  <c r="I760" i="18"/>
  <c r="H772" i="18"/>
  <c r="I818" i="18"/>
  <c r="I832" i="18"/>
  <c r="H832" i="18"/>
  <c r="G832" i="18"/>
  <c r="H844" i="18"/>
  <c r="G864" i="18"/>
  <c r="I932" i="18"/>
  <c r="I944" i="18"/>
  <c r="G957" i="18"/>
  <c r="G1003" i="18"/>
  <c r="G1065" i="18"/>
  <c r="I1086" i="18"/>
  <c r="H1086" i="18"/>
  <c r="G1093" i="18"/>
  <c r="I1107" i="18"/>
  <c r="H1107" i="18"/>
  <c r="G1107" i="18"/>
  <c r="H1119" i="18"/>
  <c r="G1190" i="18"/>
  <c r="G1208" i="18"/>
  <c r="I742" i="18"/>
  <c r="H742" i="18"/>
  <c r="G742" i="18"/>
  <c r="H767" i="18"/>
  <c r="I767" i="18"/>
  <c r="I793" i="18"/>
  <c r="H793" i="18"/>
  <c r="H839" i="18"/>
  <c r="I839" i="18"/>
  <c r="G908" i="18"/>
  <c r="I908" i="18"/>
  <c r="I945" i="18"/>
  <c r="H945" i="18"/>
  <c r="G945" i="18"/>
  <c r="I1032" i="18"/>
  <c r="H1032" i="18"/>
  <c r="I1201" i="18"/>
  <c r="H1201" i="18"/>
  <c r="I871" i="18"/>
  <c r="H871" i="18"/>
  <c r="G885" i="18"/>
  <c r="I885" i="18"/>
  <c r="H885" i="18"/>
  <c r="I1053" i="18"/>
  <c r="H1053" i="18"/>
  <c r="G1053" i="18"/>
  <c r="I1060" i="18"/>
  <c r="G1060" i="18"/>
  <c r="I1114" i="18"/>
  <c r="G1114" i="18"/>
  <c r="I1183" i="18"/>
  <c r="H1183" i="18"/>
  <c r="H613" i="18"/>
  <c r="H649" i="18"/>
  <c r="H665" i="18"/>
  <c r="I665" i="18"/>
  <c r="I676" i="18"/>
  <c r="G682" i="18"/>
  <c r="I692" i="18"/>
  <c r="H703" i="18"/>
  <c r="G709" i="18"/>
  <c r="I719" i="18"/>
  <c r="H730" i="18"/>
  <c r="G736" i="18"/>
  <c r="I743" i="18"/>
  <c r="H749" i="18"/>
  <c r="I749" i="18"/>
  <c r="I755" i="18"/>
  <c r="H787" i="18"/>
  <c r="I814" i="18"/>
  <c r="H814" i="18"/>
  <c r="G814" i="18"/>
  <c r="H826" i="18"/>
  <c r="I847" i="18"/>
  <c r="H847" i="18"/>
  <c r="G871" i="18"/>
  <c r="I915" i="18"/>
  <c r="H915" i="18"/>
  <c r="G939" i="18"/>
  <c r="G972" i="18"/>
  <c r="I999" i="18"/>
  <c r="H999" i="18"/>
  <c r="G999" i="18"/>
  <c r="H1011" i="18"/>
  <c r="G1039" i="18"/>
  <c r="G1101" i="18"/>
  <c r="I1122" i="18"/>
  <c r="H1122" i="18"/>
  <c r="G1183" i="18"/>
  <c r="I608" i="18"/>
  <c r="G619" i="18"/>
  <c r="I644" i="18"/>
  <c r="G655" i="18"/>
  <c r="I671" i="18"/>
  <c r="H682" i="18"/>
  <c r="H709" i="18"/>
  <c r="G715" i="18"/>
  <c r="H736" i="18"/>
  <c r="G775" i="18"/>
  <c r="G847" i="18"/>
  <c r="I866" i="18"/>
  <c r="G915" i="18"/>
  <c r="G927" i="18"/>
  <c r="H939" i="18"/>
  <c r="G947" i="18"/>
  <c r="H947" i="18"/>
  <c r="H972" i="18"/>
  <c r="G1054" i="18"/>
  <c r="I1068" i="18"/>
  <c r="H1068" i="18"/>
  <c r="H1101" i="18"/>
  <c r="G1122" i="18"/>
  <c r="I1175" i="18"/>
  <c r="G1193" i="18"/>
  <c r="I1219" i="18"/>
  <c r="H1219" i="18"/>
  <c r="I410" i="18"/>
  <c r="G422" i="18"/>
  <c r="I485" i="18"/>
  <c r="G496" i="18"/>
  <c r="I521" i="18"/>
  <c r="H619" i="18"/>
  <c r="I655" i="18"/>
  <c r="I677" i="18"/>
  <c r="G688" i="18"/>
  <c r="I698" i="18"/>
  <c r="H715" i="18"/>
  <c r="I725" i="18"/>
  <c r="H731" i="18"/>
  <c r="I731" i="18"/>
  <c r="I757" i="18"/>
  <c r="H757" i="18"/>
  <c r="I775" i="18"/>
  <c r="I815" i="18"/>
  <c r="H821" i="18"/>
  <c r="I821" i="18"/>
  <c r="H927" i="18"/>
  <c r="I1006" i="18"/>
  <c r="G1006" i="18"/>
  <c r="G1068" i="18"/>
  <c r="I1089" i="18"/>
  <c r="H1089" i="18"/>
  <c r="G1089" i="18"/>
  <c r="I1096" i="18"/>
  <c r="G1096" i="18"/>
  <c r="G1219" i="18"/>
  <c r="G313" i="18"/>
  <c r="G322" i="18"/>
  <c r="G331" i="18"/>
  <c r="G340" i="18"/>
  <c r="G349" i="18"/>
  <c r="G358" i="18"/>
  <c r="G367" i="18"/>
  <c r="G376" i="18"/>
  <c r="G385" i="18"/>
  <c r="G394" i="18"/>
  <c r="I400" i="18"/>
  <c r="I405" i="18"/>
  <c r="I506" i="18"/>
  <c r="I542" i="18"/>
  <c r="I578" i="18"/>
  <c r="I614" i="18"/>
  <c r="I650" i="18"/>
  <c r="I704" i="18"/>
  <c r="G757" i="18"/>
  <c r="I782" i="18"/>
  <c r="H796" i="18"/>
  <c r="G796" i="18"/>
  <c r="G808" i="18"/>
  <c r="H887" i="18"/>
  <c r="G954" i="18"/>
  <c r="G993" i="18"/>
  <c r="I1014" i="18"/>
  <c r="H1014" i="18"/>
  <c r="G1021" i="18"/>
  <c r="I1035" i="18"/>
  <c r="H1035" i="18"/>
  <c r="G1035" i="18"/>
  <c r="H1047" i="18"/>
  <c r="G1075" i="18"/>
  <c r="G1211" i="18"/>
  <c r="I829" i="18"/>
  <c r="H829" i="18"/>
  <c r="I862" i="18"/>
  <c r="H862" i="18"/>
  <c r="I1104" i="18"/>
  <c r="H1104" i="18"/>
  <c r="H803" i="18"/>
  <c r="I803" i="18"/>
  <c r="I850" i="18"/>
  <c r="H850" i="18"/>
  <c r="G850" i="18"/>
  <c r="I894" i="18"/>
  <c r="H894" i="18"/>
  <c r="I918" i="18"/>
  <c r="H918" i="18"/>
  <c r="G918" i="18"/>
  <c r="I942" i="18"/>
  <c r="H942" i="18"/>
  <c r="I975" i="18"/>
  <c r="H975" i="18"/>
  <c r="I988" i="18"/>
  <c r="G988" i="18"/>
  <c r="I1042" i="18"/>
  <c r="G1042" i="18"/>
  <c r="G1104" i="18"/>
  <c r="I1125" i="18"/>
  <c r="H1125" i="18"/>
  <c r="G1125" i="18"/>
  <c r="I662" i="18"/>
  <c r="I689" i="18"/>
  <c r="G706" i="18"/>
  <c r="I727" i="18"/>
  <c r="I739" i="18"/>
  <c r="I778" i="18"/>
  <c r="H778" i="18"/>
  <c r="G778" i="18"/>
  <c r="H790" i="18"/>
  <c r="I797" i="18"/>
  <c r="I882" i="18"/>
  <c r="H882" i="18"/>
  <c r="G894" i="18"/>
  <c r="I930" i="18"/>
  <c r="H930" i="18"/>
  <c r="G930" i="18"/>
  <c r="G942" i="18"/>
  <c r="G975" i="18"/>
  <c r="G1029" i="18"/>
  <c r="I1050" i="18"/>
  <c r="H1050" i="18"/>
  <c r="G1057" i="18"/>
  <c r="I1071" i="18"/>
  <c r="H1071" i="18"/>
  <c r="G1071" i="18"/>
  <c r="H1083" i="18"/>
  <c r="G1111" i="18"/>
  <c r="H1148" i="18"/>
  <c r="I1148" i="18"/>
  <c r="I1176" i="18"/>
  <c r="I1205" i="18"/>
  <c r="H1266" i="18"/>
  <c r="H1288" i="18"/>
  <c r="G1294" i="18"/>
  <c r="H1305" i="18"/>
  <c r="H1321" i="18"/>
  <c r="G1327" i="18"/>
  <c r="G1333" i="18"/>
  <c r="H1338" i="18"/>
  <c r="H1360" i="18"/>
  <c r="G1366" i="18"/>
  <c r="G1385" i="18"/>
  <c r="G1391" i="18"/>
  <c r="G1397" i="18"/>
  <c r="G1403" i="18"/>
  <c r="G1409" i="18"/>
  <c r="G1415" i="18"/>
  <c r="I1425" i="18"/>
  <c r="G1431" i="18"/>
  <c r="I1436" i="18"/>
  <c r="H1448" i="18"/>
  <c r="H1460" i="18"/>
  <c r="G1460" i="18"/>
  <c r="H1482" i="18"/>
  <c r="I1482" i="18"/>
  <c r="G1482" i="18"/>
  <c r="G1488" i="18"/>
  <c r="H1522" i="18"/>
  <c r="I1522" i="18"/>
  <c r="I1550" i="18"/>
  <c r="H1550" i="18"/>
  <c r="H1572" i="18"/>
  <c r="I1572" i="18"/>
  <c r="G1572" i="18"/>
  <c r="H1578" i="18"/>
  <c r="I1578" i="18"/>
  <c r="G1578" i="18"/>
  <c r="G1674" i="18"/>
  <c r="H1681" i="18"/>
  <c r="I1681" i="18"/>
  <c r="H1713" i="18"/>
  <c r="G1713" i="18"/>
  <c r="I1713" i="18"/>
  <c r="H1720" i="18"/>
  <c r="I1720" i="18"/>
  <c r="H1739" i="18"/>
  <c r="G1746" i="18"/>
  <c r="H1753" i="18"/>
  <c r="I1753" i="18"/>
  <c r="H1791" i="18"/>
  <c r="G1791" i="18"/>
  <c r="I1791" i="18"/>
  <c r="I752" i="18"/>
  <c r="G763" i="18"/>
  <c r="I788" i="18"/>
  <c r="G799" i="18"/>
  <c r="I824" i="18"/>
  <c r="G835" i="18"/>
  <c r="I860" i="18"/>
  <c r="G865" i="18"/>
  <c r="I869" i="18"/>
  <c r="G874" i="18"/>
  <c r="G899" i="18"/>
  <c r="G913" i="18"/>
  <c r="G1009" i="18"/>
  <c r="G1020" i="18"/>
  <c r="G1045" i="18"/>
  <c r="G1056" i="18"/>
  <c r="G1081" i="18"/>
  <c r="G1092" i="18"/>
  <c r="G1117" i="18"/>
  <c r="H1168" i="18"/>
  <c r="G1184" i="18"/>
  <c r="G1192" i="18"/>
  <c r="G1199" i="18"/>
  <c r="G1220" i="18"/>
  <c r="G1228" i="18"/>
  <c r="G1261" i="18"/>
  <c r="H1272" i="18"/>
  <c r="H1278" i="18"/>
  <c r="H1294" i="18"/>
  <c r="H1327" i="18"/>
  <c r="H1333" i="18"/>
  <c r="H1344" i="18"/>
  <c r="H1366" i="18"/>
  <c r="G1379" i="18"/>
  <c r="H1385" i="18"/>
  <c r="H1391" i="18"/>
  <c r="H1397" i="18"/>
  <c r="H1403" i="18"/>
  <c r="H1409" i="18"/>
  <c r="H1415" i="18"/>
  <c r="I1431" i="18"/>
  <c r="H1437" i="18"/>
  <c r="I1437" i="18"/>
  <c r="G1437" i="18"/>
  <c r="G1443" i="18"/>
  <c r="I1460" i="18"/>
  <c r="I1488" i="18"/>
  <c r="H1500" i="18"/>
  <c r="I1500" i="18"/>
  <c r="G1500" i="18"/>
  <c r="H1528" i="18"/>
  <c r="I1528" i="18"/>
  <c r="I1556" i="18"/>
  <c r="H1556" i="18"/>
  <c r="H1584" i="18"/>
  <c r="I1584" i="18"/>
  <c r="G1584" i="18"/>
  <c r="H1590" i="18"/>
  <c r="I1590" i="18"/>
  <c r="G1590" i="18"/>
  <c r="H1596" i="18"/>
  <c r="I1596" i="18"/>
  <c r="G1596" i="18"/>
  <c r="H1602" i="18"/>
  <c r="I1602" i="18"/>
  <c r="G1602" i="18"/>
  <c r="H1608" i="18"/>
  <c r="I1608" i="18"/>
  <c r="G1608" i="18"/>
  <c r="H1614" i="18"/>
  <c r="I1614" i="18"/>
  <c r="G1614" i="18"/>
  <c r="H1620" i="18"/>
  <c r="I1620" i="18"/>
  <c r="G1620" i="18"/>
  <c r="H1626" i="18"/>
  <c r="I1626" i="18"/>
  <c r="G1626" i="18"/>
  <c r="H1632" i="18"/>
  <c r="I1632" i="18"/>
  <c r="G1632" i="18"/>
  <c r="H1638" i="18"/>
  <c r="I1638" i="18"/>
  <c r="G1638" i="18"/>
  <c r="H1644" i="18"/>
  <c r="I1644" i="18"/>
  <c r="G1644" i="18"/>
  <c r="H1650" i="18"/>
  <c r="I1650" i="18"/>
  <c r="G1650" i="18"/>
  <c r="H1656" i="18"/>
  <c r="I1656" i="18"/>
  <c r="G1656" i="18"/>
  <c r="H1662" i="18"/>
  <c r="I1662" i="18"/>
  <c r="G1662" i="18"/>
  <c r="H1668" i="18"/>
  <c r="I1668" i="18"/>
  <c r="G1668" i="18"/>
  <c r="I1674" i="18"/>
  <c r="I1682" i="18"/>
  <c r="H1682" i="18"/>
  <c r="G1727" i="18"/>
  <c r="G1734" i="18"/>
  <c r="I1746" i="18"/>
  <c r="I1754" i="18"/>
  <c r="H1754" i="18"/>
  <c r="H1806" i="18"/>
  <c r="G1806" i="18"/>
  <c r="I1806" i="18"/>
  <c r="H1821" i="18"/>
  <c r="G1821" i="18"/>
  <c r="I737" i="18"/>
  <c r="I773" i="18"/>
  <c r="I809" i="18"/>
  <c r="I845" i="18"/>
  <c r="I880" i="18"/>
  <c r="I913" i="18"/>
  <c r="I938" i="18"/>
  <c r="G994" i="18"/>
  <c r="G1030" i="18"/>
  <c r="G1066" i="18"/>
  <c r="G1102" i="18"/>
  <c r="H1192" i="18"/>
  <c r="H1228" i="18"/>
  <c r="H1240" i="18"/>
  <c r="G1267" i="18"/>
  <c r="H1300" i="18"/>
  <c r="G1306" i="18"/>
  <c r="H1317" i="18"/>
  <c r="G1339" i="18"/>
  <c r="G1373" i="18"/>
  <c r="G1421" i="18"/>
  <c r="I1443" i="18"/>
  <c r="H1466" i="18"/>
  <c r="H1478" i="18"/>
  <c r="G1478" i="18"/>
  <c r="H1506" i="18"/>
  <c r="I1506" i="18"/>
  <c r="G1506" i="18"/>
  <c r="H1534" i="18"/>
  <c r="I1534" i="18"/>
  <c r="G1556" i="18"/>
  <c r="I1562" i="18"/>
  <c r="H1562" i="18"/>
  <c r="I1568" i="18"/>
  <c r="H1568" i="18"/>
  <c r="G1682" i="18"/>
  <c r="H1701" i="18"/>
  <c r="G1701" i="18"/>
  <c r="I1701" i="18"/>
  <c r="H1708" i="18"/>
  <c r="I1708" i="18"/>
  <c r="H1727" i="18"/>
  <c r="I1734" i="18"/>
  <c r="H1741" i="18"/>
  <c r="I1741" i="18"/>
  <c r="G1754" i="18"/>
  <c r="H1785" i="18"/>
  <c r="G1785" i="18"/>
  <c r="I1785" i="18"/>
  <c r="I1821" i="18"/>
  <c r="H1433" i="18"/>
  <c r="G1433" i="18"/>
  <c r="H1455" i="18"/>
  <c r="I1455" i="18"/>
  <c r="G1455" i="18"/>
  <c r="H1512" i="18"/>
  <c r="I1512" i="18"/>
  <c r="G1512" i="18"/>
  <c r="H1540" i="18"/>
  <c r="I1540" i="18"/>
  <c r="I1574" i="18"/>
  <c r="H1574" i="18"/>
  <c r="I1580" i="18"/>
  <c r="H1580" i="18"/>
  <c r="I1742" i="18"/>
  <c r="H1742" i="18"/>
  <c r="H1773" i="18"/>
  <c r="G1773" i="18"/>
  <c r="I1773" i="18"/>
  <c r="H1780" i="18"/>
  <c r="I1780" i="18"/>
  <c r="H1800" i="18"/>
  <c r="G1800" i="18"/>
  <c r="I1800" i="18"/>
  <c r="I1496" i="18"/>
  <c r="H1496" i="18"/>
  <c r="G1496" i="18"/>
  <c r="I1502" i="18"/>
  <c r="H1502" i="18"/>
  <c r="H1518" i="18"/>
  <c r="I1518" i="18"/>
  <c r="G1518" i="18"/>
  <c r="H1546" i="18"/>
  <c r="I1546" i="18"/>
  <c r="I1586" i="18"/>
  <c r="H1586" i="18"/>
  <c r="I1592" i="18"/>
  <c r="H1592" i="18"/>
  <c r="I1598" i="18"/>
  <c r="H1598" i="18"/>
  <c r="I1604" i="18"/>
  <c r="H1604" i="18"/>
  <c r="I1610" i="18"/>
  <c r="H1610" i="18"/>
  <c r="I1616" i="18"/>
  <c r="H1616" i="18"/>
  <c r="I1622" i="18"/>
  <c r="H1622" i="18"/>
  <c r="I1628" i="18"/>
  <c r="H1628" i="18"/>
  <c r="I1634" i="18"/>
  <c r="H1634" i="18"/>
  <c r="I1640" i="18"/>
  <c r="H1640" i="18"/>
  <c r="I1646" i="18"/>
  <c r="H1646" i="18"/>
  <c r="I1652" i="18"/>
  <c r="H1652" i="18"/>
  <c r="I1658" i="18"/>
  <c r="H1658" i="18"/>
  <c r="I1664" i="18"/>
  <c r="H1664" i="18"/>
  <c r="I1670" i="18"/>
  <c r="H1670" i="18"/>
  <c r="H1689" i="18"/>
  <c r="G1689" i="18"/>
  <c r="I1689" i="18"/>
  <c r="H1696" i="18"/>
  <c r="I1696" i="18"/>
  <c r="H1729" i="18"/>
  <c r="I1729" i="18"/>
  <c r="G1742" i="18"/>
  <c r="H1761" i="18"/>
  <c r="G1761" i="18"/>
  <c r="I1761" i="18"/>
  <c r="H1768" i="18"/>
  <c r="I1768" i="18"/>
  <c r="H1815" i="18"/>
  <c r="G1815" i="18"/>
  <c r="I1815" i="18"/>
  <c r="I1229" i="18"/>
  <c r="H1263" i="18"/>
  <c r="G1285" i="18"/>
  <c r="H1318" i="18"/>
  <c r="G1324" i="18"/>
  <c r="H1335" i="18"/>
  <c r="G1357" i="18"/>
  <c r="G1422" i="18"/>
  <c r="H1439" i="18"/>
  <c r="G1445" i="18"/>
  <c r="H1451" i="18"/>
  <c r="G1451" i="18"/>
  <c r="H1473" i="18"/>
  <c r="I1473" i="18"/>
  <c r="G1473" i="18"/>
  <c r="G1479" i="18"/>
  <c r="G1502" i="18"/>
  <c r="I1508" i="18"/>
  <c r="H1508" i="18"/>
  <c r="H1524" i="18"/>
  <c r="I1524" i="18"/>
  <c r="G1524" i="18"/>
  <c r="H1552" i="18"/>
  <c r="I1552" i="18"/>
  <c r="G1586" i="18"/>
  <c r="G1592" i="18"/>
  <c r="G1598" i="18"/>
  <c r="G1604" i="18"/>
  <c r="G1610" i="18"/>
  <c r="G1616" i="18"/>
  <c r="G1622" i="18"/>
  <c r="G1628" i="18"/>
  <c r="G1634" i="18"/>
  <c r="G1640" i="18"/>
  <c r="G1646" i="18"/>
  <c r="G1652" i="18"/>
  <c r="G1658" i="18"/>
  <c r="G1664" i="18"/>
  <c r="G1670" i="18"/>
  <c r="G1703" i="18"/>
  <c r="G1710" i="18"/>
  <c r="I1722" i="18"/>
  <c r="I1730" i="18"/>
  <c r="H1730" i="18"/>
  <c r="H1794" i="18"/>
  <c r="G1794" i="18"/>
  <c r="I1794" i="18"/>
  <c r="H1824" i="18"/>
  <c r="I1824" i="18"/>
  <c r="G1824" i="18"/>
  <c r="I1832" i="18"/>
  <c r="H1832" i="18"/>
  <c r="G1832" i="18"/>
  <c r="I1172" i="18"/>
  <c r="I1187" i="18"/>
  <c r="I1223" i="18"/>
  <c r="G1237" i="18"/>
  <c r="H1249" i="18"/>
  <c r="H1269" i="18"/>
  <c r="H1285" i="18"/>
  <c r="G1291" i="18"/>
  <c r="G1297" i="18"/>
  <c r="H1302" i="18"/>
  <c r="H1324" i="18"/>
  <c r="G1330" i="18"/>
  <c r="H1341" i="18"/>
  <c r="H1357" i="18"/>
  <c r="G1363" i="18"/>
  <c r="H1369" i="18"/>
  <c r="G1388" i="18"/>
  <c r="G1394" i="18"/>
  <c r="G1400" i="18"/>
  <c r="G1406" i="18"/>
  <c r="G1412" i="18"/>
  <c r="G1418" i="18"/>
  <c r="I1422" i="18"/>
  <c r="H1428" i="18"/>
  <c r="I1428" i="18"/>
  <c r="G1428" i="18"/>
  <c r="G1434" i="18"/>
  <c r="H1445" i="18"/>
  <c r="I1451" i="18"/>
  <c r="G1457" i="18"/>
  <c r="I1479" i="18"/>
  <c r="G1497" i="18"/>
  <c r="G1508" i="18"/>
  <c r="I1514" i="18"/>
  <c r="H1514" i="18"/>
  <c r="H1530" i="18"/>
  <c r="I1530" i="18"/>
  <c r="G1530" i="18"/>
  <c r="H1558" i="18"/>
  <c r="I1558" i="18"/>
  <c r="H1677" i="18"/>
  <c r="G1677" i="18"/>
  <c r="I1677" i="18"/>
  <c r="H1684" i="18"/>
  <c r="I1684" i="18"/>
  <c r="H1703" i="18"/>
  <c r="I1710" i="18"/>
  <c r="H1717" i="18"/>
  <c r="I1717" i="18"/>
  <c r="G1730" i="18"/>
  <c r="H1749" i="18"/>
  <c r="G1749" i="18"/>
  <c r="I1749" i="18"/>
  <c r="H1756" i="18"/>
  <c r="I1756" i="18"/>
  <c r="G1775" i="18"/>
  <c r="H1809" i="18"/>
  <c r="G1809" i="18"/>
  <c r="I1809" i="18"/>
  <c r="H1825" i="18"/>
  <c r="I1825" i="18"/>
  <c r="H1237" i="18"/>
  <c r="H1291" i="18"/>
  <c r="H1297" i="18"/>
  <c r="H1330" i="18"/>
  <c r="H1363" i="18"/>
  <c r="I1369" i="18"/>
  <c r="H1388" i="18"/>
  <c r="H1394" i="18"/>
  <c r="H1400" i="18"/>
  <c r="H1406" i="18"/>
  <c r="H1412" i="18"/>
  <c r="H1418" i="18"/>
  <c r="I1434" i="18"/>
  <c r="H1457" i="18"/>
  <c r="H1469" i="18"/>
  <c r="G1469" i="18"/>
  <c r="H1491" i="18"/>
  <c r="I1491" i="18"/>
  <c r="G1491" i="18"/>
  <c r="I1497" i="18"/>
  <c r="I1520" i="18"/>
  <c r="H1520" i="18"/>
  <c r="H1536" i="18"/>
  <c r="I1536" i="18"/>
  <c r="G1536" i="18"/>
  <c r="H1564" i="18"/>
  <c r="I1564" i="18"/>
  <c r="H1570" i="18"/>
  <c r="I1570" i="18"/>
  <c r="I1718" i="18"/>
  <c r="H1718" i="18"/>
  <c r="H1775" i="18"/>
  <c r="H1788" i="18"/>
  <c r="G1788" i="18"/>
  <c r="I1788" i="18"/>
  <c r="H1826" i="18"/>
  <c r="I1826" i="18"/>
  <c r="G1826" i="18"/>
  <c r="H1834" i="18"/>
  <c r="I1834" i="18"/>
  <c r="G1012" i="18"/>
  <c r="G1048" i="18"/>
  <c r="G1084" i="18"/>
  <c r="G1120" i="18"/>
  <c r="I1164" i="18"/>
  <c r="G1270" i="18"/>
  <c r="H1281" i="18"/>
  <c r="G1303" i="18"/>
  <c r="G1342" i="18"/>
  <c r="H1353" i="18"/>
  <c r="H1382" i="18"/>
  <c r="H1424" i="18"/>
  <c r="G1424" i="18"/>
  <c r="H1446" i="18"/>
  <c r="I1446" i="18"/>
  <c r="G1446" i="18"/>
  <c r="G1452" i="18"/>
  <c r="I1469" i="18"/>
  <c r="G1475" i="18"/>
  <c r="G1520" i="18"/>
  <c r="I1526" i="18"/>
  <c r="H1526" i="18"/>
  <c r="H1542" i="18"/>
  <c r="I1542" i="18"/>
  <c r="G1542" i="18"/>
  <c r="H1576" i="18"/>
  <c r="I1576" i="18"/>
  <c r="H1582" i="18"/>
  <c r="I1582" i="18"/>
  <c r="H1691" i="18"/>
  <c r="G1698" i="18"/>
  <c r="H1705" i="18"/>
  <c r="I1705" i="18"/>
  <c r="G1718" i="18"/>
  <c r="H1737" i="18"/>
  <c r="G1737" i="18"/>
  <c r="I1737" i="18"/>
  <c r="H1744" i="18"/>
  <c r="I1744" i="18"/>
  <c r="H1763" i="18"/>
  <c r="G1770" i="18"/>
  <c r="I1782" i="18"/>
  <c r="H1803" i="18"/>
  <c r="G1803" i="18"/>
  <c r="I1803" i="18"/>
  <c r="H1835" i="18"/>
  <c r="G1835" i="18"/>
  <c r="H1487" i="18"/>
  <c r="G1487" i="18"/>
  <c r="H1504" i="18"/>
  <c r="I1504" i="18"/>
  <c r="I1532" i="18"/>
  <c r="H1532" i="18"/>
  <c r="H1548" i="18"/>
  <c r="I1548" i="18"/>
  <c r="G1548" i="18"/>
  <c r="H1588" i="18"/>
  <c r="I1588" i="18"/>
  <c r="H1594" i="18"/>
  <c r="I1594" i="18"/>
  <c r="H1600" i="18"/>
  <c r="I1600" i="18"/>
  <c r="H1606" i="18"/>
  <c r="I1606" i="18"/>
  <c r="H1612" i="18"/>
  <c r="I1612" i="18"/>
  <c r="H1618" i="18"/>
  <c r="I1618" i="18"/>
  <c r="H1624" i="18"/>
  <c r="I1624" i="18"/>
  <c r="H1630" i="18"/>
  <c r="I1630" i="18"/>
  <c r="H1636" i="18"/>
  <c r="I1636" i="18"/>
  <c r="H1642" i="18"/>
  <c r="I1642" i="18"/>
  <c r="H1648" i="18"/>
  <c r="I1648" i="18"/>
  <c r="H1654" i="18"/>
  <c r="I1654" i="18"/>
  <c r="H1660" i="18"/>
  <c r="I1660" i="18"/>
  <c r="H1666" i="18"/>
  <c r="I1666" i="18"/>
  <c r="H1672" i="18"/>
  <c r="I1672" i="18"/>
  <c r="I1706" i="18"/>
  <c r="H1706" i="18"/>
  <c r="H1777" i="18"/>
  <c r="I1777" i="18"/>
  <c r="H1818" i="18"/>
  <c r="G1818" i="18"/>
  <c r="I1818" i="18"/>
  <c r="H1842" i="18"/>
  <c r="G1842" i="18"/>
  <c r="I1842" i="18"/>
  <c r="H1442" i="18"/>
  <c r="G1442" i="18"/>
  <c r="H1464" i="18"/>
  <c r="I1464" i="18"/>
  <c r="G1464" i="18"/>
  <c r="H1510" i="18"/>
  <c r="I1510" i="18"/>
  <c r="I1538" i="18"/>
  <c r="H1538" i="18"/>
  <c r="H1554" i="18"/>
  <c r="I1554" i="18"/>
  <c r="G1554" i="18"/>
  <c r="H1693" i="18"/>
  <c r="I1693" i="18"/>
  <c r="H1725" i="18"/>
  <c r="G1725" i="18"/>
  <c r="I1725" i="18"/>
  <c r="H1732" i="18"/>
  <c r="I1732" i="18"/>
  <c r="H1765" i="18"/>
  <c r="I1765" i="18"/>
  <c r="I1778" i="18"/>
  <c r="H1778" i="18"/>
  <c r="H1797" i="18"/>
  <c r="G1797" i="18"/>
  <c r="I1797" i="18"/>
  <c r="H1828" i="18"/>
  <c r="I1828" i="18"/>
  <c r="I1232" i="18"/>
  <c r="H1252" i="18"/>
  <c r="H1260" i="18"/>
  <c r="H1282" i="18"/>
  <c r="G1288" i="18"/>
  <c r="H1299" i="18"/>
  <c r="G1321" i="18"/>
  <c r="H1354" i="18"/>
  <c r="G1360" i="18"/>
  <c r="I1419" i="18"/>
  <c r="G1425" i="18"/>
  <c r="I1442" i="18"/>
  <c r="G1448" i="18"/>
  <c r="I1470" i="18"/>
  <c r="H1493" i="18"/>
  <c r="H1516" i="18"/>
  <c r="I1516" i="18"/>
  <c r="G1538" i="18"/>
  <c r="I1544" i="18"/>
  <c r="H1544" i="18"/>
  <c r="H1560" i="18"/>
  <c r="I1560" i="18"/>
  <c r="G1560" i="18"/>
  <c r="H1566" i="18"/>
  <c r="I1566" i="18"/>
  <c r="G1566" i="18"/>
  <c r="I1694" i="18"/>
  <c r="H1694" i="18"/>
  <c r="G1739" i="18"/>
  <c r="I1766" i="18"/>
  <c r="H1766" i="18"/>
  <c r="G1778" i="18"/>
  <c r="H1812" i="18"/>
  <c r="G1812" i="18"/>
  <c r="I1812" i="18"/>
  <c r="H1846" i="18"/>
  <c r="I1846" i="18"/>
  <c r="H1859" i="18"/>
  <c r="G1859" i="18"/>
  <c r="I1902" i="18"/>
  <c r="H1902" i="18"/>
  <c r="G1902" i="18"/>
  <c r="I1977" i="18"/>
  <c r="H1977" i="18"/>
  <c r="G1977" i="18"/>
  <c r="I1984" i="18"/>
  <c r="H1984" i="18"/>
  <c r="G2109" i="18"/>
  <c r="I2109" i="18"/>
  <c r="G1673" i="18"/>
  <c r="H1692" i="18"/>
  <c r="G1692" i="18"/>
  <c r="H1716" i="18"/>
  <c r="G1716" i="18"/>
  <c r="H1740" i="18"/>
  <c r="G1740" i="18"/>
  <c r="H1764" i="18"/>
  <c r="G1764" i="18"/>
  <c r="H1789" i="18"/>
  <c r="I1789" i="18"/>
  <c r="H1795" i="18"/>
  <c r="I1795" i="18"/>
  <c r="H1801" i="18"/>
  <c r="I1801" i="18"/>
  <c r="H1807" i="18"/>
  <c r="I1807" i="18"/>
  <c r="H1813" i="18"/>
  <c r="I1813" i="18"/>
  <c r="H1819" i="18"/>
  <c r="I1819" i="18"/>
  <c r="H1833" i="18"/>
  <c r="G1833" i="18"/>
  <c r="H1840" i="18"/>
  <c r="I1840" i="18"/>
  <c r="H1847" i="18"/>
  <c r="G1847" i="18"/>
  <c r="I1875" i="18"/>
  <c r="H1875" i="18"/>
  <c r="I1956" i="18"/>
  <c r="H1956" i="18"/>
  <c r="I2082" i="18"/>
  <c r="H2082" i="18"/>
  <c r="H2089" i="18"/>
  <c r="I2103" i="18"/>
  <c r="H2103" i="18"/>
  <c r="G2103" i="18"/>
  <c r="H2109" i="18"/>
  <c r="I1673" i="18"/>
  <c r="I1678" i="18"/>
  <c r="I1692" i="18"/>
  <c r="I1697" i="18"/>
  <c r="I1702" i="18"/>
  <c r="I1716" i="18"/>
  <c r="I1721" i="18"/>
  <c r="I1726" i="18"/>
  <c r="I1740" i="18"/>
  <c r="I1745" i="18"/>
  <c r="I1750" i="18"/>
  <c r="I1764" i="18"/>
  <c r="I1769" i="18"/>
  <c r="I1774" i="18"/>
  <c r="I1820" i="18"/>
  <c r="H1820" i="18"/>
  <c r="I1833" i="18"/>
  <c r="I1847" i="18"/>
  <c r="H1860" i="18"/>
  <c r="I1860" i="18"/>
  <c r="G1860" i="18"/>
  <c r="G1875" i="18"/>
  <c r="G1956" i="18"/>
  <c r="I2013" i="18"/>
  <c r="H2013" i="18"/>
  <c r="G2013" i="18"/>
  <c r="I2020" i="18"/>
  <c r="H2020" i="18"/>
  <c r="G2082" i="18"/>
  <c r="H2119" i="18"/>
  <c r="I2119" i="18"/>
  <c r="H1848" i="18"/>
  <c r="I1848" i="18"/>
  <c r="G1848" i="18"/>
  <c r="H1854" i="18"/>
  <c r="G1854" i="18"/>
  <c r="H1868" i="18"/>
  <c r="I1868" i="18"/>
  <c r="I1896" i="18"/>
  <c r="H1896" i="18"/>
  <c r="I1905" i="18"/>
  <c r="H1905" i="18"/>
  <c r="G1905" i="18"/>
  <c r="I1992" i="18"/>
  <c r="H1992" i="18"/>
  <c r="H1849" i="18"/>
  <c r="I1849" i="18"/>
  <c r="G1868" i="18"/>
  <c r="G1877" i="18"/>
  <c r="I1877" i="18"/>
  <c r="G1896" i="18"/>
  <c r="G1992" i="18"/>
  <c r="I2049" i="18"/>
  <c r="H2049" i="18"/>
  <c r="G2049" i="18"/>
  <c r="I2056" i="18"/>
  <c r="H2056" i="18"/>
  <c r="I1938" i="18"/>
  <c r="H1938" i="18"/>
  <c r="H1945" i="18"/>
  <c r="I1959" i="18"/>
  <c r="H1959" i="18"/>
  <c r="G1959" i="18"/>
  <c r="I1966" i="18"/>
  <c r="H1966" i="18"/>
  <c r="I2028" i="18"/>
  <c r="H2028" i="18"/>
  <c r="H1822" i="18"/>
  <c r="I1822" i="18"/>
  <c r="H1836" i="18"/>
  <c r="I1836" i="18"/>
  <c r="G1836" i="18"/>
  <c r="G1850" i="18"/>
  <c r="I1862" i="18"/>
  <c r="I1908" i="18"/>
  <c r="H1908" i="18"/>
  <c r="G1908" i="18"/>
  <c r="G1938" i="18"/>
  <c r="G2028" i="18"/>
  <c r="I2085" i="18"/>
  <c r="H2085" i="18"/>
  <c r="G2085" i="18"/>
  <c r="I2092" i="18"/>
  <c r="H2092" i="18"/>
  <c r="H2113" i="18"/>
  <c r="I2113" i="18"/>
  <c r="G2113" i="18"/>
  <c r="I1675" i="18"/>
  <c r="H1680" i="18"/>
  <c r="G1680" i="18"/>
  <c r="G1685" i="18"/>
  <c r="I1699" i="18"/>
  <c r="H1704" i="18"/>
  <c r="G1704" i="18"/>
  <c r="G1709" i="18"/>
  <c r="I1723" i="18"/>
  <c r="H1728" i="18"/>
  <c r="G1728" i="18"/>
  <c r="G1733" i="18"/>
  <c r="I1747" i="18"/>
  <c r="H1752" i="18"/>
  <c r="G1752" i="18"/>
  <c r="G1757" i="18"/>
  <c r="H1776" i="18"/>
  <c r="G1776" i="18"/>
  <c r="H1786" i="18"/>
  <c r="I1786" i="18"/>
  <c r="H1792" i="18"/>
  <c r="I1792" i="18"/>
  <c r="H1798" i="18"/>
  <c r="I1798" i="18"/>
  <c r="H1804" i="18"/>
  <c r="I1804" i="18"/>
  <c r="H1810" i="18"/>
  <c r="I1810" i="18"/>
  <c r="H1816" i="18"/>
  <c r="I1816" i="18"/>
  <c r="H1823" i="18"/>
  <c r="G1823" i="18"/>
  <c r="H1837" i="18"/>
  <c r="I1837" i="18"/>
  <c r="I1850" i="18"/>
  <c r="I1856" i="18"/>
  <c r="H1856" i="18"/>
  <c r="I1870" i="18"/>
  <c r="H1870" i="18"/>
  <c r="G1870" i="18"/>
  <c r="I1899" i="18"/>
  <c r="H1899" i="18"/>
  <c r="I1974" i="18"/>
  <c r="H1974" i="18"/>
  <c r="I1995" i="18"/>
  <c r="H1995" i="18"/>
  <c r="G1995" i="18"/>
  <c r="I2002" i="18"/>
  <c r="H2002" i="18"/>
  <c r="I2064" i="18"/>
  <c r="H2064" i="18"/>
  <c r="H2122" i="18"/>
  <c r="G2122" i="18"/>
  <c r="I1680" i="18"/>
  <c r="I1685" i="18"/>
  <c r="I1690" i="18"/>
  <c r="I1704" i="18"/>
  <c r="I1709" i="18"/>
  <c r="I1714" i="18"/>
  <c r="I1728" i="18"/>
  <c r="I1733" i="18"/>
  <c r="I1738" i="18"/>
  <c r="I1752" i="18"/>
  <c r="I1757" i="18"/>
  <c r="I1762" i="18"/>
  <c r="I1776" i="18"/>
  <c r="I1781" i="18"/>
  <c r="I1823" i="18"/>
  <c r="H1830" i="18"/>
  <c r="G1830" i="18"/>
  <c r="I1844" i="18"/>
  <c r="H1844" i="18"/>
  <c r="G1856" i="18"/>
  <c r="G1899" i="18"/>
  <c r="G1974" i="18"/>
  <c r="G2064" i="18"/>
  <c r="I2133" i="18"/>
  <c r="I1872" i="18"/>
  <c r="H1872" i="18"/>
  <c r="I1911" i="18"/>
  <c r="H1911" i="18"/>
  <c r="G1911" i="18"/>
  <c r="I2010" i="18"/>
  <c r="H2010" i="18"/>
  <c r="I2031" i="18"/>
  <c r="H2031" i="18"/>
  <c r="G2031" i="18"/>
  <c r="I2038" i="18"/>
  <c r="H2038" i="18"/>
  <c r="I2100" i="18"/>
  <c r="H2100" i="18"/>
  <c r="H2115" i="18"/>
  <c r="I2115" i="18"/>
  <c r="I2202" i="18"/>
  <c r="H2202" i="18"/>
  <c r="G2202" i="18"/>
  <c r="H1845" i="18"/>
  <c r="G1845" i="18"/>
  <c r="G1872" i="18"/>
  <c r="I1941" i="18"/>
  <c r="H1941" i="18"/>
  <c r="G1941" i="18"/>
  <c r="I1948" i="18"/>
  <c r="H1948" i="18"/>
  <c r="G2010" i="18"/>
  <c r="G2100" i="18"/>
  <c r="G2115" i="18"/>
  <c r="H1852" i="18"/>
  <c r="I1852" i="18"/>
  <c r="H1858" i="18"/>
  <c r="I1858" i="18"/>
  <c r="I2046" i="18"/>
  <c r="H2046" i="18"/>
  <c r="H2053" i="18"/>
  <c r="I2067" i="18"/>
  <c r="H2067" i="18"/>
  <c r="G2067" i="18"/>
  <c r="I2074" i="18"/>
  <c r="H2074" i="18"/>
  <c r="H2184" i="18"/>
  <c r="I2199" i="18"/>
  <c r="H2199" i="18"/>
  <c r="H2229" i="18"/>
  <c r="I2238" i="18"/>
  <c r="H2238" i="18"/>
  <c r="G2238" i="18"/>
  <c r="H2277" i="18"/>
  <c r="H2392" i="18"/>
  <c r="I2392" i="18"/>
  <c r="G2392" i="18"/>
  <c r="H3145" i="18"/>
  <c r="G3145" i="18"/>
  <c r="I3145" i="18"/>
  <c r="G2199" i="18"/>
  <c r="I2223" i="18"/>
  <c r="H2223" i="18"/>
  <c r="G2262" i="18"/>
  <c r="G2301" i="18"/>
  <c r="I2310" i="18"/>
  <c r="H2310" i="18"/>
  <c r="G2310" i="18"/>
  <c r="H2332" i="18"/>
  <c r="I2357" i="18"/>
  <c r="I2379" i="18"/>
  <c r="G2379" i="18"/>
  <c r="I3445" i="18"/>
  <c r="H3445" i="18"/>
  <c r="G1869" i="18"/>
  <c r="G1878" i="18"/>
  <c r="H1917" i="18"/>
  <c r="G1923" i="18"/>
  <c r="G1929" i="18"/>
  <c r="H1944" i="18"/>
  <c r="H1954" i="18"/>
  <c r="G1965" i="18"/>
  <c r="H1980" i="18"/>
  <c r="H1990" i="18"/>
  <c r="G2001" i="18"/>
  <c r="H2016" i="18"/>
  <c r="H2026" i="18"/>
  <c r="G2037" i="18"/>
  <c r="H2052" i="18"/>
  <c r="H2062" i="18"/>
  <c r="G2073" i="18"/>
  <c r="H2088" i="18"/>
  <c r="H2098" i="18"/>
  <c r="H2108" i="18"/>
  <c r="G2127" i="18"/>
  <c r="I2193" i="18"/>
  <c r="G2193" i="18"/>
  <c r="G2208" i="18"/>
  <c r="G2223" i="18"/>
  <c r="G2247" i="18"/>
  <c r="H2262" i="18"/>
  <c r="H2301" i="18"/>
  <c r="H2379" i="18"/>
  <c r="I2992" i="18"/>
  <c r="H2992" i="18"/>
  <c r="G2992" i="18"/>
  <c r="G1827" i="18"/>
  <c r="I1831" i="18"/>
  <c r="G1839" i="18"/>
  <c r="I1843" i="18"/>
  <c r="I2127" i="18"/>
  <c r="I2271" i="18"/>
  <c r="G2271" i="18"/>
  <c r="I2295" i="18"/>
  <c r="H2295" i="18"/>
  <c r="H2339" i="18"/>
  <c r="I2339" i="18"/>
  <c r="H2387" i="18"/>
  <c r="I2387" i="18"/>
  <c r="G2387" i="18"/>
  <c r="H2501" i="18"/>
  <c r="I2501" i="18"/>
  <c r="H2519" i="18"/>
  <c r="I2519" i="18"/>
  <c r="H3166" i="18"/>
  <c r="I3166" i="18"/>
  <c r="G3166" i="18"/>
  <c r="I2256" i="18"/>
  <c r="H2256" i="18"/>
  <c r="I2328" i="18"/>
  <c r="H2328" i="18"/>
  <c r="H2537" i="18"/>
  <c r="I2537" i="18"/>
  <c r="G2586" i="18"/>
  <c r="I2586" i="18"/>
  <c r="H2586" i="18"/>
  <c r="H3139" i="18"/>
  <c r="I3139" i="18"/>
  <c r="G3139" i="18"/>
  <c r="I2845" i="18"/>
  <c r="H2845" i="18"/>
  <c r="G2845" i="18"/>
  <c r="I3105" i="18"/>
  <c r="H3105" i="18"/>
  <c r="G3105" i="18"/>
  <c r="G2226" i="18"/>
  <c r="G2265" i="18"/>
  <c r="H2313" i="18"/>
  <c r="I2335" i="18"/>
  <c r="H2335" i="18"/>
  <c r="G2335" i="18"/>
  <c r="I2355" i="18"/>
  <c r="H2355" i="18"/>
  <c r="H2396" i="18"/>
  <c r="I2396" i="18"/>
  <c r="G2396" i="18"/>
  <c r="H2555" i="18"/>
  <c r="I2555" i="18"/>
  <c r="G2643" i="18"/>
  <c r="I2643" i="18"/>
  <c r="H2643" i="18"/>
  <c r="G2776" i="18"/>
  <c r="I2776" i="18"/>
  <c r="H2776" i="18"/>
  <c r="G2211" i="18"/>
  <c r="H2226" i="18"/>
  <c r="H2265" i="18"/>
  <c r="I2274" i="18"/>
  <c r="H2274" i="18"/>
  <c r="G2274" i="18"/>
  <c r="G2355" i="18"/>
  <c r="H3193" i="18"/>
  <c r="I3193" i="18"/>
  <c r="G3193" i="18"/>
  <c r="I2235" i="18"/>
  <c r="G2235" i="18"/>
  <c r="I2259" i="18"/>
  <c r="H2259" i="18"/>
  <c r="H2369" i="18"/>
  <c r="I2369" i="18"/>
  <c r="I3373" i="18"/>
  <c r="H3373" i="18"/>
  <c r="G3373" i="18"/>
  <c r="G1857" i="18"/>
  <c r="I1861" i="18"/>
  <c r="H1871" i="18"/>
  <c r="H1876" i="18"/>
  <c r="H1957" i="18"/>
  <c r="H1993" i="18"/>
  <c r="H2029" i="18"/>
  <c r="H2065" i="18"/>
  <c r="H2101" i="18"/>
  <c r="H2125" i="18"/>
  <c r="G2125" i="18"/>
  <c r="G2205" i="18"/>
  <c r="I2220" i="18"/>
  <c r="H2220" i="18"/>
  <c r="H2235" i="18"/>
  <c r="G2244" i="18"/>
  <c r="G2259" i="18"/>
  <c r="G2283" i="18"/>
  <c r="I2330" i="18"/>
  <c r="H2330" i="18"/>
  <c r="G2330" i="18"/>
  <c r="G2337" i="18"/>
  <c r="I2343" i="18"/>
  <c r="H2343" i="18"/>
  <c r="G2343" i="18"/>
  <c r="I2350" i="18"/>
  <c r="H2350" i="18"/>
  <c r="G2369" i="18"/>
  <c r="H2428" i="18"/>
  <c r="I2428" i="18"/>
  <c r="G2428" i="18"/>
  <c r="H2492" i="18"/>
  <c r="I2492" i="18"/>
  <c r="H2510" i="18"/>
  <c r="I2510" i="18"/>
  <c r="H2528" i="18"/>
  <c r="I2528" i="18"/>
  <c r="I2307" i="18"/>
  <c r="H2307" i="18"/>
  <c r="G2307" i="18"/>
  <c r="I2344" i="18"/>
  <c r="H2344" i="18"/>
  <c r="H2449" i="18"/>
  <c r="G2449" i="18"/>
  <c r="I2292" i="18"/>
  <c r="H2292" i="18"/>
  <c r="H2363" i="18"/>
  <c r="I2363" i="18"/>
  <c r="G2363" i="18"/>
  <c r="I2371" i="18"/>
  <c r="H2371" i="18"/>
  <c r="H2546" i="18"/>
  <c r="I2546" i="18"/>
  <c r="I3352" i="18"/>
  <c r="H3352" i="18"/>
  <c r="G3352" i="18"/>
  <c r="H2374" i="18"/>
  <c r="H2385" i="18"/>
  <c r="H2433" i="18"/>
  <c r="I2464" i="18"/>
  <c r="H2469" i="18"/>
  <c r="I2560" i="18"/>
  <c r="I2592" i="18"/>
  <c r="I2598" i="18"/>
  <c r="I2616" i="18"/>
  <c r="I2786" i="18"/>
  <c r="H2830" i="18"/>
  <c r="I2872" i="18"/>
  <c r="I2878" i="18"/>
  <c r="I2884" i="18"/>
  <c r="I2890" i="18"/>
  <c r="I2896" i="18"/>
  <c r="I2902" i="18"/>
  <c r="I2908" i="18"/>
  <c r="I2914" i="18"/>
  <c r="I2920" i="18"/>
  <c r="I2926" i="18"/>
  <c r="I2932" i="18"/>
  <c r="I2938" i="18"/>
  <c r="I2944" i="18"/>
  <c r="I2950" i="18"/>
  <c r="I2956" i="18"/>
  <c r="I2962" i="18"/>
  <c r="I2968" i="18"/>
  <c r="I2974" i="18"/>
  <c r="I2980" i="18"/>
  <c r="I2986" i="18"/>
  <c r="H2995" i="18"/>
  <c r="I3054" i="18"/>
  <c r="I3063" i="18"/>
  <c r="I3072" i="18"/>
  <c r="I3081" i="18"/>
  <c r="I3090" i="18"/>
  <c r="I3109" i="18"/>
  <c r="I3114" i="18"/>
  <c r="I3126" i="18"/>
  <c r="I3132" i="18"/>
  <c r="H3271" i="18"/>
  <c r="I3280" i="18"/>
  <c r="H3280" i="18"/>
  <c r="I3289" i="18"/>
  <c r="H3289" i="18"/>
  <c r="I3298" i="18"/>
  <c r="H3298" i="18"/>
  <c r="I3307" i="18"/>
  <c r="H3307" i="18"/>
  <c r="I3316" i="18"/>
  <c r="H3316" i="18"/>
  <c r="I3325" i="18"/>
  <c r="H3325" i="18"/>
  <c r="I3334" i="18"/>
  <c r="H3334" i="18"/>
  <c r="I3343" i="18"/>
  <c r="H3343" i="18"/>
  <c r="I3415" i="18"/>
  <c r="H3415" i="18"/>
  <c r="G3100" i="18"/>
  <c r="H3115" i="18"/>
  <c r="I3115" i="18"/>
  <c r="G3115" i="18"/>
  <c r="G3121" i="18"/>
  <c r="H3127" i="18"/>
  <c r="G3127" i="18"/>
  <c r="H3133" i="18"/>
  <c r="I3133" i="18"/>
  <c r="G3133" i="18"/>
  <c r="G3153" i="18"/>
  <c r="G3180" i="18"/>
  <c r="G3207" i="18"/>
  <c r="I3219" i="18"/>
  <c r="H3219" i="18"/>
  <c r="G3219" i="18"/>
  <c r="G3225" i="18"/>
  <c r="G3259" i="18"/>
  <c r="G3280" i="18"/>
  <c r="G3289" i="18"/>
  <c r="G3298" i="18"/>
  <c r="G3307" i="18"/>
  <c r="G3316" i="18"/>
  <c r="G3325" i="18"/>
  <c r="G3334" i="18"/>
  <c r="G3343" i="18"/>
  <c r="I3364" i="18"/>
  <c r="H3364" i="18"/>
  <c r="G3364" i="18"/>
  <c r="I3385" i="18"/>
  <c r="H3385" i="18"/>
  <c r="G3415" i="18"/>
  <c r="I3147" i="18"/>
  <c r="H3147" i="18"/>
  <c r="G3147" i="18"/>
  <c r="H3160" i="18"/>
  <c r="I3160" i="18"/>
  <c r="G3160" i="18"/>
  <c r="I3174" i="18"/>
  <c r="H3174" i="18"/>
  <c r="G3174" i="18"/>
  <c r="H3187" i="18"/>
  <c r="I3187" i="18"/>
  <c r="G3187" i="18"/>
  <c r="I3201" i="18"/>
  <c r="H3201" i="18"/>
  <c r="G3201" i="18"/>
  <c r="I3238" i="18"/>
  <c r="H3238" i="18"/>
  <c r="G3238" i="18"/>
  <c r="I3355" i="18"/>
  <c r="H3355" i="18"/>
  <c r="I3427" i="18"/>
  <c r="H3427" i="18"/>
  <c r="I2594" i="18"/>
  <c r="H2625" i="18"/>
  <c r="H2652" i="18"/>
  <c r="G2777" i="18"/>
  <c r="G2824" i="18"/>
  <c r="G2863" i="18"/>
  <c r="H3106" i="18"/>
  <c r="I3106" i="18"/>
  <c r="H3154" i="18"/>
  <c r="G3154" i="18"/>
  <c r="G3355" i="18"/>
  <c r="I3397" i="18"/>
  <c r="H3397" i="18"/>
  <c r="G3427" i="18"/>
  <c r="G2419" i="18"/>
  <c r="H2424" i="18"/>
  <c r="G2446" i="18"/>
  <c r="G2451" i="18"/>
  <c r="G2461" i="18"/>
  <c r="G2466" i="18"/>
  <c r="I2498" i="18"/>
  <c r="I2507" i="18"/>
  <c r="I2516" i="18"/>
  <c r="I2525" i="18"/>
  <c r="I2534" i="18"/>
  <c r="I2543" i="18"/>
  <c r="I2552" i="18"/>
  <c r="G2573" i="18"/>
  <c r="H2601" i="18"/>
  <c r="H2607" i="18"/>
  <c r="H2613" i="18"/>
  <c r="H2619" i="18"/>
  <c r="I2625" i="18"/>
  <c r="I2652" i="18"/>
  <c r="G2773" i="18"/>
  <c r="H2788" i="18"/>
  <c r="H2824" i="18"/>
  <c r="G2833" i="18"/>
  <c r="H2863" i="18"/>
  <c r="G2869" i="18"/>
  <c r="G2875" i="18"/>
  <c r="G2881" i="18"/>
  <c r="G2887" i="18"/>
  <c r="G2893" i="18"/>
  <c r="G2899" i="18"/>
  <c r="G2905" i="18"/>
  <c r="G2911" i="18"/>
  <c r="G2917" i="18"/>
  <c r="G2923" i="18"/>
  <c r="G2929" i="18"/>
  <c r="G2935" i="18"/>
  <c r="G2941" i="18"/>
  <c r="G2947" i="18"/>
  <c r="G2953" i="18"/>
  <c r="G2959" i="18"/>
  <c r="G2965" i="18"/>
  <c r="G2971" i="18"/>
  <c r="G2977" i="18"/>
  <c r="G2983" i="18"/>
  <c r="G2989" i="18"/>
  <c r="G2993" i="18"/>
  <c r="G3106" i="18"/>
  <c r="I3111" i="18"/>
  <c r="G3117" i="18"/>
  <c r="H3129" i="18"/>
  <c r="G3129" i="18"/>
  <c r="G3135" i="18"/>
  <c r="H3141" i="18"/>
  <c r="G3148" i="18"/>
  <c r="I3154" i="18"/>
  <c r="G3175" i="18"/>
  <c r="G3202" i="18"/>
  <c r="H3214" i="18"/>
  <c r="I3214" i="18"/>
  <c r="G3214" i="18"/>
  <c r="I3220" i="18"/>
  <c r="H3232" i="18"/>
  <c r="I3232" i="18"/>
  <c r="G3232" i="18"/>
  <c r="G3239" i="18"/>
  <c r="I3274" i="18"/>
  <c r="H3274" i="18"/>
  <c r="I3283" i="18"/>
  <c r="H3283" i="18"/>
  <c r="I3292" i="18"/>
  <c r="H3292" i="18"/>
  <c r="I3301" i="18"/>
  <c r="H3301" i="18"/>
  <c r="I3310" i="18"/>
  <c r="H3310" i="18"/>
  <c r="I3319" i="18"/>
  <c r="H3319" i="18"/>
  <c r="I3328" i="18"/>
  <c r="H3328" i="18"/>
  <c r="I3337" i="18"/>
  <c r="H3337" i="18"/>
  <c r="I3346" i="18"/>
  <c r="H3346" i="18"/>
  <c r="G3346" i="18"/>
  <c r="I3367" i="18"/>
  <c r="H3367" i="18"/>
  <c r="G3397" i="18"/>
  <c r="I3439" i="18"/>
  <c r="H3439" i="18"/>
  <c r="G2361" i="18"/>
  <c r="G2381" i="18"/>
  <c r="I2419" i="18"/>
  <c r="G2430" i="18"/>
  <c r="G2436" i="18"/>
  <c r="I2446" i="18"/>
  <c r="H2451" i="18"/>
  <c r="H2466" i="18"/>
  <c r="G2476" i="18"/>
  <c r="G2485" i="18"/>
  <c r="G2494" i="18"/>
  <c r="G2503" i="18"/>
  <c r="G2512" i="18"/>
  <c r="G2521" i="18"/>
  <c r="G2530" i="18"/>
  <c r="G2539" i="18"/>
  <c r="G2548" i="18"/>
  <c r="G2557" i="18"/>
  <c r="H2562" i="18"/>
  <c r="H2568" i="18"/>
  <c r="H2573" i="18"/>
  <c r="H2595" i="18"/>
  <c r="I2601" i="18"/>
  <c r="I2607" i="18"/>
  <c r="I2613" i="18"/>
  <c r="I2619" i="18"/>
  <c r="H2646" i="18"/>
  <c r="G2659" i="18"/>
  <c r="G2665" i="18"/>
  <c r="G2671" i="18"/>
  <c r="G2677" i="18"/>
  <c r="G2683" i="18"/>
  <c r="G2689" i="18"/>
  <c r="G2695" i="18"/>
  <c r="G2701" i="18"/>
  <c r="G2707" i="18"/>
  <c r="G2713" i="18"/>
  <c r="G2719" i="18"/>
  <c r="G2725" i="18"/>
  <c r="G2731" i="18"/>
  <c r="G2737" i="18"/>
  <c r="G2743" i="18"/>
  <c r="G2749" i="18"/>
  <c r="G2755" i="18"/>
  <c r="G2761" i="18"/>
  <c r="G2767" i="18"/>
  <c r="H2773" i="18"/>
  <c r="G2783" i="18"/>
  <c r="I2788" i="18"/>
  <c r="G2803" i="18"/>
  <c r="I2818" i="18"/>
  <c r="H2833" i="18"/>
  <c r="H2869" i="18"/>
  <c r="H2875" i="18"/>
  <c r="H2881" i="18"/>
  <c r="H2887" i="18"/>
  <c r="H2893" i="18"/>
  <c r="H2899" i="18"/>
  <c r="H2905" i="18"/>
  <c r="H2911" i="18"/>
  <c r="H2917" i="18"/>
  <c r="H2923" i="18"/>
  <c r="H2929" i="18"/>
  <c r="H2935" i="18"/>
  <c r="H2941" i="18"/>
  <c r="H2947" i="18"/>
  <c r="H2953" i="18"/>
  <c r="H2959" i="18"/>
  <c r="H2965" i="18"/>
  <c r="H2971" i="18"/>
  <c r="H2977" i="18"/>
  <c r="H2983" i="18"/>
  <c r="H2989" i="18"/>
  <c r="H2993" i="18"/>
  <c r="H3097" i="18"/>
  <c r="I3097" i="18"/>
  <c r="G3102" i="18"/>
  <c r="H3117" i="18"/>
  <c r="H3123" i="18"/>
  <c r="I3129" i="18"/>
  <c r="H3135" i="18"/>
  <c r="I3141" i="18"/>
  <c r="I3148" i="18"/>
  <c r="G3162" i="18"/>
  <c r="I3175" i="18"/>
  <c r="G3189" i="18"/>
  <c r="I3202" i="18"/>
  <c r="I3239" i="18"/>
  <c r="G3274" i="18"/>
  <c r="G3283" i="18"/>
  <c r="G3292" i="18"/>
  <c r="G3301" i="18"/>
  <c r="G3310" i="18"/>
  <c r="G3319" i="18"/>
  <c r="G3328" i="18"/>
  <c r="G3337" i="18"/>
  <c r="G3367" i="18"/>
  <c r="I3409" i="18"/>
  <c r="H3409" i="18"/>
  <c r="G3439" i="18"/>
  <c r="H2361" i="18"/>
  <c r="I2381" i="18"/>
  <c r="H2430" i="18"/>
  <c r="H2436" i="18"/>
  <c r="I2476" i="18"/>
  <c r="I2485" i="18"/>
  <c r="I2494" i="18"/>
  <c r="I2503" i="18"/>
  <c r="I2512" i="18"/>
  <c r="I2521" i="18"/>
  <c r="I2530" i="18"/>
  <c r="I2539" i="18"/>
  <c r="I2548" i="18"/>
  <c r="H2557" i="18"/>
  <c r="I2562" i="18"/>
  <c r="I2568" i="18"/>
  <c r="I2595" i="18"/>
  <c r="I2646" i="18"/>
  <c r="I3102" i="18"/>
  <c r="I3123" i="18"/>
  <c r="H3142" i="18"/>
  <c r="I3142" i="18"/>
  <c r="G3142" i="18"/>
  <c r="I3156" i="18"/>
  <c r="H3156" i="18"/>
  <c r="G3156" i="18"/>
  <c r="H3162" i="18"/>
  <c r="H3169" i="18"/>
  <c r="I3169" i="18"/>
  <c r="G3169" i="18"/>
  <c r="I3183" i="18"/>
  <c r="H3183" i="18"/>
  <c r="G3183" i="18"/>
  <c r="H3189" i="18"/>
  <c r="H3196" i="18"/>
  <c r="I3196" i="18"/>
  <c r="G3196" i="18"/>
  <c r="G3268" i="18"/>
  <c r="I3358" i="18"/>
  <c r="H3358" i="18"/>
  <c r="G3358" i="18"/>
  <c r="I3379" i="18"/>
  <c r="H3379" i="18"/>
  <c r="H3118" i="18"/>
  <c r="G3118" i="18"/>
  <c r="H3124" i="18"/>
  <c r="I3124" i="18"/>
  <c r="G3124" i="18"/>
  <c r="H3136" i="18"/>
  <c r="G3136" i="18"/>
  <c r="I3210" i="18"/>
  <c r="H3210" i="18"/>
  <c r="G3210" i="18"/>
  <c r="I3228" i="18"/>
  <c r="H3228" i="18"/>
  <c r="G3228" i="18"/>
  <c r="I3349" i="18"/>
  <c r="H3349" i="18"/>
  <c r="G3379" i="18"/>
  <c r="I3421" i="18"/>
  <c r="H3421" i="18"/>
  <c r="G2319" i="18"/>
  <c r="G2331" i="18"/>
  <c r="G2373" i="18"/>
  <c r="G2401" i="18"/>
  <c r="G2437" i="18"/>
  <c r="G2463" i="18"/>
  <c r="I2495" i="18"/>
  <c r="I2504" i="18"/>
  <c r="I2513" i="18"/>
  <c r="I2522" i="18"/>
  <c r="I2531" i="18"/>
  <c r="I2540" i="18"/>
  <c r="I2549" i="18"/>
  <c r="I2569" i="18"/>
  <c r="I2574" i="18"/>
  <c r="H2655" i="18"/>
  <c r="H2661" i="18"/>
  <c r="H2667" i="18"/>
  <c r="H2673" i="18"/>
  <c r="H2679" i="18"/>
  <c r="H2685" i="18"/>
  <c r="H2691" i="18"/>
  <c r="H2697" i="18"/>
  <c r="H2703" i="18"/>
  <c r="H2709" i="18"/>
  <c r="H2715" i="18"/>
  <c r="H2721" i="18"/>
  <c r="H2727" i="18"/>
  <c r="H2733" i="18"/>
  <c r="H2739" i="18"/>
  <c r="H2745" i="18"/>
  <c r="H2751" i="18"/>
  <c r="H2757" i="18"/>
  <c r="H2763" i="18"/>
  <c r="H2769" i="18"/>
  <c r="G2780" i="18"/>
  <c r="H2812" i="18"/>
  <c r="I3036" i="18"/>
  <c r="G3103" i="18"/>
  <c r="I3118" i="18"/>
  <c r="I3130" i="18"/>
  <c r="I3136" i="18"/>
  <c r="H3150" i="18"/>
  <c r="G3157" i="18"/>
  <c r="G3184" i="18"/>
  <c r="H3216" i="18"/>
  <c r="I3256" i="18"/>
  <c r="H3256" i="18"/>
  <c r="I3277" i="18"/>
  <c r="H3277" i="18"/>
  <c r="I3286" i="18"/>
  <c r="H3286" i="18"/>
  <c r="I3295" i="18"/>
  <c r="H3295" i="18"/>
  <c r="I3304" i="18"/>
  <c r="H3304" i="18"/>
  <c r="I3313" i="18"/>
  <c r="H3313" i="18"/>
  <c r="I3322" i="18"/>
  <c r="H3322" i="18"/>
  <c r="I3331" i="18"/>
  <c r="H3331" i="18"/>
  <c r="I3340" i="18"/>
  <c r="H3340" i="18"/>
  <c r="G3349" i="18"/>
  <c r="I3391" i="18"/>
  <c r="H3391" i="18"/>
  <c r="H3248" i="18"/>
  <c r="I3248" i="18"/>
  <c r="I3361" i="18"/>
  <c r="H3361" i="18"/>
  <c r="I3433" i="18"/>
  <c r="H3433" i="18"/>
  <c r="G2410" i="18"/>
  <c r="G2454" i="18"/>
  <c r="G2478" i="18"/>
  <c r="G2487" i="18"/>
  <c r="G2496" i="18"/>
  <c r="G2505" i="18"/>
  <c r="G2514" i="18"/>
  <c r="G2523" i="18"/>
  <c r="H2806" i="18"/>
  <c r="G3058" i="18"/>
  <c r="G3067" i="18"/>
  <c r="G3076" i="18"/>
  <c r="G3085" i="18"/>
  <c r="G3094" i="18"/>
  <c r="H3120" i="18"/>
  <c r="G3120" i="18"/>
  <c r="I3138" i="18"/>
  <c r="H3138" i="18"/>
  <c r="G3138" i="18"/>
  <c r="H3151" i="18"/>
  <c r="I3151" i="18"/>
  <c r="G3151" i="18"/>
  <c r="I3165" i="18"/>
  <c r="H3165" i="18"/>
  <c r="G3165" i="18"/>
  <c r="H3178" i="18"/>
  <c r="I3178" i="18"/>
  <c r="G3178" i="18"/>
  <c r="I3192" i="18"/>
  <c r="H3192" i="18"/>
  <c r="G3192" i="18"/>
  <c r="H3205" i="18"/>
  <c r="I3205" i="18"/>
  <c r="G3205" i="18"/>
  <c r="H3223" i="18"/>
  <c r="I3223" i="18"/>
  <c r="G3223" i="18"/>
  <c r="G3248" i="18"/>
  <c r="G3361" i="18"/>
  <c r="I3403" i="18"/>
  <c r="H3403" i="18"/>
  <c r="G3433" i="18"/>
  <c r="I3458" i="18"/>
  <c r="G3465" i="18"/>
  <c r="I3485" i="18"/>
  <c r="G3510" i="18"/>
  <c r="G3524" i="18"/>
  <c r="G3537" i="18"/>
  <c r="G3548" i="18"/>
  <c r="H3563" i="18"/>
  <c r="G3573" i="18"/>
  <c r="G3584" i="18"/>
  <c r="H3599" i="18"/>
  <c r="G3609" i="18"/>
  <c r="G3620" i="18"/>
  <c r="H3635" i="18"/>
  <c r="G3645" i="18"/>
  <c r="G3656" i="18"/>
  <c r="H3671" i="18"/>
  <c r="G3681" i="18"/>
  <c r="G3692" i="18"/>
  <c r="H3548" i="18"/>
  <c r="H3584" i="18"/>
  <c r="H3620" i="18"/>
  <c r="H3656" i="18"/>
  <c r="H3692" i="18"/>
  <c r="G3163" i="18"/>
  <c r="G3172" i="18"/>
  <c r="G3181" i="18"/>
  <c r="G3190" i="18"/>
  <c r="G3199" i="18"/>
  <c r="H3446" i="18"/>
  <c r="G3459" i="18"/>
  <c r="G3473" i="18"/>
  <c r="G3486" i="18"/>
  <c r="G3519" i="18"/>
  <c r="G3525" i="18"/>
  <c r="G3543" i="18"/>
  <c r="G3579" i="18"/>
  <c r="G3615" i="18"/>
  <c r="G3651" i="18"/>
  <c r="G3687" i="18"/>
  <c r="G3693" i="18"/>
  <c r="G3370" i="18"/>
  <c r="G3376" i="18"/>
  <c r="G3382" i="18"/>
  <c r="G3388" i="18"/>
  <c r="G3394" i="18"/>
  <c r="G3400" i="18"/>
  <c r="G3406" i="18"/>
  <c r="G3412" i="18"/>
  <c r="G3418" i="18"/>
  <c r="G3424" i="18"/>
  <c r="G3430" i="18"/>
  <c r="G3436" i="18"/>
  <c r="G3442" i="18"/>
  <c r="G3461" i="18"/>
  <c r="G3488" i="18"/>
  <c r="G3513" i="18"/>
  <c r="G3521" i="18"/>
  <c r="G3534" i="18"/>
  <c r="G3545" i="18"/>
  <c r="G3570" i="18"/>
  <c r="G3581" i="18"/>
  <c r="G3606" i="18"/>
  <c r="G3617" i="18"/>
  <c r="G3642" i="18"/>
  <c r="G3653" i="18"/>
  <c r="G3678" i="18"/>
  <c r="G3689" i="18"/>
  <c r="H3370" i="18"/>
  <c r="H3376" i="18"/>
  <c r="H3382" i="18"/>
  <c r="H3388" i="18"/>
  <c r="H3394" i="18"/>
  <c r="H3400" i="18"/>
  <c r="H3406" i="18"/>
  <c r="H3412" i="18"/>
  <c r="H3418" i="18"/>
  <c r="H3424" i="18"/>
  <c r="H3430" i="18"/>
  <c r="H3436" i="18"/>
  <c r="H3442" i="18"/>
  <c r="G3455" i="18"/>
  <c r="G3468" i="18"/>
  <c r="G3482" i="18"/>
  <c r="I3506" i="18"/>
  <c r="H3521" i="18"/>
  <c r="G3528" i="18"/>
  <c r="H3545" i="18"/>
  <c r="G3555" i="18"/>
  <c r="G3566" i="18"/>
  <c r="H3581" i="18"/>
  <c r="G3591" i="18"/>
  <c r="G3602" i="18"/>
  <c r="H3617" i="18"/>
  <c r="G3627" i="18"/>
  <c r="G3638" i="18"/>
  <c r="H3653" i="18"/>
  <c r="G3663" i="18"/>
  <c r="G3674" i="18"/>
  <c r="H3689" i="18"/>
  <c r="H3449" i="18"/>
  <c r="I3462" i="18"/>
  <c r="H3476" i="18"/>
  <c r="H3500" i="18"/>
  <c r="G3540" i="18"/>
  <c r="G3551" i="18"/>
  <c r="H3566" i="18"/>
  <c r="G3576" i="18"/>
  <c r="G3587" i="18"/>
  <c r="H3602" i="18"/>
  <c r="G3612" i="18"/>
  <c r="G3623" i="18"/>
  <c r="H3638" i="18"/>
  <c r="G3648" i="18"/>
  <c r="G3659" i="18"/>
  <c r="H3674" i="18"/>
  <c r="G3684" i="18"/>
  <c r="I3449" i="18"/>
  <c r="G3456" i="18"/>
  <c r="I3476" i="18"/>
  <c r="G3483" i="18"/>
  <c r="I3500" i="18"/>
  <c r="G3507" i="18"/>
  <c r="I3515" i="18"/>
  <c r="G3561" i="18"/>
  <c r="G3597" i="18"/>
  <c r="G3633" i="18"/>
  <c r="G3669" i="18"/>
  <c r="N3" i="18"/>
  <c r="I11" i="18"/>
  <c r="H446" i="18"/>
  <c r="G446" i="18"/>
  <c r="H455" i="18"/>
  <c r="G455" i="18"/>
  <c r="H464" i="18"/>
  <c r="G464" i="18"/>
  <c r="H473" i="18"/>
  <c r="G473" i="18"/>
  <c r="I513" i="18"/>
  <c r="H513" i="18"/>
  <c r="G513" i="18"/>
  <c r="I549" i="18"/>
  <c r="H549" i="18"/>
  <c r="G549" i="18"/>
  <c r="I473" i="18"/>
  <c r="I498" i="18"/>
  <c r="H498" i="18"/>
  <c r="G498" i="18"/>
  <c r="I534" i="18"/>
  <c r="H534" i="18"/>
  <c r="G534" i="18"/>
  <c r="I7" i="18"/>
  <c r="G2" i="18"/>
  <c r="H2" i="18"/>
  <c r="G4" i="18"/>
  <c r="G6" i="18"/>
  <c r="G8" i="18"/>
  <c r="G10" i="18"/>
  <c r="G12" i="18"/>
  <c r="G14" i="18"/>
  <c r="G17" i="18"/>
  <c r="G20" i="18"/>
  <c r="G23" i="18"/>
  <c r="G26" i="18"/>
  <c r="G29" i="18"/>
  <c r="G32" i="18"/>
  <c r="G35" i="18"/>
  <c r="G38" i="18"/>
  <c r="G41" i="18"/>
  <c r="G44" i="18"/>
  <c r="G47" i="18"/>
  <c r="G50" i="18"/>
  <c r="G53" i="18"/>
  <c r="G56" i="18"/>
  <c r="G59" i="18"/>
  <c r="G62" i="18"/>
  <c r="G65" i="18"/>
  <c r="G68" i="18"/>
  <c r="G71" i="18"/>
  <c r="G74" i="18"/>
  <c r="G77" i="18"/>
  <c r="G80" i="18"/>
  <c r="G83" i="18"/>
  <c r="G86" i="18"/>
  <c r="G89" i="18"/>
  <c r="G92" i="18"/>
  <c r="G95" i="18"/>
  <c r="G98" i="18"/>
  <c r="G101" i="18"/>
  <c r="G104" i="18"/>
  <c r="G107" i="18"/>
  <c r="G110" i="18"/>
  <c r="G113" i="18"/>
  <c r="G116" i="18"/>
  <c r="G119" i="18"/>
  <c r="G122" i="18"/>
  <c r="G125" i="18"/>
  <c r="G128" i="18"/>
  <c r="G131" i="18"/>
  <c r="G134" i="18"/>
  <c r="G137" i="18"/>
  <c r="G140" i="18"/>
  <c r="G143" i="18"/>
  <c r="G146" i="18"/>
  <c r="G149" i="18"/>
  <c r="G152" i="18"/>
  <c r="G155" i="18"/>
  <c r="G158" i="18"/>
  <c r="G161" i="18"/>
  <c r="G164" i="18"/>
  <c r="G167" i="18"/>
  <c r="G170" i="18"/>
  <c r="G173" i="18"/>
  <c r="G176" i="18"/>
  <c r="G179" i="18"/>
  <c r="G182" i="18"/>
  <c r="G185" i="18"/>
  <c r="G188" i="18"/>
  <c r="G191" i="18"/>
  <c r="G194" i="18"/>
  <c r="G197" i="18"/>
  <c r="G200" i="18"/>
  <c r="G203" i="18"/>
  <c r="G206" i="18"/>
  <c r="G209" i="18"/>
  <c r="G212" i="18"/>
  <c r="G215" i="18"/>
  <c r="G218" i="18"/>
  <c r="G221" i="18"/>
  <c r="G224" i="18"/>
  <c r="G227" i="18"/>
  <c r="G230" i="18"/>
  <c r="G233" i="18"/>
  <c r="G236" i="18"/>
  <c r="G239" i="18"/>
  <c r="G242" i="18"/>
  <c r="G245" i="18"/>
  <c r="G248" i="18"/>
  <c r="G251" i="18"/>
  <c r="G254" i="18"/>
  <c r="G257" i="18"/>
  <c r="G260" i="18"/>
  <c r="G263" i="18"/>
  <c r="G266" i="18"/>
  <c r="G269" i="18"/>
  <c r="G272" i="18"/>
  <c r="G275" i="18"/>
  <c r="G278" i="18"/>
  <c r="G281" i="18"/>
  <c r="G284" i="18"/>
  <c r="G287" i="18"/>
  <c r="G290" i="18"/>
  <c r="G293" i="18"/>
  <c r="G296" i="18"/>
  <c r="G299" i="18"/>
  <c r="G302" i="18"/>
  <c r="G305" i="18"/>
  <c r="G308" i="18"/>
  <c r="G311" i="18"/>
  <c r="G314" i="18"/>
  <c r="G317" i="18"/>
  <c r="G320" i="18"/>
  <c r="G323" i="18"/>
  <c r="G326" i="18"/>
  <c r="G329" i="18"/>
  <c r="G332" i="18"/>
  <c r="G335" i="18"/>
  <c r="G338" i="18"/>
  <c r="G341" i="18"/>
  <c r="G344" i="18"/>
  <c r="G347" i="18"/>
  <c r="G350" i="18"/>
  <c r="G353" i="18"/>
  <c r="G356" i="18"/>
  <c r="G359" i="18"/>
  <c r="G362" i="18"/>
  <c r="G365" i="18"/>
  <c r="G368" i="18"/>
  <c r="G371" i="18"/>
  <c r="G374" i="18"/>
  <c r="G377" i="18"/>
  <c r="G380" i="18"/>
  <c r="G383" i="18"/>
  <c r="G386" i="18"/>
  <c r="G389" i="18"/>
  <c r="G392" i="18"/>
  <c r="G395" i="18"/>
  <c r="H398" i="18"/>
  <c r="H408" i="18"/>
  <c r="H415" i="18"/>
  <c r="I422" i="18"/>
  <c r="H426" i="18"/>
  <c r="G430" i="18"/>
  <c r="H434" i="18"/>
  <c r="G434" i="18"/>
  <c r="H438" i="18"/>
  <c r="H442" i="18"/>
  <c r="H447" i="18"/>
  <c r="G447" i="18"/>
  <c r="H451" i="18"/>
  <c r="H456" i="18"/>
  <c r="G456" i="18"/>
  <c r="H460" i="18"/>
  <c r="H465" i="18"/>
  <c r="G465" i="18"/>
  <c r="H474" i="18"/>
  <c r="G474" i="18"/>
  <c r="I483" i="18"/>
  <c r="H483" i="18"/>
  <c r="G483" i="18"/>
  <c r="I519" i="18"/>
  <c r="H519" i="18"/>
  <c r="G519" i="18"/>
  <c r="I555" i="18"/>
  <c r="H555" i="18"/>
  <c r="G555" i="18"/>
  <c r="H4" i="18"/>
  <c r="H6" i="18"/>
  <c r="H8" i="18"/>
  <c r="H10" i="18"/>
  <c r="H12" i="18"/>
  <c r="H14" i="18"/>
  <c r="H17" i="18"/>
  <c r="H20" i="18"/>
  <c r="H23" i="18"/>
  <c r="H26" i="18"/>
  <c r="H29" i="18"/>
  <c r="H32" i="18"/>
  <c r="H35" i="18"/>
  <c r="H38" i="18"/>
  <c r="H41" i="18"/>
  <c r="H44" i="18"/>
  <c r="H47" i="18"/>
  <c r="H50" i="18"/>
  <c r="H53" i="18"/>
  <c r="H56" i="18"/>
  <c r="H59" i="18"/>
  <c r="H62" i="18"/>
  <c r="H65" i="18"/>
  <c r="H68" i="18"/>
  <c r="H71" i="18"/>
  <c r="H74" i="18"/>
  <c r="H77" i="18"/>
  <c r="H80" i="18"/>
  <c r="H83" i="18"/>
  <c r="H86" i="18"/>
  <c r="H89" i="18"/>
  <c r="H92" i="18"/>
  <c r="H95" i="18"/>
  <c r="H98" i="18"/>
  <c r="H101" i="18"/>
  <c r="H104" i="18"/>
  <c r="H107" i="18"/>
  <c r="H110" i="18"/>
  <c r="H113" i="18"/>
  <c r="H116" i="18"/>
  <c r="H119" i="18"/>
  <c r="H122" i="18"/>
  <c r="H125" i="18"/>
  <c r="H128" i="18"/>
  <c r="H131" i="18"/>
  <c r="H134" i="18"/>
  <c r="H137" i="18"/>
  <c r="H140" i="18"/>
  <c r="H143" i="18"/>
  <c r="H146" i="18"/>
  <c r="H149" i="18"/>
  <c r="H152" i="18"/>
  <c r="H155" i="18"/>
  <c r="H158" i="18"/>
  <c r="H161" i="18"/>
  <c r="H164" i="18"/>
  <c r="H167" i="18"/>
  <c r="H170" i="18"/>
  <c r="H173" i="18"/>
  <c r="H176" i="18"/>
  <c r="H179" i="18"/>
  <c r="H182" i="18"/>
  <c r="H185" i="18"/>
  <c r="H188" i="18"/>
  <c r="H191" i="18"/>
  <c r="H194" i="18"/>
  <c r="H197" i="18"/>
  <c r="H200" i="18"/>
  <c r="H203" i="18"/>
  <c r="H206" i="18"/>
  <c r="H209" i="18"/>
  <c r="H212" i="18"/>
  <c r="H215" i="18"/>
  <c r="H218" i="18"/>
  <c r="H221" i="18"/>
  <c r="H224" i="18"/>
  <c r="H227" i="18"/>
  <c r="H230" i="18"/>
  <c r="H233" i="18"/>
  <c r="H236" i="18"/>
  <c r="H239" i="18"/>
  <c r="H242" i="18"/>
  <c r="H245" i="18"/>
  <c r="H248" i="18"/>
  <c r="H251" i="18"/>
  <c r="H254" i="18"/>
  <c r="H257" i="18"/>
  <c r="H260" i="18"/>
  <c r="H263" i="18"/>
  <c r="H266" i="18"/>
  <c r="H269" i="18"/>
  <c r="H272" i="18"/>
  <c r="H275" i="18"/>
  <c r="H278" i="18"/>
  <c r="H281" i="18"/>
  <c r="H284" i="18"/>
  <c r="H287" i="18"/>
  <c r="H290" i="18"/>
  <c r="H293" i="18"/>
  <c r="H296" i="18"/>
  <c r="H299" i="18"/>
  <c r="H302" i="18"/>
  <c r="H305" i="18"/>
  <c r="H308" i="18"/>
  <c r="H311" i="18"/>
  <c r="H314" i="18"/>
  <c r="H317" i="18"/>
  <c r="H320" i="18"/>
  <c r="H323" i="18"/>
  <c r="H326" i="18"/>
  <c r="H329" i="18"/>
  <c r="H332" i="18"/>
  <c r="H335" i="18"/>
  <c r="H338" i="18"/>
  <c r="H341" i="18"/>
  <c r="H344" i="18"/>
  <c r="H347" i="18"/>
  <c r="H350" i="18"/>
  <c r="H353" i="18"/>
  <c r="H356" i="18"/>
  <c r="H359" i="18"/>
  <c r="H362" i="18"/>
  <c r="H365" i="18"/>
  <c r="H368" i="18"/>
  <c r="H371" i="18"/>
  <c r="H374" i="18"/>
  <c r="H377" i="18"/>
  <c r="H380" i="18"/>
  <c r="H383" i="18"/>
  <c r="H386" i="18"/>
  <c r="H389" i="18"/>
  <c r="H392" i="18"/>
  <c r="H395" i="18"/>
  <c r="H405" i="18"/>
  <c r="I408" i="18"/>
  <c r="G412" i="18"/>
  <c r="G419" i="18"/>
  <c r="I426" i="18"/>
  <c r="H430" i="18"/>
  <c r="I434" i="18"/>
  <c r="I438" i="18"/>
  <c r="I447" i="18"/>
  <c r="I456" i="18"/>
  <c r="I465" i="18"/>
  <c r="I474" i="18"/>
  <c r="I504" i="18"/>
  <c r="H504" i="18"/>
  <c r="G504" i="18"/>
  <c r="I540" i="18"/>
  <c r="H540" i="18"/>
  <c r="G540" i="18"/>
  <c r="I5" i="18"/>
  <c r="H443" i="18"/>
  <c r="G443" i="18"/>
  <c r="H452" i="18"/>
  <c r="G452" i="18"/>
  <c r="H461" i="18"/>
  <c r="G461" i="18"/>
  <c r="H470" i="18"/>
  <c r="G470" i="18"/>
  <c r="I489" i="18"/>
  <c r="H489" i="18"/>
  <c r="G489" i="18"/>
  <c r="I525" i="18"/>
  <c r="H525" i="18"/>
  <c r="G525" i="18"/>
  <c r="I561" i="18"/>
  <c r="H561" i="18"/>
  <c r="G561" i="18"/>
  <c r="H399" i="18"/>
  <c r="I402" i="18"/>
  <c r="G409" i="18"/>
  <c r="G416" i="18"/>
  <c r="I423" i="18"/>
  <c r="G427" i="18"/>
  <c r="H431" i="18"/>
  <c r="G431" i="18"/>
  <c r="H435" i="18"/>
  <c r="G439" i="18"/>
  <c r="I443" i="18"/>
  <c r="G448" i="18"/>
  <c r="I452" i="18"/>
  <c r="G457" i="18"/>
  <c r="I461" i="18"/>
  <c r="I470" i="18"/>
  <c r="I510" i="18"/>
  <c r="H510" i="18"/>
  <c r="G510" i="18"/>
  <c r="I546" i="18"/>
  <c r="H546" i="18"/>
  <c r="G546" i="18"/>
  <c r="I9" i="18"/>
  <c r="I399" i="18"/>
  <c r="H409" i="18"/>
  <c r="I416" i="18"/>
  <c r="H427" i="18"/>
  <c r="I435" i="18"/>
  <c r="H439" i="18"/>
  <c r="H444" i="18"/>
  <c r="G444" i="18"/>
  <c r="H448" i="18"/>
  <c r="H453" i="18"/>
  <c r="G453" i="18"/>
  <c r="H462" i="18"/>
  <c r="G462" i="18"/>
  <c r="H471" i="18"/>
  <c r="G471" i="18"/>
  <c r="H480" i="18"/>
  <c r="G480" i="18"/>
  <c r="I495" i="18"/>
  <c r="H495" i="18"/>
  <c r="G495" i="18"/>
  <c r="I531" i="18"/>
  <c r="H531" i="18"/>
  <c r="G531" i="18"/>
  <c r="G403" i="18"/>
  <c r="G413" i="18"/>
  <c r="G424" i="18"/>
  <c r="I444" i="18"/>
  <c r="I453" i="18"/>
  <c r="I462" i="18"/>
  <c r="I471" i="18"/>
  <c r="I480" i="18"/>
  <c r="I516" i="18"/>
  <c r="H516" i="18"/>
  <c r="G516" i="18"/>
  <c r="I552" i="18"/>
  <c r="H552" i="18"/>
  <c r="G552" i="18"/>
  <c r="G3" i="18"/>
  <c r="G7" i="18"/>
  <c r="G11" i="18"/>
  <c r="G400" i="18"/>
  <c r="H403" i="18"/>
  <c r="I413" i="18"/>
  <c r="H417" i="18"/>
  <c r="H424" i="18"/>
  <c r="H428" i="18"/>
  <c r="G428" i="18"/>
  <c r="H432" i="18"/>
  <c r="G436" i="18"/>
  <c r="H440" i="18"/>
  <c r="G440" i="18"/>
  <c r="H449" i="18"/>
  <c r="G449" i="18"/>
  <c r="H458" i="18"/>
  <c r="G458" i="18"/>
  <c r="H467" i="18"/>
  <c r="G467" i="18"/>
  <c r="I501" i="18"/>
  <c r="H501" i="18"/>
  <c r="G501" i="18"/>
  <c r="I537" i="18"/>
  <c r="H537" i="18"/>
  <c r="G537" i="18"/>
  <c r="G5" i="18"/>
  <c r="G9" i="18"/>
  <c r="G13" i="18"/>
  <c r="H3" i="18"/>
  <c r="H13" i="18"/>
  <c r="G397" i="18"/>
  <c r="G410" i="18"/>
  <c r="I417" i="18"/>
  <c r="G421" i="18"/>
  <c r="I428" i="18"/>
  <c r="I432" i="18"/>
  <c r="I440" i="18"/>
  <c r="G445" i="18"/>
  <c r="I449" i="18"/>
  <c r="G454" i="18"/>
  <c r="I458" i="18"/>
  <c r="I467" i="18"/>
  <c r="I486" i="18"/>
  <c r="H486" i="18"/>
  <c r="G486" i="18"/>
  <c r="I522" i="18"/>
  <c r="H522" i="18"/>
  <c r="G522" i="18"/>
  <c r="I558" i="18"/>
  <c r="H558" i="18"/>
  <c r="G558" i="18"/>
  <c r="H441" i="18"/>
  <c r="G441" i="18"/>
  <c r="H450" i="18"/>
  <c r="G450" i="18"/>
  <c r="H459" i="18"/>
  <c r="G459" i="18"/>
  <c r="H468" i="18"/>
  <c r="G468" i="18"/>
  <c r="H477" i="18"/>
  <c r="G477" i="18"/>
  <c r="I507" i="18"/>
  <c r="H507" i="18"/>
  <c r="G507" i="18"/>
  <c r="I543" i="18"/>
  <c r="H543" i="18"/>
  <c r="G543" i="18"/>
  <c r="I414" i="18"/>
  <c r="G425" i="18"/>
  <c r="H429" i="18"/>
  <c r="H437" i="18"/>
  <c r="G437" i="18"/>
  <c r="I441" i="18"/>
  <c r="I450" i="18"/>
  <c r="I459" i="18"/>
  <c r="I468" i="18"/>
  <c r="I477" i="18"/>
  <c r="I492" i="18"/>
  <c r="H492" i="18"/>
  <c r="G492" i="18"/>
  <c r="I528" i="18"/>
  <c r="H528" i="18"/>
  <c r="G528" i="18"/>
  <c r="I564" i="18"/>
  <c r="H564" i="18"/>
  <c r="G564" i="18"/>
  <c r="I986" i="18"/>
  <c r="H986" i="18"/>
  <c r="G986" i="18"/>
  <c r="G879" i="18"/>
  <c r="G892" i="18"/>
  <c r="G902" i="18"/>
  <c r="H959" i="18"/>
  <c r="G959" i="18"/>
  <c r="H968" i="18"/>
  <c r="G968" i="18"/>
  <c r="H977" i="18"/>
  <c r="G977" i="18"/>
  <c r="I1007" i="18"/>
  <c r="H1007" i="18"/>
  <c r="G1007" i="18"/>
  <c r="G567" i="18"/>
  <c r="G570" i="18"/>
  <c r="G573" i="18"/>
  <c r="G576" i="18"/>
  <c r="G579" i="18"/>
  <c r="G582" i="18"/>
  <c r="G585" i="18"/>
  <c r="G588" i="18"/>
  <c r="G591" i="18"/>
  <c r="G594" i="18"/>
  <c r="G597" i="18"/>
  <c r="G600" i="18"/>
  <c r="G603" i="18"/>
  <c r="G606" i="18"/>
  <c r="G609" i="18"/>
  <c r="G612" i="18"/>
  <c r="G615" i="18"/>
  <c r="G618" i="18"/>
  <c r="G621" i="18"/>
  <c r="G624" i="18"/>
  <c r="G627" i="18"/>
  <c r="G630" i="18"/>
  <c r="G633" i="18"/>
  <c r="G636" i="18"/>
  <c r="G639" i="18"/>
  <c r="G642" i="18"/>
  <c r="G645" i="18"/>
  <c r="G648" i="18"/>
  <c r="G651" i="18"/>
  <c r="G654" i="18"/>
  <c r="G657" i="18"/>
  <c r="G660" i="18"/>
  <c r="G663" i="18"/>
  <c r="G666" i="18"/>
  <c r="G669" i="18"/>
  <c r="G672" i="18"/>
  <c r="G675" i="18"/>
  <c r="G678" i="18"/>
  <c r="G681" i="18"/>
  <c r="G684" i="18"/>
  <c r="G687" i="18"/>
  <c r="G690" i="18"/>
  <c r="G693" i="18"/>
  <c r="G696" i="18"/>
  <c r="G699" i="18"/>
  <c r="G702" i="18"/>
  <c r="G705" i="18"/>
  <c r="G708" i="18"/>
  <c r="G711" i="18"/>
  <c r="G714" i="18"/>
  <c r="G717" i="18"/>
  <c r="G720" i="18"/>
  <c r="G723" i="18"/>
  <c r="G726" i="18"/>
  <c r="G729" i="18"/>
  <c r="G732" i="18"/>
  <c r="G735" i="18"/>
  <c r="G738" i="18"/>
  <c r="G741" i="18"/>
  <c r="G744" i="18"/>
  <c r="G747" i="18"/>
  <c r="G750" i="18"/>
  <c r="G753" i="18"/>
  <c r="G756" i="18"/>
  <c r="G759" i="18"/>
  <c r="G762" i="18"/>
  <c r="G765" i="18"/>
  <c r="G768" i="18"/>
  <c r="G771" i="18"/>
  <c r="G774" i="18"/>
  <c r="G777" i="18"/>
  <c r="G780" i="18"/>
  <c r="G783" i="18"/>
  <c r="G786" i="18"/>
  <c r="G789" i="18"/>
  <c r="G792" i="18"/>
  <c r="G795" i="18"/>
  <c r="G798" i="18"/>
  <c r="G801" i="18"/>
  <c r="G804" i="18"/>
  <c r="G807" i="18"/>
  <c r="G810" i="18"/>
  <c r="G813" i="18"/>
  <c r="G816" i="18"/>
  <c r="G819" i="18"/>
  <c r="G822" i="18"/>
  <c r="G825" i="18"/>
  <c r="G828" i="18"/>
  <c r="G831" i="18"/>
  <c r="G834" i="18"/>
  <c r="G837" i="18"/>
  <c r="G840" i="18"/>
  <c r="G843" i="18"/>
  <c r="G846" i="18"/>
  <c r="G849" i="18"/>
  <c r="G852" i="18"/>
  <c r="G855" i="18"/>
  <c r="G858" i="18"/>
  <c r="H879" i="18"/>
  <c r="I892" i="18"/>
  <c r="H902" i="18"/>
  <c r="I919" i="18"/>
  <c r="H919" i="18"/>
  <c r="I931" i="18"/>
  <c r="H931" i="18"/>
  <c r="I943" i="18"/>
  <c r="H943" i="18"/>
  <c r="I955" i="18"/>
  <c r="H955" i="18"/>
  <c r="I992" i="18"/>
  <c r="H992" i="18"/>
  <c r="G992" i="18"/>
  <c r="H567" i="18"/>
  <c r="H570" i="18"/>
  <c r="H573" i="18"/>
  <c r="H576" i="18"/>
  <c r="H579" i="18"/>
  <c r="H582" i="18"/>
  <c r="H585" i="18"/>
  <c r="H588" i="18"/>
  <c r="H591" i="18"/>
  <c r="H594" i="18"/>
  <c r="H597" i="18"/>
  <c r="H600" i="18"/>
  <c r="H603" i="18"/>
  <c r="H606" i="18"/>
  <c r="H609" i="18"/>
  <c r="H612" i="18"/>
  <c r="H615" i="18"/>
  <c r="H618" i="18"/>
  <c r="H621" i="18"/>
  <c r="H624" i="18"/>
  <c r="H627" i="18"/>
  <c r="H630" i="18"/>
  <c r="H633" i="18"/>
  <c r="H636" i="18"/>
  <c r="H639" i="18"/>
  <c r="H642" i="18"/>
  <c r="H645" i="18"/>
  <c r="H648" i="18"/>
  <c r="H651" i="18"/>
  <c r="H654" i="18"/>
  <c r="H657" i="18"/>
  <c r="H660" i="18"/>
  <c r="H663" i="18"/>
  <c r="H666" i="18"/>
  <c r="H669" i="18"/>
  <c r="H672" i="18"/>
  <c r="H675" i="18"/>
  <c r="H678" i="18"/>
  <c r="H681" i="18"/>
  <c r="H684" i="18"/>
  <c r="H687" i="18"/>
  <c r="H690" i="18"/>
  <c r="H693" i="18"/>
  <c r="H696" i="18"/>
  <c r="H699" i="18"/>
  <c r="H702" i="18"/>
  <c r="H705" i="18"/>
  <c r="H708" i="18"/>
  <c r="H711" i="18"/>
  <c r="H714" i="18"/>
  <c r="H717" i="18"/>
  <c r="H720" i="18"/>
  <c r="H723" i="18"/>
  <c r="H726" i="18"/>
  <c r="H729" i="18"/>
  <c r="H732" i="18"/>
  <c r="H735" i="18"/>
  <c r="H738" i="18"/>
  <c r="H741" i="18"/>
  <c r="H744" i="18"/>
  <c r="H747" i="18"/>
  <c r="H750" i="18"/>
  <c r="H753" i="18"/>
  <c r="H756" i="18"/>
  <c r="H759" i="18"/>
  <c r="H762" i="18"/>
  <c r="H765" i="18"/>
  <c r="H768" i="18"/>
  <c r="H771" i="18"/>
  <c r="H774" i="18"/>
  <c r="H777" i="18"/>
  <c r="H780" i="18"/>
  <c r="H783" i="18"/>
  <c r="H786" i="18"/>
  <c r="H789" i="18"/>
  <c r="H792" i="18"/>
  <c r="H795" i="18"/>
  <c r="H798" i="18"/>
  <c r="H801" i="18"/>
  <c r="H804" i="18"/>
  <c r="H807" i="18"/>
  <c r="H810" i="18"/>
  <c r="H813" i="18"/>
  <c r="H816" i="18"/>
  <c r="H819" i="18"/>
  <c r="H822" i="18"/>
  <c r="H825" i="18"/>
  <c r="H828" i="18"/>
  <c r="H831" i="18"/>
  <c r="H834" i="18"/>
  <c r="H837" i="18"/>
  <c r="H840" i="18"/>
  <c r="H843" i="18"/>
  <c r="H846" i="18"/>
  <c r="H849" i="18"/>
  <c r="H852" i="18"/>
  <c r="H855" i="18"/>
  <c r="H858" i="18"/>
  <c r="H861" i="18"/>
  <c r="H864" i="18"/>
  <c r="H867" i="18"/>
  <c r="H870" i="18"/>
  <c r="H873" i="18"/>
  <c r="H876" i="18"/>
  <c r="G886" i="18"/>
  <c r="I889" i="18"/>
  <c r="G896" i="18"/>
  <c r="H899" i="18"/>
  <c r="G919" i="18"/>
  <c r="I923" i="18"/>
  <c r="G931" i="18"/>
  <c r="I935" i="18"/>
  <c r="G943" i="18"/>
  <c r="I947" i="18"/>
  <c r="G955" i="18"/>
  <c r="I964" i="18"/>
  <c r="H964" i="18"/>
  <c r="I973" i="18"/>
  <c r="H973" i="18"/>
  <c r="I982" i="18"/>
  <c r="H982" i="18"/>
  <c r="I886" i="18"/>
  <c r="H896" i="18"/>
  <c r="G964" i="18"/>
  <c r="G973" i="18"/>
  <c r="G982" i="18"/>
  <c r="I998" i="18"/>
  <c r="H998" i="18"/>
  <c r="G998" i="18"/>
  <c r="G880" i="18"/>
  <c r="I883" i="18"/>
  <c r="G916" i="18"/>
  <c r="H920" i="18"/>
  <c r="I928" i="18"/>
  <c r="H928" i="18"/>
  <c r="H932" i="18"/>
  <c r="I940" i="18"/>
  <c r="H940" i="18"/>
  <c r="H944" i="18"/>
  <c r="I952" i="18"/>
  <c r="H952" i="18"/>
  <c r="H956" i="18"/>
  <c r="H965" i="18"/>
  <c r="G965" i="18"/>
  <c r="H974" i="18"/>
  <c r="G974" i="18"/>
  <c r="I983" i="18"/>
  <c r="H983" i="18"/>
  <c r="G983" i="18"/>
  <c r="I916" i="18"/>
  <c r="I1004" i="18"/>
  <c r="H1004" i="18"/>
  <c r="G1004" i="18"/>
  <c r="G884" i="18"/>
  <c r="G910" i="18"/>
  <c r="I961" i="18"/>
  <c r="H961" i="18"/>
  <c r="I970" i="18"/>
  <c r="H970" i="18"/>
  <c r="I979" i="18"/>
  <c r="H979" i="18"/>
  <c r="I989" i="18"/>
  <c r="H989" i="18"/>
  <c r="G989" i="18"/>
  <c r="G881" i="18"/>
  <c r="H884" i="18"/>
  <c r="G907" i="18"/>
  <c r="I910" i="18"/>
  <c r="I925" i="18"/>
  <c r="H925" i="18"/>
  <c r="I937" i="18"/>
  <c r="H937" i="18"/>
  <c r="H941" i="18"/>
  <c r="I949" i="18"/>
  <c r="H949" i="18"/>
  <c r="H953" i="18"/>
  <c r="G961" i="18"/>
  <c r="G970" i="18"/>
  <c r="G979" i="18"/>
  <c r="I1010" i="18"/>
  <c r="H1010" i="18"/>
  <c r="G1010" i="18"/>
  <c r="G878" i="18"/>
  <c r="H881" i="18"/>
  <c r="G904" i="18"/>
  <c r="I907" i="18"/>
  <c r="G914" i="18"/>
  <c r="I917" i="18"/>
  <c r="G925" i="18"/>
  <c r="I929" i="18"/>
  <c r="G937" i="18"/>
  <c r="I941" i="18"/>
  <c r="G949" i="18"/>
  <c r="I953" i="18"/>
  <c r="H962" i="18"/>
  <c r="G962" i="18"/>
  <c r="H971" i="18"/>
  <c r="G971" i="18"/>
  <c r="H980" i="18"/>
  <c r="G980" i="18"/>
  <c r="I995" i="18"/>
  <c r="H995" i="18"/>
  <c r="G995" i="18"/>
  <c r="G476" i="18"/>
  <c r="G479" i="18"/>
  <c r="G482" i="18"/>
  <c r="G485" i="18"/>
  <c r="G488" i="18"/>
  <c r="G491" i="18"/>
  <c r="G494" i="18"/>
  <c r="G497" i="18"/>
  <c r="G500" i="18"/>
  <c r="G503" i="18"/>
  <c r="G506" i="18"/>
  <c r="G509" i="18"/>
  <c r="G512" i="18"/>
  <c r="G515" i="18"/>
  <c r="G518" i="18"/>
  <c r="G521" i="18"/>
  <c r="G524" i="18"/>
  <c r="G527" i="18"/>
  <c r="G530" i="18"/>
  <c r="G533" i="18"/>
  <c r="G536" i="18"/>
  <c r="G539" i="18"/>
  <c r="G542" i="18"/>
  <c r="G545" i="18"/>
  <c r="G548" i="18"/>
  <c r="G551" i="18"/>
  <c r="G554" i="18"/>
  <c r="G557" i="18"/>
  <c r="G560" i="18"/>
  <c r="G563" i="18"/>
  <c r="G566" i="18"/>
  <c r="G569" i="18"/>
  <c r="G572" i="18"/>
  <c r="G575" i="18"/>
  <c r="G578" i="18"/>
  <c r="G581" i="18"/>
  <c r="G584" i="18"/>
  <c r="G587" i="18"/>
  <c r="G590" i="18"/>
  <c r="G593" i="18"/>
  <c r="G596" i="18"/>
  <c r="G599" i="18"/>
  <c r="G602" i="18"/>
  <c r="G605" i="18"/>
  <c r="G608" i="18"/>
  <c r="G611" i="18"/>
  <c r="G614" i="18"/>
  <c r="G617" i="18"/>
  <c r="G620" i="18"/>
  <c r="G623" i="18"/>
  <c r="G626" i="18"/>
  <c r="G629" i="18"/>
  <c r="G632" i="18"/>
  <c r="G635" i="18"/>
  <c r="G638" i="18"/>
  <c r="G641" i="18"/>
  <c r="G644" i="18"/>
  <c r="G647" i="18"/>
  <c r="G650" i="18"/>
  <c r="G653" i="18"/>
  <c r="G656" i="18"/>
  <c r="G659" i="18"/>
  <c r="G662" i="18"/>
  <c r="G665" i="18"/>
  <c r="G668" i="18"/>
  <c r="G671" i="18"/>
  <c r="G674" i="18"/>
  <c r="G677" i="18"/>
  <c r="G680" i="18"/>
  <c r="G683" i="18"/>
  <c r="G686" i="18"/>
  <c r="G689" i="18"/>
  <c r="G692" i="18"/>
  <c r="G695" i="18"/>
  <c r="G698" i="18"/>
  <c r="G701" i="18"/>
  <c r="G704" i="18"/>
  <c r="G707" i="18"/>
  <c r="G710" i="18"/>
  <c r="G713" i="18"/>
  <c r="G716" i="18"/>
  <c r="G719" i="18"/>
  <c r="G722" i="18"/>
  <c r="G725" i="18"/>
  <c r="G728" i="18"/>
  <c r="G731" i="18"/>
  <c r="G734" i="18"/>
  <c r="G737" i="18"/>
  <c r="G740" i="18"/>
  <c r="G743" i="18"/>
  <c r="G746" i="18"/>
  <c r="G749" i="18"/>
  <c r="G752" i="18"/>
  <c r="G755" i="18"/>
  <c r="G758" i="18"/>
  <c r="G761" i="18"/>
  <c r="G764" i="18"/>
  <c r="G767" i="18"/>
  <c r="G770" i="18"/>
  <c r="G773" i="18"/>
  <c r="G776" i="18"/>
  <c r="G779" i="18"/>
  <c r="G782" i="18"/>
  <c r="G785" i="18"/>
  <c r="G788" i="18"/>
  <c r="G791" i="18"/>
  <c r="G794" i="18"/>
  <c r="G797" i="18"/>
  <c r="G800" i="18"/>
  <c r="G803" i="18"/>
  <c r="G806" i="18"/>
  <c r="G809" i="18"/>
  <c r="G812" i="18"/>
  <c r="G815" i="18"/>
  <c r="G818" i="18"/>
  <c r="G821" i="18"/>
  <c r="G824" i="18"/>
  <c r="G827" i="18"/>
  <c r="G830" i="18"/>
  <c r="G833" i="18"/>
  <c r="G836" i="18"/>
  <c r="G839" i="18"/>
  <c r="G842" i="18"/>
  <c r="G845" i="18"/>
  <c r="G848" i="18"/>
  <c r="G851" i="18"/>
  <c r="G854" i="18"/>
  <c r="G857" i="18"/>
  <c r="G860" i="18"/>
  <c r="G863" i="18"/>
  <c r="G866" i="18"/>
  <c r="G869" i="18"/>
  <c r="G872" i="18"/>
  <c r="G875" i="18"/>
  <c r="H878" i="18"/>
  <c r="G888" i="18"/>
  <c r="G901" i="18"/>
  <c r="I904" i="18"/>
  <c r="G911" i="18"/>
  <c r="H914" i="18"/>
  <c r="I962" i="18"/>
  <c r="I971" i="18"/>
  <c r="I985" i="18"/>
  <c r="H985" i="18"/>
  <c r="G898" i="18"/>
  <c r="I901" i="18"/>
  <c r="I922" i="18"/>
  <c r="H922" i="18"/>
  <c r="H926" i="18"/>
  <c r="I934" i="18"/>
  <c r="H934" i="18"/>
  <c r="H938" i="18"/>
  <c r="I946" i="18"/>
  <c r="H946" i="18"/>
  <c r="H950" i="18"/>
  <c r="I958" i="18"/>
  <c r="H958" i="18"/>
  <c r="I967" i="18"/>
  <c r="H967" i="18"/>
  <c r="I976" i="18"/>
  <c r="H976" i="18"/>
  <c r="G985" i="18"/>
  <c r="I1001" i="18"/>
  <c r="H1001" i="18"/>
  <c r="G1001" i="18"/>
  <c r="H1129" i="18"/>
  <c r="I1133" i="18"/>
  <c r="I1137" i="18"/>
  <c r="H1141" i="18"/>
  <c r="I1145" i="18"/>
  <c r="I1149" i="18"/>
  <c r="H1153" i="18"/>
  <c r="I1157" i="18"/>
  <c r="I1161" i="18"/>
  <c r="H1165" i="18"/>
  <c r="I1169" i="18"/>
  <c r="I1173" i="18"/>
  <c r="H1177" i="18"/>
  <c r="I1182" i="18"/>
  <c r="G1182" i="18"/>
  <c r="H1186" i="18"/>
  <c r="I1191" i="18"/>
  <c r="G1191" i="18"/>
  <c r="H1195" i="18"/>
  <c r="I1200" i="18"/>
  <c r="G1200" i="18"/>
  <c r="H1204" i="18"/>
  <c r="I1209" i="18"/>
  <c r="G1209" i="18"/>
  <c r="H1213" i="18"/>
  <c r="I1218" i="18"/>
  <c r="G1218" i="18"/>
  <c r="H1222" i="18"/>
  <c r="I1227" i="18"/>
  <c r="G1227" i="18"/>
  <c r="I1236" i="18"/>
  <c r="G1236" i="18"/>
  <c r="I1251" i="18"/>
  <c r="G1251" i="18"/>
  <c r="H1256" i="18"/>
  <c r="G1256" i="18"/>
  <c r="H1292" i="18"/>
  <c r="G1292" i="18"/>
  <c r="H1328" i="18"/>
  <c r="G1328" i="18"/>
  <c r="H1364" i="18"/>
  <c r="G1364" i="18"/>
  <c r="H1182" i="18"/>
  <c r="H1191" i="18"/>
  <c r="H1200" i="18"/>
  <c r="H1209" i="18"/>
  <c r="H1218" i="18"/>
  <c r="H1227" i="18"/>
  <c r="H1236" i="18"/>
  <c r="H1241" i="18"/>
  <c r="G1241" i="18"/>
  <c r="G1246" i="18"/>
  <c r="H1251" i="18"/>
  <c r="I1256" i="18"/>
  <c r="H1261" i="18"/>
  <c r="H1277" i="18"/>
  <c r="G1277" i="18"/>
  <c r="I1292" i="18"/>
  <c r="H1313" i="18"/>
  <c r="G1313" i="18"/>
  <c r="I1328" i="18"/>
  <c r="H1349" i="18"/>
  <c r="G1349" i="18"/>
  <c r="I1364" i="18"/>
  <c r="H988" i="18"/>
  <c r="H991" i="18"/>
  <c r="H994" i="18"/>
  <c r="H997" i="18"/>
  <c r="H1000" i="18"/>
  <c r="H1003" i="18"/>
  <c r="H1006" i="18"/>
  <c r="H1009" i="18"/>
  <c r="H1012" i="18"/>
  <c r="H1015" i="18"/>
  <c r="H1018" i="18"/>
  <c r="H1021" i="18"/>
  <c r="H1024" i="18"/>
  <c r="H1027" i="18"/>
  <c r="H1030" i="18"/>
  <c r="H1033" i="18"/>
  <c r="H1036" i="18"/>
  <c r="H1039" i="18"/>
  <c r="H1042" i="18"/>
  <c r="H1045" i="18"/>
  <c r="H1048" i="18"/>
  <c r="H1051" i="18"/>
  <c r="H1054" i="18"/>
  <c r="H1057" i="18"/>
  <c r="H1060" i="18"/>
  <c r="H1063" i="18"/>
  <c r="H1066" i="18"/>
  <c r="H1069" i="18"/>
  <c r="H1072" i="18"/>
  <c r="H1075" i="18"/>
  <c r="H1078" i="18"/>
  <c r="H1081" i="18"/>
  <c r="H1084" i="18"/>
  <c r="H1087" i="18"/>
  <c r="H1090" i="18"/>
  <c r="H1093" i="18"/>
  <c r="H1096" i="18"/>
  <c r="H1099" i="18"/>
  <c r="H1102" i="18"/>
  <c r="H1105" i="18"/>
  <c r="H1108" i="18"/>
  <c r="H1111" i="18"/>
  <c r="H1114" i="18"/>
  <c r="H1117" i="18"/>
  <c r="H1120" i="18"/>
  <c r="H1123" i="18"/>
  <c r="H1126" i="18"/>
  <c r="G1130" i="18"/>
  <c r="H1134" i="18"/>
  <c r="G1138" i="18"/>
  <c r="G1142" i="18"/>
  <c r="H1146" i="18"/>
  <c r="G1150" i="18"/>
  <c r="G1154" i="18"/>
  <c r="H1158" i="18"/>
  <c r="G1162" i="18"/>
  <c r="G1166" i="18"/>
  <c r="H1170" i="18"/>
  <c r="G1174" i="18"/>
  <c r="G1178" i="18"/>
  <c r="G1187" i="18"/>
  <c r="G1196" i="18"/>
  <c r="G1205" i="18"/>
  <c r="G1214" i="18"/>
  <c r="G1223" i="18"/>
  <c r="G1232" i="18"/>
  <c r="I1241" i="18"/>
  <c r="H1246" i="18"/>
  <c r="I1257" i="18"/>
  <c r="G1257" i="18"/>
  <c r="H1262" i="18"/>
  <c r="G1262" i="18"/>
  <c r="I1277" i="18"/>
  <c r="H1298" i="18"/>
  <c r="G1298" i="18"/>
  <c r="I1313" i="18"/>
  <c r="H1334" i="18"/>
  <c r="G1334" i="18"/>
  <c r="I1349" i="18"/>
  <c r="H1423" i="18"/>
  <c r="G1423" i="18"/>
  <c r="I1423" i="18"/>
  <c r="I1130" i="18"/>
  <c r="I1134" i="18"/>
  <c r="H1138" i="18"/>
  <c r="I1142" i="18"/>
  <c r="I1146" i="18"/>
  <c r="H1150" i="18"/>
  <c r="I1154" i="18"/>
  <c r="I1158" i="18"/>
  <c r="H1162" i="18"/>
  <c r="I1166" i="18"/>
  <c r="I1170" i="18"/>
  <c r="H1174" i="18"/>
  <c r="I1242" i="18"/>
  <c r="G1242" i="18"/>
  <c r="H1247" i="18"/>
  <c r="G1247" i="18"/>
  <c r="H1283" i="18"/>
  <c r="G1283" i="18"/>
  <c r="H1319" i="18"/>
  <c r="G1319" i="18"/>
  <c r="H1355" i="18"/>
  <c r="G1355" i="18"/>
  <c r="H1383" i="18"/>
  <c r="I1383" i="18"/>
  <c r="G1383" i="18"/>
  <c r="H1389" i="18"/>
  <c r="I1389" i="18"/>
  <c r="G1389" i="18"/>
  <c r="H1395" i="18"/>
  <c r="I1395" i="18"/>
  <c r="G1395" i="18"/>
  <c r="H1401" i="18"/>
  <c r="I1401" i="18"/>
  <c r="G1401" i="18"/>
  <c r="H1407" i="18"/>
  <c r="I1407" i="18"/>
  <c r="G1407" i="18"/>
  <c r="H1413" i="18"/>
  <c r="I1413" i="18"/>
  <c r="G1413" i="18"/>
  <c r="I1179" i="18"/>
  <c r="G1179" i="18"/>
  <c r="I1188" i="18"/>
  <c r="G1188" i="18"/>
  <c r="I1197" i="18"/>
  <c r="G1197" i="18"/>
  <c r="I1206" i="18"/>
  <c r="G1206" i="18"/>
  <c r="I1215" i="18"/>
  <c r="G1215" i="18"/>
  <c r="I1224" i="18"/>
  <c r="G1224" i="18"/>
  <c r="I1233" i="18"/>
  <c r="G1233" i="18"/>
  <c r="H1268" i="18"/>
  <c r="G1268" i="18"/>
  <c r="H1304" i="18"/>
  <c r="G1304" i="18"/>
  <c r="H1340" i="18"/>
  <c r="G1340" i="18"/>
  <c r="H1377" i="18"/>
  <c r="I1377" i="18"/>
  <c r="G1377" i="18"/>
  <c r="H1384" i="18"/>
  <c r="G1384" i="18"/>
  <c r="I1384" i="18"/>
  <c r="H1390" i="18"/>
  <c r="G1390" i="18"/>
  <c r="I1390" i="18"/>
  <c r="H1402" i="18"/>
  <c r="G1402" i="18"/>
  <c r="I1402" i="18"/>
  <c r="H1414" i="18"/>
  <c r="G1414" i="18"/>
  <c r="I1414" i="18"/>
  <c r="G1013" i="18"/>
  <c r="G1016" i="18"/>
  <c r="G1019" i="18"/>
  <c r="G1022" i="18"/>
  <c r="G1025" i="18"/>
  <c r="G1028" i="18"/>
  <c r="G1031" i="18"/>
  <c r="G1034" i="18"/>
  <c r="G1037" i="18"/>
  <c r="G1040" i="18"/>
  <c r="G1043" i="18"/>
  <c r="G1046" i="18"/>
  <c r="G1049" i="18"/>
  <c r="G1052" i="18"/>
  <c r="G1055" i="18"/>
  <c r="G1058" i="18"/>
  <c r="G1061" i="18"/>
  <c r="G1064" i="18"/>
  <c r="G1067" i="18"/>
  <c r="G1070" i="18"/>
  <c r="G1073" i="18"/>
  <c r="G1076" i="18"/>
  <c r="G1079" i="18"/>
  <c r="G1082" i="18"/>
  <c r="G1085" i="18"/>
  <c r="G1088" i="18"/>
  <c r="G1091" i="18"/>
  <c r="G1094" i="18"/>
  <c r="G1097" i="18"/>
  <c r="G1100" i="18"/>
  <c r="G1103" i="18"/>
  <c r="G1106" i="18"/>
  <c r="G1109" i="18"/>
  <c r="G1112" i="18"/>
  <c r="G1115" i="18"/>
  <c r="G1118" i="18"/>
  <c r="G1121" i="18"/>
  <c r="G1124" i="18"/>
  <c r="H1131" i="18"/>
  <c r="G1135" i="18"/>
  <c r="G1139" i="18"/>
  <c r="H1143" i="18"/>
  <c r="G1147" i="18"/>
  <c r="G1151" i="18"/>
  <c r="H1155" i="18"/>
  <c r="G1159" i="18"/>
  <c r="G1163" i="18"/>
  <c r="H1167" i="18"/>
  <c r="G1171" i="18"/>
  <c r="G1175" i="18"/>
  <c r="H1179" i="18"/>
  <c r="H1188" i="18"/>
  <c r="H1197" i="18"/>
  <c r="H1206" i="18"/>
  <c r="H1215" i="18"/>
  <c r="H1224" i="18"/>
  <c r="H1233" i="18"/>
  <c r="I1248" i="18"/>
  <c r="G1248" i="18"/>
  <c r="H1253" i="18"/>
  <c r="G1253" i="18"/>
  <c r="G1258" i="18"/>
  <c r="I1268" i="18"/>
  <c r="H1289" i="18"/>
  <c r="G1289" i="18"/>
  <c r="I1304" i="18"/>
  <c r="H1325" i="18"/>
  <c r="G1325" i="18"/>
  <c r="I1340" i="18"/>
  <c r="H1361" i="18"/>
  <c r="G1361" i="18"/>
  <c r="H1371" i="18"/>
  <c r="I1371" i="18"/>
  <c r="G1371" i="18"/>
  <c r="H1378" i="18"/>
  <c r="G1378" i="18"/>
  <c r="I1378" i="18"/>
  <c r="H1013" i="18"/>
  <c r="H1016" i="18"/>
  <c r="H1019" i="18"/>
  <c r="H1022" i="18"/>
  <c r="H1025" i="18"/>
  <c r="H1028" i="18"/>
  <c r="H1031" i="18"/>
  <c r="H1034" i="18"/>
  <c r="H1037" i="18"/>
  <c r="H1040" i="18"/>
  <c r="H1043" i="18"/>
  <c r="H1046" i="18"/>
  <c r="H1049" i="18"/>
  <c r="H1052" i="18"/>
  <c r="H1055" i="18"/>
  <c r="H1058" i="18"/>
  <c r="H1061" i="18"/>
  <c r="H1064" i="18"/>
  <c r="H1067" i="18"/>
  <c r="H1070" i="18"/>
  <c r="H1073" i="18"/>
  <c r="H1076" i="18"/>
  <c r="H1079" i="18"/>
  <c r="H1082" i="18"/>
  <c r="H1085" i="18"/>
  <c r="H1088" i="18"/>
  <c r="H1091" i="18"/>
  <c r="H1094" i="18"/>
  <c r="H1097" i="18"/>
  <c r="H1100" i="18"/>
  <c r="H1103" i="18"/>
  <c r="H1106" i="18"/>
  <c r="H1109" i="18"/>
  <c r="H1112" i="18"/>
  <c r="H1115" i="18"/>
  <c r="H1118" i="18"/>
  <c r="H1121" i="18"/>
  <c r="H1124" i="18"/>
  <c r="I1131" i="18"/>
  <c r="H1135" i="18"/>
  <c r="I1139" i="18"/>
  <c r="I1143" i="18"/>
  <c r="H1147" i="18"/>
  <c r="I1151" i="18"/>
  <c r="I1155" i="18"/>
  <c r="H1159" i="18"/>
  <c r="I1163" i="18"/>
  <c r="I1167" i="18"/>
  <c r="H1171" i="18"/>
  <c r="H1258" i="18"/>
  <c r="H1274" i="18"/>
  <c r="G1274" i="18"/>
  <c r="H1310" i="18"/>
  <c r="G1310" i="18"/>
  <c r="H1346" i="18"/>
  <c r="G1346" i="18"/>
  <c r="H1372" i="18"/>
  <c r="G1372" i="18"/>
  <c r="I1372" i="18"/>
  <c r="H1447" i="18"/>
  <c r="G1447" i="18"/>
  <c r="I1447" i="18"/>
  <c r="G1180" i="18"/>
  <c r="I1184" i="18"/>
  <c r="G1189" i="18"/>
  <c r="I1193" i="18"/>
  <c r="G1198" i="18"/>
  <c r="I1202" i="18"/>
  <c r="G1207" i="18"/>
  <c r="I1211" i="18"/>
  <c r="G1216" i="18"/>
  <c r="I1220" i="18"/>
  <c r="G1225" i="18"/>
  <c r="G1234" i="18"/>
  <c r="I1254" i="18"/>
  <c r="G1254" i="18"/>
  <c r="H1259" i="18"/>
  <c r="G1259" i="18"/>
  <c r="I1274" i="18"/>
  <c r="H1295" i="18"/>
  <c r="G1295" i="18"/>
  <c r="I1310" i="18"/>
  <c r="H1331" i="18"/>
  <c r="G1331" i="18"/>
  <c r="I1346" i="18"/>
  <c r="H1367" i="18"/>
  <c r="G1367" i="18"/>
  <c r="H1128" i="18"/>
  <c r="G1132" i="18"/>
  <c r="G1136" i="18"/>
  <c r="H1140" i="18"/>
  <c r="G1144" i="18"/>
  <c r="G1148" i="18"/>
  <c r="H1152" i="18"/>
  <c r="G1156" i="18"/>
  <c r="G1160" i="18"/>
  <c r="H1164" i="18"/>
  <c r="G1168" i="18"/>
  <c r="G1172" i="18"/>
  <c r="H1176" i="18"/>
  <c r="H1180" i="18"/>
  <c r="I1185" i="18"/>
  <c r="G1185" i="18"/>
  <c r="H1189" i="18"/>
  <c r="I1194" i="18"/>
  <c r="G1194" i="18"/>
  <c r="H1198" i="18"/>
  <c r="I1203" i="18"/>
  <c r="G1203" i="18"/>
  <c r="H1207" i="18"/>
  <c r="I1212" i="18"/>
  <c r="G1212" i="18"/>
  <c r="H1216" i="18"/>
  <c r="I1221" i="18"/>
  <c r="G1221" i="18"/>
  <c r="H1225" i="18"/>
  <c r="I1230" i="18"/>
  <c r="G1230" i="18"/>
  <c r="H1234" i="18"/>
  <c r="I1239" i="18"/>
  <c r="G1239" i="18"/>
  <c r="H1244" i="18"/>
  <c r="G1244" i="18"/>
  <c r="G1249" i="18"/>
  <c r="H1254" i="18"/>
  <c r="I1259" i="18"/>
  <c r="H1280" i="18"/>
  <c r="G1280" i="18"/>
  <c r="I1295" i="18"/>
  <c r="H1316" i="18"/>
  <c r="G1316" i="18"/>
  <c r="I1331" i="18"/>
  <c r="H1352" i="18"/>
  <c r="G1352" i="18"/>
  <c r="I1367" i="18"/>
  <c r="I1128" i="18"/>
  <c r="H1132" i="18"/>
  <c r="I1136" i="18"/>
  <c r="I1140" i="18"/>
  <c r="H1265" i="18"/>
  <c r="G1265" i="18"/>
  <c r="H1301" i="18"/>
  <c r="G1301" i="18"/>
  <c r="H1337" i="18"/>
  <c r="G1337" i="18"/>
  <c r="H1386" i="18"/>
  <c r="I1386" i="18"/>
  <c r="G1386" i="18"/>
  <c r="H1398" i="18"/>
  <c r="I1398" i="18"/>
  <c r="G1398" i="18"/>
  <c r="H1410" i="18"/>
  <c r="I1410" i="18"/>
  <c r="G1410" i="18"/>
  <c r="I1245" i="18"/>
  <c r="G1245" i="18"/>
  <c r="H1250" i="18"/>
  <c r="G1250" i="18"/>
  <c r="H1286" i="18"/>
  <c r="G1286" i="18"/>
  <c r="H1322" i="18"/>
  <c r="G1322" i="18"/>
  <c r="H1358" i="18"/>
  <c r="G1358" i="18"/>
  <c r="H1374" i="18"/>
  <c r="I1374" i="18"/>
  <c r="G1374" i="18"/>
  <c r="H1380" i="18"/>
  <c r="I1380" i="18"/>
  <c r="G1380" i="18"/>
  <c r="H1387" i="18"/>
  <c r="G1387" i="18"/>
  <c r="I1387" i="18"/>
  <c r="H1393" i="18"/>
  <c r="G1393" i="18"/>
  <c r="I1393" i="18"/>
  <c r="H1399" i="18"/>
  <c r="G1399" i="18"/>
  <c r="I1399" i="18"/>
  <c r="H1405" i="18"/>
  <c r="G1405" i="18"/>
  <c r="I1405" i="18"/>
  <c r="H1411" i="18"/>
  <c r="G1411" i="18"/>
  <c r="I1411" i="18"/>
  <c r="H1417" i="18"/>
  <c r="G1417" i="18"/>
  <c r="I1417" i="18"/>
  <c r="H1435" i="18"/>
  <c r="G1435" i="18"/>
  <c r="I1435" i="18"/>
  <c r="G1129" i="18"/>
  <c r="G1133" i="18"/>
  <c r="H1137" i="18"/>
  <c r="G1141" i="18"/>
  <c r="G1145" i="18"/>
  <c r="H1149" i="18"/>
  <c r="G1153" i="18"/>
  <c r="G1157" i="18"/>
  <c r="H1161" i="18"/>
  <c r="G1165" i="18"/>
  <c r="G1169" i="18"/>
  <c r="H1173" i="18"/>
  <c r="G1177" i="18"/>
  <c r="I1181" i="18"/>
  <c r="G1186" i="18"/>
  <c r="I1190" i="18"/>
  <c r="G1195" i="18"/>
  <c r="I1199" i="18"/>
  <c r="G1204" i="18"/>
  <c r="I1208" i="18"/>
  <c r="G1213" i="18"/>
  <c r="I1217" i="18"/>
  <c r="G1222" i="18"/>
  <c r="I1226" i="18"/>
  <c r="G1231" i="18"/>
  <c r="I1235" i="18"/>
  <c r="G1240" i="18"/>
  <c r="H1245" i="18"/>
  <c r="I1250" i="18"/>
  <c r="H1255" i="18"/>
  <c r="H1271" i="18"/>
  <c r="G1271" i="18"/>
  <c r="I1286" i="18"/>
  <c r="H1307" i="18"/>
  <c r="G1307" i="18"/>
  <c r="I1322" i="18"/>
  <c r="H1343" i="18"/>
  <c r="G1343" i="18"/>
  <c r="I1358" i="18"/>
  <c r="H1375" i="18"/>
  <c r="G1375" i="18"/>
  <c r="I1375" i="18"/>
  <c r="H1381" i="18"/>
  <c r="G1381" i="18"/>
  <c r="I1381" i="18"/>
  <c r="H1459" i="18"/>
  <c r="G1459" i="18"/>
  <c r="H1471" i="18"/>
  <c r="G1471" i="18"/>
  <c r="H1483" i="18"/>
  <c r="G1483" i="18"/>
  <c r="H1495" i="18"/>
  <c r="G1495" i="18"/>
  <c r="I1459" i="18"/>
  <c r="I1471" i="18"/>
  <c r="I1483" i="18"/>
  <c r="I1495" i="18"/>
  <c r="G1260" i="18"/>
  <c r="G1263" i="18"/>
  <c r="G1266" i="18"/>
  <c r="G1269" i="18"/>
  <c r="G1272" i="18"/>
  <c r="G1275" i="18"/>
  <c r="G1278" i="18"/>
  <c r="G1281" i="18"/>
  <c r="G1284" i="18"/>
  <c r="G1287" i="18"/>
  <c r="G1290" i="18"/>
  <c r="G1293" i="18"/>
  <c r="G1296" i="18"/>
  <c r="G1299" i="18"/>
  <c r="G1302" i="18"/>
  <c r="G1305" i="18"/>
  <c r="G1308" i="18"/>
  <c r="G1311" i="18"/>
  <c r="G1314" i="18"/>
  <c r="G1317" i="18"/>
  <c r="G1320" i="18"/>
  <c r="G1323" i="18"/>
  <c r="G1326" i="18"/>
  <c r="G1329" i="18"/>
  <c r="G1332" i="18"/>
  <c r="G1335" i="18"/>
  <c r="G1338" i="18"/>
  <c r="G1341" i="18"/>
  <c r="G1344" i="18"/>
  <c r="G1347" i="18"/>
  <c r="G1350" i="18"/>
  <c r="G1353" i="18"/>
  <c r="G1356" i="18"/>
  <c r="G1359" i="18"/>
  <c r="G1362" i="18"/>
  <c r="G1365" i="18"/>
  <c r="G1368" i="18"/>
  <c r="H1396" i="18"/>
  <c r="G1396" i="18"/>
  <c r="H1408" i="18"/>
  <c r="G1408" i="18"/>
  <c r="H1420" i="18"/>
  <c r="G1420" i="18"/>
  <c r="H1432" i="18"/>
  <c r="G1432" i="18"/>
  <c r="H1444" i="18"/>
  <c r="G1444" i="18"/>
  <c r="H1456" i="18"/>
  <c r="G1456" i="18"/>
  <c r="H1468" i="18"/>
  <c r="G1468" i="18"/>
  <c r="H1480" i="18"/>
  <c r="G1480" i="18"/>
  <c r="H1492" i="18"/>
  <c r="G1492" i="18"/>
  <c r="G1392" i="18"/>
  <c r="I1396" i="18"/>
  <c r="G1404" i="18"/>
  <c r="I1408" i="18"/>
  <c r="G1416" i="18"/>
  <c r="I1420" i="18"/>
  <c r="I1432" i="18"/>
  <c r="I1444" i="18"/>
  <c r="I1456" i="18"/>
  <c r="I1468" i="18"/>
  <c r="I1480" i="18"/>
  <c r="I1492" i="18"/>
  <c r="I1392" i="18"/>
  <c r="I1404" i="18"/>
  <c r="I1416" i="18"/>
  <c r="H1429" i="18"/>
  <c r="G1429" i="18"/>
  <c r="H1441" i="18"/>
  <c r="G1441" i="18"/>
  <c r="H1453" i="18"/>
  <c r="G1453" i="18"/>
  <c r="H1465" i="18"/>
  <c r="G1465" i="18"/>
  <c r="H1477" i="18"/>
  <c r="G1477" i="18"/>
  <c r="H1489" i="18"/>
  <c r="G1489" i="18"/>
  <c r="I1429" i="18"/>
  <c r="I1441" i="18"/>
  <c r="I1453" i="18"/>
  <c r="I1465" i="18"/>
  <c r="I1477" i="18"/>
  <c r="I1489" i="18"/>
  <c r="H1426" i="18"/>
  <c r="G1426" i="18"/>
  <c r="H1438" i="18"/>
  <c r="G1438" i="18"/>
  <c r="H1450" i="18"/>
  <c r="G1450" i="18"/>
  <c r="H1462" i="18"/>
  <c r="G1462" i="18"/>
  <c r="H1474" i="18"/>
  <c r="G1474" i="18"/>
  <c r="H1486" i="18"/>
  <c r="G1486" i="18"/>
  <c r="H1498" i="18"/>
  <c r="G1498" i="18"/>
  <c r="I1426" i="18"/>
  <c r="I1438" i="18"/>
  <c r="I1450" i="18"/>
  <c r="I1462" i="18"/>
  <c r="I1474" i="18"/>
  <c r="I1486" i="18"/>
  <c r="I1498" i="18"/>
  <c r="H1865" i="18"/>
  <c r="I1883" i="18"/>
  <c r="G1883" i="18"/>
  <c r="I1898" i="18"/>
  <c r="H1898" i="18"/>
  <c r="G1898" i="18"/>
  <c r="I1903" i="18"/>
  <c r="G1903" i="18"/>
  <c r="I1934" i="18"/>
  <c r="H1934" i="18"/>
  <c r="G1934" i="18"/>
  <c r="I1970" i="18"/>
  <c r="H1970" i="18"/>
  <c r="G1970" i="18"/>
  <c r="I1865" i="18"/>
  <c r="G1879" i="18"/>
  <c r="H1883" i="18"/>
  <c r="I1888" i="18"/>
  <c r="G1888" i="18"/>
  <c r="H1903" i="18"/>
  <c r="I1919" i="18"/>
  <c r="H1919" i="18"/>
  <c r="G1919" i="18"/>
  <c r="I1924" i="18"/>
  <c r="G1924" i="18"/>
  <c r="I1955" i="18"/>
  <c r="H1955" i="18"/>
  <c r="G1955" i="18"/>
  <c r="H1879" i="18"/>
  <c r="H1888" i="18"/>
  <c r="I1904" i="18"/>
  <c r="H1904" i="18"/>
  <c r="G1904" i="18"/>
  <c r="I1909" i="18"/>
  <c r="G1909" i="18"/>
  <c r="H1924" i="18"/>
  <c r="I1940" i="18"/>
  <c r="H1940" i="18"/>
  <c r="G1940" i="18"/>
  <c r="I1976" i="18"/>
  <c r="H1976" i="18"/>
  <c r="G1976" i="18"/>
  <c r="G1866" i="18"/>
  <c r="G1876" i="18"/>
  <c r="I1880" i="18"/>
  <c r="G1880" i="18"/>
  <c r="I1889" i="18"/>
  <c r="H1889" i="18"/>
  <c r="G1889" i="18"/>
  <c r="I1894" i="18"/>
  <c r="G1894" i="18"/>
  <c r="H1909" i="18"/>
  <c r="I1925" i="18"/>
  <c r="H1925" i="18"/>
  <c r="G1925" i="18"/>
  <c r="I1930" i="18"/>
  <c r="G1930" i="18"/>
  <c r="I1961" i="18"/>
  <c r="H1961" i="18"/>
  <c r="G1961" i="18"/>
  <c r="I1910" i="18"/>
  <c r="H1910" i="18"/>
  <c r="G1910" i="18"/>
  <c r="I1915" i="18"/>
  <c r="G1915" i="18"/>
  <c r="I1946" i="18"/>
  <c r="H1946" i="18"/>
  <c r="G1946" i="18"/>
  <c r="G1873" i="18"/>
  <c r="I1895" i="18"/>
  <c r="H1895" i="18"/>
  <c r="G1895" i="18"/>
  <c r="I1900" i="18"/>
  <c r="G1900" i="18"/>
  <c r="H1915" i="18"/>
  <c r="I1931" i="18"/>
  <c r="H1931" i="18"/>
  <c r="G1931" i="18"/>
  <c r="I1967" i="18"/>
  <c r="H1967" i="18"/>
  <c r="G1967" i="18"/>
  <c r="H1873" i="18"/>
  <c r="I1885" i="18"/>
  <c r="G1885" i="18"/>
  <c r="I1916" i="18"/>
  <c r="H1916" i="18"/>
  <c r="G1916" i="18"/>
  <c r="I1921" i="18"/>
  <c r="G1921" i="18"/>
  <c r="I1952" i="18"/>
  <c r="H1952" i="18"/>
  <c r="G1952" i="18"/>
  <c r="G1867" i="18"/>
  <c r="H1885" i="18"/>
  <c r="I1901" i="18"/>
  <c r="H1901" i="18"/>
  <c r="G1901" i="18"/>
  <c r="I1906" i="18"/>
  <c r="G1906" i="18"/>
  <c r="H1921" i="18"/>
  <c r="I1937" i="18"/>
  <c r="H1937" i="18"/>
  <c r="G1937" i="18"/>
  <c r="I1973" i="18"/>
  <c r="H1973" i="18"/>
  <c r="G1973" i="18"/>
  <c r="G1501" i="18"/>
  <c r="G1504" i="18"/>
  <c r="G1507" i="18"/>
  <c r="G1510" i="18"/>
  <c r="G1513" i="18"/>
  <c r="G1516" i="18"/>
  <c r="G1519" i="18"/>
  <c r="G1522" i="18"/>
  <c r="G1525" i="18"/>
  <c r="G1528" i="18"/>
  <c r="G1531" i="18"/>
  <c r="G1534" i="18"/>
  <c r="G1537" i="18"/>
  <c r="G1540" i="18"/>
  <c r="G1543" i="18"/>
  <c r="G1546" i="18"/>
  <c r="G1549" i="18"/>
  <c r="G1552" i="18"/>
  <c r="G1555" i="18"/>
  <c r="G1558" i="18"/>
  <c r="G1561" i="18"/>
  <c r="G1564" i="18"/>
  <c r="G1567" i="18"/>
  <c r="G1570" i="18"/>
  <c r="G1573" i="18"/>
  <c r="G1576" i="18"/>
  <c r="G1579" i="18"/>
  <c r="G1582" i="18"/>
  <c r="G1585" i="18"/>
  <c r="G1588" i="18"/>
  <c r="G1591" i="18"/>
  <c r="G1594" i="18"/>
  <c r="G1597" i="18"/>
  <c r="G1600" i="18"/>
  <c r="G1603" i="18"/>
  <c r="G1606" i="18"/>
  <c r="G1609" i="18"/>
  <c r="G1612" i="18"/>
  <c r="G1615" i="18"/>
  <c r="G1618" i="18"/>
  <c r="G1621" i="18"/>
  <c r="G1624" i="18"/>
  <c r="G1627" i="18"/>
  <c r="G1630" i="18"/>
  <c r="G1633" i="18"/>
  <c r="G1636" i="18"/>
  <c r="G1639" i="18"/>
  <c r="G1642" i="18"/>
  <c r="G1645" i="18"/>
  <c r="G1648" i="18"/>
  <c r="G1651" i="18"/>
  <c r="G1654" i="18"/>
  <c r="G1657" i="18"/>
  <c r="G1660" i="18"/>
  <c r="G1663" i="18"/>
  <c r="G1666" i="18"/>
  <c r="G1669" i="18"/>
  <c r="G1672" i="18"/>
  <c r="G1675" i="18"/>
  <c r="G1678" i="18"/>
  <c r="G1681" i="18"/>
  <c r="G1684" i="18"/>
  <c r="G1687" i="18"/>
  <c r="G1690" i="18"/>
  <c r="G1693" i="18"/>
  <c r="G1696" i="18"/>
  <c r="G1699" i="18"/>
  <c r="G1702" i="18"/>
  <c r="G1705" i="18"/>
  <c r="G1708" i="18"/>
  <c r="G1711" i="18"/>
  <c r="G1714" i="18"/>
  <c r="G1717" i="18"/>
  <c r="G1720" i="18"/>
  <c r="G1723" i="18"/>
  <c r="G1726" i="18"/>
  <c r="G1729" i="18"/>
  <c r="G1732" i="18"/>
  <c r="G1735" i="18"/>
  <c r="G1738" i="18"/>
  <c r="G1741" i="18"/>
  <c r="G1744" i="18"/>
  <c r="G1747" i="18"/>
  <c r="G1750" i="18"/>
  <c r="G1753" i="18"/>
  <c r="G1756" i="18"/>
  <c r="G1759" i="18"/>
  <c r="G1762" i="18"/>
  <c r="G1765" i="18"/>
  <c r="G1768" i="18"/>
  <c r="G1771" i="18"/>
  <c r="G1774" i="18"/>
  <c r="G1777" i="18"/>
  <c r="G1780" i="18"/>
  <c r="G1783" i="18"/>
  <c r="G1786" i="18"/>
  <c r="G1789" i="18"/>
  <c r="G1792" i="18"/>
  <c r="G1795" i="18"/>
  <c r="G1798" i="18"/>
  <c r="G1801" i="18"/>
  <c r="G1804" i="18"/>
  <c r="G1807" i="18"/>
  <c r="G1810" i="18"/>
  <c r="G1813" i="18"/>
  <c r="G1816" i="18"/>
  <c r="G1819" i="18"/>
  <c r="G1822" i="18"/>
  <c r="G1825" i="18"/>
  <c r="G1828" i="18"/>
  <c r="G1831" i="18"/>
  <c r="G1834" i="18"/>
  <c r="G1837" i="18"/>
  <c r="G1840" i="18"/>
  <c r="G1843" i="18"/>
  <c r="G1846" i="18"/>
  <c r="G1849" i="18"/>
  <c r="G1852" i="18"/>
  <c r="G1855" i="18"/>
  <c r="G1858" i="18"/>
  <c r="G1861" i="18"/>
  <c r="G1864" i="18"/>
  <c r="H1867" i="18"/>
  <c r="H1874" i="18"/>
  <c r="I1886" i="18"/>
  <c r="H1886" i="18"/>
  <c r="G1886" i="18"/>
  <c r="I1891" i="18"/>
  <c r="G1891" i="18"/>
  <c r="H1906" i="18"/>
  <c r="I1922" i="18"/>
  <c r="H1922" i="18"/>
  <c r="G1922" i="18"/>
  <c r="I1927" i="18"/>
  <c r="G1927" i="18"/>
  <c r="I1958" i="18"/>
  <c r="H1958" i="18"/>
  <c r="G1958" i="18"/>
  <c r="H1864" i="18"/>
  <c r="G1871" i="18"/>
  <c r="I1874" i="18"/>
  <c r="H1891" i="18"/>
  <c r="I1907" i="18"/>
  <c r="H1907" i="18"/>
  <c r="G1907" i="18"/>
  <c r="I1912" i="18"/>
  <c r="G1912" i="18"/>
  <c r="H1927" i="18"/>
  <c r="I1943" i="18"/>
  <c r="H1943" i="18"/>
  <c r="G1943" i="18"/>
  <c r="I1979" i="18"/>
  <c r="H1979" i="18"/>
  <c r="G1979" i="18"/>
  <c r="I1892" i="18"/>
  <c r="H1892" i="18"/>
  <c r="G1892" i="18"/>
  <c r="I1897" i="18"/>
  <c r="G1897" i="18"/>
  <c r="I1928" i="18"/>
  <c r="H1928" i="18"/>
  <c r="G1928" i="18"/>
  <c r="I1964" i="18"/>
  <c r="H1964" i="18"/>
  <c r="G1964" i="18"/>
  <c r="H1882" i="18"/>
  <c r="H1897" i="18"/>
  <c r="I1913" i="18"/>
  <c r="H1913" i="18"/>
  <c r="G1913" i="18"/>
  <c r="I1918" i="18"/>
  <c r="G1918" i="18"/>
  <c r="I1949" i="18"/>
  <c r="H1949" i="18"/>
  <c r="G1949" i="18"/>
  <c r="I2144" i="18"/>
  <c r="H2144" i="18"/>
  <c r="G2144" i="18"/>
  <c r="I2150" i="18"/>
  <c r="H2150" i="18"/>
  <c r="G2150" i="18"/>
  <c r="I2156" i="18"/>
  <c r="H2156" i="18"/>
  <c r="G2156" i="18"/>
  <c r="I2162" i="18"/>
  <c r="H2162" i="18"/>
  <c r="G2162" i="18"/>
  <c r="I2168" i="18"/>
  <c r="H2168" i="18"/>
  <c r="G2168" i="18"/>
  <c r="I2174" i="18"/>
  <c r="H2174" i="18"/>
  <c r="G2174" i="18"/>
  <c r="I2180" i="18"/>
  <c r="H2180" i="18"/>
  <c r="G2180" i="18"/>
  <c r="I2186" i="18"/>
  <c r="H2186" i="18"/>
  <c r="G2186" i="18"/>
  <c r="I2192" i="18"/>
  <c r="H2192" i="18"/>
  <c r="G2192" i="18"/>
  <c r="I2198" i="18"/>
  <c r="H2198" i="18"/>
  <c r="G2198" i="18"/>
  <c r="I2233" i="18"/>
  <c r="H2233" i="18"/>
  <c r="G2233" i="18"/>
  <c r="I2134" i="18"/>
  <c r="H2134" i="18"/>
  <c r="I2212" i="18"/>
  <c r="H2212" i="18"/>
  <c r="G2212" i="18"/>
  <c r="I2114" i="18"/>
  <c r="H2114" i="18"/>
  <c r="G2118" i="18"/>
  <c r="I2126" i="18"/>
  <c r="H2126" i="18"/>
  <c r="G2130" i="18"/>
  <c r="G2134" i="18"/>
  <c r="H2139" i="18"/>
  <c r="G2145" i="18"/>
  <c r="G2151" i="18"/>
  <c r="G2157" i="18"/>
  <c r="G2163" i="18"/>
  <c r="G2169" i="18"/>
  <c r="G2175" i="18"/>
  <c r="G2181" i="18"/>
  <c r="I2213" i="18"/>
  <c r="H2213" i="18"/>
  <c r="G2213" i="18"/>
  <c r="I2227" i="18"/>
  <c r="H2227" i="18"/>
  <c r="G2227" i="18"/>
  <c r="H2118" i="18"/>
  <c r="H2130" i="18"/>
  <c r="I2135" i="18"/>
  <c r="H2135" i="18"/>
  <c r="I2140" i="18"/>
  <c r="H2140" i="18"/>
  <c r="H2145" i="18"/>
  <c r="H2151" i="18"/>
  <c r="H2157" i="18"/>
  <c r="H2163" i="18"/>
  <c r="H2169" i="18"/>
  <c r="H2175" i="18"/>
  <c r="H2181" i="18"/>
  <c r="I2206" i="18"/>
  <c r="H2206" i="18"/>
  <c r="G2206" i="18"/>
  <c r="G1933" i="18"/>
  <c r="G1936" i="18"/>
  <c r="G1939" i="18"/>
  <c r="G1942" i="18"/>
  <c r="G1945" i="18"/>
  <c r="G1948" i="18"/>
  <c r="G1951" i="18"/>
  <c r="G1954" i="18"/>
  <c r="G1957" i="18"/>
  <c r="G1960" i="18"/>
  <c r="G1963" i="18"/>
  <c r="G1966" i="18"/>
  <c r="G1969" i="18"/>
  <c r="G1972" i="18"/>
  <c r="G1975" i="18"/>
  <c r="G1978" i="18"/>
  <c r="G1981" i="18"/>
  <c r="G1984" i="18"/>
  <c r="G1987" i="18"/>
  <c r="G1990" i="18"/>
  <c r="G1993" i="18"/>
  <c r="G1996" i="18"/>
  <c r="G1999" i="18"/>
  <c r="G2002" i="18"/>
  <c r="G2005" i="18"/>
  <c r="G2008" i="18"/>
  <c r="G2011" i="18"/>
  <c r="G2014" i="18"/>
  <c r="G2017" i="18"/>
  <c r="G2020" i="18"/>
  <c r="G2023" i="18"/>
  <c r="G2026" i="18"/>
  <c r="G2029" i="18"/>
  <c r="G2032" i="18"/>
  <c r="G2035" i="18"/>
  <c r="G2038" i="18"/>
  <c r="G2041" i="18"/>
  <c r="G2044" i="18"/>
  <c r="G2047" i="18"/>
  <c r="G2050" i="18"/>
  <c r="G2053" i="18"/>
  <c r="G2056" i="18"/>
  <c r="G2059" i="18"/>
  <c r="G2062" i="18"/>
  <c r="G2065" i="18"/>
  <c r="G2068" i="18"/>
  <c r="G2071" i="18"/>
  <c r="G2074" i="18"/>
  <c r="G2077" i="18"/>
  <c r="G2080" i="18"/>
  <c r="G2083" i="18"/>
  <c r="G2086" i="18"/>
  <c r="G2089" i="18"/>
  <c r="G2092" i="18"/>
  <c r="G2095" i="18"/>
  <c r="G2098" i="18"/>
  <c r="G2101" i="18"/>
  <c r="G2104" i="18"/>
  <c r="G2107" i="18"/>
  <c r="I2110" i="18"/>
  <c r="I2122" i="18"/>
  <c r="G2135" i="18"/>
  <c r="G2140" i="18"/>
  <c r="I2146" i="18"/>
  <c r="H2146" i="18"/>
  <c r="I2152" i="18"/>
  <c r="H2152" i="18"/>
  <c r="I2158" i="18"/>
  <c r="H2158" i="18"/>
  <c r="I2164" i="18"/>
  <c r="H2164" i="18"/>
  <c r="I2170" i="18"/>
  <c r="H2170" i="18"/>
  <c r="I2176" i="18"/>
  <c r="H2176" i="18"/>
  <c r="I2182" i="18"/>
  <c r="H2182" i="18"/>
  <c r="I2188" i="18"/>
  <c r="H2188" i="18"/>
  <c r="I2194" i="18"/>
  <c r="H2194" i="18"/>
  <c r="I2200" i="18"/>
  <c r="H2200" i="18"/>
  <c r="I2207" i="18"/>
  <c r="H2207" i="18"/>
  <c r="G2207" i="18"/>
  <c r="I2221" i="18"/>
  <c r="H2221" i="18"/>
  <c r="G2221" i="18"/>
  <c r="I2111" i="18"/>
  <c r="H2111" i="18"/>
  <c r="I2123" i="18"/>
  <c r="H2123" i="18"/>
  <c r="I2131" i="18"/>
  <c r="H2131" i="18"/>
  <c r="I2141" i="18"/>
  <c r="H2141" i="18"/>
  <c r="I2236" i="18"/>
  <c r="H2236" i="18"/>
  <c r="G2236" i="18"/>
  <c r="G2111" i="18"/>
  <c r="G2119" i="18"/>
  <c r="G2123" i="18"/>
  <c r="G2131" i="18"/>
  <c r="G2136" i="18"/>
  <c r="G2141" i="18"/>
  <c r="I2147" i="18"/>
  <c r="H2147" i="18"/>
  <c r="G2147" i="18"/>
  <c r="I2153" i="18"/>
  <c r="H2153" i="18"/>
  <c r="G2153" i="18"/>
  <c r="I2159" i="18"/>
  <c r="H2159" i="18"/>
  <c r="G2159" i="18"/>
  <c r="I2165" i="18"/>
  <c r="H2165" i="18"/>
  <c r="G2165" i="18"/>
  <c r="I2171" i="18"/>
  <c r="H2171" i="18"/>
  <c r="G2171" i="18"/>
  <c r="I2177" i="18"/>
  <c r="H2177" i="18"/>
  <c r="G2177" i="18"/>
  <c r="I2183" i="18"/>
  <c r="H2183" i="18"/>
  <c r="G2183" i="18"/>
  <c r="I2189" i="18"/>
  <c r="H2189" i="18"/>
  <c r="G2189" i="18"/>
  <c r="I2195" i="18"/>
  <c r="H2195" i="18"/>
  <c r="G2195" i="18"/>
  <c r="I2201" i="18"/>
  <c r="H2201" i="18"/>
  <c r="G2201" i="18"/>
  <c r="I2215" i="18"/>
  <c r="H2215" i="18"/>
  <c r="G2215" i="18"/>
  <c r="I2132" i="18"/>
  <c r="H2132" i="18"/>
  <c r="I2216" i="18"/>
  <c r="H2216" i="18"/>
  <c r="G2216" i="18"/>
  <c r="I2230" i="18"/>
  <c r="H2230" i="18"/>
  <c r="G2230" i="18"/>
  <c r="G1982" i="18"/>
  <c r="G1985" i="18"/>
  <c r="G1988" i="18"/>
  <c r="G1991" i="18"/>
  <c r="G1994" i="18"/>
  <c r="G1997" i="18"/>
  <c r="G2000" i="18"/>
  <c r="G2003" i="18"/>
  <c r="G2006" i="18"/>
  <c r="G2009" i="18"/>
  <c r="G2012" i="18"/>
  <c r="G2015" i="18"/>
  <c r="G2018" i="18"/>
  <c r="G2021" i="18"/>
  <c r="G2024" i="18"/>
  <c r="G2027" i="18"/>
  <c r="G2030" i="18"/>
  <c r="G2033" i="18"/>
  <c r="G2036" i="18"/>
  <c r="G2039" i="18"/>
  <c r="G2042" i="18"/>
  <c r="G2045" i="18"/>
  <c r="G2048" i="18"/>
  <c r="G2051" i="18"/>
  <c r="G2054" i="18"/>
  <c r="G2057" i="18"/>
  <c r="G2060" i="18"/>
  <c r="G2063" i="18"/>
  <c r="G2066" i="18"/>
  <c r="G2069" i="18"/>
  <c r="G2072" i="18"/>
  <c r="G2075" i="18"/>
  <c r="G2078" i="18"/>
  <c r="G2081" i="18"/>
  <c r="G2084" i="18"/>
  <c r="G2087" i="18"/>
  <c r="G2090" i="18"/>
  <c r="G2093" i="18"/>
  <c r="G2096" i="18"/>
  <c r="G2099" i="18"/>
  <c r="G2102" i="18"/>
  <c r="G2105" i="18"/>
  <c r="G2112" i="18"/>
  <c r="I2120" i="18"/>
  <c r="H2120" i="18"/>
  <c r="G2124" i="18"/>
  <c r="G2132" i="18"/>
  <c r="I2137" i="18"/>
  <c r="H2137" i="18"/>
  <c r="G2142" i="18"/>
  <c r="G2148" i="18"/>
  <c r="G2154" i="18"/>
  <c r="G2160" i="18"/>
  <c r="G2166" i="18"/>
  <c r="G2172" i="18"/>
  <c r="G2178" i="18"/>
  <c r="I2209" i="18"/>
  <c r="H2209" i="18"/>
  <c r="G2209" i="18"/>
  <c r="H1982" i="18"/>
  <c r="H1985" i="18"/>
  <c r="H1988" i="18"/>
  <c r="H1991" i="18"/>
  <c r="H1994" i="18"/>
  <c r="H1997" i="18"/>
  <c r="H2000" i="18"/>
  <c r="H2003" i="18"/>
  <c r="H2006" i="18"/>
  <c r="H2009" i="18"/>
  <c r="H2012" i="18"/>
  <c r="H2015" i="18"/>
  <c r="H2018" i="18"/>
  <c r="H2021" i="18"/>
  <c r="H2024" i="18"/>
  <c r="H2027" i="18"/>
  <c r="H2030" i="18"/>
  <c r="H2033" i="18"/>
  <c r="H2036" i="18"/>
  <c r="H2039" i="18"/>
  <c r="H2042" i="18"/>
  <c r="H2045" i="18"/>
  <c r="H2048" i="18"/>
  <c r="H2051" i="18"/>
  <c r="H2054" i="18"/>
  <c r="H2057" i="18"/>
  <c r="H2060" i="18"/>
  <c r="H2063" i="18"/>
  <c r="H2066" i="18"/>
  <c r="H2069" i="18"/>
  <c r="H2072" i="18"/>
  <c r="H2075" i="18"/>
  <c r="H2078" i="18"/>
  <c r="H2081" i="18"/>
  <c r="H2084" i="18"/>
  <c r="H2087" i="18"/>
  <c r="H2090" i="18"/>
  <c r="H2093" i="18"/>
  <c r="H2096" i="18"/>
  <c r="H2099" i="18"/>
  <c r="H2102" i="18"/>
  <c r="H2105" i="18"/>
  <c r="H2112" i="18"/>
  <c r="G2116" i="18"/>
  <c r="G2120" i="18"/>
  <c r="H2124" i="18"/>
  <c r="G2128" i="18"/>
  <c r="G2137" i="18"/>
  <c r="H2142" i="18"/>
  <c r="H2148" i="18"/>
  <c r="H2154" i="18"/>
  <c r="H2160" i="18"/>
  <c r="H2166" i="18"/>
  <c r="H2172" i="18"/>
  <c r="H2178" i="18"/>
  <c r="I2210" i="18"/>
  <c r="H2210" i="18"/>
  <c r="G2210" i="18"/>
  <c r="I2224" i="18"/>
  <c r="H2224" i="18"/>
  <c r="G2224" i="18"/>
  <c r="I2116" i="18"/>
  <c r="I2128" i="18"/>
  <c r="G2133" i="18"/>
  <c r="I2138" i="18"/>
  <c r="H2138" i="18"/>
  <c r="I2143" i="18"/>
  <c r="H2143" i="18"/>
  <c r="I2149" i="18"/>
  <c r="H2149" i="18"/>
  <c r="I2155" i="18"/>
  <c r="H2155" i="18"/>
  <c r="I2161" i="18"/>
  <c r="H2161" i="18"/>
  <c r="I2167" i="18"/>
  <c r="H2167" i="18"/>
  <c r="I2173" i="18"/>
  <c r="H2173" i="18"/>
  <c r="I2179" i="18"/>
  <c r="H2179" i="18"/>
  <c r="I2185" i="18"/>
  <c r="H2185" i="18"/>
  <c r="I2191" i="18"/>
  <c r="H2191" i="18"/>
  <c r="I2197" i="18"/>
  <c r="H2197" i="18"/>
  <c r="I2203" i="18"/>
  <c r="H2203" i="18"/>
  <c r="G2203" i="18"/>
  <c r="I2117" i="18"/>
  <c r="H2117" i="18"/>
  <c r="I2129" i="18"/>
  <c r="H2129" i="18"/>
  <c r="G2138" i="18"/>
  <c r="G2143" i="18"/>
  <c r="G2149" i="18"/>
  <c r="G2155" i="18"/>
  <c r="G2161" i="18"/>
  <c r="G2167" i="18"/>
  <c r="G2173" i="18"/>
  <c r="G2179" i="18"/>
  <c r="G2185" i="18"/>
  <c r="G2191" i="18"/>
  <c r="G2197" i="18"/>
  <c r="I2204" i="18"/>
  <c r="H2204" i="18"/>
  <c r="G2204" i="18"/>
  <c r="I2218" i="18"/>
  <c r="H2218" i="18"/>
  <c r="G2218" i="18"/>
  <c r="G2346" i="18"/>
  <c r="G2364" i="18"/>
  <c r="G2382" i="18"/>
  <c r="G2393" i="18"/>
  <c r="G2397" i="18"/>
  <c r="G2406" i="18"/>
  <c r="G2332" i="18"/>
  <c r="G2339" i="18"/>
  <c r="H2346" i="18"/>
  <c r="G2350" i="18"/>
  <c r="G2357" i="18"/>
  <c r="H2364" i="18"/>
  <c r="G2368" i="18"/>
  <c r="G2375" i="18"/>
  <c r="H2382" i="18"/>
  <c r="G2386" i="18"/>
  <c r="I2393" i="18"/>
  <c r="H2397" i="18"/>
  <c r="H2402" i="18"/>
  <c r="G2402" i="18"/>
  <c r="H2406" i="18"/>
  <c r="H2411" i="18"/>
  <c r="G2411" i="18"/>
  <c r="H2420" i="18"/>
  <c r="G2420" i="18"/>
  <c r="H2429" i="18"/>
  <c r="G2429" i="18"/>
  <c r="H2438" i="18"/>
  <c r="G2438" i="18"/>
  <c r="H2447" i="18"/>
  <c r="G2447" i="18"/>
  <c r="H2456" i="18"/>
  <c r="G2456" i="18"/>
  <c r="H2465" i="18"/>
  <c r="G2465" i="18"/>
  <c r="H2474" i="18"/>
  <c r="G2474" i="18"/>
  <c r="H2483" i="18"/>
  <c r="G2483" i="18"/>
  <c r="G2239" i="18"/>
  <c r="G2242" i="18"/>
  <c r="G2245" i="18"/>
  <c r="G2248" i="18"/>
  <c r="G2251" i="18"/>
  <c r="G2254" i="18"/>
  <c r="G2257" i="18"/>
  <c r="G2260" i="18"/>
  <c r="G2263" i="18"/>
  <c r="G2266" i="18"/>
  <c r="G2269" i="18"/>
  <c r="G2272" i="18"/>
  <c r="G2275" i="18"/>
  <c r="G2278" i="18"/>
  <c r="G2281" i="18"/>
  <c r="G2284" i="18"/>
  <c r="G2287" i="18"/>
  <c r="G2290" i="18"/>
  <c r="G2293" i="18"/>
  <c r="G2296" i="18"/>
  <c r="G2299" i="18"/>
  <c r="G2302" i="18"/>
  <c r="G2305" i="18"/>
  <c r="G2308" i="18"/>
  <c r="G2311" i="18"/>
  <c r="G2314" i="18"/>
  <c r="G2317" i="18"/>
  <c r="G2320" i="18"/>
  <c r="G2323" i="18"/>
  <c r="G2326" i="18"/>
  <c r="G2336" i="18"/>
  <c r="G2347" i="18"/>
  <c r="G2354" i="18"/>
  <c r="G2365" i="18"/>
  <c r="G2372" i="18"/>
  <c r="G2383" i="18"/>
  <c r="G2390" i="18"/>
  <c r="G2394" i="18"/>
  <c r="G2398" i="18"/>
  <c r="G2407" i="18"/>
  <c r="G2416" i="18"/>
  <c r="G2425" i="18"/>
  <c r="G2434" i="18"/>
  <c r="G2443" i="18"/>
  <c r="G2452" i="18"/>
  <c r="H2239" i="18"/>
  <c r="H2242" i="18"/>
  <c r="H2245" i="18"/>
  <c r="H2248" i="18"/>
  <c r="H2251" i="18"/>
  <c r="H2254" i="18"/>
  <c r="H2257" i="18"/>
  <c r="H2260" i="18"/>
  <c r="H2263" i="18"/>
  <c r="H2266" i="18"/>
  <c r="H2269" i="18"/>
  <c r="H2272" i="18"/>
  <c r="H2275" i="18"/>
  <c r="H2278" i="18"/>
  <c r="H2281" i="18"/>
  <c r="H2284" i="18"/>
  <c r="H2287" i="18"/>
  <c r="H2290" i="18"/>
  <c r="H2293" i="18"/>
  <c r="H2296" i="18"/>
  <c r="H2299" i="18"/>
  <c r="H2302" i="18"/>
  <c r="H2305" i="18"/>
  <c r="H2308" i="18"/>
  <c r="H2311" i="18"/>
  <c r="H2314" i="18"/>
  <c r="H2317" i="18"/>
  <c r="H2320" i="18"/>
  <c r="H2323" i="18"/>
  <c r="H2326" i="18"/>
  <c r="I2336" i="18"/>
  <c r="G2340" i="18"/>
  <c r="H2347" i="18"/>
  <c r="I2354" i="18"/>
  <c r="G2358" i="18"/>
  <c r="H2365" i="18"/>
  <c r="I2372" i="18"/>
  <c r="G2376" i="18"/>
  <c r="H2383" i="18"/>
  <c r="I2390" i="18"/>
  <c r="H2394" i="18"/>
  <c r="I2398" i="18"/>
  <c r="G2403" i="18"/>
  <c r="I2407" i="18"/>
  <c r="G2412" i="18"/>
  <c r="I2416" i="18"/>
  <c r="I2425" i="18"/>
  <c r="I2434" i="18"/>
  <c r="I2443" i="18"/>
  <c r="I2452" i="18"/>
  <c r="I2461" i="18"/>
  <c r="I2470" i="18"/>
  <c r="H2340" i="18"/>
  <c r="H2358" i="18"/>
  <c r="H2376" i="18"/>
  <c r="H2399" i="18"/>
  <c r="G2399" i="18"/>
  <c r="H2403" i="18"/>
  <c r="H2408" i="18"/>
  <c r="G2408" i="18"/>
  <c r="H2412" i="18"/>
  <c r="H2417" i="18"/>
  <c r="G2417" i="18"/>
  <c r="H2426" i="18"/>
  <c r="G2426" i="18"/>
  <c r="H2435" i="18"/>
  <c r="G2435" i="18"/>
  <c r="H2444" i="18"/>
  <c r="G2444" i="18"/>
  <c r="H2453" i="18"/>
  <c r="G2453" i="18"/>
  <c r="H2462" i="18"/>
  <c r="G2462" i="18"/>
  <c r="H2471" i="18"/>
  <c r="G2471" i="18"/>
  <c r="H2480" i="18"/>
  <c r="G2480" i="18"/>
  <c r="H2489" i="18"/>
  <c r="G2489" i="18"/>
  <c r="G2219" i="18"/>
  <c r="G2222" i="18"/>
  <c r="G2225" i="18"/>
  <c r="G2228" i="18"/>
  <c r="G2231" i="18"/>
  <c r="G2234" i="18"/>
  <c r="G2237" i="18"/>
  <c r="G2240" i="18"/>
  <c r="G2243" i="18"/>
  <c r="G2246" i="18"/>
  <c r="G2249" i="18"/>
  <c r="G2252" i="18"/>
  <c r="G2255" i="18"/>
  <c r="G2258" i="18"/>
  <c r="G2261" i="18"/>
  <c r="G2264" i="18"/>
  <c r="G2267" i="18"/>
  <c r="G2270" i="18"/>
  <c r="G2273" i="18"/>
  <c r="G2276" i="18"/>
  <c r="G2279" i="18"/>
  <c r="G2282" i="18"/>
  <c r="G2285" i="18"/>
  <c r="G2288" i="18"/>
  <c r="G2291" i="18"/>
  <c r="G2294" i="18"/>
  <c r="G2297" i="18"/>
  <c r="G2300" i="18"/>
  <c r="G2303" i="18"/>
  <c r="G2306" i="18"/>
  <c r="G2309" i="18"/>
  <c r="G2312" i="18"/>
  <c r="G2315" i="18"/>
  <c r="G2318" i="18"/>
  <c r="G2321" i="18"/>
  <c r="G2324" i="18"/>
  <c r="G2327" i="18"/>
  <c r="G2341" i="18"/>
  <c r="G2348" i="18"/>
  <c r="G2359" i="18"/>
  <c r="G2366" i="18"/>
  <c r="G2377" i="18"/>
  <c r="G2384" i="18"/>
  <c r="G2404" i="18"/>
  <c r="G2413" i="18"/>
  <c r="G2422" i="18"/>
  <c r="G2431" i="18"/>
  <c r="G2440" i="18"/>
  <c r="H2219" i="18"/>
  <c r="H2222" i="18"/>
  <c r="H2225" i="18"/>
  <c r="H2228" i="18"/>
  <c r="H2231" i="18"/>
  <c r="H2234" i="18"/>
  <c r="H2237" i="18"/>
  <c r="H2240" i="18"/>
  <c r="H2243" i="18"/>
  <c r="H2246" i="18"/>
  <c r="H2249" i="18"/>
  <c r="H2252" i="18"/>
  <c r="H2255" i="18"/>
  <c r="H2258" i="18"/>
  <c r="H2261" i="18"/>
  <c r="H2264" i="18"/>
  <c r="H2267" i="18"/>
  <c r="H2270" i="18"/>
  <c r="H2273" i="18"/>
  <c r="H2276" i="18"/>
  <c r="H2279" i="18"/>
  <c r="H2282" i="18"/>
  <c r="H2285" i="18"/>
  <c r="H2288" i="18"/>
  <c r="H2291" i="18"/>
  <c r="H2294" i="18"/>
  <c r="H2297" i="18"/>
  <c r="H2300" i="18"/>
  <c r="H2303" i="18"/>
  <c r="H2306" i="18"/>
  <c r="H2309" i="18"/>
  <c r="H2312" i="18"/>
  <c r="H2315" i="18"/>
  <c r="H2318" i="18"/>
  <c r="H2321" i="18"/>
  <c r="H2324" i="18"/>
  <c r="H2327" i="18"/>
  <c r="G2334" i="18"/>
  <c r="H2341" i="18"/>
  <c r="I2348" i="18"/>
  <c r="G2352" i="18"/>
  <c r="H2359" i="18"/>
  <c r="I2366" i="18"/>
  <c r="G2370" i="18"/>
  <c r="H2377" i="18"/>
  <c r="I2384" i="18"/>
  <c r="G2388" i="18"/>
  <c r="G2400" i="18"/>
  <c r="I2404" i="18"/>
  <c r="G2409" i="18"/>
  <c r="I2413" i="18"/>
  <c r="I2422" i="18"/>
  <c r="I2431" i="18"/>
  <c r="I2440" i="18"/>
  <c r="I2449" i="18"/>
  <c r="I2458" i="18"/>
  <c r="I2467" i="18"/>
  <c r="H2334" i="18"/>
  <c r="H2352" i="18"/>
  <c r="H2370" i="18"/>
  <c r="H2388" i="18"/>
  <c r="H2400" i="18"/>
  <c r="H2405" i="18"/>
  <c r="G2405" i="18"/>
  <c r="H2409" i="18"/>
  <c r="H2414" i="18"/>
  <c r="G2414" i="18"/>
  <c r="H2423" i="18"/>
  <c r="G2423" i="18"/>
  <c r="H2432" i="18"/>
  <c r="G2432" i="18"/>
  <c r="H2441" i="18"/>
  <c r="G2441" i="18"/>
  <c r="H2450" i="18"/>
  <c r="G2450" i="18"/>
  <c r="H2459" i="18"/>
  <c r="G2459" i="18"/>
  <c r="H2468" i="18"/>
  <c r="G2468" i="18"/>
  <c r="H2477" i="18"/>
  <c r="G2477" i="18"/>
  <c r="H2486" i="18"/>
  <c r="G2486" i="18"/>
  <c r="I2627" i="18"/>
  <c r="H2627" i="18"/>
  <c r="I2632" i="18"/>
  <c r="H2632" i="18"/>
  <c r="I2612" i="18"/>
  <c r="H2612" i="18"/>
  <c r="I2617" i="18"/>
  <c r="H2617" i="18"/>
  <c r="I2638" i="18"/>
  <c r="H2638" i="18"/>
  <c r="I2644" i="18"/>
  <c r="H2644" i="18"/>
  <c r="I2650" i="18"/>
  <c r="H2650" i="18"/>
  <c r="I2571" i="18"/>
  <c r="G2575" i="18"/>
  <c r="G2579" i="18"/>
  <c r="I2583" i="18"/>
  <c r="G2588" i="18"/>
  <c r="G2597" i="18"/>
  <c r="I2602" i="18"/>
  <c r="H2602" i="18"/>
  <c r="G2612" i="18"/>
  <c r="G2617" i="18"/>
  <c r="I2633" i="18"/>
  <c r="H2633" i="18"/>
  <c r="G2638" i="18"/>
  <c r="G2644" i="18"/>
  <c r="G2650" i="18"/>
  <c r="I2575" i="18"/>
  <c r="I2579" i="18"/>
  <c r="I2584" i="18"/>
  <c r="H2584" i="18"/>
  <c r="I2588" i="18"/>
  <c r="I2593" i="18"/>
  <c r="H2593" i="18"/>
  <c r="I2597" i="18"/>
  <c r="I2618" i="18"/>
  <c r="H2618" i="18"/>
  <c r="I2623" i="18"/>
  <c r="H2623" i="18"/>
  <c r="I2639" i="18"/>
  <c r="H2639" i="18"/>
  <c r="G2639" i="18"/>
  <c r="I2645" i="18"/>
  <c r="H2645" i="18"/>
  <c r="G2645" i="18"/>
  <c r="I2651" i="18"/>
  <c r="H2651" i="18"/>
  <c r="G2651" i="18"/>
  <c r="I2657" i="18"/>
  <c r="H2657" i="18"/>
  <c r="G2657" i="18"/>
  <c r="I2663" i="18"/>
  <c r="H2663" i="18"/>
  <c r="G2663" i="18"/>
  <c r="I2669" i="18"/>
  <c r="H2669" i="18"/>
  <c r="G2669" i="18"/>
  <c r="I2675" i="18"/>
  <c r="H2675" i="18"/>
  <c r="G2675" i="18"/>
  <c r="I2681" i="18"/>
  <c r="H2681" i="18"/>
  <c r="G2681" i="18"/>
  <c r="I2687" i="18"/>
  <c r="H2687" i="18"/>
  <c r="G2687" i="18"/>
  <c r="G2558" i="18"/>
  <c r="G2572" i="18"/>
  <c r="G2584" i="18"/>
  <c r="G2593" i="18"/>
  <c r="I2603" i="18"/>
  <c r="H2603" i="18"/>
  <c r="I2608" i="18"/>
  <c r="H2608" i="18"/>
  <c r="G2618" i="18"/>
  <c r="G2623" i="18"/>
  <c r="G2492" i="18"/>
  <c r="G2495" i="18"/>
  <c r="G2498" i="18"/>
  <c r="G2501" i="18"/>
  <c r="G2504" i="18"/>
  <c r="G2507" i="18"/>
  <c r="G2510" i="18"/>
  <c r="G2513" i="18"/>
  <c r="G2516" i="18"/>
  <c r="G2519" i="18"/>
  <c r="G2522" i="18"/>
  <c r="G2525" i="18"/>
  <c r="G2528" i="18"/>
  <c r="G2531" i="18"/>
  <c r="G2534" i="18"/>
  <c r="G2537" i="18"/>
  <c r="G2540" i="18"/>
  <c r="G2543" i="18"/>
  <c r="G2546" i="18"/>
  <c r="G2549" i="18"/>
  <c r="G2552" i="18"/>
  <c r="G2555" i="18"/>
  <c r="H2558" i="18"/>
  <c r="H2565" i="18"/>
  <c r="I2572" i="18"/>
  <c r="G2576" i="18"/>
  <c r="H2580" i="18"/>
  <c r="G2603" i="18"/>
  <c r="G2608" i="18"/>
  <c r="I2624" i="18"/>
  <c r="H2624" i="18"/>
  <c r="I2629" i="18"/>
  <c r="H2629" i="18"/>
  <c r="I2565" i="18"/>
  <c r="G2569" i="18"/>
  <c r="I2576" i="18"/>
  <c r="I2580" i="18"/>
  <c r="G2585" i="18"/>
  <c r="G2594" i="18"/>
  <c r="I2609" i="18"/>
  <c r="H2609" i="18"/>
  <c r="I2614" i="18"/>
  <c r="H2614" i="18"/>
  <c r="G2624" i="18"/>
  <c r="G2629" i="18"/>
  <c r="I2581" i="18"/>
  <c r="H2581" i="18"/>
  <c r="I2590" i="18"/>
  <c r="H2590" i="18"/>
  <c r="I2599" i="18"/>
  <c r="H2599" i="18"/>
  <c r="I2630" i="18"/>
  <c r="H2630" i="18"/>
  <c r="I2635" i="18"/>
  <c r="H2635" i="18"/>
  <c r="I2641" i="18"/>
  <c r="H2641" i="18"/>
  <c r="I2647" i="18"/>
  <c r="H2647" i="18"/>
  <c r="I2653" i="18"/>
  <c r="H2653" i="18"/>
  <c r="H2559" i="18"/>
  <c r="G2566" i="18"/>
  <c r="H2577" i="18"/>
  <c r="G2581" i="18"/>
  <c r="G2590" i="18"/>
  <c r="G2599" i="18"/>
  <c r="I2615" i="18"/>
  <c r="H2615" i="18"/>
  <c r="I2620" i="18"/>
  <c r="H2620" i="18"/>
  <c r="G2630" i="18"/>
  <c r="G2635" i="18"/>
  <c r="G2641" i="18"/>
  <c r="G2647" i="18"/>
  <c r="G2653" i="18"/>
  <c r="I2559" i="18"/>
  <c r="I2566" i="18"/>
  <c r="I2577" i="18"/>
  <c r="I2600" i="18"/>
  <c r="H2600" i="18"/>
  <c r="I2605" i="18"/>
  <c r="H2605" i="18"/>
  <c r="I2636" i="18"/>
  <c r="H2636" i="18"/>
  <c r="G2636" i="18"/>
  <c r="I2642" i="18"/>
  <c r="H2642" i="18"/>
  <c r="G2642" i="18"/>
  <c r="I2648" i="18"/>
  <c r="H2648" i="18"/>
  <c r="G2648" i="18"/>
  <c r="I2654" i="18"/>
  <c r="H2654" i="18"/>
  <c r="G2654" i="18"/>
  <c r="I2660" i="18"/>
  <c r="H2660" i="18"/>
  <c r="G2660" i="18"/>
  <c r="I2666" i="18"/>
  <c r="H2666" i="18"/>
  <c r="G2666" i="18"/>
  <c r="I2672" i="18"/>
  <c r="H2672" i="18"/>
  <c r="G2672" i="18"/>
  <c r="I2678" i="18"/>
  <c r="H2678" i="18"/>
  <c r="G2678" i="18"/>
  <c r="I2684" i="18"/>
  <c r="H2684" i="18"/>
  <c r="G2684" i="18"/>
  <c r="G2563" i="18"/>
  <c r="G2582" i="18"/>
  <c r="G2591" i="18"/>
  <c r="G2600" i="18"/>
  <c r="G2605" i="18"/>
  <c r="I2621" i="18"/>
  <c r="H2621" i="18"/>
  <c r="I2626" i="18"/>
  <c r="H2626" i="18"/>
  <c r="I2563" i="18"/>
  <c r="H2574" i="18"/>
  <c r="G2578" i="18"/>
  <c r="I2582" i="18"/>
  <c r="I2587" i="18"/>
  <c r="H2587" i="18"/>
  <c r="I2591" i="18"/>
  <c r="I2596" i="18"/>
  <c r="H2596" i="18"/>
  <c r="I2606" i="18"/>
  <c r="H2606" i="18"/>
  <c r="I2611" i="18"/>
  <c r="H2611" i="18"/>
  <c r="G2621" i="18"/>
  <c r="G2626" i="18"/>
  <c r="I2781" i="18"/>
  <c r="H2781" i="18"/>
  <c r="G2785" i="18"/>
  <c r="I2789" i="18"/>
  <c r="H2789" i="18"/>
  <c r="I2798" i="18"/>
  <c r="H2798" i="18"/>
  <c r="I2807" i="18"/>
  <c r="H2807" i="18"/>
  <c r="G2812" i="18"/>
  <c r="I2817" i="18"/>
  <c r="H2817" i="18"/>
  <c r="G2817" i="18"/>
  <c r="I2822" i="18"/>
  <c r="H2822" i="18"/>
  <c r="H2827" i="18"/>
  <c r="I2828" i="18"/>
  <c r="H2828" i="18"/>
  <c r="I2834" i="18"/>
  <c r="H2834" i="18"/>
  <c r="I2840" i="18"/>
  <c r="H2840" i="18"/>
  <c r="I2856" i="18"/>
  <c r="H2856" i="18"/>
  <c r="G2856" i="18"/>
  <c r="I2861" i="18"/>
  <c r="H2861" i="18"/>
  <c r="H2656" i="18"/>
  <c r="H2659" i="18"/>
  <c r="H2662" i="18"/>
  <c r="H2665" i="18"/>
  <c r="H2668" i="18"/>
  <c r="H2671" i="18"/>
  <c r="H2674" i="18"/>
  <c r="H2677" i="18"/>
  <c r="H2680" i="18"/>
  <c r="H2683" i="18"/>
  <c r="H2686" i="18"/>
  <c r="H2689" i="18"/>
  <c r="H2692" i="18"/>
  <c r="H2695" i="18"/>
  <c r="H2698" i="18"/>
  <c r="H2701" i="18"/>
  <c r="H2704" i="18"/>
  <c r="H2707" i="18"/>
  <c r="H2710" i="18"/>
  <c r="H2713" i="18"/>
  <c r="H2716" i="18"/>
  <c r="H2719" i="18"/>
  <c r="H2722" i="18"/>
  <c r="H2725" i="18"/>
  <c r="H2728" i="18"/>
  <c r="H2731" i="18"/>
  <c r="H2734" i="18"/>
  <c r="H2737" i="18"/>
  <c r="H2740" i="18"/>
  <c r="H2743" i="18"/>
  <c r="H2746" i="18"/>
  <c r="H2749" i="18"/>
  <c r="H2752" i="18"/>
  <c r="H2755" i="18"/>
  <c r="H2758" i="18"/>
  <c r="H2761" i="18"/>
  <c r="H2764" i="18"/>
  <c r="H2767" i="18"/>
  <c r="H2770" i="18"/>
  <c r="I2777" i="18"/>
  <c r="I2790" i="18"/>
  <c r="H2790" i="18"/>
  <c r="H2794" i="18"/>
  <c r="I2799" i="18"/>
  <c r="H2799" i="18"/>
  <c r="H2803" i="18"/>
  <c r="I2808" i="18"/>
  <c r="H2808" i="18"/>
  <c r="G2818" i="18"/>
  <c r="I2823" i="18"/>
  <c r="H2823" i="18"/>
  <c r="G2823" i="18"/>
  <c r="G2828" i="18"/>
  <c r="G2834" i="18"/>
  <c r="G2840" i="18"/>
  <c r="I2846" i="18"/>
  <c r="H2846" i="18"/>
  <c r="G2861" i="18"/>
  <c r="I2778" i="18"/>
  <c r="H2778" i="18"/>
  <c r="I2813" i="18"/>
  <c r="H2813" i="18"/>
  <c r="I2829" i="18"/>
  <c r="H2829" i="18"/>
  <c r="G2829" i="18"/>
  <c r="I2835" i="18"/>
  <c r="H2835" i="18"/>
  <c r="G2835" i="18"/>
  <c r="I2841" i="18"/>
  <c r="H2841" i="18"/>
  <c r="G2841" i="18"/>
  <c r="G2846" i="18"/>
  <c r="I2862" i="18"/>
  <c r="H2862" i="18"/>
  <c r="G2862" i="18"/>
  <c r="I2867" i="18"/>
  <c r="H2867" i="18"/>
  <c r="I2795" i="18"/>
  <c r="H2795" i="18"/>
  <c r="I2804" i="18"/>
  <c r="H2804" i="18"/>
  <c r="I2847" i="18"/>
  <c r="H2847" i="18"/>
  <c r="G2847" i="18"/>
  <c r="I2852" i="18"/>
  <c r="H2852" i="18"/>
  <c r="I2873" i="18"/>
  <c r="H2873" i="18"/>
  <c r="G2873" i="18"/>
  <c r="I2879" i="18"/>
  <c r="H2879" i="18"/>
  <c r="G2879" i="18"/>
  <c r="I2885" i="18"/>
  <c r="H2885" i="18"/>
  <c r="G2885" i="18"/>
  <c r="G2690" i="18"/>
  <c r="G2693" i="18"/>
  <c r="G2696" i="18"/>
  <c r="G2699" i="18"/>
  <c r="G2702" i="18"/>
  <c r="G2705" i="18"/>
  <c r="G2708" i="18"/>
  <c r="G2711" i="18"/>
  <c r="G2714" i="18"/>
  <c r="G2717" i="18"/>
  <c r="G2720" i="18"/>
  <c r="G2723" i="18"/>
  <c r="G2726" i="18"/>
  <c r="G2729" i="18"/>
  <c r="G2732" i="18"/>
  <c r="G2735" i="18"/>
  <c r="G2738" i="18"/>
  <c r="G2741" i="18"/>
  <c r="G2744" i="18"/>
  <c r="G2747" i="18"/>
  <c r="G2750" i="18"/>
  <c r="G2753" i="18"/>
  <c r="G2756" i="18"/>
  <c r="G2759" i="18"/>
  <c r="G2762" i="18"/>
  <c r="G2765" i="18"/>
  <c r="G2768" i="18"/>
  <c r="G2771" i="18"/>
  <c r="G2791" i="18"/>
  <c r="G2795" i="18"/>
  <c r="G2800" i="18"/>
  <c r="G2804" i="18"/>
  <c r="G2809" i="18"/>
  <c r="I2814" i="18"/>
  <c r="H2814" i="18"/>
  <c r="G2814" i="18"/>
  <c r="I2819" i="18"/>
  <c r="H2819" i="18"/>
  <c r="G2852" i="18"/>
  <c r="I2868" i="18"/>
  <c r="H2868" i="18"/>
  <c r="G2868" i="18"/>
  <c r="I2874" i="18"/>
  <c r="H2874" i="18"/>
  <c r="G2874" i="18"/>
  <c r="H2690" i="18"/>
  <c r="H2693" i="18"/>
  <c r="H2696" i="18"/>
  <c r="H2699" i="18"/>
  <c r="H2702" i="18"/>
  <c r="H2705" i="18"/>
  <c r="H2708" i="18"/>
  <c r="H2711" i="18"/>
  <c r="H2714" i="18"/>
  <c r="H2717" i="18"/>
  <c r="H2720" i="18"/>
  <c r="H2723" i="18"/>
  <c r="H2726" i="18"/>
  <c r="H2729" i="18"/>
  <c r="H2732" i="18"/>
  <c r="H2735" i="18"/>
  <c r="H2738" i="18"/>
  <c r="H2741" i="18"/>
  <c r="H2744" i="18"/>
  <c r="H2747" i="18"/>
  <c r="H2750" i="18"/>
  <c r="H2753" i="18"/>
  <c r="H2756" i="18"/>
  <c r="H2759" i="18"/>
  <c r="H2762" i="18"/>
  <c r="H2765" i="18"/>
  <c r="H2768" i="18"/>
  <c r="H2771" i="18"/>
  <c r="I2775" i="18"/>
  <c r="H2775" i="18"/>
  <c r="G2779" i="18"/>
  <c r="I2787" i="18"/>
  <c r="H2787" i="18"/>
  <c r="H2791" i="18"/>
  <c r="I2796" i="18"/>
  <c r="H2796" i="18"/>
  <c r="H2800" i="18"/>
  <c r="I2805" i="18"/>
  <c r="H2805" i="18"/>
  <c r="H2809" i="18"/>
  <c r="G2819" i="18"/>
  <c r="I2853" i="18"/>
  <c r="H2853" i="18"/>
  <c r="G2853" i="18"/>
  <c r="I2858" i="18"/>
  <c r="H2858" i="18"/>
  <c r="H2779" i="18"/>
  <c r="I2820" i="18"/>
  <c r="H2820" i="18"/>
  <c r="G2820" i="18"/>
  <c r="I2825" i="18"/>
  <c r="H2825" i="18"/>
  <c r="I2831" i="18"/>
  <c r="H2831" i="18"/>
  <c r="I2837" i="18"/>
  <c r="H2837" i="18"/>
  <c r="I2843" i="18"/>
  <c r="H2843" i="18"/>
  <c r="I2783" i="18"/>
  <c r="I2792" i="18"/>
  <c r="H2792" i="18"/>
  <c r="I2801" i="18"/>
  <c r="H2801" i="18"/>
  <c r="I2810" i="18"/>
  <c r="H2810" i="18"/>
  <c r="H2815" i="18"/>
  <c r="G2825" i="18"/>
  <c r="G2831" i="18"/>
  <c r="G2837" i="18"/>
  <c r="G2843" i="18"/>
  <c r="I2859" i="18"/>
  <c r="H2859" i="18"/>
  <c r="G2859" i="18"/>
  <c r="I2864" i="18"/>
  <c r="H2864" i="18"/>
  <c r="G2772" i="18"/>
  <c r="I2784" i="18"/>
  <c r="H2784" i="18"/>
  <c r="G2792" i="18"/>
  <c r="G2801" i="18"/>
  <c r="G2810" i="18"/>
  <c r="I2826" i="18"/>
  <c r="H2826" i="18"/>
  <c r="G2826" i="18"/>
  <c r="I2832" i="18"/>
  <c r="H2832" i="18"/>
  <c r="G2832" i="18"/>
  <c r="I2838" i="18"/>
  <c r="H2838" i="18"/>
  <c r="G2838" i="18"/>
  <c r="I2844" i="18"/>
  <c r="H2844" i="18"/>
  <c r="G2844" i="18"/>
  <c r="I2849" i="18"/>
  <c r="H2849" i="18"/>
  <c r="G2864" i="18"/>
  <c r="I2793" i="18"/>
  <c r="H2793" i="18"/>
  <c r="I2802" i="18"/>
  <c r="H2802" i="18"/>
  <c r="I2811" i="18"/>
  <c r="H2811" i="18"/>
  <c r="G2811" i="18"/>
  <c r="I2816" i="18"/>
  <c r="H2816" i="18"/>
  <c r="I2865" i="18"/>
  <c r="H2865" i="18"/>
  <c r="G2865" i="18"/>
  <c r="I2870" i="18"/>
  <c r="H2870" i="18"/>
  <c r="G2870" i="18"/>
  <c r="I2876" i="18"/>
  <c r="H2876" i="18"/>
  <c r="G2876" i="18"/>
  <c r="I2882" i="18"/>
  <c r="H2882" i="18"/>
  <c r="G2882" i="18"/>
  <c r="I2888" i="18"/>
  <c r="H2888" i="18"/>
  <c r="G2888" i="18"/>
  <c r="G2793" i="18"/>
  <c r="G2802" i="18"/>
  <c r="G2816" i="18"/>
  <c r="G2827" i="18"/>
  <c r="I2850" i="18"/>
  <c r="H2850" i="18"/>
  <c r="G2850" i="18"/>
  <c r="I2855" i="18"/>
  <c r="H2855" i="18"/>
  <c r="I2871" i="18"/>
  <c r="H2871" i="18"/>
  <c r="G2871" i="18"/>
  <c r="I2877" i="18"/>
  <c r="H2877" i="18"/>
  <c r="G2877" i="18"/>
  <c r="I2996" i="18"/>
  <c r="G2996" i="18"/>
  <c r="G3000" i="18"/>
  <c r="G3004" i="18"/>
  <c r="G3009" i="18"/>
  <c r="G3013" i="18"/>
  <c r="G3018" i="18"/>
  <c r="G3022" i="18"/>
  <c r="G3027" i="18"/>
  <c r="G3031" i="18"/>
  <c r="G3036" i="18"/>
  <c r="G3040" i="18"/>
  <c r="G3045" i="18"/>
  <c r="G3049" i="18"/>
  <c r="H2996" i="18"/>
  <c r="H3000" i="18"/>
  <c r="I3004" i="18"/>
  <c r="H3009" i="18"/>
  <c r="I3013" i="18"/>
  <c r="H3018" i="18"/>
  <c r="I3022" i="18"/>
  <c r="H3027" i="18"/>
  <c r="I3031" i="18"/>
  <c r="I3040" i="18"/>
  <c r="I3049" i="18"/>
  <c r="I3005" i="18"/>
  <c r="H3005" i="18"/>
  <c r="G3005" i="18"/>
  <c r="I3014" i="18"/>
  <c r="H3014" i="18"/>
  <c r="G3014" i="18"/>
  <c r="I3023" i="18"/>
  <c r="H3023" i="18"/>
  <c r="G3023" i="18"/>
  <c r="I3032" i="18"/>
  <c r="H3032" i="18"/>
  <c r="G3032" i="18"/>
  <c r="I3041" i="18"/>
  <c r="H3041" i="18"/>
  <c r="G3041" i="18"/>
  <c r="I3050" i="18"/>
  <c r="H3050" i="18"/>
  <c r="G3050" i="18"/>
  <c r="I3059" i="18"/>
  <c r="H3059" i="18"/>
  <c r="G3059" i="18"/>
  <c r="I3068" i="18"/>
  <c r="H3068" i="18"/>
  <c r="G3068" i="18"/>
  <c r="I3077" i="18"/>
  <c r="H3077" i="18"/>
  <c r="G3077" i="18"/>
  <c r="I3086" i="18"/>
  <c r="H3086" i="18"/>
  <c r="G3086" i="18"/>
  <c r="I3095" i="18"/>
  <c r="H3095" i="18"/>
  <c r="G3095" i="18"/>
  <c r="G2891" i="18"/>
  <c r="G2894" i="18"/>
  <c r="G2897" i="18"/>
  <c r="G2900" i="18"/>
  <c r="G2903" i="18"/>
  <c r="G2906" i="18"/>
  <c r="G2909" i="18"/>
  <c r="G2912" i="18"/>
  <c r="G2915" i="18"/>
  <c r="G2918" i="18"/>
  <c r="G2921" i="18"/>
  <c r="G2924" i="18"/>
  <c r="G2927" i="18"/>
  <c r="G2930" i="18"/>
  <c r="G2933" i="18"/>
  <c r="G2936" i="18"/>
  <c r="G2939" i="18"/>
  <c r="G2942" i="18"/>
  <c r="G2945" i="18"/>
  <c r="G2948" i="18"/>
  <c r="G2951" i="18"/>
  <c r="G2954" i="18"/>
  <c r="G2957" i="18"/>
  <c r="G2960" i="18"/>
  <c r="G2963" i="18"/>
  <c r="G2966" i="18"/>
  <c r="G2969" i="18"/>
  <c r="G2972" i="18"/>
  <c r="G2975" i="18"/>
  <c r="G2978" i="18"/>
  <c r="G2981" i="18"/>
  <c r="G2984" i="18"/>
  <c r="G2987" i="18"/>
  <c r="G2990" i="18"/>
  <c r="G2997" i="18"/>
  <c r="H2891" i="18"/>
  <c r="H2894" i="18"/>
  <c r="H2897" i="18"/>
  <c r="H2900" i="18"/>
  <c r="H2903" i="18"/>
  <c r="H2906" i="18"/>
  <c r="H2909" i="18"/>
  <c r="H2912" i="18"/>
  <c r="H2915" i="18"/>
  <c r="H2918" i="18"/>
  <c r="H2921" i="18"/>
  <c r="H2924" i="18"/>
  <c r="H2927" i="18"/>
  <c r="H2930" i="18"/>
  <c r="H2933" i="18"/>
  <c r="H2936" i="18"/>
  <c r="H2939" i="18"/>
  <c r="H2942" i="18"/>
  <c r="H2945" i="18"/>
  <c r="H2948" i="18"/>
  <c r="H2951" i="18"/>
  <c r="H2954" i="18"/>
  <c r="H2957" i="18"/>
  <c r="H2960" i="18"/>
  <c r="H2963" i="18"/>
  <c r="H2966" i="18"/>
  <c r="H2969" i="18"/>
  <c r="H2972" i="18"/>
  <c r="H2975" i="18"/>
  <c r="H2978" i="18"/>
  <c r="H2981" i="18"/>
  <c r="H2984" i="18"/>
  <c r="H2987" i="18"/>
  <c r="H2990" i="18"/>
  <c r="H2997" i="18"/>
  <c r="G3001" i="18"/>
  <c r="G3006" i="18"/>
  <c r="G3010" i="18"/>
  <c r="G3015" i="18"/>
  <c r="G3019" i="18"/>
  <c r="G3024" i="18"/>
  <c r="G3028" i="18"/>
  <c r="G3033" i="18"/>
  <c r="G3037" i="18"/>
  <c r="G3042" i="18"/>
  <c r="G3046" i="18"/>
  <c r="I3001" i="18"/>
  <c r="H3006" i="18"/>
  <c r="I3010" i="18"/>
  <c r="H3015" i="18"/>
  <c r="I3019" i="18"/>
  <c r="H3024" i="18"/>
  <c r="I3028" i="18"/>
  <c r="H3033" i="18"/>
  <c r="I3037" i="18"/>
  <c r="I3046" i="18"/>
  <c r="I3002" i="18"/>
  <c r="H3002" i="18"/>
  <c r="G3002" i="18"/>
  <c r="I3011" i="18"/>
  <c r="H3011" i="18"/>
  <c r="G3011" i="18"/>
  <c r="I3020" i="18"/>
  <c r="H3020" i="18"/>
  <c r="G3020" i="18"/>
  <c r="I3029" i="18"/>
  <c r="H3029" i="18"/>
  <c r="G3029" i="18"/>
  <c r="I3038" i="18"/>
  <c r="H3038" i="18"/>
  <c r="G3038" i="18"/>
  <c r="I3047" i="18"/>
  <c r="H3047" i="18"/>
  <c r="G3047" i="18"/>
  <c r="I3056" i="18"/>
  <c r="H3056" i="18"/>
  <c r="G3056" i="18"/>
  <c r="I3065" i="18"/>
  <c r="H3065" i="18"/>
  <c r="G3065" i="18"/>
  <c r="I3074" i="18"/>
  <c r="H3074" i="18"/>
  <c r="G3074" i="18"/>
  <c r="I3083" i="18"/>
  <c r="H3083" i="18"/>
  <c r="G3083" i="18"/>
  <c r="I3092" i="18"/>
  <c r="H3092" i="18"/>
  <c r="G3092" i="18"/>
  <c r="G2880" i="18"/>
  <c r="G2883" i="18"/>
  <c r="G2886" i="18"/>
  <c r="G2889" i="18"/>
  <c r="G2892" i="18"/>
  <c r="G2895" i="18"/>
  <c r="G2898" i="18"/>
  <c r="G2901" i="18"/>
  <c r="G2904" i="18"/>
  <c r="G2907" i="18"/>
  <c r="G2910" i="18"/>
  <c r="G2913" i="18"/>
  <c r="G2916" i="18"/>
  <c r="G2919" i="18"/>
  <c r="G2922" i="18"/>
  <c r="G2925" i="18"/>
  <c r="G2928" i="18"/>
  <c r="G2931" i="18"/>
  <c r="G2934" i="18"/>
  <c r="G2937" i="18"/>
  <c r="G2940" i="18"/>
  <c r="G2943" i="18"/>
  <c r="G2946" i="18"/>
  <c r="G2949" i="18"/>
  <c r="G2952" i="18"/>
  <c r="G2955" i="18"/>
  <c r="G2958" i="18"/>
  <c r="G2961" i="18"/>
  <c r="G2964" i="18"/>
  <c r="G2967" i="18"/>
  <c r="G2970" i="18"/>
  <c r="G2973" i="18"/>
  <c r="G2976" i="18"/>
  <c r="G2979" i="18"/>
  <c r="G2982" i="18"/>
  <c r="G2985" i="18"/>
  <c r="G2988" i="18"/>
  <c r="G2998" i="18"/>
  <c r="H2880" i="18"/>
  <c r="H2883" i="18"/>
  <c r="H2886" i="18"/>
  <c r="H2889" i="18"/>
  <c r="H2892" i="18"/>
  <c r="H2895" i="18"/>
  <c r="H2898" i="18"/>
  <c r="H2901" i="18"/>
  <c r="H2904" i="18"/>
  <c r="H2907" i="18"/>
  <c r="H2910" i="18"/>
  <c r="H2913" i="18"/>
  <c r="H2916" i="18"/>
  <c r="H2919" i="18"/>
  <c r="H2922" i="18"/>
  <c r="H2925" i="18"/>
  <c r="H2928" i="18"/>
  <c r="H2931" i="18"/>
  <c r="H2934" i="18"/>
  <c r="H2937" i="18"/>
  <c r="H2940" i="18"/>
  <c r="H2943" i="18"/>
  <c r="H2946" i="18"/>
  <c r="H2949" i="18"/>
  <c r="H2952" i="18"/>
  <c r="H2955" i="18"/>
  <c r="H2958" i="18"/>
  <c r="H2961" i="18"/>
  <c r="H2964" i="18"/>
  <c r="H2967" i="18"/>
  <c r="H2970" i="18"/>
  <c r="H2973" i="18"/>
  <c r="H2976" i="18"/>
  <c r="H2979" i="18"/>
  <c r="H2982" i="18"/>
  <c r="H2985" i="18"/>
  <c r="H2988" i="18"/>
  <c r="I2998" i="18"/>
  <c r="G3003" i="18"/>
  <c r="G3007" i="18"/>
  <c r="G3012" i="18"/>
  <c r="G3016" i="18"/>
  <c r="G3021" i="18"/>
  <c r="G3025" i="18"/>
  <c r="G3030" i="18"/>
  <c r="G3034" i="18"/>
  <c r="G3039" i="18"/>
  <c r="G3043" i="18"/>
  <c r="G3048" i="18"/>
  <c r="I2999" i="18"/>
  <c r="G2999" i="18"/>
  <c r="H3003" i="18"/>
  <c r="I3007" i="18"/>
  <c r="H3012" i="18"/>
  <c r="I3016" i="18"/>
  <c r="H3021" i="18"/>
  <c r="I3025" i="18"/>
  <c r="H3030" i="18"/>
  <c r="I3034" i="18"/>
  <c r="H3039" i="18"/>
  <c r="I3043" i="18"/>
  <c r="H3048" i="18"/>
  <c r="I3008" i="18"/>
  <c r="H3008" i="18"/>
  <c r="G3008" i="18"/>
  <c r="I3017" i="18"/>
  <c r="H3017" i="18"/>
  <c r="G3017" i="18"/>
  <c r="I3026" i="18"/>
  <c r="H3026" i="18"/>
  <c r="G3026" i="18"/>
  <c r="I3035" i="18"/>
  <c r="H3035" i="18"/>
  <c r="G3035" i="18"/>
  <c r="I3044" i="18"/>
  <c r="H3044" i="18"/>
  <c r="G3044" i="18"/>
  <c r="I3053" i="18"/>
  <c r="H3053" i="18"/>
  <c r="G3053" i="18"/>
  <c r="I3062" i="18"/>
  <c r="H3062" i="18"/>
  <c r="G3062" i="18"/>
  <c r="I3071" i="18"/>
  <c r="H3071" i="18"/>
  <c r="G3071" i="18"/>
  <c r="I3080" i="18"/>
  <c r="H3080" i="18"/>
  <c r="G3080" i="18"/>
  <c r="I3089" i="18"/>
  <c r="H3089" i="18"/>
  <c r="G3089" i="18"/>
  <c r="I3255" i="18"/>
  <c r="H3255" i="18"/>
  <c r="G3255" i="18"/>
  <c r="I3260" i="18"/>
  <c r="H3260" i="18"/>
  <c r="I3276" i="18"/>
  <c r="H3276" i="18"/>
  <c r="G3276" i="18"/>
  <c r="I3282" i="18"/>
  <c r="H3282" i="18"/>
  <c r="G3282" i="18"/>
  <c r="I3288" i="18"/>
  <c r="H3288" i="18"/>
  <c r="G3288" i="18"/>
  <c r="I3294" i="18"/>
  <c r="H3294" i="18"/>
  <c r="G3294" i="18"/>
  <c r="I3300" i="18"/>
  <c r="H3300" i="18"/>
  <c r="G3300" i="18"/>
  <c r="G3235" i="18"/>
  <c r="G3242" i="18"/>
  <c r="H3250" i="18"/>
  <c r="G3260" i="18"/>
  <c r="H3235" i="18"/>
  <c r="H3242" i="18"/>
  <c r="I3246" i="18"/>
  <c r="H3246" i="18"/>
  <c r="G3246" i="18"/>
  <c r="I3261" i="18"/>
  <c r="H3261" i="18"/>
  <c r="G3261" i="18"/>
  <c r="I3266" i="18"/>
  <c r="H3266" i="18"/>
  <c r="I3251" i="18"/>
  <c r="H3251" i="18"/>
  <c r="H3243" i="18"/>
  <c r="G3243" i="18"/>
  <c r="G3251" i="18"/>
  <c r="I3267" i="18"/>
  <c r="H3267" i="18"/>
  <c r="G3267" i="18"/>
  <c r="I3272" i="18"/>
  <c r="H3272" i="18"/>
  <c r="I3252" i="18"/>
  <c r="H3252" i="18"/>
  <c r="G3252" i="18"/>
  <c r="I3257" i="18"/>
  <c r="H3257" i="18"/>
  <c r="I3278" i="18"/>
  <c r="H3278" i="18"/>
  <c r="G3278" i="18"/>
  <c r="I3284" i="18"/>
  <c r="H3284" i="18"/>
  <c r="G3284" i="18"/>
  <c r="I3290" i="18"/>
  <c r="H3290" i="18"/>
  <c r="G3290" i="18"/>
  <c r="I3296" i="18"/>
  <c r="H3296" i="18"/>
  <c r="G3296" i="18"/>
  <c r="I3302" i="18"/>
  <c r="H3302" i="18"/>
  <c r="G3302" i="18"/>
  <c r="I3308" i="18"/>
  <c r="H3308" i="18"/>
  <c r="G3308" i="18"/>
  <c r="I3314" i="18"/>
  <c r="H3314" i="18"/>
  <c r="G3314" i="18"/>
  <c r="I3320" i="18"/>
  <c r="H3320" i="18"/>
  <c r="G3320" i="18"/>
  <c r="I3326" i="18"/>
  <c r="H3326" i="18"/>
  <c r="G3326" i="18"/>
  <c r="I3332" i="18"/>
  <c r="H3332" i="18"/>
  <c r="G3332" i="18"/>
  <c r="I3338" i="18"/>
  <c r="H3338" i="18"/>
  <c r="G3338" i="18"/>
  <c r="I3344" i="18"/>
  <c r="H3344" i="18"/>
  <c r="G3344" i="18"/>
  <c r="I3350" i="18"/>
  <c r="H3350" i="18"/>
  <c r="G3350" i="18"/>
  <c r="I3356" i="18"/>
  <c r="H3356" i="18"/>
  <c r="G3356" i="18"/>
  <c r="I3362" i="18"/>
  <c r="H3362" i="18"/>
  <c r="G3362" i="18"/>
  <c r="H3240" i="18"/>
  <c r="G3240" i="18"/>
  <c r="G3257" i="18"/>
  <c r="I3273" i="18"/>
  <c r="H3273" i="18"/>
  <c r="G3273" i="18"/>
  <c r="I3279" i="18"/>
  <c r="H3279" i="18"/>
  <c r="G3279" i="18"/>
  <c r="I3285" i="18"/>
  <c r="H3285" i="18"/>
  <c r="G3285" i="18"/>
  <c r="I3291" i="18"/>
  <c r="H3291" i="18"/>
  <c r="G3291" i="18"/>
  <c r="I3297" i="18"/>
  <c r="H3297" i="18"/>
  <c r="G3297" i="18"/>
  <c r="G3098" i="18"/>
  <c r="G3101" i="18"/>
  <c r="G3104" i="18"/>
  <c r="G3107" i="18"/>
  <c r="G3110" i="18"/>
  <c r="G3113" i="18"/>
  <c r="G3116" i="18"/>
  <c r="G3119" i="18"/>
  <c r="G3122" i="18"/>
  <c r="G3125" i="18"/>
  <c r="G3128" i="18"/>
  <c r="G3131" i="18"/>
  <c r="G3134" i="18"/>
  <c r="G3137" i="18"/>
  <c r="G3140" i="18"/>
  <c r="G3143" i="18"/>
  <c r="G3146" i="18"/>
  <c r="G3149" i="18"/>
  <c r="G3152" i="18"/>
  <c r="G3155" i="18"/>
  <c r="G3158" i="18"/>
  <c r="G3161" i="18"/>
  <c r="G3164" i="18"/>
  <c r="G3167" i="18"/>
  <c r="G3170" i="18"/>
  <c r="G3173" i="18"/>
  <c r="G3176" i="18"/>
  <c r="G3179" i="18"/>
  <c r="G3182" i="18"/>
  <c r="G3185" i="18"/>
  <c r="G3188" i="18"/>
  <c r="G3191" i="18"/>
  <c r="G3194" i="18"/>
  <c r="G3197" i="18"/>
  <c r="G3200" i="18"/>
  <c r="G3203" i="18"/>
  <c r="G3206" i="18"/>
  <c r="G3209" i="18"/>
  <c r="G3212" i="18"/>
  <c r="G3215" i="18"/>
  <c r="G3218" i="18"/>
  <c r="G3221" i="18"/>
  <c r="G3224" i="18"/>
  <c r="G3227" i="18"/>
  <c r="G3230" i="18"/>
  <c r="G3233" i="18"/>
  <c r="I3240" i="18"/>
  <c r="G3244" i="18"/>
  <c r="G3253" i="18"/>
  <c r="I3258" i="18"/>
  <c r="H3258" i="18"/>
  <c r="G3258" i="18"/>
  <c r="I3263" i="18"/>
  <c r="H3263" i="18"/>
  <c r="H3098" i="18"/>
  <c r="H3101" i="18"/>
  <c r="H3104" i="18"/>
  <c r="H3107" i="18"/>
  <c r="H3110" i="18"/>
  <c r="H3113" i="18"/>
  <c r="H3116" i="18"/>
  <c r="H3119" i="18"/>
  <c r="H3122" i="18"/>
  <c r="H3125" i="18"/>
  <c r="H3128" i="18"/>
  <c r="H3131" i="18"/>
  <c r="H3134" i="18"/>
  <c r="H3137" i="18"/>
  <c r="H3140" i="18"/>
  <c r="H3143" i="18"/>
  <c r="H3146" i="18"/>
  <c r="H3149" i="18"/>
  <c r="H3152" i="18"/>
  <c r="H3155" i="18"/>
  <c r="H3158" i="18"/>
  <c r="H3161" i="18"/>
  <c r="H3164" i="18"/>
  <c r="H3167" i="18"/>
  <c r="H3170" i="18"/>
  <c r="H3173" i="18"/>
  <c r="H3176" i="18"/>
  <c r="H3179" i="18"/>
  <c r="H3182" i="18"/>
  <c r="H3185" i="18"/>
  <c r="H3188" i="18"/>
  <c r="H3191" i="18"/>
  <c r="H3194" i="18"/>
  <c r="H3197" i="18"/>
  <c r="H3200" i="18"/>
  <c r="H3203" i="18"/>
  <c r="H3206" i="18"/>
  <c r="H3209" i="18"/>
  <c r="H3212" i="18"/>
  <c r="H3215" i="18"/>
  <c r="H3218" i="18"/>
  <c r="H3221" i="18"/>
  <c r="H3224" i="18"/>
  <c r="H3227" i="18"/>
  <c r="H3230" i="18"/>
  <c r="H3233" i="18"/>
  <c r="H3237" i="18"/>
  <c r="G3237" i="18"/>
  <c r="H3244" i="18"/>
  <c r="H3253" i="18"/>
  <c r="I3264" i="18"/>
  <c r="H3264" i="18"/>
  <c r="G3264" i="18"/>
  <c r="I3269" i="18"/>
  <c r="H3269" i="18"/>
  <c r="H3234" i="18"/>
  <c r="G3234" i="18"/>
  <c r="I3249" i="18"/>
  <c r="H3249" i="18"/>
  <c r="G3249" i="18"/>
  <c r="I3254" i="18"/>
  <c r="H3254" i="18"/>
  <c r="G3269" i="18"/>
  <c r="I3270" i="18"/>
  <c r="H3270" i="18"/>
  <c r="G3270" i="18"/>
  <c r="I3275" i="18"/>
  <c r="H3275" i="18"/>
  <c r="G3275" i="18"/>
  <c r="I3281" i="18"/>
  <c r="H3281" i="18"/>
  <c r="G3281" i="18"/>
  <c r="I3287" i="18"/>
  <c r="H3287" i="18"/>
  <c r="G3287" i="18"/>
  <c r="I3293" i="18"/>
  <c r="H3293" i="18"/>
  <c r="G3293" i="18"/>
  <c r="I3299" i="18"/>
  <c r="H3299" i="18"/>
  <c r="G3299" i="18"/>
  <c r="I3305" i="18"/>
  <c r="H3305" i="18"/>
  <c r="G3305" i="18"/>
  <c r="I3311" i="18"/>
  <c r="H3311" i="18"/>
  <c r="G3311" i="18"/>
  <c r="I3317" i="18"/>
  <c r="H3317" i="18"/>
  <c r="G3317" i="18"/>
  <c r="I3323" i="18"/>
  <c r="H3323" i="18"/>
  <c r="G3323" i="18"/>
  <c r="I3329" i="18"/>
  <c r="H3329" i="18"/>
  <c r="G3329" i="18"/>
  <c r="I3335" i="18"/>
  <c r="H3335" i="18"/>
  <c r="G3335" i="18"/>
  <c r="I3341" i="18"/>
  <c r="H3341" i="18"/>
  <c r="G3341" i="18"/>
  <c r="I3347" i="18"/>
  <c r="H3347" i="18"/>
  <c r="G3347" i="18"/>
  <c r="I3353" i="18"/>
  <c r="H3353" i="18"/>
  <c r="G3353" i="18"/>
  <c r="I3359" i="18"/>
  <c r="H3359" i="18"/>
  <c r="G3359" i="18"/>
  <c r="I3490" i="18"/>
  <c r="H3490" i="18"/>
  <c r="G3490" i="18"/>
  <c r="I3495" i="18"/>
  <c r="H3495" i="18"/>
  <c r="I3454" i="18"/>
  <c r="H3454" i="18"/>
  <c r="G3454" i="18"/>
  <c r="I3463" i="18"/>
  <c r="H3463" i="18"/>
  <c r="G3463" i="18"/>
  <c r="I3472" i="18"/>
  <c r="H3472" i="18"/>
  <c r="G3472" i="18"/>
  <c r="I3481" i="18"/>
  <c r="H3481" i="18"/>
  <c r="G3481" i="18"/>
  <c r="G3495" i="18"/>
  <c r="G3506" i="18"/>
  <c r="I3511" i="18"/>
  <c r="H3511" i="18"/>
  <c r="G3511" i="18"/>
  <c r="G3491" i="18"/>
  <c r="I3496" i="18"/>
  <c r="H3496" i="18"/>
  <c r="G3496" i="18"/>
  <c r="G3527" i="18"/>
  <c r="H3527" i="18"/>
  <c r="G3365" i="18"/>
  <c r="G3368" i="18"/>
  <c r="G3371" i="18"/>
  <c r="G3374" i="18"/>
  <c r="G3377" i="18"/>
  <c r="G3380" i="18"/>
  <c r="G3383" i="18"/>
  <c r="G3386" i="18"/>
  <c r="G3389" i="18"/>
  <c r="G3392" i="18"/>
  <c r="G3395" i="18"/>
  <c r="G3398" i="18"/>
  <c r="G3401" i="18"/>
  <c r="G3404" i="18"/>
  <c r="G3407" i="18"/>
  <c r="G3410" i="18"/>
  <c r="G3413" i="18"/>
  <c r="G3416" i="18"/>
  <c r="G3419" i="18"/>
  <c r="G3422" i="18"/>
  <c r="G3425" i="18"/>
  <c r="G3428" i="18"/>
  <c r="G3431" i="18"/>
  <c r="G3434" i="18"/>
  <c r="G3437" i="18"/>
  <c r="G3440" i="18"/>
  <c r="G3443" i="18"/>
  <c r="I3450" i="18"/>
  <c r="H3455" i="18"/>
  <c r="I3459" i="18"/>
  <c r="H3464" i="18"/>
  <c r="I3468" i="18"/>
  <c r="H3473" i="18"/>
  <c r="I3477" i="18"/>
  <c r="H3482" i="18"/>
  <c r="I3486" i="18"/>
  <c r="G3497" i="18"/>
  <c r="I3502" i="18"/>
  <c r="H3502" i="18"/>
  <c r="G3502" i="18"/>
  <c r="H3512" i="18"/>
  <c r="H3365" i="18"/>
  <c r="H3368" i="18"/>
  <c r="H3371" i="18"/>
  <c r="H3374" i="18"/>
  <c r="H3377" i="18"/>
  <c r="H3380" i="18"/>
  <c r="H3383" i="18"/>
  <c r="H3386" i="18"/>
  <c r="H3389" i="18"/>
  <c r="H3392" i="18"/>
  <c r="H3395" i="18"/>
  <c r="H3398" i="18"/>
  <c r="H3401" i="18"/>
  <c r="H3404" i="18"/>
  <c r="H3407" i="18"/>
  <c r="H3410" i="18"/>
  <c r="H3413" i="18"/>
  <c r="H3416" i="18"/>
  <c r="H3419" i="18"/>
  <c r="H3422" i="18"/>
  <c r="H3425" i="18"/>
  <c r="H3428" i="18"/>
  <c r="H3431" i="18"/>
  <c r="H3434" i="18"/>
  <c r="H3437" i="18"/>
  <c r="H3440" i="18"/>
  <c r="H3443" i="18"/>
  <c r="I3451" i="18"/>
  <c r="H3451" i="18"/>
  <c r="G3451" i="18"/>
  <c r="I3460" i="18"/>
  <c r="H3460" i="18"/>
  <c r="G3460" i="18"/>
  <c r="I3469" i="18"/>
  <c r="H3469" i="18"/>
  <c r="G3469" i="18"/>
  <c r="I3478" i="18"/>
  <c r="H3478" i="18"/>
  <c r="G3478" i="18"/>
  <c r="I3487" i="18"/>
  <c r="H3487" i="18"/>
  <c r="G3487" i="18"/>
  <c r="I3492" i="18"/>
  <c r="H3492" i="18"/>
  <c r="H3497" i="18"/>
  <c r="G3518" i="18"/>
  <c r="G3447" i="18"/>
  <c r="G3492" i="18"/>
  <c r="G3503" i="18"/>
  <c r="I3508" i="18"/>
  <c r="H3508" i="18"/>
  <c r="G3508" i="18"/>
  <c r="H3518" i="18"/>
  <c r="I3447" i="18"/>
  <c r="I3493" i="18"/>
  <c r="H3493" i="18"/>
  <c r="G3493" i="18"/>
  <c r="I3498" i="18"/>
  <c r="H3498" i="18"/>
  <c r="G3303" i="18"/>
  <c r="G3306" i="18"/>
  <c r="G3309" i="18"/>
  <c r="G3312" i="18"/>
  <c r="G3315" i="18"/>
  <c r="G3318" i="18"/>
  <c r="G3321" i="18"/>
  <c r="G3324" i="18"/>
  <c r="G3327" i="18"/>
  <c r="G3330" i="18"/>
  <c r="G3333" i="18"/>
  <c r="G3336" i="18"/>
  <c r="G3339" i="18"/>
  <c r="G3342" i="18"/>
  <c r="G3345" i="18"/>
  <c r="G3348" i="18"/>
  <c r="G3351" i="18"/>
  <c r="G3354" i="18"/>
  <c r="G3357" i="18"/>
  <c r="G3360" i="18"/>
  <c r="G3363" i="18"/>
  <c r="G3366" i="18"/>
  <c r="G3369" i="18"/>
  <c r="G3372" i="18"/>
  <c r="G3375" i="18"/>
  <c r="G3378" i="18"/>
  <c r="G3381" i="18"/>
  <c r="G3384" i="18"/>
  <c r="G3387" i="18"/>
  <c r="G3390" i="18"/>
  <c r="G3393" i="18"/>
  <c r="G3396" i="18"/>
  <c r="G3399" i="18"/>
  <c r="G3402" i="18"/>
  <c r="G3405" i="18"/>
  <c r="G3408" i="18"/>
  <c r="G3411" i="18"/>
  <c r="G3414" i="18"/>
  <c r="G3417" i="18"/>
  <c r="G3420" i="18"/>
  <c r="G3423" i="18"/>
  <c r="G3426" i="18"/>
  <c r="G3429" i="18"/>
  <c r="G3432" i="18"/>
  <c r="G3435" i="18"/>
  <c r="G3438" i="18"/>
  <c r="G3441" i="18"/>
  <c r="G3444" i="18"/>
  <c r="I3448" i="18"/>
  <c r="G3448" i="18"/>
  <c r="H3452" i="18"/>
  <c r="I3456" i="18"/>
  <c r="H3461" i="18"/>
  <c r="I3465" i="18"/>
  <c r="H3470" i="18"/>
  <c r="I3474" i="18"/>
  <c r="H3479" i="18"/>
  <c r="I3483" i="18"/>
  <c r="H3488" i="18"/>
  <c r="G3498" i="18"/>
  <c r="G3509" i="18"/>
  <c r="I3514" i="18"/>
  <c r="H3514" i="18"/>
  <c r="G3514" i="18"/>
  <c r="H3524" i="18"/>
  <c r="H3303" i="18"/>
  <c r="H3306" i="18"/>
  <c r="H3309" i="18"/>
  <c r="H3312" i="18"/>
  <c r="H3315" i="18"/>
  <c r="H3318" i="18"/>
  <c r="H3321" i="18"/>
  <c r="H3324" i="18"/>
  <c r="H3327" i="18"/>
  <c r="H3330" i="18"/>
  <c r="H3333" i="18"/>
  <c r="H3336" i="18"/>
  <c r="H3339" i="18"/>
  <c r="H3342" i="18"/>
  <c r="H3345" i="18"/>
  <c r="H3348" i="18"/>
  <c r="H3351" i="18"/>
  <c r="H3354" i="18"/>
  <c r="H3357" i="18"/>
  <c r="H3360" i="18"/>
  <c r="H3363" i="18"/>
  <c r="H3366" i="18"/>
  <c r="H3369" i="18"/>
  <c r="H3372" i="18"/>
  <c r="H3375" i="18"/>
  <c r="H3378" i="18"/>
  <c r="H3381" i="18"/>
  <c r="H3384" i="18"/>
  <c r="H3387" i="18"/>
  <c r="H3390" i="18"/>
  <c r="H3393" i="18"/>
  <c r="H3396" i="18"/>
  <c r="H3399" i="18"/>
  <c r="H3402" i="18"/>
  <c r="H3405" i="18"/>
  <c r="H3408" i="18"/>
  <c r="H3411" i="18"/>
  <c r="H3414" i="18"/>
  <c r="H3417" i="18"/>
  <c r="H3420" i="18"/>
  <c r="H3423" i="18"/>
  <c r="H3426" i="18"/>
  <c r="H3429" i="18"/>
  <c r="H3432" i="18"/>
  <c r="H3435" i="18"/>
  <c r="H3438" i="18"/>
  <c r="H3441" i="18"/>
  <c r="I3444" i="18"/>
  <c r="I3457" i="18"/>
  <c r="H3457" i="18"/>
  <c r="G3457" i="18"/>
  <c r="I3466" i="18"/>
  <c r="H3466" i="18"/>
  <c r="G3466" i="18"/>
  <c r="I3475" i="18"/>
  <c r="H3475" i="18"/>
  <c r="G3475" i="18"/>
  <c r="I3484" i="18"/>
  <c r="H3484" i="18"/>
  <c r="G3484" i="18"/>
  <c r="G3494" i="18"/>
  <c r="I3499" i="18"/>
  <c r="H3499" i="18"/>
  <c r="G3499" i="18"/>
  <c r="H3509" i="18"/>
  <c r="G3530" i="18"/>
  <c r="I3489" i="18"/>
  <c r="H3489" i="18"/>
  <c r="H3494" i="18"/>
  <c r="G3515" i="18"/>
  <c r="H3530" i="18"/>
  <c r="G3445" i="18"/>
  <c r="G3453" i="18"/>
  <c r="G3462" i="18"/>
  <c r="G3471" i="18"/>
  <c r="G3480" i="18"/>
  <c r="G3489" i="18"/>
  <c r="I3505" i="18"/>
  <c r="H3505" i="18"/>
  <c r="G3505" i="18"/>
  <c r="G3695" i="18"/>
  <c r="H3695" i="18"/>
  <c r="G3696" i="18"/>
  <c r="H3501" i="18"/>
  <c r="H3504" i="18"/>
  <c r="H3507" i="18"/>
  <c r="H3510" i="18"/>
  <c r="H3513" i="18"/>
  <c r="H3516" i="18"/>
  <c r="H3519" i="18"/>
  <c r="H3522" i="18"/>
  <c r="H3525" i="18"/>
  <c r="H3528" i="18"/>
  <c r="H3531" i="18"/>
  <c r="H3534" i="18"/>
  <c r="H3537" i="18"/>
  <c r="H3540" i="18"/>
  <c r="H3543" i="18"/>
  <c r="H3546" i="18"/>
  <c r="H3549" i="18"/>
  <c r="H3552" i="18"/>
  <c r="H3555" i="18"/>
  <c r="H3558" i="18"/>
  <c r="H3561" i="18"/>
  <c r="H3564" i="18"/>
  <c r="H3567" i="18"/>
  <c r="H3570" i="18"/>
  <c r="H3573" i="18"/>
  <c r="H3576" i="18"/>
  <c r="H3579" i="18"/>
  <c r="H3582" i="18"/>
  <c r="H3585" i="18"/>
  <c r="H3588" i="18"/>
  <c r="H3591" i="18"/>
  <c r="H3594" i="18"/>
  <c r="H3597" i="18"/>
  <c r="H3600" i="18"/>
  <c r="H3603" i="18"/>
  <c r="H3606" i="18"/>
  <c r="H3609" i="18"/>
  <c r="H3612" i="18"/>
  <c r="H3615" i="18"/>
  <c r="H3618" i="18"/>
  <c r="H3621" i="18"/>
  <c r="H3624" i="18"/>
  <c r="H3627" i="18"/>
  <c r="H3630" i="18"/>
  <c r="H3633" i="18"/>
  <c r="H3636" i="18"/>
  <c r="H3639" i="18"/>
  <c r="H3642" i="18"/>
  <c r="H3645" i="18"/>
  <c r="H3648" i="18"/>
  <c r="H3651" i="18"/>
  <c r="H3654" i="18"/>
  <c r="H3657" i="18"/>
  <c r="H3660" i="18"/>
  <c r="H3663" i="18"/>
  <c r="H3666" i="18"/>
  <c r="H3669" i="18"/>
  <c r="H3672" i="18"/>
  <c r="H3675" i="18"/>
  <c r="H3678" i="18"/>
  <c r="H3681" i="18"/>
  <c r="H3684" i="18"/>
  <c r="H3687" i="18"/>
  <c r="H3690" i="18"/>
  <c r="H3693" i="18"/>
  <c r="H3696" i="18"/>
  <c r="G3517" i="18"/>
  <c r="G3520" i="18"/>
  <c r="G3523" i="18"/>
  <c r="G3526" i="18"/>
  <c r="G3529" i="18"/>
  <c r="G3532" i="18"/>
  <c r="G3535" i="18"/>
  <c r="G3538" i="18"/>
  <c r="G3541" i="18"/>
  <c r="G3544" i="18"/>
  <c r="G3547" i="18"/>
  <c r="G3550" i="18"/>
  <c r="G3553" i="18"/>
  <c r="G3556" i="18"/>
  <c r="G3559" i="18"/>
  <c r="G3562" i="18"/>
  <c r="G3565" i="18"/>
  <c r="G3568" i="18"/>
  <c r="G3571" i="18"/>
  <c r="G3574" i="18"/>
  <c r="G3577" i="18"/>
  <c r="G3580" i="18"/>
  <c r="G3583" i="18"/>
  <c r="G3586" i="18"/>
  <c r="G3589" i="18"/>
  <c r="G3592" i="18"/>
  <c r="G3595" i="18"/>
  <c r="G3598" i="18"/>
  <c r="G3601" i="18"/>
  <c r="G3604" i="18"/>
  <c r="G3607" i="18"/>
  <c r="G3610" i="18"/>
  <c r="G3613" i="18"/>
  <c r="G3616" i="18"/>
  <c r="G3619" i="18"/>
  <c r="G3622" i="18"/>
  <c r="G3625" i="18"/>
  <c r="G3628" i="18"/>
  <c r="G3631" i="18"/>
  <c r="G3634" i="18"/>
  <c r="G3637" i="18"/>
  <c r="G3640" i="18"/>
  <c r="G3643" i="18"/>
  <c r="G3646" i="18"/>
  <c r="G3649" i="18"/>
  <c r="G3652" i="18"/>
  <c r="G3655" i="18"/>
  <c r="G3658" i="18"/>
  <c r="G3661" i="18"/>
  <c r="G3664" i="18"/>
  <c r="G3667" i="18"/>
  <c r="G3670" i="18"/>
  <c r="G3673" i="18"/>
  <c r="G3676" i="18"/>
  <c r="G3679" i="18"/>
  <c r="G3682" i="18"/>
  <c r="G3685" i="18"/>
  <c r="G3688" i="18"/>
  <c r="G3691" i="18"/>
  <c r="G3694" i="18"/>
  <c r="G3697" i="18"/>
  <c r="H3517" i="18"/>
  <c r="H3520" i="18"/>
  <c r="H3523" i="18"/>
  <c r="H3526" i="18"/>
  <c r="H3529" i="18"/>
  <c r="H3532" i="18"/>
  <c r="H3535" i="18"/>
  <c r="H3538" i="18"/>
  <c r="H3541" i="18"/>
  <c r="H3544" i="18"/>
  <c r="H3547" i="18"/>
  <c r="H3550" i="18"/>
  <c r="H3553" i="18"/>
  <c r="H3556" i="18"/>
  <c r="H3559" i="18"/>
  <c r="H3562" i="18"/>
  <c r="H3565" i="18"/>
  <c r="H3568" i="18"/>
  <c r="H3571" i="18"/>
  <c r="H3574" i="18"/>
  <c r="H3577" i="18"/>
  <c r="H3580" i="18"/>
  <c r="H3583" i="18"/>
  <c r="H3586" i="18"/>
  <c r="H3589" i="18"/>
  <c r="H3592" i="18"/>
  <c r="H3595" i="18"/>
  <c r="H3598" i="18"/>
  <c r="H3601" i="18"/>
  <c r="H3604" i="18"/>
  <c r="H3607" i="18"/>
  <c r="H3610" i="18"/>
  <c r="H3613" i="18"/>
  <c r="H3616" i="18"/>
  <c r="H3619" i="18"/>
  <c r="H3622" i="18"/>
  <c r="H3625" i="18"/>
  <c r="H3628" i="18"/>
  <c r="H3631" i="18"/>
  <c r="H3634" i="18"/>
  <c r="H3637" i="18"/>
  <c r="H3640" i="18"/>
  <c r="H3643" i="18"/>
  <c r="H3646" i="18"/>
  <c r="H3649" i="18"/>
  <c r="H3652" i="18"/>
  <c r="H3655" i="18"/>
  <c r="H3658" i="18"/>
  <c r="H3661" i="18"/>
  <c r="H3664" i="18"/>
  <c r="H3667" i="18"/>
  <c r="H3670" i="18"/>
  <c r="H3673" i="18"/>
  <c r="H3676" i="18"/>
  <c r="H3679" i="18"/>
  <c r="H3682" i="18"/>
  <c r="H3685" i="18"/>
  <c r="H3688" i="18"/>
  <c r="H3691" i="18"/>
  <c r="H3694" i="18"/>
  <c r="H3697" i="18"/>
  <c r="M4" i="18" l="1"/>
  <c r="N4" i="18" s="1"/>
  <c r="M5" i="18" s="1"/>
  <c r="N5" i="18" s="1"/>
  <c r="M6" i="18" s="1"/>
  <c r="N6" i="18" s="1"/>
  <c r="M7" i="18" s="1"/>
  <c r="N7" i="18" s="1"/>
  <c r="M8" i="18" s="1"/>
  <c r="N8" i="18" s="1"/>
  <c r="M9" i="18" s="1"/>
  <c r="N9" i="18" s="1"/>
  <c r="M10" i="18" s="1"/>
  <c r="N10" i="18" s="1"/>
  <c r="M11" i="18" s="1"/>
  <c r="N11" i="18" s="1"/>
  <c r="M12" i="18" s="1"/>
  <c r="N12" i="18" s="1"/>
  <c r="M13" i="18" s="1"/>
  <c r="N13" i="18" l="1"/>
  <c r="N1" i="18" s="1"/>
  <c r="M1" i="18"/>
  <c r="Q3" i="17"/>
  <c r="K3" i="17" s="1"/>
  <c r="L3" i="17" s="1"/>
  <c r="M3" i="17" s="1"/>
  <c r="K4" i="17"/>
  <c r="S2" i="17"/>
  <c r="AM1" i="16"/>
  <c r="AL1" i="16"/>
  <c r="K5" i="17" l="1"/>
  <c r="K6" i="17" s="1"/>
  <c r="K7" i="17" s="1"/>
  <c r="L4" i="17"/>
  <c r="M4" i="17" l="1"/>
  <c r="L5" i="17"/>
  <c r="L6" i="17" l="1"/>
  <c r="M5" i="17"/>
  <c r="L7" i="17" l="1"/>
  <c r="M7" i="17" s="1"/>
  <c r="M6" i="17"/>
  <c r="K2" i="12" l="1"/>
  <c r="K3" i="12" s="1"/>
  <c r="K4" i="12" s="1"/>
  <c r="J2" i="12"/>
  <c r="J3" i="12" s="1"/>
  <c r="J4" i="12" s="1"/>
  <c r="I33" i="14"/>
  <c r="I32" i="14"/>
  <c r="I31" i="14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V2" i="15"/>
  <c r="Q2" i="15"/>
  <c r="R2" i="15" s="1"/>
  <c r="K3" i="15"/>
  <c r="K4" i="15" s="1"/>
  <c r="J3" i="15"/>
  <c r="J4" i="15" s="1"/>
  <c r="V1" i="15"/>
  <c r="M33" i="14"/>
  <c r="H33" i="14"/>
  <c r="F33" i="14"/>
  <c r="M32" i="14"/>
  <c r="M31" i="14"/>
  <c r="H29" i="14"/>
  <c r="G29" i="14"/>
  <c r="D29" i="14"/>
  <c r="C29" i="14"/>
  <c r="M28" i="14"/>
  <c r="H28" i="14" s="1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C30" i="14" s="1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D28" i="14" l="1"/>
  <c r="F28" i="14"/>
  <c r="C28" i="14"/>
  <c r="M2" i="15"/>
  <c r="E33" i="14"/>
  <c r="N33" i="14" s="1"/>
  <c r="O33" i="14" s="1"/>
  <c r="J10" i="12"/>
  <c r="K10" i="12" s="1"/>
  <c r="L10" i="12" s="1"/>
  <c r="C31" i="14"/>
  <c r="E31" i="14"/>
  <c r="D31" i="14"/>
  <c r="J6" i="15"/>
  <c r="K6" i="15" s="1"/>
  <c r="K7" i="15"/>
  <c r="L2" i="15"/>
  <c r="O22" i="15" s="1"/>
  <c r="F30" i="14"/>
  <c r="E32" i="14"/>
  <c r="N32" i="14" s="1"/>
  <c r="O32" i="14" s="1"/>
  <c r="G30" i="14"/>
  <c r="H30" i="14"/>
  <c r="G28" i="14"/>
  <c r="J6" i="12"/>
  <c r="K6" i="12" s="1"/>
  <c r="K7" i="12" s="1"/>
  <c r="N31" i="14" l="1"/>
  <c r="O31" i="14" s="1"/>
  <c r="E24" i="14"/>
  <c r="E30" i="14" s="1"/>
  <c r="N30" i="14" s="1"/>
  <c r="O30" i="14" s="1"/>
  <c r="K11" i="12"/>
  <c r="F24" i="14" s="1"/>
  <c r="F29" i="14" s="1"/>
  <c r="L7" i="15"/>
  <c r="E28" i="14"/>
  <c r="N28" i="14" s="1"/>
  <c r="O28" i="14" s="1"/>
  <c r="P22" i="15"/>
  <c r="Q22" i="15" s="1"/>
  <c r="R22" i="15" s="1"/>
  <c r="O26" i="15"/>
  <c r="E29" i="14" l="1"/>
  <c r="N29" i="14" s="1"/>
  <c r="O29" i="14" s="1"/>
  <c r="N24" i="14"/>
  <c r="O24" i="14" s="1"/>
  <c r="O3" i="14" l="1"/>
  <c r="O4" i="14" l="1"/>
  <c r="O5" i="14"/>
  <c r="D16" i="11" l="1"/>
  <c r="D23" i="11" s="1"/>
  <c r="D16" i="10"/>
  <c r="D23" i="10" s="1"/>
  <c r="D10" i="9" l="1"/>
  <c r="T27" i="8" l="1"/>
  <c r="T26" i="8"/>
  <c r="T25" i="8"/>
  <c r="T24" i="8"/>
  <c r="T23" i="8"/>
  <c r="T22" i="8"/>
  <c r="T21" i="8"/>
  <c r="T20" i="8"/>
  <c r="T19" i="8"/>
  <c r="T18" i="8"/>
  <c r="T17" i="8"/>
  <c r="T16" i="8"/>
  <c r="T15" i="8"/>
  <c r="E14" i="7" l="1"/>
  <c r="G14" i="7" s="1"/>
  <c r="E12" i="7"/>
  <c r="G12" i="7" s="1"/>
  <c r="D10" i="6"/>
  <c r="B13" i="6" s="1"/>
  <c r="R16" i="5"/>
  <c r="R14" i="5"/>
  <c r="R18" i="5" s="1"/>
  <c r="Q14" i="5"/>
  <c r="P14" i="5"/>
  <c r="C12" i="5"/>
  <c r="P15" i="5" s="1"/>
  <c r="P18" i="5" l="1"/>
  <c r="M11" i="6"/>
  <c r="Q15" i="5"/>
  <c r="Q18" i="5" s="1"/>
  <c r="P20" i="5" l="1"/>
  <c r="S18" i="5"/>
  <c r="C15" i="5" l="1"/>
  <c r="A8" i="2"/>
  <c r="A7" i="2"/>
  <c r="A4" i="2"/>
  <c r="A3" i="2"/>
  <c r="D7" i="3" l="1"/>
  <c r="D8" i="3" s="1"/>
  <c r="D7" i="2" l="1"/>
  <c r="D8" i="2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Metalhom.accdb" keepAlive="1" name="Metalhom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araudage" commandType="3"/>
  </connection>
  <connection id="2" sourceFile="H:\Public\JCA\Metalhom.accdb" keepAlive="1" name="Metalhom R_OutilUsinage_Percage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Percage" commandType="3"/>
  </connection>
  <connection id="3" sourceFile="H:\Public\JCA\Metalhom.accdb" keepAlive="1" name="Metalhom1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GrainFinition" commandType="3"/>
  </connection>
  <connection id="4" sourceFile="H:\Public\JCA\Metalhom.accdb" keepAlive="1" name="Metalhom2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Finition" commandType="3"/>
  </connection>
  <connection id="5" sourceFile="H:\Public\JCA\Metalhom.accdb" keepAlive="1" name="Metalhom3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Ebauche" commandType="3"/>
  </connection>
  <connection id="6" sourceFile="H:\Public\JCA\Metalhom.accdb" keepAlive="1" name="Metalhom4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hanfreinage" commandType="3"/>
  </connection>
  <connection id="7" sourceFile="H:\Public\JCA\Metalhom.accdb" keepAlive="1" name="Metalhom5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8" sourceFile="H:\Public\JCA\Metalhom.accdb" keepAlive="1" name="Metalhom6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9" sourceFile="H:\Public\JCA\Metalhom.accdb" keepAlive="1" name="Metalhom7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Surfacage" commandType="3"/>
  </connection>
  <connection id="10" sourceFile="H:\Public\JCA\Chrono\usinage\Outillage.accdb" keepAlive="1" name="Outillage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ontournage" commandType="3"/>
  </connection>
  <connection id="11" sourceFile="H:\Gestion documentaire METALHOM\Traitement d'un appel d'offre\Standards\Outillage.accdb" keepAlive="1" name="Outillage1" type="5" refreshedVersion="4" background="1" saveData="1">
    <dbPr connection="Provider=Microsoft.ACE.OLEDB.12.0;User ID=Admin;Data Source=&quot;H:\Gestion documentaire METALHOM\Traitement d'un appel d'offre\Standards\Outillage.accdb&quot;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Rainurage" commandType="3"/>
  </connection>
</connections>
</file>

<file path=xl/sharedStrings.xml><?xml version="1.0" encoding="utf-8"?>
<sst xmlns="http://schemas.openxmlformats.org/spreadsheetml/2006/main" count="7955" uniqueCount="3999">
  <si>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</si>
  <si>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</si>
  <si>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</si>
  <si>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</si>
  <si>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</si>
  <si>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</si>
  <si>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</si>
  <si>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</si>
  <si>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</si>
  <si>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</si>
  <si>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</si>
  <si>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</si>
  <si>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</si>
  <si>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</si>
  <si>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</si>
  <si>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</si>
  <si>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</si>
  <si>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</si>
  <si>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</si>
  <si>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</si>
  <si>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</si>
  <si>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</si>
  <si>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</si>
  <si>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</si>
  <si>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</si>
  <si>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</si>
  <si>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</si>
  <si>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</si>
  <si>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</si>
  <si>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</si>
  <si>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</si>
  <si>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</si>
  <si>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</si>
  <si>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</si>
  <si>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</si>
  <si>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</si>
  <si>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</si>
  <si>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</si>
  <si>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</si>
  <si>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</si>
  <si>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</si>
  <si>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</si>
  <si>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</si>
  <si>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</si>
  <si>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</si>
  <si>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</si>
  <si>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</si>
  <si>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</si>
  <si>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</si>
  <si>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</si>
  <si>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</si>
  <si>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</si>
  <si>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</si>
  <si>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</si>
  <si>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</si>
  <si>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</si>
  <si>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</si>
  <si>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</si>
  <si>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</si>
  <si>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</si>
  <si>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</si>
  <si>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</si>
  <si>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</si>
  <si>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</si>
  <si>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</si>
  <si>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</si>
  <si>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</si>
  <si>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</si>
  <si>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</si>
  <si>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</si>
  <si>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</si>
  <si>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</si>
  <si>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</si>
  <si>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</si>
  <si>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</si>
  <si>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</si>
  <si>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</si>
  <si>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</si>
  <si>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</si>
  <si>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</si>
  <si>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</si>
  <si>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</si>
  <si>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</si>
  <si>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</si>
  <si>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</si>
  <si>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</si>
  <si>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</si>
  <si>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</si>
  <si>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</si>
  <si>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</si>
  <si>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</si>
  <si>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</si>
  <si>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</si>
  <si>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</si>
  <si>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</si>
  <si>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</si>
  <si>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</si>
  <si>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</si>
  <si>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</si>
  <si>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</si>
  <si>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</si>
  <si>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</si>
  <si>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</si>
  <si>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</si>
  <si>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</si>
  <si>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</si>
  <si>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</si>
  <si>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</si>
  <si>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</si>
  <si>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</si>
  <si>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</si>
  <si>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</si>
  <si>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</si>
  <si>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</si>
  <si>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</si>
  <si>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</si>
  <si>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</si>
  <si>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</si>
  <si>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</si>
  <si>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</si>
  <si>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</si>
  <si>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</si>
  <si>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</si>
  <si>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</si>
  <si>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</si>
  <si>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</si>
  <si>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</si>
  <si>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</si>
  <si>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</si>
  <si>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</si>
  <si>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</si>
  <si>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</si>
  <si>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</si>
  <si>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</si>
  <si>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</si>
  <si>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</si>
  <si>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</si>
  <si>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</si>
  <si>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</si>
  <si>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</si>
  <si>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</si>
  <si>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</si>
  <si>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</si>
  <si>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</si>
  <si>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</si>
  <si>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</si>
  <si>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</si>
  <si>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</si>
  <si>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</si>
  <si>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</si>
  <si>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</si>
  <si>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</si>
  <si>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</si>
  <si>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</si>
  <si>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</si>
  <si>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</si>
  <si>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</si>
  <si>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</si>
  <si>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</si>
  <si>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</si>
  <si>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</si>
  <si>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</si>
  <si>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</si>
  <si>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</si>
  <si>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</si>
  <si>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</si>
  <si>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</si>
  <si>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</si>
  <si>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Alesage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</si>
  <si>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</si>
  <si>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</si>
  <si>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</si>
  <si>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</si>
  <si>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</si>
  <si>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</si>
  <si>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</si>
  <si>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</si>
  <si>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</si>
  <si>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S355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</si>
  <si>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</si>
  <si>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</si>
  <si>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</si>
  <si>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</si>
  <si>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</si>
  <si>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</si>
  <si>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</si>
  <si>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</si>
  <si>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</si>
  <si>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</si>
  <si>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</si>
  <si>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</si>
  <si>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</si>
  <si>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</si>
  <si>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Nbre Passe
Qté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</si>
  <si>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</si>
  <si>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</si>
  <si>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</si>
  <si>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</si>
  <si>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</si>
  <si>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</si>
  <si>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</si>
  <si>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</si>
  <si>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</si>
  <si>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</si>
  <si>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</si>
  <si>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</si>
  <si>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</si>
  <si>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</si>
  <si>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</si>
  <si>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</si>
  <si>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</si>
  <si>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</si>
  <si>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</si>
  <si>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</si>
  <si>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</si>
  <si>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</si>
  <si>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</si>
  <si>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</si>
  <si>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</si>
  <si>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</si>
  <si>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</si>
  <si>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</si>
  <si>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</si>
  <si>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</si>
  <si>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</si>
  <si>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</si>
  <si>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</si>
  <si>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</si>
  <si>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</si>
  <si>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</si>
  <si>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</si>
  <si>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</si>
  <si>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</si>
  <si>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</si>
  <si>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</si>
  <si>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</si>
  <si>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</si>
  <si>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</si>
  <si>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</si>
  <si>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Tube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</si>
  <si>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</si>
  <si>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</si>
  <si>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</si>
  <si>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</si>
  <si>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</si>
  <si>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</si>
  <si>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</si>
  <si>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</si>
  <si>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</si>
  <si>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</si>
  <si>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</si>
  <si>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</si>
  <si>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</si>
  <si>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</si>
  <si>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</si>
  <si>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</si>
  <si>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</si>
  <si>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</si>
  <si>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</si>
  <si>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</si>
  <si>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</si>
  <si>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</si>
  <si>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</si>
  <si>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</si>
  <si>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</si>
  <si>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</si>
  <si>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</si>
  <si>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</si>
  <si>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</si>
  <si>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</si>
  <si>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</si>
  <si>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</si>
  <si>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</si>
  <si>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</si>
  <si>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</si>
  <si>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</si>
  <si>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</si>
  <si>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</si>
  <si>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</si>
  <si>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</si>
  <si>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</si>
  <si>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</si>
  <si>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</si>
  <si>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</si>
  <si>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</si>
  <si>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</si>
  <si>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</si>
  <si>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</si>
  <si>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</si>
  <si>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</si>
  <si>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</si>
  <si>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</si>
  <si>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</si>
  <si>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</si>
  <si>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</si>
  <si>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</si>
  <si>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</si>
  <si>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</si>
  <si>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</si>
  <si>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</si>
  <si>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</si>
  <si>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</si>
  <si>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</si>
  <si>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</si>
  <si>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</si>
  <si>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</si>
  <si>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</si>
  <si>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</si>
  <si>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</si>
  <si>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</si>
  <si>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</si>
  <si>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</si>
  <si>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</si>
  <si>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</si>
  <si>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</si>
  <si>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</si>
  <si>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</si>
  <si>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</si>
  <si>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</si>
  <si>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</si>
  <si>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</si>
  <si>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</si>
  <si>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</si>
  <si>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</si>
  <si>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</si>
  <si>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</si>
  <si>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</si>
  <si>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</si>
  <si>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</si>
  <si>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</si>
  <si>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</si>
  <si>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</si>
  <si>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</si>
  <si>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</si>
  <si>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</si>
  <si>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</si>
  <si>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</si>
  <si>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</si>
  <si>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</si>
  <si>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</si>
  <si>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</si>
  <si>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</si>
  <si>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</si>
  <si>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</si>
  <si>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</si>
  <si>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</si>
  <si>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</si>
  <si>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</si>
  <si>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</si>
  <si>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</si>
  <si>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</si>
  <si>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</si>
  <si>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</si>
  <si>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</si>
  <si>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</si>
  <si>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</si>
  <si>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</si>
  <si>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</si>
  <si>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</si>
  <si>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</si>
  <si>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</si>
  <si>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</si>
  <si>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</si>
  <si>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</si>
  <si>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</si>
  <si>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</si>
  <si>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</si>
  <si>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</si>
  <si>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</si>
  <si>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</si>
  <si>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</si>
  <si>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</si>
  <si>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</si>
  <si>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</si>
  <si>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</si>
  <si>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</si>
  <si>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</si>
  <si>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</si>
  <si>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</si>
  <si>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</si>
  <si>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</si>
  <si>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</si>
  <si>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</si>
  <si>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</si>
  <si>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</si>
  <si>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</si>
  <si>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</si>
  <si>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</si>
  <si>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</si>
  <si>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</si>
  <si>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</si>
  <si>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</si>
  <si>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</si>
  <si>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</si>
  <si>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</si>
  <si>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</si>
  <si>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</si>
  <si>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</si>
  <si>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</si>
  <si>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</si>
  <si>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</si>
  <si>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</si>
  <si>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</si>
  <si>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</si>
  <si>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</si>
  <si>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</si>
  <si>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</si>
  <si>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</si>
  <si>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</si>
  <si>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</si>
  <si>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</si>
  <si>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</si>
  <si>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</si>
  <si>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</si>
  <si>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</si>
  <si>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</si>
  <si>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</si>
  <si>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</si>
  <si>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</si>
  <si>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</si>
  <si>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</si>
  <si>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</si>
  <si>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</si>
  <si>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</si>
  <si>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</si>
  <si>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</si>
  <si>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</si>
  <si>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</si>
  <si>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</si>
  <si>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</si>
  <si>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</si>
  <si>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</si>
  <si>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325</t>
  </si>
  <si>
    <t>Ø 35</t>
  </si>
  <si>
    <t>ø 350</t>
  </si>
  <si>
    <t>Ø 350</t>
  </si>
  <si>
    <t>ø 360</t>
  </si>
  <si>
    <t>ø 375</t>
  </si>
  <si>
    <t>Ø 38</t>
  </si>
  <si>
    <t>ø 4</t>
  </si>
  <si>
    <t>Ø 40</t>
  </si>
  <si>
    <t>ø 425</t>
  </si>
  <si>
    <t>Ø 45</t>
  </si>
  <si>
    <t>ø 475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</si>
  <si>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</si>
  <si>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</si>
  <si>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</si>
  <si>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</si>
  <si>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</si>
  <si>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</si>
  <si>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</si>
  <si>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</si>
  <si>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</si>
  <si>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</si>
  <si>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</si>
  <si>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</si>
  <si>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</si>
  <si>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</si>
  <si>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</si>
  <si>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</si>
  <si>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</si>
  <si>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</si>
  <si>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</si>
  <si>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</si>
  <si>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</si>
  <si>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</si>
  <si>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</si>
  <si>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</si>
  <si>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</si>
  <si>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</si>
  <si>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</si>
  <si>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</si>
  <si>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</si>
  <si>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</si>
  <si>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</si>
  <si>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</si>
  <si>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</si>
  <si>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</si>
  <si>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</si>
  <si>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</si>
  <si>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</si>
  <si>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</si>
  <si>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</si>
  <si>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</si>
  <si>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</si>
  <si>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</si>
  <si>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</si>
  <si>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</si>
  <si>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</si>
  <si>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</si>
  <si>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</si>
  <si>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</si>
  <si>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</si>
  <si>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</si>
  <si>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</si>
  <si>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</si>
  <si>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</si>
  <si>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</si>
  <si>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</si>
  <si>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</si>
  <si>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</si>
  <si>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</si>
  <si>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</si>
  <si>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</si>
  <si>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</si>
  <si>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</si>
  <si>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</si>
  <si>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</si>
  <si>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</si>
  <si>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</si>
  <si>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</si>
  <si>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</si>
  <si>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</si>
  <si>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</si>
  <si>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</si>
  <si>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</si>
  <si>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</si>
  <si>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</si>
  <si>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</si>
  <si>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</si>
  <si>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</si>
  <si>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</si>
  <si>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</si>
  <si>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</si>
  <si>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</si>
  <si>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</si>
  <si>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</si>
  <si>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</si>
  <si>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</si>
  <si>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</si>
  <si>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</si>
  <si>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</si>
  <si>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</si>
  <si>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</si>
  <si>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</si>
  <si>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</si>
  <si>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</si>
  <si>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</si>
  <si>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</si>
  <si>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</si>
  <si>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</si>
  <si>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</si>
  <si>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</si>
  <si>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</si>
  <si>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</si>
  <si>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</si>
  <si>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</si>
  <si>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</si>
  <si>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</si>
  <si>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</si>
  <si>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</si>
  <si>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</si>
  <si>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</si>
  <si>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</si>
  <si>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</si>
  <si>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</si>
  <si>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</si>
  <si>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</si>
  <si>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</si>
  <si>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</si>
  <si>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</si>
  <si>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</si>
  <si>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</si>
  <si>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</si>
  <si>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</si>
  <si>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</si>
  <si>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</si>
  <si>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</si>
  <si>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</si>
  <si>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</si>
  <si>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</si>
  <si>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</si>
  <si>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</si>
  <si>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</si>
  <si>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</si>
  <si>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</si>
  <si>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</si>
  <si>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</si>
  <si>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</si>
  <si>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</si>
  <si>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</si>
  <si>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</si>
  <si>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</si>
  <si>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</si>
  <si>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</si>
  <si>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</si>
  <si>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</si>
  <si>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</si>
  <si>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</si>
  <si>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</si>
  <si>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</si>
  <si>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</si>
  <si>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</si>
  <si>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</si>
  <si>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</si>
  <si>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</si>
  <si>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</si>
  <si>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</si>
  <si>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</si>
  <si>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</si>
  <si>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</si>
  <si>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</si>
  <si>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</si>
  <si>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</si>
  <si>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</si>
  <si>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</si>
  <si>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</si>
  <si>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</si>
  <si>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</si>
  <si>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</si>
  <si>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</si>
  <si>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</si>
  <si>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</si>
  <si>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</si>
  <si>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</si>
  <si>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</si>
  <si>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</si>
  <si>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</si>
  <si>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</si>
  <si>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</si>
  <si>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</si>
  <si>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</si>
  <si>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</si>
  <si>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</si>
  <si>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</si>
  <si>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</si>
  <si>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</si>
  <si>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</si>
  <si>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</si>
  <si>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</si>
  <si>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</si>
  <si>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</si>
  <si>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</si>
  <si>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</si>
  <si>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</si>
  <si>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</si>
  <si>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</si>
  <si>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</si>
  <si>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</si>
  <si>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</si>
  <si>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</si>
  <si>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</si>
  <si>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</si>
  <si>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</si>
  <si>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</si>
  <si>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</si>
  <si>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</si>
  <si>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</si>
  <si>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</si>
  <si>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</si>
  <si>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</si>
  <si>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</si>
  <si>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</si>
  <si>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</si>
  <si>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</si>
  <si>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</si>
  <si>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</si>
  <si>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</si>
  <si>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</si>
  <si>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</si>
  <si>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</si>
  <si>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</si>
  <si>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</si>
  <si>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</si>
  <si>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</si>
  <si>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</si>
  <si>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</si>
  <si>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</si>
  <si>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</si>
  <si>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</si>
  <si>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</si>
  <si>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</si>
  <si>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</si>
  <si>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</si>
  <si>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</si>
  <si>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</si>
  <si>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</si>
  <si>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</si>
  <si>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</si>
  <si>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</si>
  <si>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</si>
  <si>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</si>
  <si>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</si>
  <si>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</si>
  <si>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</si>
  <si>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</si>
  <si>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</si>
  <si>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</si>
  <si>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</si>
  <si>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</si>
  <si>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</si>
  <si>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</si>
  <si>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</si>
  <si>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</si>
  <si>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</si>
  <si>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</si>
  <si>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</si>
  <si>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</si>
  <si>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</si>
  <si>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</si>
  <si>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</si>
  <si>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</si>
  <si>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</si>
  <si>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</si>
  <si>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</si>
  <si>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</si>
  <si>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</si>
  <si>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</si>
  <si>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</si>
  <si>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</si>
  <si>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</si>
  <si>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</si>
  <si>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</si>
  <si>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</si>
  <si>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</si>
  <si>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</si>
  <si>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</si>
  <si>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</si>
  <si>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</si>
  <si>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</si>
  <si>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</si>
  <si>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</si>
  <si>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</si>
  <si>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</si>
  <si>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</si>
  <si>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</si>
  <si>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</si>
  <si>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</si>
  <si>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</si>
  <si>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</si>
  <si>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</si>
  <si>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</si>
  <si>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</si>
  <si>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</si>
  <si>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</si>
  <si>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</si>
  <si>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</si>
  <si>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</si>
  <si>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</si>
  <si>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</si>
  <si>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</si>
  <si>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</si>
  <si>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</si>
  <si>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</si>
  <si>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</si>
  <si>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</si>
  <si>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</si>
  <si>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</si>
  <si>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</si>
  <si>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</si>
  <si>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</si>
  <si>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</si>
  <si>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</si>
  <si>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</si>
  <si>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</si>
  <si>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</si>
  <si>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</si>
  <si>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</si>
  <si>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</si>
  <si>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</si>
  <si>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</si>
  <si>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</si>
  <si>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</si>
  <si>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</si>
  <si>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</si>
  <si>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</si>
  <si>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</si>
  <si>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</si>
  <si>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</si>
  <si>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</si>
  <si>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</si>
  <si>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</si>
  <si>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</si>
  <si>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</si>
  <si>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</si>
  <si>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</si>
  <si>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</si>
  <si>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</si>
  <si>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</si>
  <si>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</si>
  <si>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</si>
  <si>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</si>
  <si>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</si>
  <si>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</si>
  <si>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</si>
  <si>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</si>
  <si>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</si>
  <si>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</si>
  <si>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</si>
  <si>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</si>
  <si>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</si>
  <si>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</si>
  <si>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</si>
  <si>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</si>
  <si>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</si>
  <si>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</si>
  <si>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</si>
  <si>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</si>
  <si>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</si>
  <si>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</si>
  <si>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</si>
  <si>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</si>
  <si>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</si>
  <si>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</si>
  <si>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</si>
  <si>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</si>
  <si>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</si>
  <si>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</si>
  <si>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</si>
  <si>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</si>
  <si>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</si>
  <si>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</si>
  <si>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</si>
  <si>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</si>
  <si>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</si>
  <si>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</si>
  <si>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</si>
  <si>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</si>
  <si>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</si>
  <si>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</si>
  <si>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</si>
  <si>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</si>
  <si>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</si>
  <si>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</si>
  <si>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</si>
  <si>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</si>
  <si>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</si>
  <si>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</si>
  <si>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</si>
  <si>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</si>
  <si>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</si>
  <si>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</si>
  <si>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</si>
  <si>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</si>
  <si>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</si>
  <si>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</si>
  <si>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</si>
  <si>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</si>
  <si>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</si>
  <si>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</si>
  <si>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</si>
  <si>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</si>
  <si>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</si>
  <si>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</si>
  <si>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</si>
  <si>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</si>
  <si>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</si>
  <si>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</si>
  <si>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</si>
  <si>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</si>
  <si>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</si>
  <si>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</si>
  <si>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</si>
  <si>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</si>
  <si>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</si>
  <si>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</si>
  <si>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</si>
  <si>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</si>
  <si>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</si>
  <si>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</si>
  <si>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</si>
  <si>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</si>
  <si>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</si>
  <si>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</si>
  <si>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</si>
  <si>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</si>
  <si>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</si>
  <si>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</si>
  <si>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</si>
  <si>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</si>
  <si>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</si>
  <si>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</si>
  <si>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</si>
  <si>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</si>
  <si>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</si>
  <si>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</si>
  <si>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</si>
  <si>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</si>
  <si>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</si>
  <si>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</si>
  <si>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</si>
  <si>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</si>
  <si>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</si>
  <si>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</si>
  <si>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</si>
  <si>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</si>
  <si>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</si>
  <si>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</si>
  <si>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</si>
  <si>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</si>
  <si>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</si>
  <si>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</si>
  <si>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</si>
  <si>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</si>
  <si>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</si>
  <si>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</si>
  <si>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</si>
  <si>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</si>
  <si>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</si>
  <si>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</si>
  <si>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</si>
  <si>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</si>
  <si>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</si>
  <si>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</si>
  <si>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</si>
  <si>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</si>
  <si>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</si>
  <si>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</si>
  <si>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</si>
  <si>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</si>
  <si>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</si>
  <si>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</si>
  <si>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</si>
  <si>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</si>
  <si>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</si>
  <si>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</si>
  <si>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</si>
  <si>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</si>
  <si>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</si>
  <si>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</si>
  <si>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</si>
  <si>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</si>
  <si>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</si>
  <si>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</si>
  <si>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</si>
  <si>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</si>
  <si>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</si>
  <si>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</si>
  <si>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</si>
  <si>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</si>
  <si>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</si>
  <si>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</si>
  <si>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</si>
  <si>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</si>
  <si>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</si>
  <si>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</si>
  <si>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</si>
  <si>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</si>
  <si>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</si>
  <si>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</si>
  <si>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</si>
  <si>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</si>
  <si>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</si>
  <si>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</si>
  <si>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</si>
  <si>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</si>
  <si>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</si>
  <si>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</si>
  <si>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</si>
  <si>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</si>
  <si>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</si>
  <si>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</si>
  <si>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</si>
  <si>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</si>
  <si>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</si>
  <si>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</si>
  <si>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</si>
  <si>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</si>
  <si>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</si>
  <si>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</si>
  <si>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</si>
  <si>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</si>
  <si>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</si>
  <si>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</si>
  <si>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</si>
  <si>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</si>
  <si>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</si>
  <si>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</si>
  <si>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</si>
  <si>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</si>
  <si>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</si>
  <si>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</si>
  <si>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</si>
  <si>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</si>
  <si>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</si>
  <si>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</si>
  <si>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</si>
  <si>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</si>
  <si>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</si>
  <si>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</si>
  <si>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</si>
  <si>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</si>
  <si>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</si>
  <si>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</si>
  <si>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</si>
  <si>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</si>
  <si>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</si>
  <si>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</si>
  <si>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</si>
  <si>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</si>
  <si>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</si>
  <si>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</si>
  <si>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</si>
  <si>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</si>
  <si>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</si>
  <si>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</si>
  <si>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</si>
  <si>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</si>
  <si>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</si>
  <si>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</si>
  <si>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</si>
  <si>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</si>
  <si>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</si>
  <si>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</si>
  <si>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</si>
  <si>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</si>
  <si>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</si>
  <si>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</si>
  <si>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</si>
  <si>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</si>
  <si>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</si>
  <si>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</si>
  <si>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</si>
  <si>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</si>
  <si>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</si>
  <si>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</si>
  <si>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</si>
  <si>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</si>
  <si>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</si>
  <si>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</si>
  <si>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</si>
  <si>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</si>
  <si>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</si>
  <si>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</si>
  <si>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</si>
  <si>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</si>
  <si>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</si>
  <si>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</si>
  <si>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</si>
  <si>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</si>
  <si>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</si>
  <si>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</si>
  <si>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</si>
  <si>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</si>
  <si>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</si>
  <si>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</si>
  <si>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</si>
  <si>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</si>
  <si>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</si>
  <si>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</si>
  <si>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</si>
  <si>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</si>
  <si>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</si>
  <si>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</si>
  <si>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</si>
  <si>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</si>
  <si>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</si>
  <si>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</si>
  <si>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</si>
  <si>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</si>
  <si>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</si>
  <si>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</si>
  <si>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</si>
  <si>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</si>
  <si>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</si>
  <si>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</si>
  <si>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</si>
  <si>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</si>
  <si>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</si>
  <si>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</si>
  <si>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</si>
  <si>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</si>
  <si>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</si>
  <si>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</si>
  <si>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</si>
  <si>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</si>
  <si>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</si>
  <si>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</si>
  <si>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</si>
  <si>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</si>
  <si>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</si>
  <si>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</si>
  <si>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</si>
  <si>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</si>
  <si>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</si>
  <si>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</si>
  <si>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</si>
  <si>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</si>
  <si>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</si>
  <si>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</si>
  <si>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</si>
  <si>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</si>
  <si>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</si>
  <si>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</si>
  <si>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</si>
  <si>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</si>
  <si>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</si>
  <si>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</si>
  <si>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</si>
  <si>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</si>
  <si>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</si>
  <si>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</si>
  <si>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</si>
  <si>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</si>
  <si>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</si>
  <si>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</si>
  <si>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</si>
  <si>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</si>
  <si>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</si>
  <si>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</si>
  <si>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</si>
  <si>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</si>
  <si>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</si>
  <si>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</si>
  <si>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</si>
  <si>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</si>
  <si>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</si>
  <si>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</si>
  <si>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</si>
  <si>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</si>
  <si>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</si>
  <si>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</si>
  <si>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</si>
  <si>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</si>
  <si>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</si>
  <si>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</si>
  <si>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</si>
  <si>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</si>
  <si>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</si>
  <si>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</si>
  <si>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</si>
  <si>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</si>
  <si>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</si>
  <si>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</si>
  <si>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</si>
  <si>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</si>
  <si>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</si>
  <si>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</si>
  <si>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</si>
  <si>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</si>
  <si>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</si>
  <si>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</si>
  <si>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</si>
  <si>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</si>
  <si>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</si>
  <si>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</si>
  <si>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</si>
  <si>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</si>
  <si>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</si>
  <si>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</si>
  <si>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</si>
  <si>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</si>
  <si>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</si>
  <si>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</si>
  <si>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</si>
  <si>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</si>
  <si>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</si>
  <si>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</si>
  <si>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</si>
  <si>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</si>
  <si>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</si>
  <si>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</si>
  <si>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</si>
  <si>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</si>
  <si>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</si>
  <si>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</si>
  <si>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</si>
  <si>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</si>
  <si>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</si>
  <si>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</si>
  <si>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</si>
  <si>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</si>
  <si>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</si>
  <si>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</si>
  <si>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</si>
  <si>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</si>
  <si>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</si>
  <si>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</si>
  <si>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</si>
  <si>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</si>
  <si>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</si>
  <si>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</si>
  <si>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</si>
  <si>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</si>
  <si>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</si>
  <si>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</si>
  <si>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</si>
  <si>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</si>
  <si>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</si>
  <si>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</si>
  <si>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</si>
  <si>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</si>
  <si>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</si>
  <si>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</si>
  <si>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</si>
  <si>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</si>
  <si>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</si>
  <si>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</si>
  <si>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</si>
  <si>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</si>
  <si>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</si>
  <si>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</si>
  <si>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</si>
  <si>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</si>
  <si>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</si>
  <si>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</si>
  <si>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</si>
  <si>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</si>
  <si>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</si>
  <si>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</si>
  <si>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</si>
  <si>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</si>
  <si>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</si>
  <si>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</si>
  <si>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</si>
  <si>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</si>
  <si>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</si>
  <si>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</si>
  <si>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</si>
  <si>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</si>
  <si>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</si>
  <si>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</si>
  <si>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</si>
  <si>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</si>
  <si>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</si>
  <si>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</si>
  <si>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</si>
  <si>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</si>
  <si>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</si>
  <si>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</si>
  <si>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</si>
  <si>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</si>
  <si>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</si>
  <si>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</si>
  <si>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</si>
  <si>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</si>
  <si>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</si>
  <si>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</si>
  <si>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</si>
  <si>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</si>
  <si>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</si>
  <si>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</si>
  <si>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</si>
  <si>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</si>
  <si>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</si>
  <si>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</si>
  <si>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</si>
  <si>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</si>
  <si>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</si>
  <si>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</si>
  <si>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</si>
  <si>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</si>
  <si>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</si>
  <si>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</si>
  <si>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</si>
  <si>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</si>
  <si>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</si>
  <si>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</si>
  <si>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</si>
  <si>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</si>
  <si>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</si>
  <si>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</si>
  <si>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</si>
  <si>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</si>
  <si>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</si>
  <si>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</si>
  <si>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</si>
  <si>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</si>
  <si>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</si>
  <si>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</si>
  <si>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</si>
  <si>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</si>
  <si>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</si>
  <si>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</si>
  <si>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</si>
  <si>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</si>
  <si>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</si>
  <si>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</si>
  <si>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</si>
  <si>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</si>
  <si>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</si>
  <si>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</si>
  <si>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</si>
  <si>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</si>
  <si>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</si>
  <si>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</si>
  <si>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</si>
  <si>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</si>
  <si>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</si>
  <si>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</si>
  <si>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</si>
  <si>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</si>
  <si>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</si>
  <si>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</si>
  <si>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</si>
  <si>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</si>
  <si>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</si>
  <si>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</si>
  <si>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</si>
  <si>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</si>
  <si>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</si>
  <si>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</si>
  <si>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</si>
  <si>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</si>
  <si>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</si>
  <si>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</si>
  <si>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</si>
  <si>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</si>
  <si>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</si>
  <si>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</si>
  <si>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</si>
  <si>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</si>
  <si>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</si>
  <si>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</si>
  <si>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</si>
  <si>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</si>
  <si>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</si>
  <si>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</si>
  <si>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</si>
  <si>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</si>
  <si>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</si>
  <si>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</si>
  <si>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</si>
  <si>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</si>
  <si>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</si>
  <si>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</si>
  <si>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</si>
  <si>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</si>
  <si>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</si>
  <si>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</si>
  <si>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</si>
  <si>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</si>
  <si>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</si>
  <si>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</si>
  <si>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</si>
  <si>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</si>
  <si>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</si>
  <si>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</si>
  <si>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</si>
  <si>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</si>
  <si>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</si>
  <si>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</si>
  <si>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</si>
  <si>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</si>
  <si>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</si>
  <si>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</si>
  <si>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</si>
  <si>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</si>
  <si>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</si>
  <si>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</si>
  <si>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</si>
  <si>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</si>
  <si>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</si>
  <si>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</si>
  <si>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</si>
  <si>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</si>
  <si>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</si>
  <si>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</si>
  <si>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</si>
  <si>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</si>
  <si>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</si>
  <si>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</si>
  <si>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</si>
  <si>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</si>
  <si>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</si>
  <si>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</si>
  <si>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</si>
  <si>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</si>
  <si>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</si>
  <si>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</si>
  <si>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</si>
  <si>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</si>
  <si>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</si>
  <si>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</si>
  <si>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</si>
  <si>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</si>
  <si>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</si>
  <si>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</si>
  <si>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</si>
  <si>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</si>
  <si>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</si>
  <si>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</si>
  <si>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</si>
  <si>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</si>
  <si>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</si>
  <si>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</si>
  <si>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</si>
  <si>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</si>
  <si>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</si>
  <si>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</si>
  <si>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</si>
  <si>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</si>
  <si>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</si>
  <si>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</si>
  <si>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</si>
  <si>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</si>
  <si>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</si>
  <si>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</si>
  <si>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</si>
  <si>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</si>
  <si>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</si>
  <si>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</si>
  <si>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</si>
  <si>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</si>
  <si>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</si>
  <si>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</si>
  <si>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</si>
  <si>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</si>
  <si>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</si>
  <si>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</si>
  <si>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</si>
  <si>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</si>
  <si>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</si>
  <si>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</si>
  <si>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</si>
  <si>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</si>
  <si>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</si>
  <si>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</si>
  <si>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</si>
  <si>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</si>
  <si>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</si>
  <si>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</si>
  <si>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</si>
  <si>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</si>
  <si>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</si>
  <si>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</si>
  <si>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</si>
  <si>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</si>
  <si>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</si>
  <si>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</si>
  <si>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</si>
  <si>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</si>
  <si>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</si>
  <si>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</si>
  <si>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</si>
  <si>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</si>
  <si>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</si>
  <si>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</si>
  <si>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</si>
  <si>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</si>
  <si>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</si>
  <si>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</si>
  <si>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</si>
  <si>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</si>
  <si>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</si>
  <si>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</si>
  <si>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</si>
  <si>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</si>
  <si>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</si>
  <si>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</si>
  <si>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</si>
  <si>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</si>
  <si>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</si>
  <si>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</si>
  <si>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</si>
  <si>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</si>
  <si>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</si>
  <si>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</si>
  <si>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</si>
  <si>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</si>
  <si>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</si>
  <si>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</si>
  <si>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</si>
  <si>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</si>
  <si>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</si>
  <si>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</si>
  <si>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</si>
  <si>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</si>
  <si>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</si>
  <si>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</si>
  <si>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</si>
  <si>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</si>
  <si>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</si>
  <si>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</si>
  <si>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</si>
  <si>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</si>
  <si>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</si>
  <si>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</si>
  <si>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</si>
  <si>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</si>
  <si>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</si>
  <si>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</si>
  <si>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</si>
  <si>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</si>
  <si>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</si>
  <si>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</si>
  <si>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</si>
  <si>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</si>
  <si>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</si>
  <si>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</si>
  <si>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</si>
  <si>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</si>
  <si>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</si>
  <si>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</si>
  <si>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</si>
  <si>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</si>
  <si>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</si>
  <si>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</si>
  <si>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</si>
  <si>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</si>
  <si>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</si>
  <si>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</si>
  <si>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</si>
  <si>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</si>
  <si>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</si>
  <si>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</si>
  <si>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</si>
  <si>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</si>
  <si>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</si>
  <si>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</si>
  <si>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</si>
  <si>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</si>
  <si>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</si>
  <si>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</si>
  <si>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</si>
  <si>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</si>
  <si>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</si>
  <si>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</si>
  <si>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</si>
  <si>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</si>
  <si>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</si>
  <si>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</si>
  <si>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</si>
  <si>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</si>
  <si>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</si>
  <si>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</si>
  <si>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</si>
  <si>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</si>
  <si>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</si>
  <si>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</si>
  <si>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</si>
  <si>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</si>
  <si>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</si>
  <si>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</si>
  <si>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</si>
  <si>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</si>
  <si>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</si>
  <si>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</si>
  <si>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</si>
  <si>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</si>
  <si>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</si>
  <si>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</si>
  <si>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</si>
  <si>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</si>
  <si>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</si>
  <si>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</si>
  <si>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</si>
  <si>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</si>
  <si>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</si>
  <si>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</si>
  <si>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</si>
  <si>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</si>
  <si>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</si>
  <si>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</si>
  <si>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</si>
  <si>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</si>
  <si>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</si>
  <si>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</si>
  <si>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</si>
  <si>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</si>
  <si>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</si>
  <si>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</si>
  <si>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</si>
  <si>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</si>
  <si>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</si>
  <si>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</si>
  <si>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</si>
  <si>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</si>
  <si>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</si>
  <si>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</si>
  <si>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</si>
  <si>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</si>
  <si>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</si>
  <si>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</si>
  <si>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</si>
  <si>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</si>
  <si>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</si>
  <si>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</si>
  <si>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</si>
  <si>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</si>
  <si>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</si>
  <si>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</si>
  <si>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</si>
  <si>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</si>
  <si>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</si>
  <si>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</si>
  <si>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</si>
  <si>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</si>
  <si>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</si>
  <si>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</si>
  <si>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</si>
  <si>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</si>
  <si>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</si>
  <si>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</si>
  <si>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</si>
  <si>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</si>
  <si>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</si>
  <si>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</si>
  <si>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</si>
  <si>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</si>
  <si>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</si>
  <si>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</si>
  <si>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</si>
  <si>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</si>
  <si>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</si>
  <si>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</si>
  <si>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</si>
  <si>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</si>
  <si>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</si>
  <si>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</si>
  <si>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</si>
  <si>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</si>
  <si>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</si>
  <si>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</si>
  <si>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</si>
  <si>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</si>
  <si>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</si>
  <si>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</si>
  <si>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</si>
  <si>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</si>
  <si>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</si>
  <si>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</si>
  <si>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</si>
  <si>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</si>
  <si>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</si>
  <si>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</si>
  <si>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</si>
  <si>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</si>
  <si>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</si>
  <si>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</si>
  <si>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</si>
  <si>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</si>
  <si>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</si>
  <si>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</si>
  <si>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</si>
  <si>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</si>
  <si>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</si>
  <si>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</si>
  <si>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</si>
  <si>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</si>
  <si>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</si>
  <si>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</si>
  <si>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</si>
  <si>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</si>
  <si>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</si>
  <si>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</si>
  <si>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</si>
  <si>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</si>
  <si>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</si>
  <si>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</si>
  <si>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</si>
  <si>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</si>
  <si>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</si>
  <si>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</si>
  <si>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</si>
  <si>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</si>
  <si>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</si>
  <si>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</si>
  <si>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</si>
  <si>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</si>
  <si>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</si>
  <si>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</si>
  <si>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</si>
  <si>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</si>
  <si>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</si>
  <si>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</si>
  <si>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</si>
  <si>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</si>
  <si>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</si>
  <si>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</si>
  <si>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</si>
  <si>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</si>
  <si>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</si>
  <si>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</si>
  <si>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</si>
  <si>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</si>
  <si>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</si>
  <si>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</si>
  <si>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</si>
  <si>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</si>
  <si>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</si>
  <si>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</si>
  <si>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</si>
  <si>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</si>
  <si>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</si>
  <si>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</si>
  <si>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</si>
  <si>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</si>
  <si>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</si>
  <si>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</si>
  <si>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</si>
  <si>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</si>
  <si>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</si>
  <si>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</si>
  <si>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</si>
  <si>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</si>
  <si>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</si>
  <si>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</si>
  <si>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</si>
  <si>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</si>
  <si>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</si>
  <si>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</si>
  <si>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</si>
  <si>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</si>
  <si>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</si>
  <si>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</si>
  <si>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</si>
  <si>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</si>
  <si>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</si>
  <si>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</si>
  <si>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</si>
  <si>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</si>
  <si>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</si>
  <si>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</si>
  <si>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</si>
  <si>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</si>
  <si>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</si>
  <si>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</si>
  <si>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</si>
  <si>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</si>
  <si>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</si>
  <si>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</si>
  <si>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</si>
  <si>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</si>
  <si>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</si>
  <si>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</si>
  <si>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</si>
  <si>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</si>
  <si>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</si>
  <si>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</si>
  <si>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</si>
  <si>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</si>
  <si>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</si>
  <si>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</si>
  <si>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</si>
  <si>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</si>
  <si>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</si>
  <si>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</si>
  <si>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</si>
  <si>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</si>
  <si>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</si>
  <si>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</si>
  <si>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</si>
  <si>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</si>
  <si>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</si>
  <si>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</si>
  <si>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</si>
  <si>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</si>
  <si>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</si>
  <si>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</si>
  <si>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</si>
  <si>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</si>
  <si>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</si>
  <si>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</si>
  <si>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</si>
  <si>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</si>
  <si>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</si>
  <si>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</si>
  <si>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</si>
  <si>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</si>
  <si>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</si>
  <si>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</si>
  <si>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</si>
  <si>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</si>
  <si>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</si>
  <si>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</si>
  <si>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</si>
  <si>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</si>
  <si>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</si>
  <si>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</si>
  <si>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</si>
  <si>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</si>
  <si>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</si>
  <si>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</si>
  <si>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</si>
  <si>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</si>
  <si>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</si>
  <si>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</si>
  <si>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</si>
  <si>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</si>
  <si>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</si>
  <si>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</si>
  <si>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</si>
  <si>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</si>
  <si>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</si>
  <si>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</si>
  <si>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</si>
  <si>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</si>
  <si>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</si>
  <si>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</si>
  <si>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</si>
  <si>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</si>
  <si>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</si>
  <si>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</si>
  <si>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</si>
  <si>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</si>
  <si>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</si>
  <si>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</si>
  <si>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</si>
  <si>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</si>
  <si>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</si>
  <si>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</si>
  <si>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</si>
  <si>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</si>
  <si>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</si>
  <si>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</si>
  <si>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</si>
  <si>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</si>
  <si>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</si>
  <si>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</si>
  <si>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</si>
  <si>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</si>
  <si>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</si>
  <si>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</si>
  <si>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</si>
  <si>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</si>
  <si>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</si>
  <si>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</si>
  <si>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</si>
  <si>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</si>
  <si>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</si>
  <si>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</si>
  <si>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</si>
  <si>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</si>
  <si>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</si>
  <si>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</si>
  <si>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</si>
  <si>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</si>
  <si>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</si>
  <si>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</si>
  <si>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</si>
  <si>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</si>
  <si>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</si>
  <si>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</si>
  <si>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</si>
  <si>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</si>
  <si>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</si>
  <si>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</si>
  <si>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</si>
  <si>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</si>
  <si>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</si>
  <si>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</si>
  <si>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</si>
  <si>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</si>
  <si>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</si>
  <si>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</si>
  <si>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</si>
  <si>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</si>
  <si>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</si>
  <si>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</si>
  <si>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</si>
  <si>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</si>
  <si>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</si>
  <si>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</si>
  <si>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</si>
  <si>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</si>
  <si>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</si>
  <si>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</si>
  <si>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</si>
  <si>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</si>
  <si>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</si>
  <si>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</si>
  <si>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</si>
  <si>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</si>
  <si>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</si>
  <si>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</si>
  <si>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</si>
  <si>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</si>
  <si>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</si>
  <si>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</si>
  <si>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</si>
  <si>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</si>
  <si>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</si>
  <si>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</si>
  <si>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</si>
  <si>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</si>
  <si>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</si>
  <si>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</si>
  <si>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</si>
  <si>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</si>
  <si>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</si>
  <si>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</si>
  <si>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</si>
  <si>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</si>
  <si>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</si>
  <si>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</si>
  <si>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</si>
  <si>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</si>
  <si>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</si>
  <si>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</si>
  <si>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</si>
  <si>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</si>
  <si>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</si>
  <si>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</si>
  <si>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</si>
  <si>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</si>
  <si>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</si>
  <si>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</si>
  <si>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</si>
  <si>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</si>
  <si>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</si>
  <si>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</si>
  <si>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</si>
  <si>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</si>
  <si>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</si>
  <si>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</si>
  <si>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</si>
  <si>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</si>
  <si>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</si>
  <si>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</si>
  <si>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</si>
  <si>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</si>
  <si>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</si>
  <si>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</si>
  <si>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</si>
  <si>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</si>
  <si>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</si>
  <si>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</si>
  <si>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</si>
  <si>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</si>
  <si>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</si>
  <si>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</si>
  <si>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</si>
  <si>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</si>
  <si>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</si>
  <si>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</si>
  <si>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</si>
  <si>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</si>
  <si>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</si>
  <si>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</si>
  <si>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</si>
  <si>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</si>
  <si>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</si>
  <si>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</si>
  <si>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</si>
  <si>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</si>
  <si>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</si>
  <si>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</si>
  <si>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</si>
  <si>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</si>
  <si>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</si>
  <si>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</si>
  <si>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</si>
  <si>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</si>
  <si>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</si>
  <si>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</si>
  <si>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</si>
  <si>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</si>
  <si>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</si>
  <si>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</si>
  <si>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</si>
  <si>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</si>
  <si>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</si>
  <si>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</si>
  <si>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</si>
  <si>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</si>
  <si>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</si>
  <si>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</si>
  <si>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</si>
  <si>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</si>
  <si>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</si>
  <si>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</si>
  <si>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</si>
  <si>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</si>
  <si>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</si>
  <si>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</si>
  <si>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</si>
  <si>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</si>
  <si>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</si>
  <si>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</si>
  <si>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</si>
  <si>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</si>
  <si>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</si>
  <si>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</si>
  <si>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</si>
  <si>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</si>
  <si>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</si>
  <si>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</si>
  <si>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</si>
  <si>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</si>
  <si>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</si>
  <si>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</si>
  <si>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</si>
  <si>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</si>
  <si>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</si>
  <si>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</si>
  <si>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</si>
  <si>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</si>
  <si>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</si>
  <si>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</si>
  <si>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</si>
  <si>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</si>
  <si>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</si>
  <si>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</si>
  <si>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</si>
  <si>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</si>
  <si>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</si>
  <si>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</si>
  <si>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</si>
  <si>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</si>
  <si>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</si>
  <si>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</si>
  <si>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</si>
  <si>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</si>
  <si>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</si>
  <si>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</si>
  <si>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</si>
  <si>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</si>
  <si>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</si>
  <si>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</si>
  <si>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</si>
  <si>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</si>
  <si>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</si>
  <si>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</si>
  <si>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</si>
  <si>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</si>
  <si>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</si>
  <si>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</si>
  <si>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</si>
  <si>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</si>
  <si>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</si>
  <si>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</si>
  <si>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</si>
  <si>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</si>
  <si>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</si>
  <si>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</si>
  <si>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</si>
  <si>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</si>
  <si>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</si>
  <si>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</si>
  <si>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</si>
  <si>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</si>
  <si>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</si>
  <si>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</si>
  <si>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</si>
  <si>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</si>
  <si>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</si>
  <si>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</si>
  <si>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</si>
  <si>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</si>
  <si>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</si>
  <si>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</si>
  <si>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</si>
  <si>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</si>
  <si>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</si>
  <si>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</si>
  <si>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</si>
  <si>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</si>
  <si>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</si>
  <si>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</si>
  <si>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</si>
  <si>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</si>
  <si>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ø152,4*16</t>
  </si>
  <si>
    <t>tube ø152,4*25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</si>
  <si>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</si>
  <si>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</si>
  <si>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</si>
  <si>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</si>
  <si>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</si>
  <si>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</si>
  <si>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</si>
  <si>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</si>
  <si>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</si>
  <si>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</si>
  <si>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</si>
  <si>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</si>
  <si>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</si>
  <si>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</si>
  <si>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</si>
  <si>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</si>
  <si>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</si>
  <si>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</si>
  <si>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</si>
  <si>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</si>
  <si>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</si>
  <si>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</si>
  <si>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</si>
  <si>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</si>
  <si>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</si>
  <si>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</si>
  <si>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</si>
  <si>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</si>
  <si>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</si>
  <si>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</si>
  <si>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</si>
  <si>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</si>
  <si>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</si>
  <si>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</si>
  <si>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</si>
  <si>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</si>
  <si>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</si>
  <si>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</si>
  <si>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</si>
  <si>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</si>
  <si>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</si>
  <si>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</si>
  <si>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</si>
  <si>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</si>
  <si>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</si>
  <si>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</si>
  <si>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</si>
  <si>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</si>
  <si>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</si>
  <si>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</si>
  <si>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</si>
  <si>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</si>
  <si>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</si>
  <si>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</si>
  <si>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</si>
  <si>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</si>
  <si>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</si>
  <si>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</si>
  <si>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</si>
  <si>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</si>
  <si>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</si>
  <si>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</si>
  <si>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</si>
  <si>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</si>
  <si>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</si>
  <si>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</si>
  <si>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</si>
  <si>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</si>
  <si>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</si>
  <si>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</si>
  <si>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</si>
  <si>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</si>
  <si>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</si>
  <si>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</si>
  <si>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</si>
  <si>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</si>
  <si>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</si>
  <si>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</si>
  <si>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</si>
  <si>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</si>
  <si>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</si>
  <si>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</si>
  <si>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</si>
  <si>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</si>
  <si>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</si>
  <si>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</si>
  <si>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</si>
  <si>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</si>
  <si>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</si>
  <si>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</si>
  <si>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</si>
  <si>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</si>
  <si>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</si>
  <si>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</si>
  <si>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</si>
  <si>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</si>
  <si>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</si>
  <si>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</si>
  <si>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</si>
  <si>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</si>
  <si>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</si>
  <si>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</si>
  <si>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</si>
  <si>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</si>
  <si>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</si>
  <si>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</si>
  <si>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</si>
  <si>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</si>
  <si>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</si>
  <si>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</si>
  <si>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</si>
  <si>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</si>
  <si>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</si>
  <si>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</si>
  <si>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</si>
  <si>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</si>
  <si>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</si>
  <si>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</si>
  <si>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</si>
  <si>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</si>
  <si>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</si>
  <si>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</si>
  <si>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</si>
  <si>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</si>
  <si>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</si>
  <si>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</si>
  <si>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</si>
  <si>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</si>
  <si>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</si>
  <si>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</si>
  <si>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</si>
  <si>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ø177,8*8,8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</si>
  <si>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</si>
  <si>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</si>
  <si>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</si>
  <si>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</si>
  <si>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</si>
  <si>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</si>
  <si>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</si>
  <si>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</si>
  <si>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</si>
  <si>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</si>
  <si>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</si>
  <si>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</si>
  <si>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</si>
  <si>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</si>
  <si>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</si>
  <si>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</si>
  <si>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</si>
  <si>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</si>
  <si>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</si>
  <si>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</si>
  <si>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</si>
  <si>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</si>
  <si>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</si>
  <si>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</si>
  <si>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</si>
  <si>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</si>
  <si>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</si>
  <si>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</si>
  <si>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</si>
  <si>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</si>
  <si>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</si>
  <si>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</si>
  <si>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</si>
  <si>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</si>
  <si>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</si>
  <si>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</si>
  <si>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</si>
  <si>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</si>
  <si>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</si>
  <si>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</si>
  <si>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</si>
  <si>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</si>
  <si>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</si>
  <si>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</si>
  <si>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</si>
  <si>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</si>
  <si>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</si>
  <si>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</si>
  <si>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</si>
  <si>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</si>
  <si>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</si>
  <si>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</si>
  <si>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</si>
  <si>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</si>
  <si>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</si>
  <si>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</si>
  <si>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</si>
  <si>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</si>
  <si>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</si>
  <si>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</si>
  <si>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</si>
  <si>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</si>
  <si>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</si>
  <si>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</si>
  <si>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</si>
  <si>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</si>
  <si>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</si>
  <si>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</si>
  <si>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</si>
  <si>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</si>
  <si>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</si>
  <si>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</si>
  <si>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</si>
  <si>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</si>
  <si>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</si>
  <si>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</si>
  <si>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</si>
  <si>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</si>
  <si>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</si>
  <si>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</si>
  <si>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</si>
  <si>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</si>
  <si>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</si>
  <si>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</si>
  <si>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</si>
  <si>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</si>
  <si>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</si>
  <si>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</si>
  <si>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</si>
  <si>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</si>
  <si>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</si>
  <si>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</si>
  <si>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</si>
  <si>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</si>
  <si>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</si>
  <si>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</si>
  <si>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</si>
  <si>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</si>
  <si>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</si>
  <si>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</si>
  <si>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</si>
  <si>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</si>
  <si>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</si>
  <si>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</si>
  <si>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</si>
  <si>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</si>
  <si>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</si>
  <si>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</si>
  <si>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</si>
  <si>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</si>
  <si>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</si>
  <si>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</si>
  <si>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</si>
  <si>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</si>
  <si>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</si>
  <si>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</si>
  <si>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</si>
  <si>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</si>
  <si>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</si>
  <si>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</si>
  <si>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</si>
  <si>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</si>
  <si>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</si>
  <si>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</si>
  <si>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</si>
  <si>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</si>
  <si>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</si>
  <si>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</si>
  <si>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</si>
  <si>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</si>
  <si>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</si>
  <si>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</si>
  <si>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</si>
  <si>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</si>
  <si>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</si>
  <si>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</si>
  <si>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</si>
  <si>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</si>
  <si>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</si>
  <si>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</si>
  <si>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</si>
  <si>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</si>
  <si>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</si>
  <si>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</si>
  <si>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</si>
  <si>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</si>
  <si>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</si>
  <si>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</si>
  <si>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</si>
  <si>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</si>
  <si>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</si>
  <si>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</si>
  <si>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</si>
  <si>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</si>
  <si>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</si>
  <si>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</si>
  <si>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</si>
  <si>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</si>
  <si>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</si>
  <si>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</si>
  <si>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</si>
  <si>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</si>
  <si>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</si>
  <si>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</si>
  <si>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</si>
  <si>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</si>
  <si>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</si>
  <si>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</si>
  <si>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</si>
  <si>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</si>
  <si>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</si>
  <si>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</si>
  <si>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</si>
  <si>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</si>
  <si>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</si>
  <si>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</si>
  <si>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</si>
  <si>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</si>
  <si>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</si>
  <si>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</si>
  <si>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</si>
  <si>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</si>
  <si>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</si>
  <si>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</si>
  <si>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</si>
  <si>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</si>
  <si>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</si>
  <si>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</si>
  <si>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</si>
  <si>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</si>
  <si>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</si>
  <si>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</si>
  <si>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</si>
  <si>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</si>
  <si>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</si>
  <si>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</si>
  <si>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</si>
  <si>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</si>
  <si>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</si>
  <si>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</si>
  <si>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</si>
  <si>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</si>
  <si>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</si>
  <si>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</si>
  <si>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</si>
  <si>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</si>
  <si>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</si>
  <si>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</si>
  <si>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</si>
  <si>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</si>
  <si>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</si>
  <si>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</si>
  <si>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</si>
  <si>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</si>
  <si>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</si>
  <si>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</si>
  <si>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</si>
  <si>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</si>
  <si>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</si>
  <si>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</si>
  <si>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</si>
  <si>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</si>
  <si>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</si>
  <si>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</si>
  <si>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</si>
  <si>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</si>
  <si>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</si>
  <si>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</si>
  <si>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</si>
  <si>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</si>
  <si>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</si>
  <si>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</si>
  <si>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</si>
  <si>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</si>
  <si>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</si>
  <si>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</si>
  <si>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</si>
  <si>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</si>
  <si>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</si>
  <si>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</si>
  <si>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</si>
  <si>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</si>
  <si>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</si>
  <si>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</si>
  <si>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</si>
  <si>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</si>
  <si>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</si>
  <si>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</si>
  <si>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</si>
  <si>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</si>
  <si>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</si>
  <si>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</si>
  <si>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</si>
  <si>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</si>
  <si>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</si>
  <si>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</si>
  <si>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</si>
  <si>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</si>
  <si>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</si>
  <si>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</si>
  <si>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</si>
  <si>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</si>
  <si>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</si>
  <si>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</si>
  <si>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</si>
  <si>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</si>
  <si>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</si>
  <si>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</si>
  <si>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</si>
  <si>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</si>
  <si>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</si>
  <si>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</si>
  <si>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</si>
  <si>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</si>
  <si>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</si>
  <si>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</si>
  <si>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</si>
  <si>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</si>
  <si>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</si>
  <si>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</si>
  <si>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</si>
  <si>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</si>
  <si>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</si>
  <si>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</si>
  <si>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</si>
  <si>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</si>
  <si>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</si>
  <si>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</si>
  <si>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</si>
  <si>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</si>
  <si>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</si>
  <si>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</si>
  <si>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</si>
  <si>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</si>
  <si>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</si>
  <si>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</si>
  <si>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</si>
  <si>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</si>
  <si>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</si>
  <si>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</si>
  <si>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</si>
  <si>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</si>
  <si>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</si>
  <si>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</si>
  <si>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</si>
  <si>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</si>
  <si>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</si>
  <si>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</si>
  <si>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</si>
  <si>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</si>
  <si>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</si>
  <si>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</si>
  <si>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</si>
  <si>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</si>
  <si>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</si>
  <si>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</si>
  <si>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</si>
  <si>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</si>
  <si>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</si>
  <si>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</si>
  <si>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</si>
  <si>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</si>
  <si>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</si>
  <si>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</si>
  <si>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</si>
  <si>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</si>
  <si>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</si>
  <si>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</si>
  <si>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</si>
  <si>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</si>
  <si>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</si>
  <si>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</si>
  <si>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</si>
  <si>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</si>
  <si>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</si>
  <si>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</si>
  <si>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</si>
  <si>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</si>
  <si>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</si>
  <si>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</si>
  <si>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</si>
  <si>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</si>
  <si>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</si>
  <si>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</si>
  <si>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</si>
  <si>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</si>
  <si>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</si>
  <si>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</si>
  <si>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</si>
  <si>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</si>
  <si>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</si>
  <si>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</si>
  <si>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</si>
  <si>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</si>
  <si>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</si>
  <si>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</si>
  <si>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</si>
  <si>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</si>
  <si>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</si>
  <si>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</si>
  <si>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</si>
  <si>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</si>
  <si>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</si>
  <si>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</si>
  <si>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</si>
  <si>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</si>
  <si>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</si>
  <si>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</si>
  <si>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</si>
  <si>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</si>
  <si>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</si>
  <si>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</si>
  <si>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</si>
  <si>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</si>
  <si>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</si>
  <si>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</si>
  <si>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</si>
  <si>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</si>
  <si>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</si>
  <si>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</si>
  <si>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</si>
  <si>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</si>
  <si>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</si>
  <si>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</si>
  <si>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</si>
  <si>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</si>
  <si>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</si>
  <si>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</si>
  <si>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</si>
  <si>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</si>
  <si>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</si>
  <si>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</si>
  <si>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</si>
  <si>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</si>
  <si>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</si>
  <si>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</si>
  <si>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</si>
  <si>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</si>
  <si>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</si>
  <si>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</si>
  <si>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</si>
  <si>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</si>
  <si>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</si>
  <si>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</si>
  <si>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</si>
  <si>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</si>
  <si>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</si>
  <si>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</si>
  <si>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</si>
  <si>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</si>
  <si>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</si>
  <si>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</si>
  <si>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</si>
  <si>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</si>
  <si>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</si>
  <si>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</si>
  <si>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</si>
  <si>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</si>
  <si>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</si>
  <si>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</si>
  <si>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</si>
  <si>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</si>
  <si>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</si>
  <si>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</si>
  <si>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</si>
  <si>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</si>
  <si>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</si>
  <si>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</si>
  <si>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</si>
  <si>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</si>
  <si>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</si>
  <si>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</si>
  <si>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</si>
  <si>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</si>
  <si>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</si>
  <si>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</si>
  <si>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</si>
  <si>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</si>
  <si>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</si>
  <si>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</si>
  <si>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</si>
  <si>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</si>
  <si>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</si>
  <si>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</si>
  <si>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</si>
  <si>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</si>
  <si>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</si>
  <si>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</si>
  <si>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</si>
  <si>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</si>
  <si>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</si>
  <si>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</si>
  <si>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</si>
  <si>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</si>
  <si>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</si>
  <si>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</si>
  <si>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</si>
  <si>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</si>
  <si>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</si>
  <si>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</si>
  <si>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</si>
  <si>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</si>
  <si>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</si>
  <si>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</si>
  <si>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</si>
  <si>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</si>
  <si>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</si>
  <si>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</si>
  <si>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</si>
  <si>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</si>
  <si>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</si>
  <si>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</si>
  <si>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</si>
  <si>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</si>
  <si>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</si>
  <si>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</si>
  <si>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</si>
  <si>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</si>
  <si>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</si>
  <si>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</si>
  <si>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</si>
  <si>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</si>
  <si>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</si>
  <si>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</si>
  <si>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</si>
  <si>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</si>
  <si>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</si>
  <si>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</si>
  <si>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</si>
  <si>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</si>
  <si>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</si>
  <si>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</si>
  <si>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</si>
  <si>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</si>
  <si>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</si>
  <si>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</si>
  <si>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</si>
  <si>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</si>
  <si>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</si>
  <si>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</si>
  <si>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</si>
  <si>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</si>
  <si>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</si>
  <si>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</si>
  <si>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</si>
  <si>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</si>
  <si>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</si>
  <si>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</si>
  <si>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</si>
  <si>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</si>
  <si>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</si>
  <si>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</si>
  <si>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</si>
  <si>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</si>
  <si>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</si>
  <si>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</si>
  <si>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</si>
  <si>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</si>
  <si>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</si>
  <si>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</si>
  <si>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</si>
  <si>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</si>
  <si>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</si>
  <si>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</si>
  <si>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</si>
  <si>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</si>
  <si>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</si>
  <si>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</si>
  <si>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</si>
  <si>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</si>
  <si>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</si>
  <si>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</si>
  <si>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</si>
  <si>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</si>
  <si>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</si>
  <si>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</si>
  <si>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</si>
  <si>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</si>
  <si>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</si>
  <si>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</si>
  <si>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</si>
  <si>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</si>
  <si>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</si>
  <si>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</si>
  <si>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</si>
  <si>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</si>
  <si>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</si>
  <si>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</si>
  <si>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</si>
  <si>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</si>
  <si>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</si>
  <si>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</si>
  <si>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</si>
  <si>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</si>
  <si>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</si>
  <si>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</si>
  <si>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</si>
  <si>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</si>
  <si>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</si>
  <si>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</si>
  <si>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</si>
  <si>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</si>
  <si>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</si>
  <si>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</si>
  <si>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</si>
  <si>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</si>
  <si>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</si>
  <si>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</si>
  <si>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</si>
  <si>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</si>
  <si>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</si>
  <si>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</si>
  <si>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</si>
  <si>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</si>
  <si>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</si>
  <si>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</si>
  <si>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</si>
  <si>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</si>
  <si>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</si>
  <si>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</si>
  <si>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</si>
  <si>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</si>
  <si>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</si>
  <si>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</si>
  <si>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</si>
  <si>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</si>
  <si>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</si>
  <si>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</si>
  <si>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</si>
  <si>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</si>
  <si>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</si>
  <si>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</si>
  <si>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</si>
  <si>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</si>
  <si>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</si>
  <si>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</si>
  <si>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</si>
  <si>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</si>
  <si>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</si>
  <si>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</si>
  <si>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</si>
  <si>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</si>
  <si>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</si>
  <si>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</si>
  <si>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</si>
  <si>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</si>
  <si>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</si>
  <si>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</si>
  <si>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</si>
  <si>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</si>
  <si>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</si>
  <si>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</si>
  <si>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</si>
  <si>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</si>
  <si>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</si>
  <si>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</si>
  <si>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</si>
  <si>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</si>
  <si>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</si>
  <si>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</si>
  <si>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</si>
  <si>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</si>
  <si>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</si>
  <si>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</si>
  <si>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</si>
  <si>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</si>
  <si>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</si>
  <si>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</si>
  <si>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</si>
  <si>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</si>
  <si>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</si>
  <si>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</si>
  <si>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</si>
  <si>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</si>
  <si>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</si>
  <si>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</si>
  <si>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</si>
  <si>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</si>
  <si>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</si>
  <si>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</si>
  <si>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</si>
  <si>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</si>
  <si>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</si>
  <si>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</si>
  <si>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</si>
  <si>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</si>
  <si>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</si>
  <si>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</si>
  <si>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</si>
  <si>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</si>
  <si>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</si>
  <si>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</si>
  <si>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</si>
  <si>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</si>
  <si>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</si>
  <si>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</si>
  <si>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</si>
  <si>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</si>
  <si>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</si>
  <si>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</si>
  <si>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</si>
  <si>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</si>
  <si>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</si>
  <si>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</si>
  <si>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</si>
  <si>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</si>
  <si>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</si>
  <si>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</si>
  <si>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</si>
  <si>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</si>
  <si>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</si>
  <si>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</si>
  <si>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</si>
  <si>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</si>
  <si>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</si>
  <si>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</si>
  <si>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</si>
  <si>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</si>
  <si>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</si>
  <si>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</si>
  <si>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</si>
  <si>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</si>
  <si>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</si>
  <si>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</si>
  <si>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</si>
  <si>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</si>
  <si>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</si>
  <si>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</si>
  <si>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</si>
  <si>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</si>
  <si>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</si>
  <si>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</si>
  <si>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</si>
  <si>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</si>
  <si>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</si>
  <si>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</si>
  <si>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</si>
  <si>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</si>
  <si>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</si>
  <si>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</si>
  <si>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</si>
  <si>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</si>
  <si>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</si>
  <si>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</si>
  <si>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</si>
  <si>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</si>
  <si>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</si>
  <si>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</si>
  <si>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</si>
  <si>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</si>
  <si>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</si>
  <si>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</si>
  <si>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</si>
  <si>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</si>
  <si>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</si>
  <si>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</si>
  <si>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</si>
  <si>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</si>
  <si>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</si>
  <si>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</si>
  <si>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</si>
  <si>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</si>
  <si>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</si>
  <si>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</si>
  <si>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</si>
  <si>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</si>
  <si>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</si>
  <si>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</si>
  <si>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</si>
  <si>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</si>
  <si>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</si>
  <si>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</si>
  <si>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</si>
  <si>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</si>
  <si>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</si>
  <si>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</si>
  <si>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</si>
  <si>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</si>
  <si>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</si>
  <si>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</si>
  <si>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</si>
  <si>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</si>
  <si>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</si>
  <si>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</si>
  <si>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</si>
  <si>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</si>
  <si>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</si>
  <si>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</si>
  <si>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</si>
  <si>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</si>
  <si>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</si>
  <si>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</si>
  <si>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</si>
  <si>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</si>
  <si>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</si>
  <si>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</si>
  <si>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</si>
  <si>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</si>
  <si>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</si>
  <si>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</si>
  <si>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</si>
  <si>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</si>
  <si>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</si>
  <si>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</si>
  <si>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</si>
  <si>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</si>
  <si>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</si>
  <si>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</si>
  <si>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</si>
  <si>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</si>
  <si>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</si>
  <si>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</si>
  <si>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</si>
  <si>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</si>
  <si>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</si>
  <si>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</si>
  <si>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</si>
  <si>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</si>
  <si>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</si>
  <si>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</si>
  <si>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</si>
  <si>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</si>
  <si>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</si>
  <si>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</si>
  <si>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</si>
  <si>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</si>
  <si>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</si>
  <si>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</si>
  <si>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</si>
  <si>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</si>
  <si>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</si>
  <si>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</si>
  <si>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</si>
  <si>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</si>
  <si>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</si>
  <si>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</si>
  <si>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</si>
  <si>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</si>
  <si>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</si>
  <si>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</si>
  <si>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</si>
  <si>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</si>
  <si>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</si>
  <si>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</si>
  <si>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</si>
  <si>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</si>
  <si>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</si>
  <si>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</si>
  <si>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</si>
  <si>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</si>
  <si>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</si>
  <si>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</si>
  <si>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</si>
  <si>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</si>
  <si>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</si>
  <si>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</si>
  <si>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</si>
  <si>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</si>
  <si>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</si>
  <si>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</si>
  <si>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</si>
  <si>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</si>
  <si>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</si>
  <si>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</si>
  <si>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</si>
  <si>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</si>
  <si>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</si>
  <si>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</si>
  <si>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</si>
  <si>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</si>
  <si>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</si>
  <si>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</si>
  <si>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</si>
  <si>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</si>
  <si>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</si>
  <si>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</si>
  <si>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</si>
  <si>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</si>
  <si>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</si>
  <si>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</si>
  <si>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</si>
  <si>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</si>
  <si>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</si>
  <si>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</si>
  <si>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</si>
  <si>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</si>
  <si>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</si>
  <si>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</si>
  <si>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</si>
  <si>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</si>
  <si>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</si>
  <si>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</si>
  <si>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</si>
  <si>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</si>
  <si>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</si>
  <si>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</si>
  <si>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</si>
  <si>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</si>
  <si>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</si>
  <si>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</si>
  <si>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</si>
  <si>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</si>
  <si>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</si>
  <si>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</si>
  <si>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</si>
  <si>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</si>
  <si>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</si>
  <si>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</si>
  <si>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</si>
  <si>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</si>
  <si>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</si>
  <si>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</si>
  <si>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</si>
  <si>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</si>
  <si>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</si>
  <si>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</si>
  <si>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</si>
  <si>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</si>
  <si>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</si>
  <si>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</si>
  <si>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</si>
  <si>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</si>
  <si>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</si>
  <si>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</si>
  <si>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</si>
  <si>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</si>
  <si>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</si>
  <si>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</si>
  <si>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</si>
  <si>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</si>
  <si>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</si>
  <si>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</si>
  <si>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</si>
  <si>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</si>
  <si>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</si>
  <si>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</si>
  <si>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</si>
  <si>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</si>
  <si>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</si>
  <si>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</si>
  <si>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</si>
  <si>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</si>
  <si>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</si>
  <si>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</si>
  <si>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</si>
  <si>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</si>
  <si>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</si>
  <si>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</si>
  <si>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</si>
  <si>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</si>
  <si>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</si>
  <si>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</si>
  <si>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</si>
  <si>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</si>
  <si>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</si>
  <si>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</si>
  <si>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</si>
  <si>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ø457*40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</si>
  <si>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</si>
  <si>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</si>
  <si>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</si>
  <si>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</si>
  <si>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</si>
  <si>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</si>
  <si>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</si>
  <si>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</si>
  <si>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</si>
  <si>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</si>
  <si>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</si>
  <si>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</si>
  <si>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</si>
  <si>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</si>
  <si>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</si>
  <si>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</si>
  <si>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</si>
  <si>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</si>
  <si>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</si>
  <si>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</si>
  <si>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</si>
  <si>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</si>
  <si>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</si>
  <si>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</si>
  <si>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</si>
  <si>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</si>
  <si>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</si>
  <si>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</si>
  <si>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</si>
  <si>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</si>
  <si>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</si>
  <si>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</si>
  <si>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</si>
  <si>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</si>
  <si>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</si>
  <si>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</si>
  <si>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</si>
  <si>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</si>
  <si>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</si>
  <si>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</si>
  <si>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</si>
  <si>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</si>
  <si>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</si>
  <si>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</si>
  <si>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</si>
  <si>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</si>
  <si>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</si>
  <si>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</si>
  <si>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</si>
  <si>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</si>
  <si>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</si>
  <si>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</si>
  <si>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</si>
  <si>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</si>
  <si>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</si>
  <si>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</si>
  <si>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</si>
  <si>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</si>
  <si>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</si>
  <si>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</si>
  <si>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</si>
  <si>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</si>
  <si>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</si>
  <si>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</si>
  <si>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</si>
  <si>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</si>
  <si>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</si>
  <si>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</si>
  <si>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</si>
  <si>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</si>
  <si>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</si>
  <si>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</si>
  <si>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</si>
  <si>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</si>
  <si>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</si>
  <si>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</si>
  <si>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</si>
  <si>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</si>
  <si>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</si>
  <si>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</si>
  <si>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</si>
  <si>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</si>
  <si>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</si>
  <si>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</si>
  <si>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</si>
  <si>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</si>
  <si>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</si>
  <si>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</si>
  <si>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</si>
  <si>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</si>
  <si>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</si>
  <si>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</si>
  <si>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</si>
  <si>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</si>
  <si>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</si>
  <si>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</si>
  <si>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</si>
  <si>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</si>
  <si>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</si>
  <si>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</si>
  <si>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</si>
  <si>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</si>
  <si>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</si>
  <si>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</si>
  <si>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</si>
  <si>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</si>
  <si>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ø508*9,5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</si>
  <si>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</si>
  <si>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</si>
  <si>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</si>
  <si>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</si>
  <si>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</si>
  <si>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</si>
  <si>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</si>
  <si>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</si>
  <si>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</si>
  <si>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</si>
  <si>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</si>
  <si>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</si>
  <si>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</si>
  <si>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</si>
  <si>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</si>
  <si>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</si>
  <si>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</si>
  <si>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</si>
  <si>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</si>
  <si>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</si>
  <si>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</si>
  <si>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</si>
  <si>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</si>
  <si>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</si>
  <si>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</si>
  <si>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</si>
  <si>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</si>
  <si>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</si>
  <si>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</si>
  <si>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</si>
  <si>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</si>
  <si>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</si>
  <si>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</si>
  <si>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</si>
  <si>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</si>
  <si>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</si>
  <si>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</si>
  <si>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</si>
  <si>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</si>
  <si>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</si>
  <si>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</si>
  <si>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</si>
  <si>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</si>
  <si>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</si>
  <si>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</si>
  <si>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</si>
  <si>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</si>
  <si>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</si>
  <si>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</si>
  <si>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</si>
  <si>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</si>
  <si>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</si>
  <si>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</si>
  <si>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</si>
  <si>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</si>
  <si>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</si>
  <si>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</si>
  <si>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</si>
  <si>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</si>
  <si>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</si>
  <si>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</si>
  <si>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</si>
  <si>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</si>
  <si>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</si>
  <si>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</si>
  <si>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</si>
  <si>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</si>
  <si>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</si>
  <si>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</si>
  <si>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</si>
  <si>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</si>
  <si>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</si>
  <si>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</si>
  <si>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</si>
  <si>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</si>
  <si>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</si>
  <si>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</si>
  <si>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</si>
  <si>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</si>
  <si>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</si>
  <si>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</si>
  <si>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</si>
  <si>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</si>
  <si>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</si>
  <si>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</si>
  <si>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</si>
  <si>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</si>
  <si>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</si>
  <si>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</si>
  <si>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</si>
  <si>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</si>
  <si>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</si>
  <si>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</si>
  <si>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</si>
  <si>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</si>
  <si>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</si>
  <si>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</si>
  <si>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</si>
  <si>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</si>
  <si>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</si>
  <si>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</si>
  <si>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</si>
  <si>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</si>
  <si>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</si>
  <si>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</si>
  <si>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</si>
  <si>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</si>
  <si>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</si>
  <si>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</si>
  <si>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</si>
  <si>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</si>
  <si>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</si>
  <si>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</si>
  <si>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</si>
  <si>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</si>
  <si>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</si>
  <si>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</si>
  <si>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</si>
  <si>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</si>
  <si>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</si>
  <si>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</si>
  <si>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</si>
  <si>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</si>
  <si>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</si>
  <si>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</si>
  <si>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</si>
  <si>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</si>
  <si>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</si>
  <si>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</si>
  <si>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</si>
  <si>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</si>
  <si>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</si>
  <si>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</si>
  <si>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</si>
  <si>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</si>
  <si>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</si>
  <si>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</si>
  <si>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</si>
  <si>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</si>
  <si>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</si>
  <si>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</si>
  <si>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</si>
  <si>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</si>
  <si>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</si>
  <si>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</si>
  <si>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</si>
  <si>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</si>
  <si>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</si>
  <si>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</si>
  <si>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</si>
  <si>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</si>
  <si>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</si>
  <si>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</si>
  <si>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</si>
  <si>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</si>
  <si>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</si>
  <si>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</si>
  <si>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</si>
  <si>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</si>
  <si>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</si>
  <si>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</si>
  <si>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</si>
  <si>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</si>
  <si>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</si>
  <si>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</si>
  <si>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</si>
  <si>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</si>
  <si>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</si>
  <si>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</si>
  <si>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</si>
  <si>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</si>
  <si>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</si>
  <si>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</si>
  <si>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</si>
  <si>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</si>
  <si>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</si>
  <si>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</si>
  <si>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</si>
  <si>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</si>
  <si>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</si>
  <si>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</si>
  <si>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</si>
  <si>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</si>
  <si>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</si>
  <si>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</si>
  <si>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</si>
  <si>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</si>
  <si>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</si>
  <si>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</si>
  <si>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</si>
  <si>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</si>
  <si>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</si>
  <si>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</si>
  <si>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</si>
  <si>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</si>
  <si>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</si>
  <si>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</si>
  <si>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</si>
  <si>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</si>
  <si>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</si>
  <si>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</si>
  <si>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</si>
  <si>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</si>
  <si>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</si>
  <si>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</si>
  <si>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</si>
  <si>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</si>
  <si>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</si>
  <si>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</si>
  <si>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</si>
  <si>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</si>
  <si>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</si>
  <si>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</si>
  <si>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</si>
  <si>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</si>
  <si>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</si>
  <si>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</si>
  <si>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</si>
  <si>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</si>
  <si>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</si>
  <si>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</si>
  <si>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</si>
  <si>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</si>
  <si>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</si>
  <si>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</si>
  <si>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</si>
  <si>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</si>
  <si>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</si>
  <si>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</si>
  <si>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</si>
  <si>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</si>
  <si>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</si>
  <si>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</si>
  <si>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</si>
  <si>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</si>
  <si>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</si>
  <si>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</si>
  <si>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</si>
  <si>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</si>
  <si>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</si>
  <si>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</si>
  <si>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</si>
  <si>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</si>
  <si>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</si>
  <si>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</si>
  <si>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</si>
  <si>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</si>
  <si>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</si>
  <si>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</si>
  <si>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</si>
  <si>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</si>
  <si>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</si>
  <si>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</si>
  <si>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</si>
  <si>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</si>
  <si>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</si>
  <si>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</si>
  <si>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</si>
  <si>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</si>
  <si>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</si>
  <si>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</si>
  <si>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</si>
  <si>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</si>
  <si>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</si>
  <si>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</si>
  <si>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</si>
  <si>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</si>
  <si>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</si>
  <si>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</si>
  <si>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</si>
  <si>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</si>
  <si>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</si>
  <si>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</si>
  <si>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</si>
  <si>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</si>
  <si>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</si>
  <si>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</si>
  <si>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</si>
  <si>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</si>
  <si>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</si>
  <si>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</si>
  <si>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</si>
  <si>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</si>
  <si>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</si>
  <si>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</si>
  <si>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</si>
  <si>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</si>
  <si>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</si>
  <si>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</si>
  <si>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</si>
  <si>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</si>
  <si>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</si>
  <si>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</si>
  <si>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</si>
  <si>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</si>
  <si>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</si>
  <si>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</si>
  <si>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</si>
  <si>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</si>
  <si>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</si>
  <si>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</si>
  <si>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</si>
  <si>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</si>
  <si>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</si>
  <si>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</si>
  <si>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</si>
  <si>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</si>
  <si>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</si>
  <si>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</si>
  <si>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</si>
  <si>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</si>
  <si>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</si>
  <si>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</si>
  <si>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</si>
  <si>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</si>
  <si>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</si>
  <si>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</si>
  <si>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</si>
  <si>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</si>
  <si>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</si>
  <si>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</si>
  <si>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</si>
  <si>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</si>
  <si>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</si>
  <si>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</si>
  <si>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</si>
  <si>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</si>
  <si>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</si>
  <si>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</si>
  <si>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</si>
  <si>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</si>
  <si>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</si>
  <si>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</si>
  <si>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</si>
  <si>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</si>
  <si>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</si>
  <si>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</si>
  <si>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</si>
  <si>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</si>
  <si>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</si>
  <si>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</si>
  <si>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</si>
  <si>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</si>
  <si>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</si>
  <si>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</si>
  <si>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</si>
  <si>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</si>
  <si>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</si>
  <si>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</si>
  <si>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</si>
  <si>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</si>
  <si>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</si>
  <si>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</si>
  <si>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</si>
  <si>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</si>
  <si>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</si>
  <si>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</si>
  <si>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</si>
  <si>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</si>
  <si>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</si>
  <si>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ø711*12,7</t>
  </si>
  <si>
    <t>Tube ø711*9,5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</si>
  <si>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</si>
  <si>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</si>
  <si>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</si>
  <si>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</si>
  <si>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</si>
  <si>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</si>
  <si>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</si>
  <si>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</si>
  <si>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</si>
  <si>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</si>
  <si>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</si>
  <si>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</si>
  <si>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</si>
  <si>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</si>
  <si>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</si>
  <si>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</si>
  <si>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</si>
  <si>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</si>
  <si>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</si>
  <si>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</si>
  <si>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</si>
  <si>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</si>
  <si>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</si>
  <si>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</si>
  <si>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</si>
  <si>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</si>
  <si>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</si>
  <si>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</si>
  <si>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</si>
  <si>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</si>
  <si>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</si>
  <si>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</si>
  <si>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</si>
  <si>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</si>
  <si>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</si>
  <si>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</si>
  <si>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</si>
  <si>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</si>
  <si>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</si>
  <si>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</si>
  <si>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</si>
  <si>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</si>
  <si>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</si>
  <si>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</si>
  <si>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</si>
  <si>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</si>
  <si>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</si>
  <si>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</si>
  <si>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</si>
  <si>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</si>
  <si>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</si>
  <si>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</si>
  <si>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</si>
  <si>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</si>
  <si>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</si>
  <si>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</si>
  <si>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</si>
  <si>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</si>
  <si>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</si>
  <si>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</si>
  <si>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</si>
  <si>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</si>
  <si>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</si>
  <si>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</si>
  <si>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</si>
  <si>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</si>
  <si>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</si>
  <si>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</si>
  <si>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</si>
  <si>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</si>
  <si>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</si>
  <si>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</si>
  <si>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</si>
  <si>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</si>
  <si>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</si>
  <si>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</si>
  <si>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</si>
  <si>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</si>
  <si>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</si>
  <si>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</si>
  <si>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</si>
  <si>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</si>
  <si>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</si>
  <si>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</si>
  <si>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</si>
  <si>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</si>
  <si>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</si>
  <si>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</si>
  <si>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</si>
  <si>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</si>
  <si>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</si>
  <si>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</si>
  <si>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</si>
  <si>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</si>
  <si>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</si>
  <si>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</si>
  <si>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</si>
  <si>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</si>
  <si>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</si>
  <si>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</si>
  <si>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</si>
  <si>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</si>
  <si>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</si>
  <si>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</si>
  <si>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</si>
  <si>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</si>
  <si>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</si>
  <si>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</si>
  <si>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</si>
  <si>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</si>
  <si>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</si>
  <si>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</si>
  <si>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</si>
  <si>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</si>
  <si>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</si>
  <si>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</si>
  <si>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</si>
  <si>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</si>
  <si>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</si>
  <si>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</si>
  <si>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</si>
  <si>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</si>
  <si>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</si>
  <si>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</si>
  <si>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</si>
  <si>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</si>
  <si>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</si>
  <si>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</si>
  <si>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</si>
  <si>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</si>
  <si>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</si>
  <si>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</si>
  <si>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</si>
  <si>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</si>
  <si>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</si>
  <si>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</si>
  <si>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</si>
  <si>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</si>
  <si>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</si>
  <si>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</si>
  <si>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</si>
  <si>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</si>
  <si>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</si>
  <si>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</si>
  <si>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</si>
  <si>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</si>
  <si>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</si>
  <si>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</si>
  <si>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</si>
  <si>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</si>
  <si>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</si>
  <si>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</si>
  <si>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</si>
  <si>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</si>
  <si>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</si>
  <si>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</si>
  <si>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</si>
  <si>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</si>
  <si>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</si>
  <si>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</si>
  <si>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</si>
  <si>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</si>
  <si>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</si>
  <si>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</si>
  <si>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</si>
  <si>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</si>
  <si>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</si>
  <si>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</si>
  <si>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</si>
  <si>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</si>
  <si>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</si>
  <si>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</si>
  <si>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</si>
  <si>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</si>
  <si>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</si>
  <si>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</si>
  <si>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</si>
  <si>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</si>
  <si>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</si>
  <si>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</si>
  <si>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</si>
  <si>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</si>
  <si>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</si>
  <si>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</si>
  <si>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</si>
  <si>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</si>
  <si>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</si>
  <si>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</si>
  <si>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</si>
  <si>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</si>
  <si>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</si>
  <si>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</si>
  <si>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</si>
  <si>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</si>
  <si>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</si>
  <si>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</si>
  <si>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</si>
  <si>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</si>
  <si>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</si>
  <si>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</si>
  <si>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</si>
  <si>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</si>
  <si>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</si>
  <si>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</si>
  <si>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</si>
  <si>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</si>
  <si>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</si>
  <si>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</si>
  <si>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</si>
  <si>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</si>
  <si>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</si>
  <si>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</si>
  <si>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</si>
  <si>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</si>
  <si>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</si>
  <si>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</si>
  <si>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</si>
  <si>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</si>
  <si>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</si>
  <si>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</si>
  <si>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</si>
  <si>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</si>
  <si>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</si>
  <si>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</si>
  <si>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</si>
  <si>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</si>
  <si>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</si>
  <si>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</si>
  <si>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</si>
  <si>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</si>
  <si>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</si>
  <si>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</si>
  <si>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</si>
  <si>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</si>
  <si>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</si>
  <si>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</si>
  <si>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</si>
  <si>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</si>
  <si>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</si>
  <si>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</si>
  <si>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</si>
  <si>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</si>
  <si>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</si>
  <si>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</si>
  <si>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</si>
  <si>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</si>
  <si>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</si>
  <si>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</si>
  <si>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</si>
  <si>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</si>
  <si>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</si>
  <si>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</si>
  <si>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</si>
  <si>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</si>
  <si>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</si>
  <si>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</si>
  <si>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</si>
  <si>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</si>
  <si>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</si>
  <si>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</si>
  <si>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</si>
  <si>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</si>
  <si>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</si>
  <si>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</si>
  <si>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</si>
  <si>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</si>
  <si>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</si>
  <si>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</si>
  <si>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</si>
  <si>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</si>
  <si>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</si>
  <si>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</si>
  <si>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</si>
  <si>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</si>
  <si>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</si>
  <si>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</si>
  <si>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</si>
  <si>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</si>
  <si>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</si>
  <si>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</si>
  <si>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</si>
  <si>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</si>
  <si>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</si>
  <si>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</si>
  <si>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</si>
  <si>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</si>
  <si>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</si>
  <si>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</si>
  <si>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</si>
  <si>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</si>
  <si>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</si>
  <si>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</si>
  <si>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</si>
  <si>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</si>
  <si>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</si>
  <si>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</si>
  <si>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</si>
  <si>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</si>
  <si>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</si>
  <si>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</si>
  <si>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</si>
  <si>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</si>
  <si>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</si>
  <si>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</si>
  <si>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</si>
  <si>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</si>
  <si>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</si>
  <si>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</si>
  <si>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</si>
  <si>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</si>
  <si>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</si>
  <si>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</si>
  <si>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</si>
  <si>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</si>
  <si>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</si>
  <si>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</si>
  <si>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</si>
  <si>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</si>
  <si>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</si>
  <si>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</si>
  <si>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</si>
  <si>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</si>
  <si>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</si>
  <si>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</si>
  <si>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</si>
  <si>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</si>
  <si>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</si>
  <si>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</si>
  <si>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</si>
  <si>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</si>
  <si>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</si>
  <si>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</si>
  <si>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</si>
  <si>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</si>
  <si>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</si>
  <si>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</si>
  <si>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</si>
  <si>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</si>
  <si>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</si>
  <si>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</si>
  <si>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</si>
  <si>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</si>
  <si>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</si>
  <si>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</si>
  <si>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</si>
  <si>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</si>
  <si>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</si>
  <si>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</si>
  <si>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</si>
  <si>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</si>
  <si>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</si>
  <si>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</si>
  <si>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</si>
  <si>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</si>
  <si>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</si>
  <si>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Référence:</t>
  </si>
  <si>
    <t>Ep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</si>
  <si>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</si>
  <si>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</si>
  <si>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</si>
  <si>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</si>
  <si>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</si>
  <si>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</si>
  <si>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</si>
  <si>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</si>
  <si>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</si>
  <si>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</si>
  <si>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</si>
  <si>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</si>
  <si>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</si>
  <si>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</si>
  <si>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</si>
  <si>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</si>
  <si>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</si>
  <si>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</si>
  <si>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Avec Carré Inscrit</t>
  </si>
  <si>
    <t>Carré inscrit</t>
  </si>
  <si>
    <t>Largeur bande suivant Tx Eploitation</t>
  </si>
  <si>
    <t>Carré Inscrit</t>
  </si>
  <si>
    <t>Bande capable</t>
  </si>
  <si>
    <t>Longueur de coupe</t>
  </si>
  <si>
    <t>Temps découpe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</si>
  <si>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</si>
  <si>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</si>
  <si>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</si>
  <si>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</si>
  <si>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</si>
  <si>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</si>
  <si>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</si>
  <si>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</si>
  <si>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</si>
  <si>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</si>
  <si>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</si>
  <si>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Gauche</t>
  </si>
  <si>
    <t>Avec Piece interieure</t>
  </si>
  <si>
    <t>Pièce inter.</t>
  </si>
  <si>
    <t>Quantite Pavage</t>
  </si>
  <si>
    <t>Perimetre</t>
  </si>
  <si>
    <t>Tole</t>
  </si>
  <si>
    <t>1/2 ecart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</si>
  <si>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</si>
  <si>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</si>
  <si>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</si>
  <si>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</si>
  <si>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</si>
  <si>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</si>
  <si>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</si>
  <si>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</si>
  <si>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</si>
  <si>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</si>
  <si>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</si>
  <si>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</si>
  <si>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</si>
  <si>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</si>
  <si>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</si>
  <si>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</si>
  <si>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</si>
  <si>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</si>
  <si>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</si>
  <si>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Fraisurage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</si>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</sst>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#.00&quot; metres&quot;"/>
    <numFmt numFmtId="174" formatCode="#.00&quot; min&quot;"/>
    <numFmt numFmtId="175" formatCode="_-* #,##0.000\ _€_-;\-* #,##0.000\ _€_-;_-* &quot;-&quot;??\ _€_-;_-@_-"/>
    <numFmt numFmtId="176" formatCode="0.0%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111111"/>
      <name val="Courier New"/>
      <family val="3"/>
    </font>
    <font>
      <sz val="10"/>
      <color rgb="FF333333"/>
      <name val="Segoe UI"/>
      <family val="2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22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4" fillId="2" borderId="12" xfId="3" applyFont="1" applyBorder="1" applyAlignment="1">
      <alignment horizontal="center" vertical="center"/>
    </xf>
    <xf numFmtId="0" fontId="14" fillId="2" borderId="5" xfId="3" applyFont="1" applyBorder="1" applyAlignment="1">
      <alignment horizontal="center" vertical="center"/>
    </xf>
    <xf numFmtId="0" fontId="12" fillId="0" borderId="0" xfId="6" applyFont="1"/>
    <xf numFmtId="0" fontId="2" fillId="5" borderId="13" xfId="1" applyFill="1" applyBorder="1" applyAlignment="1" applyProtection="1">
      <alignment horizontal="center" vertical="center"/>
      <protection locked="0"/>
    </xf>
    <xf numFmtId="0" fontId="2" fillId="5" borderId="7" xfId="1" applyFill="1" applyBorder="1" applyAlignment="1" applyProtection="1">
      <alignment horizontal="center" vertical="center"/>
      <protection locked="0"/>
    </xf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60" fillId="2" borderId="20" xfId="3" applyFont="1" applyBorder="1"/>
    <xf numFmtId="0" fontId="2" fillId="0" borderId="20" xfId="1" applyBorder="1" applyProtection="1">
      <protection locked="0"/>
    </xf>
    <xf numFmtId="0" fontId="60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51" fillId="0" borderId="43" xfId="0" applyFont="1" applyBorder="1" applyAlignment="1" applyProtection="1">
      <alignment horizontal="center"/>
      <protection locked="0" hidden="1"/>
    </xf>
    <xf numFmtId="0" fontId="0" fillId="0" borderId="0" xfId="0" applyProtection="1">
      <protection hidden="1"/>
    </xf>
    <xf numFmtId="0" fontId="63" fillId="16" borderId="0" xfId="13" applyFont="1" applyProtection="1">
      <protection hidden="1"/>
    </xf>
    <xf numFmtId="0" fontId="51" fillId="0" borderId="7" xfId="0" applyFont="1" applyBorder="1" applyAlignment="1" applyProtection="1">
      <alignment horizontal="center"/>
      <protection locked="0"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2" fillId="0" borderId="64" xfId="0" applyFont="1" applyBorder="1" applyAlignment="1" applyProtection="1">
      <alignment horizontal="center"/>
      <protection locked="0"/>
    </xf>
    <xf numFmtId="9" fontId="1" fillId="16" borderId="21" xfId="13" applyNumberFormat="1" applyBorder="1" applyProtection="1">
      <protection hidden="1"/>
    </xf>
    <xf numFmtId="171" fontId="1" fillId="16" borderId="38" xfId="13" applyNumberFormat="1" applyBorder="1" applyProtection="1">
      <protection hidden="1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10" fontId="44" fillId="18" borderId="6" xfId="11" applyNumberFormat="1" applyFont="1" applyFill="1" applyBorder="1" applyAlignment="1">
      <alignment horizontal="center"/>
    </xf>
    <xf numFmtId="10" fontId="44" fillId="18" borderId="38" xfId="11" applyNumberFormat="1" applyFont="1" applyFill="1" applyBorder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174" fontId="1" fillId="16" borderId="68" xfId="13" applyNumberFormat="1" applyBorder="1" applyAlignment="1" applyProtection="1">
      <protection hidden="1"/>
    </xf>
    <xf numFmtId="174" fontId="1" fillId="16" borderId="69" xfId="13" applyNumberFormat="1" applyBorder="1" applyAlignment="1" applyProtection="1"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41" fillId="19" borderId="75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5" fontId="0" fillId="0" borderId="0" xfId="0" applyNumberFormat="1"/>
    <xf numFmtId="0" fontId="51" fillId="0" borderId="43" xfId="0" applyFont="1" applyBorder="1" applyProtection="1">
      <protection locked="0" hidden="1"/>
    </xf>
    <xf numFmtId="0" fontId="41" fillId="19" borderId="76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2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7" xfId="8" applyNumberFormat="1" applyFont="1" applyBorder="1" applyAlignment="1" applyProtection="1">
      <alignment horizontal="center" vertical="center"/>
      <protection hidden="1"/>
    </xf>
    <xf numFmtId="176" fontId="44" fillId="18" borderId="6" xfId="11" applyNumberFormat="1" applyFont="1" applyFill="1" applyBorder="1" applyAlignment="1">
      <alignment horizontal="center" vertical="center"/>
    </xf>
    <xf numFmtId="176" fontId="44" fillId="18" borderId="38" xfId="11" applyNumberFormat="1" applyFont="1" applyFill="1" applyBorder="1" applyAlignment="1">
      <alignment horizontal="center" vertical="center"/>
    </xf>
    <xf numFmtId="0" fontId="1" fillId="3" borderId="6" xfId="4" applyBorder="1" applyProtection="1">
      <protection hidden="1"/>
    </xf>
    <xf numFmtId="0" fontId="1" fillId="3" borderId="13" xfId="4" applyBorder="1" applyProtection="1">
      <protection hidden="1"/>
    </xf>
    <xf numFmtId="0" fontId="62" fillId="0" borderId="0" xfId="0" applyFont="1"/>
    <xf numFmtId="0" fontId="41" fillId="19" borderId="78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7" fillId="0" borderId="64" xfId="0" applyFont="1" applyBorder="1" applyAlignment="1" applyProtection="1">
      <alignment horizontal="center"/>
      <protection locked="0"/>
    </xf>
    <xf numFmtId="0" fontId="67" fillId="0" borderId="68" xfId="0" applyFont="1" applyBorder="1" applyAlignment="1" applyProtection="1">
      <protection locked="0"/>
    </xf>
    <xf numFmtId="0" fontId="67" fillId="0" borderId="69" xfId="0" applyFont="1" applyBorder="1" applyAlignment="1" applyProtection="1">
      <protection locked="0"/>
    </xf>
    <xf numFmtId="10" fontId="0" fillId="0" borderId="0" xfId="11" applyNumberFormat="1" applyFont="1" applyProtection="1">
      <protection hidden="1"/>
    </xf>
    <xf numFmtId="165" fontId="4" fillId="0" borderId="0" xfId="0" applyNumberFormat="1" applyFont="1"/>
    <xf numFmtId="2" fontId="4" fillId="0" borderId="0" xfId="0" applyNumberFormat="1" applyFont="1"/>
    <xf numFmtId="2" fontId="0" fillId="0" borderId="0" xfId="0" applyNumberFormat="1" applyProtection="1">
      <protection hidden="1"/>
    </xf>
    <xf numFmtId="0" fontId="0" fillId="0" borderId="0" xfId="0" applyAlignment="1"/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0" fillId="0" borderId="0" xfId="0"/>
    <xf numFmtId="0" fontId="65" fillId="17" borderId="75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2" xfId="0" applyFont="1" applyFill="1" applyBorder="1" applyProtection="1"/>
    <xf numFmtId="0" fontId="0" fillId="20" borderId="83" xfId="0" applyFont="1" applyFill="1" applyBorder="1" applyProtection="1"/>
    <xf numFmtId="0" fontId="0" fillId="0" borderId="82" xfId="0" applyFont="1" applyBorder="1" applyProtection="1"/>
    <xf numFmtId="0" fontId="0" fillId="0" borderId="83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0" fillId="0" borderId="0" xfId="0"/>
    <xf numFmtId="0" fontId="60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0" fillId="0" borderId="0" xfId="0"/>
    <xf numFmtId="0" fontId="4" fillId="0" borderId="0" xfId="0" applyFont="1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73" fontId="1" fillId="16" borderId="68" xfId="13" applyNumberFormat="1" applyBorder="1" applyAlignment="1" applyProtection="1">
      <alignment horizontal="center"/>
      <protection hidden="1"/>
    </xf>
    <xf numFmtId="173" fontId="1" fillId="16" borderId="70" xfId="13" applyNumberFormat="1" applyBorder="1" applyAlignment="1" applyProtection="1">
      <alignment horizontal="center"/>
      <protection hidden="1"/>
    </xf>
    <xf numFmtId="173" fontId="1" fillId="16" borderId="69" xfId="13" applyNumberFormat="1" applyBorder="1" applyAlignment="1" applyProtection="1">
      <alignment horizontal="center"/>
      <protection hidden="1"/>
    </xf>
    <xf numFmtId="0" fontId="0" fillId="0" borderId="0" xfId="0"/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70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66" fontId="1" fillId="16" borderId="68" xfId="13" applyNumberFormat="1" applyBorder="1" applyAlignment="1" applyProtection="1">
      <alignment horizontal="center"/>
      <protection hidden="1"/>
    </xf>
    <xf numFmtId="166" fontId="1" fillId="16" borderId="69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61" fillId="10" borderId="72" xfId="8" applyFont="1" applyBorder="1" applyAlignment="1" applyProtection="1">
      <alignment horizontal="center"/>
      <protection hidden="1"/>
    </xf>
    <xf numFmtId="0" fontId="61" fillId="10" borderId="2" xfId="8" applyFont="1" applyBorder="1" applyAlignment="1" applyProtection="1">
      <alignment horizontal="center"/>
      <protection hidden="1"/>
    </xf>
    <xf numFmtId="0" fontId="61" fillId="10" borderId="49" xfId="8" applyFont="1" applyBorder="1" applyAlignment="1" applyProtection="1">
      <alignment horizontal="center"/>
      <protection hidden="1"/>
    </xf>
    <xf numFmtId="0" fontId="61" fillId="10" borderId="50" xfId="8" applyFont="1" applyBorder="1" applyAlignment="1" applyProtection="1">
      <alignment horizontal="center"/>
      <protection hidden="1"/>
    </xf>
    <xf numFmtId="0" fontId="61" fillId="10" borderId="68" xfId="8" applyFont="1" applyBorder="1" applyAlignment="1" applyProtection="1">
      <alignment horizontal="center"/>
      <protection hidden="1"/>
    </xf>
    <xf numFmtId="0" fontId="61" fillId="10" borderId="69" xfId="8" applyFont="1" applyBorder="1" applyAlignment="1" applyProtection="1">
      <alignment horizontal="center"/>
      <protection hidden="1"/>
    </xf>
    <xf numFmtId="0" fontId="61" fillId="10" borderId="48" xfId="8" applyFont="1" applyBorder="1" applyAlignment="1" applyProtection="1">
      <alignment horizontal="center"/>
      <protection hidden="1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5" fillId="17" borderId="65" xfId="14" applyFont="1" applyBorder="1" applyAlignment="1" applyProtection="1">
      <alignment horizontal="center"/>
      <protection hidden="1"/>
    </xf>
    <xf numFmtId="0" fontId="65" fillId="17" borderId="21" xfId="14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5" fillId="17" borderId="38" xfId="14" applyFont="1" applyBorder="1" applyAlignment="1" applyProtection="1">
      <alignment horizontal="center"/>
      <protection hidden="1"/>
    </xf>
    <xf numFmtId="0" fontId="65" fillId="17" borderId="66" xfId="14" applyFont="1" applyBorder="1" applyAlignment="1" applyProtection="1">
      <alignment horizontal="center"/>
      <protection hidden="1"/>
    </xf>
    <xf numFmtId="0" fontId="66" fillId="0" borderId="51" xfId="0" applyFont="1" applyBorder="1" applyAlignment="1">
      <alignment horizontal="center"/>
    </xf>
    <xf numFmtId="0" fontId="66" fillId="0" borderId="42" xfId="0" applyFont="1" applyBorder="1" applyAlignment="1">
      <alignment horizontal="center"/>
    </xf>
    <xf numFmtId="0" fontId="66" fillId="0" borderId="43" xfId="0" applyFont="1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41" fillId="19" borderId="74" xfId="16" applyFont="1" applyBorder="1" applyAlignment="1" applyProtection="1">
      <alignment horizontal="center"/>
      <protection locked="0" hidden="1"/>
    </xf>
    <xf numFmtId="0" fontId="41" fillId="19" borderId="75" xfId="16" applyFont="1" applyBorder="1" applyAlignment="1" applyProtection="1">
      <alignment horizontal="center"/>
      <protection locked="0" hidden="1"/>
    </xf>
    <xf numFmtId="170" fontId="63" fillId="16" borderId="0" xfId="13" applyNumberFormat="1" applyFont="1" applyAlignment="1" applyProtection="1">
      <alignment horizontal="center"/>
      <protection locked="0" hidden="1"/>
    </xf>
    <xf numFmtId="0" fontId="14" fillId="19" borderId="68" xfId="16" applyFont="1" applyBorder="1" applyAlignment="1" applyProtection="1">
      <alignment horizontal="center"/>
      <protection hidden="1"/>
    </xf>
    <xf numFmtId="0" fontId="14" fillId="19" borderId="70" xfId="16" applyFont="1" applyBorder="1" applyAlignment="1" applyProtection="1">
      <alignment horizontal="center"/>
      <protection hidden="1"/>
    </xf>
    <xf numFmtId="0" fontId="14" fillId="19" borderId="69" xfId="16" applyFont="1" applyBorder="1" applyAlignment="1" applyProtection="1">
      <alignment horizontal="center"/>
      <protection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4" fillId="18" borderId="47" xfId="15" applyFont="1" applyBorder="1" applyAlignment="1" applyProtection="1">
      <alignment horizontal="center" vertical="center"/>
      <protection hidden="1"/>
    </xf>
    <xf numFmtId="0" fontId="64" fillId="18" borderId="54" xfId="15" applyFont="1" applyBorder="1" applyAlignment="1" applyProtection="1">
      <alignment horizontal="center" vertical="center"/>
      <protection hidden="1"/>
    </xf>
    <xf numFmtId="0" fontId="64" fillId="18" borderId="16" xfId="15" applyFont="1" applyBorder="1" applyAlignment="1" applyProtection="1">
      <alignment horizontal="center" vertic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41" fillId="19" borderId="51" xfId="16" applyFont="1" applyBorder="1" applyAlignment="1" applyProtection="1">
      <alignment horizontal="center"/>
      <protection hidden="1"/>
    </xf>
    <xf numFmtId="0" fontId="41" fillId="19" borderId="32" xfId="16" applyFont="1" applyBorder="1" applyAlignment="1" applyProtection="1">
      <alignment horizontal="center"/>
      <protection hidden="1"/>
    </xf>
    <xf numFmtId="0" fontId="66" fillId="0" borderId="51" xfId="0" applyFont="1" applyBorder="1" applyAlignment="1" applyProtection="1">
      <alignment horizontal="center"/>
      <protection locked="0"/>
    </xf>
    <xf numFmtId="0" fontId="66" fillId="0" borderId="42" xfId="0" applyFont="1" applyBorder="1" applyAlignment="1" applyProtection="1">
      <alignment horizontal="center"/>
      <protection locked="0"/>
    </xf>
    <xf numFmtId="0" fontId="66" fillId="0" borderId="43" xfId="0" applyFont="1" applyBorder="1" applyAlignment="1" applyProtection="1">
      <alignment horizontal="center"/>
      <protection locked="0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61" fillId="10" borderId="70" xfId="8" applyFont="1" applyBorder="1" applyAlignment="1" applyProtection="1">
      <alignment horizontal="center"/>
      <protection hidden="1"/>
    </xf>
    <xf numFmtId="0" fontId="62" fillId="0" borderId="65" xfId="0" applyFont="1" applyBorder="1" applyAlignment="1" applyProtection="1">
      <alignment horizontal="center"/>
      <protection locked="0"/>
    </xf>
    <xf numFmtId="0" fontId="62" fillId="0" borderId="66" xfId="0" applyFont="1" applyBorder="1" applyAlignment="1" applyProtection="1">
      <alignment horizontal="center"/>
      <protection locked="0"/>
    </xf>
    <xf numFmtId="0" fontId="41" fillId="19" borderId="43" xfId="16" applyFont="1" applyBorder="1" applyAlignment="1" applyProtection="1">
      <alignment horizont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5" fillId="17" borderId="71" xfId="14" applyFont="1" applyBorder="1" applyAlignment="1" applyProtection="1">
      <alignment horizontal="center"/>
      <protection hidden="1"/>
    </xf>
    <xf numFmtId="176" fontId="44" fillId="18" borderId="45" xfId="15" applyNumberFormat="1" applyFont="1" applyBorder="1" applyAlignment="1" applyProtection="1">
      <alignment horizontal="center" vertical="center"/>
      <protection hidden="1"/>
    </xf>
    <xf numFmtId="176" fontId="44" fillId="18" borderId="52" xfId="15" applyNumberFormat="1" applyFont="1" applyBorder="1" applyAlignment="1" applyProtection="1">
      <alignment horizontal="center" vertical="center"/>
      <protection hidden="1"/>
    </xf>
    <xf numFmtId="176" fontId="44" fillId="18" borderId="61" xfId="15" applyNumberFormat="1" applyFont="1" applyBorder="1" applyAlignment="1" applyProtection="1">
      <alignment horizontal="center" vertical="center"/>
      <protection hidden="1"/>
    </xf>
    <xf numFmtId="176" fontId="44" fillId="18" borderId="46" xfId="15" applyNumberFormat="1" applyFont="1" applyBorder="1" applyAlignment="1" applyProtection="1">
      <alignment horizontal="center" vertical="center"/>
      <protection hidden="1"/>
    </xf>
    <xf numFmtId="176" fontId="44" fillId="18" borderId="53" xfId="15" applyNumberFormat="1" applyFont="1" applyBorder="1" applyAlignment="1" applyProtection="1">
      <alignment horizontal="center" vertical="center"/>
      <protection hidden="1"/>
    </xf>
    <xf numFmtId="176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" fillId="0" borderId="81" xfId="0" applyFont="1" applyBorder="1" applyAlignment="1">
      <alignment horizontal="center"/>
    </xf>
    <xf numFmtId="1" fontId="1" fillId="16" borderId="68" xfId="13" applyNumberFormat="1" applyBorder="1" applyAlignment="1" applyProtection="1">
      <alignment horizontal="center"/>
      <protection hidden="1"/>
    </xf>
    <xf numFmtId="1" fontId="1" fillId="16" borderId="70" xfId="13" applyNumberFormat="1" applyBorder="1" applyAlignment="1" applyProtection="1">
      <alignment horizontal="center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80" xfId="4" applyBorder="1" applyAlignment="1" applyProtection="1">
      <alignment horizont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9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7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66" fontId="1" fillId="16" borderId="70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hidden="1"/>
    </xf>
    <xf numFmtId="1" fontId="1" fillId="5" borderId="69" xfId="13" applyNumberFormat="1" applyFill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80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0" fontId="41" fillId="19" borderId="76" xfId="16" applyFont="1" applyBorder="1" applyAlignment="1" applyProtection="1">
      <alignment horizontal="center"/>
      <protection locked="0" hidden="1"/>
    </xf>
    <xf numFmtId="0" fontId="60" fillId="2" borderId="68" xfId="3" applyFont="1" applyBorder="1" applyAlignment="1" applyProtection="1">
      <alignment horizontal="center"/>
    </xf>
    <xf numFmtId="0" fontId="60" fillId="2" borderId="70" xfId="3" applyFont="1" applyBorder="1" applyAlignment="1" applyProtection="1">
      <alignment horizontal="center"/>
    </xf>
    <xf numFmtId="0" fontId="60" fillId="2" borderId="69" xfId="3" applyFont="1" applyBorder="1" applyAlignment="1" applyProtection="1">
      <alignment horizontal="center"/>
    </xf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41">
    <dxf>
      <numFmt numFmtId="2" formatCode="0.00"/>
    </dxf>
    <dxf>
      <numFmt numFmtId="2" formatCode="0.00"/>
    </dxf>
    <dxf>
      <numFmt numFmtId="2" formatCode="0.00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71456"/>
        <c:axId val="160366976"/>
      </c:lineChart>
      <c:catAx>
        <c:axId val="143971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60366976"/>
        <c:crosses val="autoZero"/>
        <c:auto val="1"/>
        <c:lblAlgn val="ctr"/>
        <c:lblOffset val="100"/>
        <c:noMultiLvlLbl val="0"/>
      </c:catAx>
      <c:valAx>
        <c:axId val="160366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3971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11</xdr:row>
          <xdr:rowOff>66675</xdr:rowOff>
        </xdr:from>
        <xdr:to>
          <xdr:col>13</xdr:col>
          <xdr:colOff>295275</xdr:colOff>
          <xdr:row>13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0</xdr:col>
      <xdr:colOff>840740</xdr:colOff>
      <xdr:row>19</xdr:row>
      <xdr:rowOff>162433</xdr:rowOff>
    </xdr:from>
    <xdr:to>
      <xdr:col>0</xdr:col>
      <xdr:colOff>840740</xdr:colOff>
      <xdr:row>27</xdr:row>
      <xdr:rowOff>101600</xdr:rowOff>
    </xdr:to>
    <xdr:cxnSp macro="">
      <xdr:nvCxnSpPr>
        <xdr:cNvPr id="31" name="Connecteur droit 30"/>
        <xdr:cNvCxnSpPr/>
      </xdr:nvCxnSpPr>
      <xdr:spPr>
        <a:xfrm>
          <a:off x="840740" y="5077333"/>
          <a:ext cx="0" cy="14631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821182</xdr:colOff>
      <xdr:row>19</xdr:row>
      <xdr:rowOff>162433</xdr:rowOff>
    </xdr:from>
    <xdr:to>
      <xdr:col>0</xdr:col>
      <xdr:colOff>840740</xdr:colOff>
      <xdr:row>19</xdr:row>
      <xdr:rowOff>162433</xdr:rowOff>
    </xdr:to>
    <xdr:cxnSp macro="">
      <xdr:nvCxnSpPr>
        <xdr:cNvPr id="188" name="Connecteur droit 187"/>
        <xdr:cNvCxnSpPr/>
      </xdr:nvCxnSpPr>
      <xdr:spPr>
        <a:xfrm>
          <a:off x="821182" y="5077333"/>
          <a:ext cx="1955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821182</xdr:colOff>
      <xdr:row>16</xdr:row>
      <xdr:rowOff>101600</xdr:rowOff>
    </xdr:from>
    <xdr:to>
      <xdr:col>0</xdr:col>
      <xdr:colOff>821182</xdr:colOff>
      <xdr:row>19</xdr:row>
      <xdr:rowOff>162433</xdr:rowOff>
    </xdr:to>
    <xdr:cxnSp macro="">
      <xdr:nvCxnSpPr>
        <xdr:cNvPr id="189" name="Connecteur droit 188"/>
        <xdr:cNvCxnSpPr/>
      </xdr:nvCxnSpPr>
      <xdr:spPr>
        <a:xfrm flipV="1">
          <a:off x="821182" y="4445000"/>
          <a:ext cx="0" cy="63233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19</xdr:row>
      <xdr:rowOff>116332</xdr:rowOff>
    </xdr:from>
    <xdr:to>
      <xdr:col>0</xdr:col>
      <xdr:colOff>821182</xdr:colOff>
      <xdr:row>19</xdr:row>
      <xdr:rowOff>116332</xdr:rowOff>
    </xdr:to>
    <xdr:cxnSp macro="">
      <xdr:nvCxnSpPr>
        <xdr:cNvPr id="190" name="Connecteur droit 189"/>
        <xdr:cNvCxnSpPr/>
      </xdr:nvCxnSpPr>
      <xdr:spPr>
        <a:xfrm>
          <a:off x="508000" y="5031232"/>
          <a:ext cx="313182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28</xdr:row>
      <xdr:rowOff>101600</xdr:rowOff>
    </xdr:from>
    <xdr:to>
      <xdr:col>0</xdr:col>
      <xdr:colOff>838200</xdr:colOff>
      <xdr:row>28</xdr:row>
      <xdr:rowOff>101600</xdr:rowOff>
    </xdr:to>
    <xdr:cxnSp macro="">
      <xdr:nvCxnSpPr>
        <xdr:cNvPr id="191" name="Connecteur droit 190"/>
        <xdr:cNvCxnSpPr/>
      </xdr:nvCxnSpPr>
      <xdr:spPr>
        <a:xfrm>
          <a:off x="508000" y="6731000"/>
          <a:ext cx="330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27</xdr:row>
      <xdr:rowOff>101600</xdr:rowOff>
    </xdr:from>
    <xdr:ext cx="1155700" cy="264560"/>
    <xdr:sp macro="" textlink="">
      <xdr:nvSpPr>
        <xdr:cNvPr id="192" name="ZoneTexte 191"/>
        <xdr:cNvSpPr txBox="1"/>
      </xdr:nvSpPr>
      <xdr:spPr>
        <a:xfrm>
          <a:off x="635000" y="6540500"/>
          <a:ext cx="1155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220</a:t>
          </a:r>
        </a:p>
      </xdr:txBody>
    </xdr:sp>
    <xdr:clientData/>
  </xdr:oneCellAnchor>
  <xdr:twoCellAnchor>
    <xdr:from>
      <xdr:col>0</xdr:col>
      <xdr:colOff>317500</xdr:colOff>
      <xdr:row>19</xdr:row>
      <xdr:rowOff>116332</xdr:rowOff>
    </xdr:from>
    <xdr:to>
      <xdr:col>0</xdr:col>
      <xdr:colOff>317500</xdr:colOff>
      <xdr:row>27</xdr:row>
      <xdr:rowOff>101600</xdr:rowOff>
    </xdr:to>
    <xdr:cxnSp macro="">
      <xdr:nvCxnSpPr>
        <xdr:cNvPr id="193" name="Connecteur droit 192"/>
        <xdr:cNvCxnSpPr/>
      </xdr:nvCxnSpPr>
      <xdr:spPr>
        <a:xfrm flipV="1">
          <a:off x="317500" y="5031232"/>
          <a:ext cx="0" cy="150926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20</xdr:row>
      <xdr:rowOff>116332</xdr:rowOff>
    </xdr:from>
    <xdr:ext cx="356893" cy="635000"/>
    <xdr:sp macro="" textlink="">
      <xdr:nvSpPr>
        <xdr:cNvPr id="194" name="ZoneTexte 193"/>
        <xdr:cNvSpPr txBox="1"/>
      </xdr:nvSpPr>
      <xdr:spPr>
        <a:xfrm>
          <a:off x="254000" y="522173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1044</a:t>
          </a:r>
        </a:p>
      </xdr:txBody>
    </xdr:sp>
    <xdr:clientData/>
  </xdr:oneCellAnchor>
  <xdr:twoCellAnchor>
    <xdr:from>
      <xdr:col>0</xdr:col>
      <xdr:colOff>508000</xdr:colOff>
      <xdr:row>16</xdr:row>
      <xdr:rowOff>101600</xdr:rowOff>
    </xdr:from>
    <xdr:to>
      <xdr:col>4</xdr:col>
      <xdr:colOff>165100</xdr:colOff>
      <xdr:row>27</xdr:row>
      <xdr:rowOff>101600</xdr:rowOff>
    </xdr:to>
    <xdr:sp macro="" textlink="">
      <xdr:nvSpPr>
        <xdr:cNvPr id="195" name="Rectangle 194"/>
        <xdr:cNvSpPr/>
      </xdr:nvSpPr>
      <xdr:spPr>
        <a:xfrm>
          <a:off x="508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15</xdr:row>
      <xdr:rowOff>165100</xdr:rowOff>
    </xdr:from>
    <xdr:to>
      <xdr:col>4</xdr:col>
      <xdr:colOff>165100</xdr:colOff>
      <xdr:row>15</xdr:row>
      <xdr:rowOff>165100</xdr:rowOff>
    </xdr:to>
    <xdr:cxnSp macro="">
      <xdr:nvCxnSpPr>
        <xdr:cNvPr id="196" name="Connecteur droit 195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14</xdr:row>
      <xdr:rowOff>165100</xdr:rowOff>
    </xdr:from>
    <xdr:ext cx="5016500" cy="264560"/>
    <xdr:sp macro="" textlink="">
      <xdr:nvSpPr>
        <xdr:cNvPr id="197" name="ZoneTexte 196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4</xdr:col>
      <xdr:colOff>292100</xdr:colOff>
      <xdr:row>16</xdr:row>
      <xdr:rowOff>101600</xdr:rowOff>
    </xdr:from>
    <xdr:to>
      <xdr:col>4</xdr:col>
      <xdr:colOff>292100</xdr:colOff>
      <xdr:row>27</xdr:row>
      <xdr:rowOff>101600</xdr:rowOff>
    </xdr:to>
    <xdr:cxnSp macro="">
      <xdr:nvCxnSpPr>
        <xdr:cNvPr id="198" name="Connecteur droit 197"/>
        <xdr:cNvCxnSpPr/>
      </xdr:nvCxnSpPr>
      <xdr:spPr>
        <a:xfrm>
          <a:off x="4826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228600</xdr:colOff>
      <xdr:row>18</xdr:row>
      <xdr:rowOff>38100</xdr:rowOff>
    </xdr:from>
    <xdr:ext cx="356893" cy="635000"/>
    <xdr:sp macro="" textlink="">
      <xdr:nvSpPr>
        <xdr:cNvPr id="199" name="ZoneTexte 198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0</xdr:col>
      <xdr:colOff>516382</xdr:colOff>
      <xdr:row>25</xdr:row>
      <xdr:rowOff>187833</xdr:rowOff>
    </xdr:from>
    <xdr:to>
      <xdr:col>0</xdr:col>
      <xdr:colOff>795782</xdr:colOff>
      <xdr:row>27</xdr:row>
      <xdr:rowOff>86233</xdr:rowOff>
    </xdr:to>
    <xdr:sp macro="" textlink="">
      <xdr:nvSpPr>
        <xdr:cNvPr id="200" name="Ellipse 199"/>
        <xdr:cNvSpPr/>
      </xdr:nvSpPr>
      <xdr:spPr>
        <a:xfrm>
          <a:off x="516382" y="62457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26</xdr:row>
      <xdr:rowOff>67183</xdr:rowOff>
    </xdr:from>
    <xdr:to>
      <xdr:col>0</xdr:col>
      <xdr:colOff>725932</xdr:colOff>
      <xdr:row>27</xdr:row>
      <xdr:rowOff>16383</xdr:rowOff>
    </xdr:to>
    <xdr:sp macro="" textlink="">
      <xdr:nvSpPr>
        <xdr:cNvPr id="201" name="Ellipse 200"/>
        <xdr:cNvSpPr/>
      </xdr:nvSpPr>
      <xdr:spPr>
        <a:xfrm>
          <a:off x="586232" y="63155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26</xdr:row>
      <xdr:rowOff>87642</xdr:rowOff>
    </xdr:from>
    <xdr:to>
      <xdr:col>0</xdr:col>
      <xdr:colOff>705473</xdr:colOff>
      <xdr:row>26</xdr:row>
      <xdr:rowOff>186424</xdr:rowOff>
    </xdr:to>
    <xdr:sp macro="" textlink="">
      <xdr:nvSpPr>
        <xdr:cNvPr id="202" name="Rectangle 201"/>
        <xdr:cNvSpPr/>
      </xdr:nvSpPr>
      <xdr:spPr>
        <a:xfrm>
          <a:off x="606691" y="63360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24</xdr:row>
      <xdr:rowOff>98933</xdr:rowOff>
    </xdr:from>
    <xdr:to>
      <xdr:col>0</xdr:col>
      <xdr:colOff>795782</xdr:colOff>
      <xdr:row>25</xdr:row>
      <xdr:rowOff>187833</xdr:rowOff>
    </xdr:to>
    <xdr:sp macro="" textlink="">
      <xdr:nvSpPr>
        <xdr:cNvPr id="203" name="Ellipse 202"/>
        <xdr:cNvSpPr/>
      </xdr:nvSpPr>
      <xdr:spPr>
        <a:xfrm>
          <a:off x="516382" y="59663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24</xdr:row>
      <xdr:rowOff>168783</xdr:rowOff>
    </xdr:from>
    <xdr:to>
      <xdr:col>0</xdr:col>
      <xdr:colOff>725932</xdr:colOff>
      <xdr:row>25</xdr:row>
      <xdr:rowOff>117983</xdr:rowOff>
    </xdr:to>
    <xdr:sp macro="" textlink="">
      <xdr:nvSpPr>
        <xdr:cNvPr id="204" name="Ellipse 203"/>
        <xdr:cNvSpPr/>
      </xdr:nvSpPr>
      <xdr:spPr>
        <a:xfrm>
          <a:off x="586232" y="60361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24</xdr:row>
      <xdr:rowOff>189242</xdr:rowOff>
    </xdr:from>
    <xdr:to>
      <xdr:col>0</xdr:col>
      <xdr:colOff>705473</xdr:colOff>
      <xdr:row>25</xdr:row>
      <xdr:rowOff>97524</xdr:rowOff>
    </xdr:to>
    <xdr:sp macro="" textlink="">
      <xdr:nvSpPr>
        <xdr:cNvPr id="205" name="Rectangle 204"/>
        <xdr:cNvSpPr/>
      </xdr:nvSpPr>
      <xdr:spPr>
        <a:xfrm>
          <a:off x="606691" y="60566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23</xdr:row>
      <xdr:rowOff>10033</xdr:rowOff>
    </xdr:from>
    <xdr:to>
      <xdr:col>0</xdr:col>
      <xdr:colOff>795782</xdr:colOff>
      <xdr:row>24</xdr:row>
      <xdr:rowOff>98933</xdr:rowOff>
    </xdr:to>
    <xdr:sp macro="" textlink="">
      <xdr:nvSpPr>
        <xdr:cNvPr id="206" name="Ellipse 205"/>
        <xdr:cNvSpPr/>
      </xdr:nvSpPr>
      <xdr:spPr>
        <a:xfrm>
          <a:off x="516382" y="56869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23</xdr:row>
      <xdr:rowOff>79883</xdr:rowOff>
    </xdr:from>
    <xdr:to>
      <xdr:col>0</xdr:col>
      <xdr:colOff>725932</xdr:colOff>
      <xdr:row>24</xdr:row>
      <xdr:rowOff>29083</xdr:rowOff>
    </xdr:to>
    <xdr:sp macro="" textlink="">
      <xdr:nvSpPr>
        <xdr:cNvPr id="207" name="Ellipse 206"/>
        <xdr:cNvSpPr/>
      </xdr:nvSpPr>
      <xdr:spPr>
        <a:xfrm>
          <a:off x="586232" y="57567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23</xdr:row>
      <xdr:rowOff>100342</xdr:rowOff>
    </xdr:from>
    <xdr:to>
      <xdr:col>0</xdr:col>
      <xdr:colOff>705473</xdr:colOff>
      <xdr:row>24</xdr:row>
      <xdr:rowOff>8624</xdr:rowOff>
    </xdr:to>
    <xdr:sp macro="" textlink="">
      <xdr:nvSpPr>
        <xdr:cNvPr id="208" name="Rectangle 207"/>
        <xdr:cNvSpPr/>
      </xdr:nvSpPr>
      <xdr:spPr>
        <a:xfrm>
          <a:off x="606691" y="57772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21</xdr:row>
      <xdr:rowOff>111633</xdr:rowOff>
    </xdr:from>
    <xdr:to>
      <xdr:col>0</xdr:col>
      <xdr:colOff>795782</xdr:colOff>
      <xdr:row>23</xdr:row>
      <xdr:rowOff>10033</xdr:rowOff>
    </xdr:to>
    <xdr:sp macro="" textlink="">
      <xdr:nvSpPr>
        <xdr:cNvPr id="209" name="Ellipse 208"/>
        <xdr:cNvSpPr/>
      </xdr:nvSpPr>
      <xdr:spPr>
        <a:xfrm>
          <a:off x="516382" y="54075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21</xdr:row>
      <xdr:rowOff>181483</xdr:rowOff>
    </xdr:from>
    <xdr:to>
      <xdr:col>0</xdr:col>
      <xdr:colOff>725932</xdr:colOff>
      <xdr:row>22</xdr:row>
      <xdr:rowOff>130683</xdr:rowOff>
    </xdr:to>
    <xdr:sp macro="" textlink="">
      <xdr:nvSpPr>
        <xdr:cNvPr id="210" name="Ellipse 209"/>
        <xdr:cNvSpPr/>
      </xdr:nvSpPr>
      <xdr:spPr>
        <a:xfrm>
          <a:off x="586232" y="54773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22</xdr:row>
      <xdr:rowOff>11442</xdr:rowOff>
    </xdr:from>
    <xdr:to>
      <xdr:col>0</xdr:col>
      <xdr:colOff>705473</xdr:colOff>
      <xdr:row>22</xdr:row>
      <xdr:rowOff>110224</xdr:rowOff>
    </xdr:to>
    <xdr:sp macro="" textlink="">
      <xdr:nvSpPr>
        <xdr:cNvPr id="211" name="Rectangle 210"/>
        <xdr:cNvSpPr/>
      </xdr:nvSpPr>
      <xdr:spPr>
        <a:xfrm>
          <a:off x="606691" y="54978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20</xdr:row>
      <xdr:rowOff>22733</xdr:rowOff>
    </xdr:from>
    <xdr:to>
      <xdr:col>0</xdr:col>
      <xdr:colOff>795782</xdr:colOff>
      <xdr:row>21</xdr:row>
      <xdr:rowOff>111633</xdr:rowOff>
    </xdr:to>
    <xdr:sp macro="" textlink="">
      <xdr:nvSpPr>
        <xdr:cNvPr id="212" name="Ellipse 211"/>
        <xdr:cNvSpPr/>
      </xdr:nvSpPr>
      <xdr:spPr>
        <a:xfrm>
          <a:off x="516382" y="5128133"/>
          <a:ext cx="279400" cy="2794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586232</xdr:colOff>
      <xdr:row>20</xdr:row>
      <xdr:rowOff>92583</xdr:rowOff>
    </xdr:from>
    <xdr:to>
      <xdr:col>0</xdr:col>
      <xdr:colOff>725932</xdr:colOff>
      <xdr:row>21</xdr:row>
      <xdr:rowOff>41783</xdr:rowOff>
    </xdr:to>
    <xdr:sp macro="" textlink="">
      <xdr:nvSpPr>
        <xdr:cNvPr id="213" name="Ellipse 212"/>
        <xdr:cNvSpPr/>
      </xdr:nvSpPr>
      <xdr:spPr>
        <a:xfrm>
          <a:off x="586232" y="51979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606691</xdr:colOff>
      <xdr:row>20</xdr:row>
      <xdr:rowOff>113042</xdr:rowOff>
    </xdr:from>
    <xdr:to>
      <xdr:col>0</xdr:col>
      <xdr:colOff>705473</xdr:colOff>
      <xdr:row>21</xdr:row>
      <xdr:rowOff>21324</xdr:rowOff>
    </xdr:to>
    <xdr:sp macro="" textlink="">
      <xdr:nvSpPr>
        <xdr:cNvPr id="214" name="Rectangle 213"/>
        <xdr:cNvSpPr/>
      </xdr:nvSpPr>
      <xdr:spPr>
        <a:xfrm>
          <a:off x="606691" y="52184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0</xdr:col>
      <xdr:colOff>1153668</xdr:colOff>
      <xdr:row>24</xdr:row>
      <xdr:rowOff>188722</xdr:rowOff>
    </xdr:from>
    <xdr:to>
      <xdr:col>0</xdr:col>
      <xdr:colOff>1153668</xdr:colOff>
      <xdr:row>28</xdr:row>
      <xdr:rowOff>139700</xdr:rowOff>
    </xdr:to>
    <xdr:cxnSp macro="">
      <xdr:nvCxnSpPr>
        <xdr:cNvPr id="878" name="Connecteur droit 877"/>
        <xdr:cNvCxnSpPr/>
      </xdr:nvCxnSpPr>
      <xdr:spPr>
        <a:xfrm>
          <a:off x="1153668" y="5827522"/>
          <a:ext cx="0" cy="712978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1153668</xdr:colOff>
      <xdr:row>24</xdr:row>
      <xdr:rowOff>188722</xdr:rowOff>
    </xdr:from>
    <xdr:to>
      <xdr:col>0</xdr:col>
      <xdr:colOff>1153668</xdr:colOff>
      <xdr:row>24</xdr:row>
      <xdr:rowOff>188722</xdr:rowOff>
    </xdr:to>
    <xdr:cxnSp macro="">
      <xdr:nvCxnSpPr>
        <xdr:cNvPr id="879" name="Connecteur droit 878"/>
        <xdr:cNvCxnSpPr/>
      </xdr:nvCxnSpPr>
      <xdr:spPr>
        <a:xfrm>
          <a:off x="1153668" y="5827522"/>
          <a:ext cx="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1153668</xdr:colOff>
      <xdr:row>17</xdr:row>
      <xdr:rowOff>139700</xdr:rowOff>
    </xdr:from>
    <xdr:to>
      <xdr:col>0</xdr:col>
      <xdr:colOff>1153668</xdr:colOff>
      <xdr:row>24</xdr:row>
      <xdr:rowOff>188722</xdr:rowOff>
    </xdr:to>
    <xdr:cxnSp macro="">
      <xdr:nvCxnSpPr>
        <xdr:cNvPr id="880" name="Connecteur droit 879"/>
        <xdr:cNvCxnSpPr/>
      </xdr:nvCxnSpPr>
      <xdr:spPr>
        <a:xfrm flipV="1">
          <a:off x="1153668" y="4445000"/>
          <a:ext cx="0" cy="1382522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24</xdr:row>
      <xdr:rowOff>188722</xdr:rowOff>
    </xdr:from>
    <xdr:to>
      <xdr:col>0</xdr:col>
      <xdr:colOff>1153668</xdr:colOff>
      <xdr:row>24</xdr:row>
      <xdr:rowOff>188722</xdr:rowOff>
    </xdr:to>
    <xdr:cxnSp macro="">
      <xdr:nvCxnSpPr>
        <xdr:cNvPr id="881" name="Connecteur droit 880"/>
        <xdr:cNvCxnSpPr/>
      </xdr:nvCxnSpPr>
      <xdr:spPr>
        <a:xfrm>
          <a:off x="508000" y="5827522"/>
          <a:ext cx="64566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139700</xdr:rowOff>
    </xdr:from>
    <xdr:to>
      <xdr:col>0</xdr:col>
      <xdr:colOff>1155700</xdr:colOff>
      <xdr:row>29</xdr:row>
      <xdr:rowOff>139700</xdr:rowOff>
    </xdr:to>
    <xdr:cxnSp macro="">
      <xdr:nvCxnSpPr>
        <xdr:cNvPr id="882" name="Connecteur droit 881"/>
        <xdr:cNvCxnSpPr/>
      </xdr:nvCxnSpPr>
      <xdr:spPr>
        <a:xfrm>
          <a:off x="508000" y="6731000"/>
          <a:ext cx="6477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139700</xdr:rowOff>
    </xdr:from>
    <xdr:ext cx="1473200" cy="264560"/>
    <xdr:sp macro="" textlink="">
      <xdr:nvSpPr>
        <xdr:cNvPr id="883" name="ZoneTexte 882"/>
        <xdr:cNvSpPr txBox="1"/>
      </xdr:nvSpPr>
      <xdr:spPr>
        <a:xfrm>
          <a:off x="635000" y="6540500"/>
          <a:ext cx="14732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444</a:t>
          </a:r>
        </a:p>
      </xdr:txBody>
    </xdr:sp>
    <xdr:clientData/>
  </xdr:oneCellAnchor>
  <xdr:twoCellAnchor>
    <xdr:from>
      <xdr:col>0</xdr:col>
      <xdr:colOff>317500</xdr:colOff>
      <xdr:row>24</xdr:row>
      <xdr:rowOff>188722</xdr:rowOff>
    </xdr:from>
    <xdr:to>
      <xdr:col>0</xdr:col>
      <xdr:colOff>317500</xdr:colOff>
      <xdr:row>28</xdr:row>
      <xdr:rowOff>139700</xdr:rowOff>
    </xdr:to>
    <xdr:cxnSp macro="">
      <xdr:nvCxnSpPr>
        <xdr:cNvPr id="884" name="Connecteur droit 883"/>
        <xdr:cNvCxnSpPr/>
      </xdr:nvCxnSpPr>
      <xdr:spPr>
        <a:xfrm flipV="1">
          <a:off x="317500" y="5827522"/>
          <a:ext cx="0" cy="71297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25</xdr:row>
      <xdr:rowOff>61722</xdr:rowOff>
    </xdr:from>
    <xdr:ext cx="356893" cy="635000"/>
    <xdr:sp macro="" textlink="">
      <xdr:nvSpPr>
        <xdr:cNvPr id="885" name="ZoneTexte 884"/>
        <xdr:cNvSpPr txBox="1"/>
      </xdr:nvSpPr>
      <xdr:spPr>
        <a:xfrm>
          <a:off x="254000" y="589102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474</a:t>
          </a:r>
        </a:p>
      </xdr:txBody>
    </xdr:sp>
    <xdr:clientData/>
  </xdr:oneCellAnchor>
  <xdr:twoCellAnchor>
    <xdr:from>
      <xdr:col>0</xdr:col>
      <xdr:colOff>508000</xdr:colOff>
      <xdr:row>17</xdr:row>
      <xdr:rowOff>139700</xdr:rowOff>
    </xdr:from>
    <xdr:to>
      <xdr:col>4</xdr:col>
      <xdr:colOff>50800</xdr:colOff>
      <xdr:row>28</xdr:row>
      <xdr:rowOff>139700</xdr:rowOff>
    </xdr:to>
    <xdr:sp macro="" textlink="">
      <xdr:nvSpPr>
        <xdr:cNvPr id="886" name="Rectangle 885"/>
        <xdr:cNvSpPr/>
      </xdr:nvSpPr>
      <xdr:spPr>
        <a:xfrm>
          <a:off x="508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17</xdr:row>
      <xdr:rowOff>12700</xdr:rowOff>
    </xdr:from>
    <xdr:to>
      <xdr:col>4</xdr:col>
      <xdr:colOff>50800</xdr:colOff>
      <xdr:row>17</xdr:row>
      <xdr:rowOff>12700</xdr:rowOff>
    </xdr:to>
    <xdr:cxnSp macro="">
      <xdr:nvCxnSpPr>
        <xdr:cNvPr id="887" name="Connecteur droit 886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16</xdr:row>
      <xdr:rowOff>12700</xdr:rowOff>
    </xdr:from>
    <xdr:ext cx="5016500" cy="264560"/>
    <xdr:sp macro="" textlink="">
      <xdr:nvSpPr>
        <xdr:cNvPr id="888" name="ZoneTexte 887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4</xdr:col>
      <xdr:colOff>177800</xdr:colOff>
      <xdr:row>17</xdr:row>
      <xdr:rowOff>139700</xdr:rowOff>
    </xdr:from>
    <xdr:to>
      <xdr:col>4</xdr:col>
      <xdr:colOff>177800</xdr:colOff>
      <xdr:row>28</xdr:row>
      <xdr:rowOff>139700</xdr:rowOff>
    </xdr:to>
    <xdr:cxnSp macro="">
      <xdr:nvCxnSpPr>
        <xdr:cNvPr id="889" name="Connecteur droit 888"/>
        <xdr:cNvCxnSpPr/>
      </xdr:nvCxnSpPr>
      <xdr:spPr>
        <a:xfrm>
          <a:off x="4826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114300</xdr:colOff>
      <xdr:row>19</xdr:row>
      <xdr:rowOff>76200</xdr:rowOff>
    </xdr:from>
    <xdr:ext cx="356893" cy="635000"/>
    <xdr:sp macro="" textlink="">
      <xdr:nvSpPr>
        <xdr:cNvPr id="890" name="ZoneTexte 889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0</xdr:col>
      <xdr:colOff>516382</xdr:colOff>
      <xdr:row>28</xdr:row>
      <xdr:rowOff>68453</xdr:rowOff>
    </xdr:from>
    <xdr:to>
      <xdr:col>0</xdr:col>
      <xdr:colOff>1108710</xdr:colOff>
      <xdr:row>28</xdr:row>
      <xdr:rowOff>124333</xdr:rowOff>
    </xdr:to>
    <xdr:sp macro="" textlink="">
      <xdr:nvSpPr>
        <xdr:cNvPr id="891" name="Rectangle 890"/>
        <xdr:cNvSpPr/>
      </xdr:nvSpPr>
      <xdr:spPr>
        <a:xfrm>
          <a:off x="516382" y="646925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28</xdr:row>
      <xdr:rowOff>12573</xdr:rowOff>
    </xdr:from>
    <xdr:to>
      <xdr:col>0</xdr:col>
      <xdr:colOff>1108710</xdr:colOff>
      <xdr:row>28</xdr:row>
      <xdr:rowOff>68453</xdr:rowOff>
    </xdr:to>
    <xdr:sp macro="" textlink="">
      <xdr:nvSpPr>
        <xdr:cNvPr id="892" name="Rectangle 891"/>
        <xdr:cNvSpPr/>
      </xdr:nvSpPr>
      <xdr:spPr>
        <a:xfrm>
          <a:off x="516382" y="641337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27</xdr:row>
      <xdr:rowOff>147193</xdr:rowOff>
    </xdr:from>
    <xdr:to>
      <xdr:col>0</xdr:col>
      <xdr:colOff>1108710</xdr:colOff>
      <xdr:row>28</xdr:row>
      <xdr:rowOff>12573</xdr:rowOff>
    </xdr:to>
    <xdr:sp macro="" textlink="">
      <xdr:nvSpPr>
        <xdr:cNvPr id="893" name="Rectangle 892"/>
        <xdr:cNvSpPr/>
      </xdr:nvSpPr>
      <xdr:spPr>
        <a:xfrm>
          <a:off x="516382" y="635749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27</xdr:row>
      <xdr:rowOff>91313</xdr:rowOff>
    </xdr:from>
    <xdr:to>
      <xdr:col>0</xdr:col>
      <xdr:colOff>1108710</xdr:colOff>
      <xdr:row>27</xdr:row>
      <xdr:rowOff>147193</xdr:rowOff>
    </xdr:to>
    <xdr:sp macro="" textlink="">
      <xdr:nvSpPr>
        <xdr:cNvPr id="894" name="Rectangle 893"/>
        <xdr:cNvSpPr/>
      </xdr:nvSpPr>
      <xdr:spPr>
        <a:xfrm>
          <a:off x="516382" y="630161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27</xdr:row>
      <xdr:rowOff>35433</xdr:rowOff>
    </xdr:from>
    <xdr:to>
      <xdr:col>0</xdr:col>
      <xdr:colOff>1108710</xdr:colOff>
      <xdr:row>27</xdr:row>
      <xdr:rowOff>91313</xdr:rowOff>
    </xdr:to>
    <xdr:sp macro="" textlink="">
      <xdr:nvSpPr>
        <xdr:cNvPr id="895" name="Rectangle 894"/>
        <xdr:cNvSpPr/>
      </xdr:nvSpPr>
      <xdr:spPr>
        <a:xfrm>
          <a:off x="516382" y="624573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26</xdr:row>
      <xdr:rowOff>170053</xdr:rowOff>
    </xdr:from>
    <xdr:to>
      <xdr:col>0</xdr:col>
      <xdr:colOff>1108710</xdr:colOff>
      <xdr:row>27</xdr:row>
      <xdr:rowOff>35433</xdr:rowOff>
    </xdr:to>
    <xdr:sp macro="" textlink="">
      <xdr:nvSpPr>
        <xdr:cNvPr id="896" name="Rectangle 895"/>
        <xdr:cNvSpPr/>
      </xdr:nvSpPr>
      <xdr:spPr>
        <a:xfrm>
          <a:off x="516382" y="618985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26</xdr:row>
      <xdr:rowOff>114173</xdr:rowOff>
    </xdr:from>
    <xdr:to>
      <xdr:col>0</xdr:col>
      <xdr:colOff>1108710</xdr:colOff>
      <xdr:row>26</xdr:row>
      <xdr:rowOff>170053</xdr:rowOff>
    </xdr:to>
    <xdr:sp macro="" textlink="">
      <xdr:nvSpPr>
        <xdr:cNvPr id="897" name="Rectangle 896"/>
        <xdr:cNvSpPr/>
      </xdr:nvSpPr>
      <xdr:spPr>
        <a:xfrm>
          <a:off x="516382" y="613397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26</xdr:row>
      <xdr:rowOff>58293</xdr:rowOff>
    </xdr:from>
    <xdr:to>
      <xdr:col>0</xdr:col>
      <xdr:colOff>1108710</xdr:colOff>
      <xdr:row>26</xdr:row>
      <xdr:rowOff>114173</xdr:rowOff>
    </xdr:to>
    <xdr:sp macro="" textlink="">
      <xdr:nvSpPr>
        <xdr:cNvPr id="898" name="Rectangle 897"/>
        <xdr:cNvSpPr/>
      </xdr:nvSpPr>
      <xdr:spPr>
        <a:xfrm>
          <a:off x="516382" y="607809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26</xdr:row>
      <xdr:rowOff>2413</xdr:rowOff>
    </xdr:from>
    <xdr:to>
      <xdr:col>0</xdr:col>
      <xdr:colOff>1108710</xdr:colOff>
      <xdr:row>26</xdr:row>
      <xdr:rowOff>58293</xdr:rowOff>
    </xdr:to>
    <xdr:sp macro="" textlink="">
      <xdr:nvSpPr>
        <xdr:cNvPr id="899" name="Rectangle 898"/>
        <xdr:cNvSpPr/>
      </xdr:nvSpPr>
      <xdr:spPr>
        <a:xfrm>
          <a:off x="516382" y="602221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25</xdr:row>
      <xdr:rowOff>137033</xdr:rowOff>
    </xdr:from>
    <xdr:to>
      <xdr:col>0</xdr:col>
      <xdr:colOff>1108710</xdr:colOff>
      <xdr:row>26</xdr:row>
      <xdr:rowOff>2413</xdr:rowOff>
    </xdr:to>
    <xdr:sp macro="" textlink="">
      <xdr:nvSpPr>
        <xdr:cNvPr id="900" name="Rectangle 899"/>
        <xdr:cNvSpPr/>
      </xdr:nvSpPr>
      <xdr:spPr>
        <a:xfrm>
          <a:off x="516382" y="5966333"/>
          <a:ext cx="592328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2343</xdr:colOff>
      <xdr:row>2</xdr:row>
      <xdr:rowOff>52819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326318" cy="519544"/>
        </a:xfrm>
        <a:prstGeom prst="rect">
          <a:avLst/>
        </a:prstGeom>
      </xdr:spPr>
    </xdr:pic>
    <xdr:clientData/>
  </xdr:twoCellAnchor>
  <xdr:twoCellAnchor>
    <xdr:from>
      <xdr:col>0</xdr:col>
      <xdr:colOff>752424</xdr:colOff>
      <xdr:row>19</xdr:row>
      <xdr:rowOff>120650</xdr:rowOff>
    </xdr:from>
    <xdr:to>
      <xdr:col>0</xdr:col>
      <xdr:colOff>752424</xdr:colOff>
      <xdr:row>28</xdr:row>
      <xdr:rowOff>82550</xdr:rowOff>
    </xdr:to>
    <xdr:cxnSp macro="">
      <xdr:nvCxnSpPr>
        <xdr:cNvPr id="1497" name="Connecteur droit 1496"/>
        <xdr:cNvCxnSpPr/>
      </xdr:nvCxnSpPr>
      <xdr:spPr>
        <a:xfrm>
          <a:off x="752424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27</xdr:row>
      <xdr:rowOff>121666</xdr:rowOff>
    </xdr:from>
    <xdr:to>
      <xdr:col>0</xdr:col>
      <xdr:colOff>752424</xdr:colOff>
      <xdr:row>27</xdr:row>
      <xdr:rowOff>121666</xdr:rowOff>
    </xdr:to>
    <xdr:cxnSp macro="">
      <xdr:nvCxnSpPr>
        <xdr:cNvPr id="1498" name="Connecteur droit 1497"/>
        <xdr:cNvCxnSpPr/>
      </xdr:nvCxnSpPr>
      <xdr:spPr>
        <a:xfrm>
          <a:off x="508000" y="5970016"/>
          <a:ext cx="244424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82550</xdr:rowOff>
    </xdr:from>
    <xdr:to>
      <xdr:col>0</xdr:col>
      <xdr:colOff>752424</xdr:colOff>
      <xdr:row>29</xdr:row>
      <xdr:rowOff>82550</xdr:rowOff>
    </xdr:to>
    <xdr:cxnSp macro="">
      <xdr:nvCxnSpPr>
        <xdr:cNvPr id="1499" name="Connecteur droit 1498"/>
        <xdr:cNvCxnSpPr/>
      </xdr:nvCxnSpPr>
      <xdr:spPr>
        <a:xfrm>
          <a:off x="508000" y="6311900"/>
          <a:ext cx="244424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82550</xdr:rowOff>
    </xdr:from>
    <xdr:ext cx="1069924" cy="264560"/>
    <xdr:sp macro="" textlink="">
      <xdr:nvSpPr>
        <xdr:cNvPr id="1500" name="ZoneTexte 1499"/>
        <xdr:cNvSpPr txBox="1"/>
      </xdr:nvSpPr>
      <xdr:spPr>
        <a:xfrm>
          <a:off x="635000" y="6121400"/>
          <a:ext cx="10699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231</a:t>
          </a:r>
        </a:p>
      </xdr:txBody>
    </xdr:sp>
    <xdr:clientData/>
  </xdr:oneCellAnchor>
  <xdr:twoCellAnchor>
    <xdr:from>
      <xdr:col>0</xdr:col>
      <xdr:colOff>317500</xdr:colOff>
      <xdr:row>27</xdr:row>
      <xdr:rowOff>121666</xdr:rowOff>
    </xdr:from>
    <xdr:to>
      <xdr:col>0</xdr:col>
      <xdr:colOff>317500</xdr:colOff>
      <xdr:row>28</xdr:row>
      <xdr:rowOff>82550</xdr:rowOff>
    </xdr:to>
    <xdr:cxnSp macro="">
      <xdr:nvCxnSpPr>
        <xdr:cNvPr id="1501" name="Connecteur droit 1500"/>
        <xdr:cNvCxnSpPr/>
      </xdr:nvCxnSpPr>
      <xdr:spPr>
        <a:xfrm flipV="1">
          <a:off x="317500" y="5970016"/>
          <a:ext cx="0" cy="15138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27</xdr:row>
      <xdr:rowOff>185166</xdr:rowOff>
    </xdr:from>
    <xdr:ext cx="356893" cy="635000"/>
    <xdr:sp macro="" textlink="">
      <xdr:nvSpPr>
        <xdr:cNvPr id="1502" name="ZoneTexte 1501"/>
        <xdr:cNvSpPr txBox="1"/>
      </xdr:nvSpPr>
      <xdr:spPr>
        <a:xfrm>
          <a:off x="254000" y="6033516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120</a:t>
          </a:r>
        </a:p>
      </xdr:txBody>
    </xdr:sp>
    <xdr:clientData/>
  </xdr:oneCellAnchor>
  <xdr:twoCellAnchor>
    <xdr:from>
      <xdr:col>0</xdr:col>
      <xdr:colOff>508000</xdr:colOff>
      <xdr:row>19</xdr:row>
      <xdr:rowOff>120650</xdr:rowOff>
    </xdr:from>
    <xdr:to>
      <xdr:col>3</xdr:col>
      <xdr:colOff>717550</xdr:colOff>
      <xdr:row>28</xdr:row>
      <xdr:rowOff>82550</xdr:rowOff>
    </xdr:to>
    <xdr:sp macro="" textlink="">
      <xdr:nvSpPr>
        <xdr:cNvPr id="1503" name="Rectangle 1502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18</xdr:row>
      <xdr:rowOff>184150</xdr:rowOff>
    </xdr:from>
    <xdr:to>
      <xdr:col>3</xdr:col>
      <xdr:colOff>717550</xdr:colOff>
      <xdr:row>18</xdr:row>
      <xdr:rowOff>184150</xdr:rowOff>
    </xdr:to>
    <xdr:cxnSp macro="">
      <xdr:nvCxnSpPr>
        <xdr:cNvPr id="1504" name="Connecteur droit 1503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17</xdr:row>
      <xdr:rowOff>184150</xdr:rowOff>
    </xdr:from>
    <xdr:ext cx="5016500" cy="264560"/>
    <xdr:sp macro="" textlink="">
      <xdr:nvSpPr>
        <xdr:cNvPr id="1505" name="ZoneTexte 1504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3</xdr:col>
      <xdr:colOff>844550</xdr:colOff>
      <xdr:row>19</xdr:row>
      <xdr:rowOff>120650</xdr:rowOff>
    </xdr:from>
    <xdr:to>
      <xdr:col>3</xdr:col>
      <xdr:colOff>844550</xdr:colOff>
      <xdr:row>28</xdr:row>
      <xdr:rowOff>82550</xdr:rowOff>
    </xdr:to>
    <xdr:cxnSp macro="">
      <xdr:nvCxnSpPr>
        <xdr:cNvPr id="1506" name="Connecteur droit 1505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781050</xdr:colOff>
      <xdr:row>21</xdr:row>
      <xdr:rowOff>57150</xdr:rowOff>
    </xdr:from>
    <xdr:ext cx="356893" cy="635000"/>
    <xdr:sp macro="" textlink="">
      <xdr:nvSpPr>
        <xdr:cNvPr id="1507" name="ZoneTexte 1506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524416</xdr:colOff>
      <xdr:row>27</xdr:row>
      <xdr:rowOff>169951</xdr:rowOff>
    </xdr:from>
    <xdr:to>
      <xdr:col>0</xdr:col>
      <xdr:colOff>692056</xdr:colOff>
      <xdr:row>28</xdr:row>
      <xdr:rowOff>63271</xdr:rowOff>
    </xdr:to>
    <xdr:sp macro="" textlink="">
      <xdr:nvSpPr>
        <xdr:cNvPr id="1508" name="Triangle rectangle 1507"/>
        <xdr:cNvSpPr/>
      </xdr:nvSpPr>
      <xdr:spPr>
        <a:xfrm>
          <a:off x="524416" y="6018301"/>
          <a:ext cx="167640" cy="8382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549816</xdr:colOff>
      <xdr:row>27</xdr:row>
      <xdr:rowOff>169951</xdr:rowOff>
    </xdr:from>
    <xdr:to>
      <xdr:col>0</xdr:col>
      <xdr:colOff>717456</xdr:colOff>
      <xdr:row>28</xdr:row>
      <xdr:rowOff>63271</xdr:rowOff>
    </xdr:to>
    <xdr:sp macro="" textlink="">
      <xdr:nvSpPr>
        <xdr:cNvPr id="1509" name="Triangle rectangle 1508"/>
        <xdr:cNvSpPr/>
      </xdr:nvSpPr>
      <xdr:spPr>
        <a:xfrm rot="10800000">
          <a:off x="549816" y="6018301"/>
          <a:ext cx="167640" cy="8382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0</xdr:col>
      <xdr:colOff>967003</xdr:colOff>
      <xdr:row>19</xdr:row>
      <xdr:rowOff>120650</xdr:rowOff>
    </xdr:from>
    <xdr:to>
      <xdr:col>0</xdr:col>
      <xdr:colOff>967003</xdr:colOff>
      <xdr:row>28</xdr:row>
      <xdr:rowOff>82550</xdr:rowOff>
    </xdr:to>
    <xdr:cxnSp macro="">
      <xdr:nvCxnSpPr>
        <xdr:cNvPr id="97" name="Connecteur droit 96"/>
        <xdr:cNvCxnSpPr/>
      </xdr:nvCxnSpPr>
      <xdr:spPr>
        <a:xfrm>
          <a:off x="967003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25</xdr:row>
      <xdr:rowOff>70155</xdr:rowOff>
    </xdr:from>
    <xdr:to>
      <xdr:col>0</xdr:col>
      <xdr:colOff>967003</xdr:colOff>
      <xdr:row>25</xdr:row>
      <xdr:rowOff>70155</xdr:rowOff>
    </xdr:to>
    <xdr:cxnSp macro="">
      <xdr:nvCxnSpPr>
        <xdr:cNvPr id="98" name="Connecteur droit 97"/>
        <xdr:cNvCxnSpPr/>
      </xdr:nvCxnSpPr>
      <xdr:spPr>
        <a:xfrm>
          <a:off x="508000" y="5537505"/>
          <a:ext cx="459003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82550</xdr:rowOff>
    </xdr:from>
    <xdr:to>
      <xdr:col>0</xdr:col>
      <xdr:colOff>967003</xdr:colOff>
      <xdr:row>29</xdr:row>
      <xdr:rowOff>82550</xdr:rowOff>
    </xdr:to>
    <xdr:cxnSp macro="">
      <xdr:nvCxnSpPr>
        <xdr:cNvPr id="99" name="Connecteur droit 98"/>
        <xdr:cNvCxnSpPr/>
      </xdr:nvCxnSpPr>
      <xdr:spPr>
        <a:xfrm>
          <a:off x="508000" y="6311900"/>
          <a:ext cx="459003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82550</xdr:rowOff>
    </xdr:from>
    <xdr:ext cx="1284503" cy="264560"/>
    <xdr:sp macro="" textlink="">
      <xdr:nvSpPr>
        <xdr:cNvPr id="100" name="ZoneTexte 99"/>
        <xdr:cNvSpPr txBox="1"/>
      </xdr:nvSpPr>
      <xdr:spPr>
        <a:xfrm>
          <a:off x="635000" y="6121400"/>
          <a:ext cx="12845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487</a:t>
          </a:r>
        </a:p>
      </xdr:txBody>
    </xdr:sp>
    <xdr:clientData/>
  </xdr:oneCellAnchor>
  <xdr:twoCellAnchor>
    <xdr:from>
      <xdr:col>0</xdr:col>
      <xdr:colOff>317500</xdr:colOff>
      <xdr:row>25</xdr:row>
      <xdr:rowOff>70155</xdr:rowOff>
    </xdr:from>
    <xdr:to>
      <xdr:col>0</xdr:col>
      <xdr:colOff>317500</xdr:colOff>
      <xdr:row>28</xdr:row>
      <xdr:rowOff>82550</xdr:rowOff>
    </xdr:to>
    <xdr:cxnSp macro="">
      <xdr:nvCxnSpPr>
        <xdr:cNvPr id="101" name="Connecteur droit 100"/>
        <xdr:cNvCxnSpPr/>
      </xdr:nvCxnSpPr>
      <xdr:spPr>
        <a:xfrm flipV="1">
          <a:off x="317500" y="5537505"/>
          <a:ext cx="0" cy="583895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25</xdr:row>
      <xdr:rowOff>133655</xdr:rowOff>
    </xdr:from>
    <xdr:ext cx="356893" cy="635000"/>
    <xdr:sp macro="" textlink="">
      <xdr:nvSpPr>
        <xdr:cNvPr id="102" name="ZoneTexte 101"/>
        <xdr:cNvSpPr txBox="1"/>
      </xdr:nvSpPr>
      <xdr:spPr>
        <a:xfrm>
          <a:off x="254000" y="5601005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636</a:t>
          </a:r>
        </a:p>
      </xdr:txBody>
    </xdr:sp>
    <xdr:clientData/>
  </xdr:oneCellAnchor>
  <xdr:twoCellAnchor>
    <xdr:from>
      <xdr:col>0</xdr:col>
      <xdr:colOff>317500</xdr:colOff>
      <xdr:row>19</xdr:row>
      <xdr:rowOff>120650</xdr:rowOff>
    </xdr:from>
    <xdr:to>
      <xdr:col>0</xdr:col>
      <xdr:colOff>317500</xdr:colOff>
      <xdr:row>25</xdr:row>
      <xdr:rowOff>70155</xdr:rowOff>
    </xdr:to>
    <xdr:cxnSp macro="">
      <xdr:nvCxnSpPr>
        <xdr:cNvPr id="103" name="Connecteur droit 102"/>
        <xdr:cNvCxnSpPr/>
      </xdr:nvCxnSpPr>
      <xdr:spPr>
        <a:xfrm flipV="1">
          <a:off x="317500" y="4445000"/>
          <a:ext cx="0" cy="1092505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184150</xdr:rowOff>
    </xdr:from>
    <xdr:ext cx="356893" cy="635000"/>
    <xdr:sp macro="" textlink="">
      <xdr:nvSpPr>
        <xdr:cNvPr id="104" name="ZoneTexte 103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1364</a:t>
          </a:r>
        </a:p>
      </xdr:txBody>
    </xdr:sp>
    <xdr:clientData/>
  </xdr:oneCellAnchor>
  <xdr:twoCellAnchor>
    <xdr:from>
      <xdr:col>0</xdr:col>
      <xdr:colOff>508000</xdr:colOff>
      <xdr:row>19</xdr:row>
      <xdr:rowOff>120650</xdr:rowOff>
    </xdr:from>
    <xdr:to>
      <xdr:col>4</xdr:col>
      <xdr:colOff>165100</xdr:colOff>
      <xdr:row>28</xdr:row>
      <xdr:rowOff>82550</xdr:rowOff>
    </xdr:to>
    <xdr:sp macro="" textlink="">
      <xdr:nvSpPr>
        <xdr:cNvPr id="105" name="Rectangle 104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18</xdr:row>
      <xdr:rowOff>184150</xdr:rowOff>
    </xdr:from>
    <xdr:to>
      <xdr:col>4</xdr:col>
      <xdr:colOff>165100</xdr:colOff>
      <xdr:row>18</xdr:row>
      <xdr:rowOff>184150</xdr:rowOff>
    </xdr:to>
    <xdr:cxnSp macro="">
      <xdr:nvCxnSpPr>
        <xdr:cNvPr id="106" name="Connecteur droit 105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17</xdr:row>
      <xdr:rowOff>184150</xdr:rowOff>
    </xdr:from>
    <xdr:ext cx="5016500" cy="264560"/>
    <xdr:sp macro="" textlink="">
      <xdr:nvSpPr>
        <xdr:cNvPr id="107" name="ZoneTexte 106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4</xdr:col>
      <xdr:colOff>292100</xdr:colOff>
      <xdr:row>19</xdr:row>
      <xdr:rowOff>120650</xdr:rowOff>
    </xdr:from>
    <xdr:to>
      <xdr:col>4</xdr:col>
      <xdr:colOff>292100</xdr:colOff>
      <xdr:row>28</xdr:row>
      <xdr:rowOff>82550</xdr:rowOff>
    </xdr:to>
    <xdr:cxnSp macro="">
      <xdr:nvCxnSpPr>
        <xdr:cNvPr id="108" name="Connecteur droit 107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228600</xdr:colOff>
      <xdr:row>21</xdr:row>
      <xdr:rowOff>57150</xdr:rowOff>
    </xdr:from>
    <xdr:ext cx="356893" cy="635000"/>
    <xdr:sp macro="" textlink="">
      <xdr:nvSpPr>
        <xdr:cNvPr id="109" name="ZoneTexte 108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25</xdr:row>
      <xdr:rowOff>133528</xdr:rowOff>
    </xdr:from>
    <xdr:to>
      <xdr:col>0</xdr:col>
      <xdr:colOff>768680</xdr:colOff>
      <xdr:row>28</xdr:row>
      <xdr:rowOff>64948</xdr:rowOff>
    </xdr:to>
    <xdr:sp macro="" textlink="">
      <xdr:nvSpPr>
        <xdr:cNvPr id="110" name="Triangle isocèle 109"/>
        <xdr:cNvSpPr/>
      </xdr:nvSpPr>
      <xdr:spPr>
        <a:xfrm>
          <a:off x="517220" y="5600878"/>
          <a:ext cx="251460" cy="50292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649308</xdr:colOff>
      <xdr:row>25</xdr:row>
      <xdr:rowOff>133528</xdr:rowOff>
    </xdr:from>
    <xdr:to>
      <xdr:col>0</xdr:col>
      <xdr:colOff>900768</xdr:colOff>
      <xdr:row>28</xdr:row>
      <xdr:rowOff>64948</xdr:rowOff>
    </xdr:to>
    <xdr:sp macro="" textlink="">
      <xdr:nvSpPr>
        <xdr:cNvPr id="111" name="Triangle isocèle 110"/>
        <xdr:cNvSpPr/>
      </xdr:nvSpPr>
      <xdr:spPr>
        <a:xfrm rot="10800000">
          <a:off x="649308" y="5600878"/>
          <a:ext cx="251460" cy="50292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preserveFormatting="0" connectionId="2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2.xml><?xml version="1.0" encoding="utf-8"?>
<queryTable xmlns="http://schemas.openxmlformats.org/spreadsheetml/2006/main" name="Metalhom.accdb" connectionId="1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Percage" tableColumnId="8"/>
      <queryTableField id="9" name="Description" tableColumnId="9"/>
    </queryTableFields>
  </queryTableRefresh>
</queryTable>
</file>

<file path=xl/queryTables/queryTable3.xml><?xml version="1.0" encoding="utf-8"?>
<queryTable xmlns="http://schemas.openxmlformats.org/spreadsheetml/2006/main" name="Metalhom.accdb_1" connectionId="3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</queryTableFields>
  </queryTableRefresh>
</queryTable>
</file>

<file path=xl/queryTables/queryTable4.xml><?xml version="1.0" encoding="utf-8"?>
<queryTable xmlns="http://schemas.openxmlformats.org/spreadsheetml/2006/main" name="Metalhom.accdb_2" connectionId="4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</queryTableFields>
  </queryTableRefresh>
</queryTable>
</file>

<file path=xl/queryTables/queryTable5.xml><?xml version="1.0" encoding="utf-8"?>
<queryTable xmlns="http://schemas.openxmlformats.org/spreadsheetml/2006/main" name="Metalhom.accdb_3" connectionId="5" autoFormatId="16" applyNumberFormats="0" applyBorderFormats="0" applyFontFormats="0" applyPatternFormats="0" applyAlignmentFormats="0" applyWidthHeightFormats="0">
  <queryTableRefresh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</queryTableFields>
  </queryTableRefresh>
</queryTable>
</file>

<file path=xl/queryTables/queryTable6.xml><?xml version="1.0" encoding="utf-8"?>
<queryTable xmlns="http://schemas.openxmlformats.org/spreadsheetml/2006/main" name="Metalhom.accdb_4" connectionId="6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7.xml><?xml version="1.0" encoding="utf-8"?>
<queryTable xmlns="http://schemas.openxmlformats.org/spreadsheetml/2006/main" name="Metalhom.accdb_5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8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9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</queryTableFields>
  </queryTableRefresh>
</queryTable>
</file>

<file path=xl/queryTables/queryTable10.xml><?xml version="1.0" encoding="utf-8"?>
<queryTable xmlns="http://schemas.openxmlformats.org/spreadsheetml/2006/main" name="Outillage.accdb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</queryTableFields>
  </queryTableRefresh>
</queryTable>
</file>

<file path=xl/queryTables/queryTable11.xml><?xml version="1.0" encoding="utf-8"?>
<queryTable xmlns="http://schemas.openxmlformats.org/spreadsheetml/2006/main" name="Outillage.accdb_1" connectionId="11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38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A2:A11" totalsRowShown="0">
  <autoFilter ref="A2:A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Q2:X48" tableType="queryTable" totalsRowShown="0">
  <autoFilter ref="Q2:X48"/>
  <tableColumns count="8">
    <tableColumn id="1" uniqueName="1" name="Description" queryTableFieldId="1"/>
    <tableColumn id="2" uniqueName="2" name="Diametre" queryTableFieldId="2" dataDxfId="0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Z2:AH12" tableType="queryTable" totalsRowShown="0">
  <autoFilter ref="Z2:AH12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Percage" queryTableFieldId="8"/>
    <tableColumn id="9" uniqueName="9" name="Description" queryTableField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J2:AT8" tableType="queryTable" totalsRowShown="0">
  <autoFilter ref="AJ2:AT8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AV2:BC6" tableType="queryTable" totalsRowShown="0">
  <autoFilter ref="AV2:BC6"/>
  <tableColumns count="8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E2:BM11" tableType="queryTable" totalsRowShown="0">
  <autoFilter ref="BE2:BM11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O2:BV8" tableType="queryTable" totalsRowShown="0">
  <autoFilter ref="BO2:BV8"/>
  <tableColumns count="8">
    <tableColumn id="1" uniqueName="1" name="Description" queryTableFieldId="1"/>
    <tableColumn id="2" uniqueName="2" name="Diametre" queryTableFieldId="2"/>
    <tableColumn id="3" uniqueName="3" name="Dent" queryTableFieldId="3" dataDxfId="2"/>
    <tableColumn id="4" uniqueName="4" name="Avance" queryTableFieldId="4" dataDxfId="1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J2:O59" tableType="queryTable" totalsRowShown="0">
  <autoFilter ref="J2:O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D2:H9" tableType="queryTable" totalsRowShown="0">
  <autoFilter ref="D2:H9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BX2:CE11" tableType="queryTable" totalsRowShown="0">
  <autoFilter ref="BX2:CE11"/>
  <tableColumns count="8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G2:CO11" tableType="queryTable" totalsRowShown="0">
  <autoFilter ref="CG2:CO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CQ2:CX9" tableType="queryTable" totalsRowShown="0">
  <autoFilter ref="CQ2:CX9"/>
  <tableColumns count="8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5" name="Tableau5" displayName="Tableau5" ref="Q2:S12" totalsRowShown="0" headerRowDxfId="7" dataDxfId="6">
  <autoFilter ref="Q2:S12"/>
  <tableColumns count="3">
    <tableColumn id="1" name="Taraud" dataDxfId="5"/>
    <tableColumn id="2" name="Pas" dataDxfId="4"/>
    <tableColumn id="3" name="Vitesse" dataDxfId="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8.xml"/><Relationship Id="rId4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tabSelected="1" workbookViewId="0"/>
  </sheetViews>
  <sheetFormatPr baseColWidth="10" defaultRowHeight="15"/>
  <sheetData>
    <row r="1" spans="1:1">
      <c r="A1" t="s">
        <v>3908</v>
      </c>
    </row>
    <row r="3" spans="1:1" ht="46.5" customHeight="1"/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295275</xdr:colOff>
                    <xdr:row>11</xdr:row>
                    <xdr:rowOff>66675</xdr:rowOff>
                  </from>
                  <to>
                    <xdr:col>13</xdr:col>
                    <xdr:colOff>295275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54" t="s">
        <v>52</v>
      </c>
      <c r="D1" s="254"/>
      <c r="E1" s="254"/>
      <c r="F1" s="254"/>
      <c r="G1" s="254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50">
        <v>40</v>
      </c>
      <c r="E5" s="50">
        <v>10</v>
      </c>
    </row>
    <row r="9" spans="2:8" ht="13.5" thickBot="1"/>
    <row r="10" spans="2:8" ht="23.25" thickBot="1">
      <c r="D10" s="255" t="str">
        <f>IF(ISNA( INDEX(S002_matrice,MATCH(D5,S002_epaisseur)+1,MATCH(E5,S002_rayon)+1)),"Inapte",CONCATENATE("Vé : ",INDEX(S002_matrice,MATCH(D5,S002_epaisseur)+1,MATCH(E5,S002_rayon)+1)))</f>
        <v>Vé : 300</v>
      </c>
      <c r="E10" s="256"/>
    </row>
    <row r="14" spans="2:8" ht="105.75" customHeight="1">
      <c r="B14" s="257" t="s">
        <v>55</v>
      </c>
      <c r="C14" s="257"/>
      <c r="D14" s="257"/>
      <c r="E14" s="257"/>
      <c r="F14" s="257"/>
      <c r="G14" s="257"/>
      <c r="H14" s="257"/>
    </row>
  </sheetData>
  <sheetProtection sheet="1" objects="1" scenarios="1"/>
  <mergeCells count="3">
    <mergeCell ref="C1:G1"/>
    <mergeCell ref="D10:E10"/>
    <mergeCell ref="B14:H14"/>
  </mergeCells>
  <conditionalFormatting sqref="D10:E10">
    <cfRule type="cellIs" dxfId="40" priority="1" stopIfTrue="1" operator="notEqual">
      <formula>"Inapte"</formula>
    </cfRule>
    <cfRule type="cellIs" dxfId="39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6" t="s">
        <v>44</v>
      </c>
    </row>
    <row r="7" spans="2:20">
      <c r="B7" s="37" t="s">
        <v>45</v>
      </c>
      <c r="C7" s="38">
        <v>2</v>
      </c>
      <c r="D7" s="38">
        <v>5</v>
      </c>
      <c r="E7" s="38">
        <v>8</v>
      </c>
      <c r="F7" s="38">
        <v>10</v>
      </c>
      <c r="G7" s="38">
        <v>15</v>
      </c>
      <c r="H7" s="38">
        <v>20</v>
      </c>
      <c r="I7" s="38">
        <v>25</v>
      </c>
      <c r="J7" s="38">
        <v>30</v>
      </c>
      <c r="K7" s="39">
        <v>35</v>
      </c>
      <c r="L7" s="39">
        <v>40</v>
      </c>
      <c r="M7" s="39">
        <v>45</v>
      </c>
      <c r="N7" s="39">
        <v>50</v>
      </c>
      <c r="O7" s="39">
        <v>60</v>
      </c>
      <c r="P7" s="39">
        <v>70</v>
      </c>
      <c r="Q7" s="39">
        <v>80</v>
      </c>
      <c r="R7" s="39">
        <v>90</v>
      </c>
      <c r="S7" s="39">
        <v>100</v>
      </c>
      <c r="T7" s="39">
        <v>150</v>
      </c>
    </row>
    <row r="8" spans="2:20">
      <c r="B8" s="38">
        <v>1</v>
      </c>
      <c r="C8" s="40">
        <v>6</v>
      </c>
      <c r="D8" s="37">
        <v>24</v>
      </c>
      <c r="E8" s="37">
        <v>24</v>
      </c>
      <c r="F8" s="37">
        <v>40</v>
      </c>
      <c r="G8" s="37">
        <v>40</v>
      </c>
      <c r="H8" s="37">
        <v>40</v>
      </c>
      <c r="I8" s="37">
        <v>60</v>
      </c>
      <c r="J8" s="37">
        <v>60</v>
      </c>
      <c r="K8" s="41">
        <v>80</v>
      </c>
      <c r="L8" s="41">
        <v>80</v>
      </c>
      <c r="M8" s="41">
        <v>80</v>
      </c>
      <c r="N8" s="41">
        <v>100</v>
      </c>
      <c r="O8" s="41">
        <v>120</v>
      </c>
      <c r="P8" s="41">
        <v>160</v>
      </c>
      <c r="Q8" s="41">
        <v>160</v>
      </c>
      <c r="R8" s="41">
        <v>180</v>
      </c>
      <c r="S8" s="41">
        <v>200</v>
      </c>
      <c r="T8" s="41">
        <v>300</v>
      </c>
    </row>
    <row r="9" spans="2:20">
      <c r="B9" s="38">
        <v>2</v>
      </c>
      <c r="C9" s="37">
        <v>12</v>
      </c>
      <c r="D9" s="40">
        <v>24</v>
      </c>
      <c r="E9" s="40">
        <v>24</v>
      </c>
      <c r="F9" s="37">
        <v>40</v>
      </c>
      <c r="G9" s="37">
        <v>40</v>
      </c>
      <c r="H9" s="37">
        <v>40</v>
      </c>
      <c r="I9" s="37">
        <v>60</v>
      </c>
      <c r="J9" s="37">
        <v>60</v>
      </c>
      <c r="K9" s="41">
        <v>80</v>
      </c>
      <c r="L9" s="41">
        <v>80</v>
      </c>
      <c r="M9" s="42">
        <v>80</v>
      </c>
      <c r="N9" s="42">
        <v>100</v>
      </c>
      <c r="O9" s="42">
        <v>120</v>
      </c>
      <c r="P9" s="41">
        <v>160</v>
      </c>
      <c r="Q9" s="41">
        <v>160</v>
      </c>
      <c r="R9" s="41">
        <v>180</v>
      </c>
      <c r="S9" s="41">
        <v>200</v>
      </c>
      <c r="T9" s="41">
        <v>300</v>
      </c>
    </row>
    <row r="10" spans="2:20">
      <c r="B10" s="38">
        <v>3</v>
      </c>
      <c r="C10" s="37">
        <v>24</v>
      </c>
      <c r="D10" s="37">
        <v>24</v>
      </c>
      <c r="E10" s="37">
        <v>24</v>
      </c>
      <c r="F10" s="37">
        <v>40</v>
      </c>
      <c r="G10" s="37">
        <v>40</v>
      </c>
      <c r="H10" s="40">
        <v>40</v>
      </c>
      <c r="I10" s="37">
        <v>60</v>
      </c>
      <c r="J10" s="37">
        <v>80</v>
      </c>
      <c r="K10" s="41">
        <v>80</v>
      </c>
      <c r="L10" s="42">
        <v>80</v>
      </c>
      <c r="M10" s="41">
        <v>100</v>
      </c>
      <c r="N10" s="41">
        <v>120</v>
      </c>
      <c r="O10" s="41">
        <v>160</v>
      </c>
      <c r="P10" s="41">
        <v>160</v>
      </c>
      <c r="Q10" s="41">
        <v>180</v>
      </c>
      <c r="R10" s="41">
        <v>180</v>
      </c>
      <c r="S10" s="41">
        <v>200</v>
      </c>
      <c r="T10" s="41">
        <v>300</v>
      </c>
    </row>
    <row r="11" spans="2:20">
      <c r="B11" s="38">
        <v>4</v>
      </c>
      <c r="C11" s="37">
        <v>24</v>
      </c>
      <c r="D11" s="37">
        <v>40</v>
      </c>
      <c r="E11" s="37">
        <v>40</v>
      </c>
      <c r="F11" s="37">
        <v>40</v>
      </c>
      <c r="G11" s="37">
        <v>40</v>
      </c>
      <c r="H11" s="37">
        <v>60</v>
      </c>
      <c r="I11" s="37">
        <v>60</v>
      </c>
      <c r="J11" s="37">
        <v>80</v>
      </c>
      <c r="K11" s="41">
        <v>80</v>
      </c>
      <c r="L11" s="41">
        <v>100</v>
      </c>
      <c r="M11" s="41">
        <v>100</v>
      </c>
      <c r="N11" s="41">
        <v>120</v>
      </c>
      <c r="O11" s="41">
        <v>160</v>
      </c>
      <c r="P11" s="41">
        <v>160</v>
      </c>
      <c r="Q11" s="41">
        <v>180</v>
      </c>
      <c r="R11" s="41">
        <v>200</v>
      </c>
      <c r="S11" s="41">
        <v>240</v>
      </c>
      <c r="T11" s="41">
        <v>300</v>
      </c>
    </row>
    <row r="12" spans="2:20">
      <c r="B12" s="38">
        <v>5</v>
      </c>
      <c r="C12" s="37">
        <v>40</v>
      </c>
      <c r="D12" s="37">
        <v>40</v>
      </c>
      <c r="E12" s="37">
        <v>40</v>
      </c>
      <c r="F12" s="37">
        <v>40</v>
      </c>
      <c r="G12" s="40">
        <v>40</v>
      </c>
      <c r="H12" s="37">
        <v>60</v>
      </c>
      <c r="I12" s="40">
        <v>60</v>
      </c>
      <c r="J12" s="37">
        <v>80</v>
      </c>
      <c r="K12" s="42">
        <v>80</v>
      </c>
      <c r="L12" s="41">
        <v>100</v>
      </c>
      <c r="M12" s="41">
        <v>100</v>
      </c>
      <c r="N12" s="41">
        <v>120</v>
      </c>
      <c r="O12" s="41">
        <v>160</v>
      </c>
      <c r="P12" s="41">
        <v>160</v>
      </c>
      <c r="Q12" s="41">
        <v>180</v>
      </c>
      <c r="R12" s="41">
        <v>200</v>
      </c>
      <c r="S12" s="41">
        <v>240</v>
      </c>
      <c r="T12" s="41">
        <v>300</v>
      </c>
    </row>
    <row r="13" spans="2:20">
      <c r="B13" s="38">
        <v>6</v>
      </c>
      <c r="C13" s="37">
        <v>40</v>
      </c>
      <c r="D13" s="37">
        <v>40</v>
      </c>
      <c r="E13" s="37">
        <v>40</v>
      </c>
      <c r="F13" s="37">
        <v>40</v>
      </c>
      <c r="G13" s="37">
        <v>60</v>
      </c>
      <c r="H13" s="37">
        <v>60</v>
      </c>
      <c r="I13" s="40">
        <v>60</v>
      </c>
      <c r="J13" s="37">
        <v>80</v>
      </c>
      <c r="K13" s="41">
        <v>100</v>
      </c>
      <c r="L13" s="41">
        <v>120</v>
      </c>
      <c r="M13" s="41">
        <v>120</v>
      </c>
      <c r="N13" s="41">
        <v>120</v>
      </c>
      <c r="O13" s="41">
        <v>160</v>
      </c>
      <c r="P13" s="41">
        <v>160</v>
      </c>
      <c r="Q13" s="41">
        <v>180</v>
      </c>
      <c r="R13" s="41">
        <v>200</v>
      </c>
      <c r="S13" s="41">
        <v>240</v>
      </c>
      <c r="T13" s="41">
        <v>300</v>
      </c>
    </row>
    <row r="14" spans="2:20">
      <c r="B14" s="38">
        <v>8</v>
      </c>
      <c r="C14" s="37">
        <v>60</v>
      </c>
      <c r="D14" s="37">
        <v>60</v>
      </c>
      <c r="E14" s="37">
        <v>60</v>
      </c>
      <c r="F14" s="37">
        <v>60</v>
      </c>
      <c r="G14" s="37">
        <v>60</v>
      </c>
      <c r="H14" s="37">
        <v>60</v>
      </c>
      <c r="I14" s="37">
        <v>80</v>
      </c>
      <c r="J14" s="40">
        <v>80</v>
      </c>
      <c r="K14" s="41">
        <v>100</v>
      </c>
      <c r="L14" s="41">
        <v>120</v>
      </c>
      <c r="M14" s="41">
        <v>120</v>
      </c>
      <c r="N14" s="42">
        <v>120</v>
      </c>
      <c r="O14" s="41">
        <v>160</v>
      </c>
      <c r="P14" s="41">
        <v>160</v>
      </c>
      <c r="Q14" s="41">
        <v>180</v>
      </c>
      <c r="R14" s="41">
        <v>200</v>
      </c>
      <c r="S14" s="41">
        <v>240</v>
      </c>
      <c r="T14" s="41">
        <v>300</v>
      </c>
    </row>
    <row r="15" spans="2:20">
      <c r="B15" s="38">
        <v>10</v>
      </c>
      <c r="C15" s="37">
        <v>80</v>
      </c>
      <c r="D15" s="37">
        <v>80</v>
      </c>
      <c r="E15" s="37">
        <v>80</v>
      </c>
      <c r="F15" s="37">
        <v>80</v>
      </c>
      <c r="G15" s="37">
        <v>80</v>
      </c>
      <c r="H15" s="37">
        <v>80</v>
      </c>
      <c r="I15" s="37">
        <v>80</v>
      </c>
      <c r="J15" s="37">
        <v>100</v>
      </c>
      <c r="K15" s="41">
        <v>100</v>
      </c>
      <c r="L15" s="41">
        <v>120</v>
      </c>
      <c r="M15" s="41">
        <v>120</v>
      </c>
      <c r="N15" s="41">
        <v>160</v>
      </c>
      <c r="O15" s="41">
        <v>160</v>
      </c>
      <c r="P15" s="41">
        <v>180</v>
      </c>
      <c r="Q15" s="41">
        <v>180</v>
      </c>
      <c r="R15" s="41">
        <v>240</v>
      </c>
      <c r="S15" s="41">
        <v>240</v>
      </c>
      <c r="T15" s="43" t="e">
        <f>NA()</f>
        <v>#N/A</v>
      </c>
    </row>
    <row r="16" spans="2:20">
      <c r="B16" s="38">
        <v>12</v>
      </c>
      <c r="C16" s="37">
        <v>80</v>
      </c>
      <c r="D16" s="37">
        <v>80</v>
      </c>
      <c r="E16" s="37">
        <v>80</v>
      </c>
      <c r="F16" s="37">
        <v>80</v>
      </c>
      <c r="G16" s="37">
        <v>80</v>
      </c>
      <c r="H16" s="37">
        <v>80</v>
      </c>
      <c r="I16" s="37">
        <v>80</v>
      </c>
      <c r="J16" s="37">
        <v>100</v>
      </c>
      <c r="K16" s="41">
        <v>120</v>
      </c>
      <c r="L16" s="41">
        <v>120</v>
      </c>
      <c r="M16" s="41">
        <v>120</v>
      </c>
      <c r="N16" s="41">
        <v>160</v>
      </c>
      <c r="O16" s="41">
        <v>160</v>
      </c>
      <c r="P16" s="41">
        <v>180</v>
      </c>
      <c r="Q16" s="41">
        <v>180</v>
      </c>
      <c r="R16" s="41">
        <v>240</v>
      </c>
      <c r="S16" s="41">
        <v>240</v>
      </c>
      <c r="T16" s="43" t="e">
        <f>NA()</f>
        <v>#N/A</v>
      </c>
    </row>
    <row r="17" spans="2:20">
      <c r="B17" s="38">
        <v>14</v>
      </c>
      <c r="C17" s="37">
        <v>100</v>
      </c>
      <c r="D17" s="37">
        <v>100</v>
      </c>
      <c r="E17" s="37">
        <v>100</v>
      </c>
      <c r="F17" s="37">
        <v>100</v>
      </c>
      <c r="G17" s="37">
        <v>100</v>
      </c>
      <c r="H17" s="37">
        <v>100</v>
      </c>
      <c r="I17" s="37">
        <v>100</v>
      </c>
      <c r="J17" s="37">
        <v>100</v>
      </c>
      <c r="K17" s="41">
        <v>120</v>
      </c>
      <c r="L17" s="42">
        <v>120</v>
      </c>
      <c r="M17" s="42">
        <v>120</v>
      </c>
      <c r="N17" s="41">
        <v>160</v>
      </c>
      <c r="O17" s="41">
        <v>180</v>
      </c>
      <c r="P17" s="41">
        <v>180</v>
      </c>
      <c r="Q17" s="41">
        <v>200</v>
      </c>
      <c r="R17" s="41">
        <v>240</v>
      </c>
      <c r="S17" s="41">
        <v>240</v>
      </c>
      <c r="T17" s="43" t="e">
        <f>NA()</f>
        <v>#N/A</v>
      </c>
    </row>
    <row r="18" spans="2:20">
      <c r="B18" s="38">
        <v>15</v>
      </c>
      <c r="C18" s="37">
        <v>120</v>
      </c>
      <c r="D18" s="37">
        <v>120</v>
      </c>
      <c r="E18" s="37">
        <v>120</v>
      </c>
      <c r="F18" s="37">
        <v>120</v>
      </c>
      <c r="G18" s="37">
        <v>120</v>
      </c>
      <c r="H18" s="37">
        <v>120</v>
      </c>
      <c r="I18" s="37">
        <v>120</v>
      </c>
      <c r="J18" s="37">
        <v>120</v>
      </c>
      <c r="K18" s="41">
        <v>120</v>
      </c>
      <c r="L18" s="41">
        <v>160</v>
      </c>
      <c r="M18" s="41">
        <v>160</v>
      </c>
      <c r="N18" s="41">
        <v>160</v>
      </c>
      <c r="O18" s="41">
        <v>180</v>
      </c>
      <c r="P18" s="41">
        <v>180</v>
      </c>
      <c r="Q18" s="41">
        <v>200</v>
      </c>
      <c r="R18" s="41">
        <v>240</v>
      </c>
      <c r="S18" s="41">
        <v>240</v>
      </c>
      <c r="T18" s="43" t="e">
        <f>NA()</f>
        <v>#N/A</v>
      </c>
    </row>
    <row r="19" spans="2:20">
      <c r="B19" s="38">
        <v>16</v>
      </c>
      <c r="C19" s="37">
        <v>120</v>
      </c>
      <c r="D19" s="37">
        <v>120</v>
      </c>
      <c r="E19" s="37">
        <v>120</v>
      </c>
      <c r="F19" s="37">
        <v>120</v>
      </c>
      <c r="G19" s="37">
        <v>120</v>
      </c>
      <c r="H19" s="37">
        <v>120</v>
      </c>
      <c r="I19" s="37">
        <v>120</v>
      </c>
      <c r="J19" s="37">
        <v>120</v>
      </c>
      <c r="K19" s="41">
        <v>120</v>
      </c>
      <c r="L19" s="41">
        <v>160</v>
      </c>
      <c r="M19" s="41">
        <v>160</v>
      </c>
      <c r="N19" s="41">
        <v>160</v>
      </c>
      <c r="O19" s="41">
        <v>180</v>
      </c>
      <c r="P19" s="41">
        <v>180</v>
      </c>
      <c r="Q19" s="41">
        <v>200</v>
      </c>
      <c r="R19" s="41">
        <v>240</v>
      </c>
      <c r="S19" s="41">
        <v>240</v>
      </c>
      <c r="T19" s="43" t="e">
        <f>NA()</f>
        <v>#N/A</v>
      </c>
    </row>
    <row r="20" spans="2:20">
      <c r="B20" s="38">
        <v>18</v>
      </c>
      <c r="C20" s="37">
        <v>160</v>
      </c>
      <c r="D20" s="37">
        <v>160</v>
      </c>
      <c r="E20" s="37">
        <v>160</v>
      </c>
      <c r="F20" s="37">
        <v>160</v>
      </c>
      <c r="G20" s="37">
        <v>160</v>
      </c>
      <c r="H20" s="37">
        <v>160</v>
      </c>
      <c r="I20" s="37">
        <v>160</v>
      </c>
      <c r="J20" s="37">
        <v>160</v>
      </c>
      <c r="K20" s="41">
        <v>160</v>
      </c>
      <c r="L20" s="41">
        <v>160</v>
      </c>
      <c r="M20" s="41">
        <v>160</v>
      </c>
      <c r="N20" s="41">
        <v>180</v>
      </c>
      <c r="O20" s="41">
        <v>180</v>
      </c>
      <c r="P20" s="41">
        <v>200</v>
      </c>
      <c r="Q20" s="41">
        <v>240</v>
      </c>
      <c r="R20" s="41">
        <v>240</v>
      </c>
      <c r="S20" s="41">
        <v>240</v>
      </c>
      <c r="T20" s="43" t="e">
        <f>NA()</f>
        <v>#N/A</v>
      </c>
    </row>
    <row r="21" spans="2:20">
      <c r="B21" s="38">
        <v>20</v>
      </c>
      <c r="C21" s="37">
        <v>160</v>
      </c>
      <c r="D21" s="37">
        <v>160</v>
      </c>
      <c r="E21" s="37">
        <v>160</v>
      </c>
      <c r="F21" s="37">
        <v>160</v>
      </c>
      <c r="G21" s="37">
        <v>160</v>
      </c>
      <c r="H21" s="37">
        <v>160</v>
      </c>
      <c r="I21" s="37">
        <v>160</v>
      </c>
      <c r="J21" s="37">
        <v>160</v>
      </c>
      <c r="K21" s="41">
        <v>160</v>
      </c>
      <c r="L21" s="41">
        <v>160</v>
      </c>
      <c r="M21" s="41">
        <v>180</v>
      </c>
      <c r="N21" s="41">
        <v>180</v>
      </c>
      <c r="O21" s="41">
        <v>180</v>
      </c>
      <c r="P21" s="41">
        <v>200</v>
      </c>
      <c r="Q21" s="41">
        <v>240</v>
      </c>
      <c r="R21" s="41">
        <v>240</v>
      </c>
      <c r="S21" s="41">
        <v>300</v>
      </c>
      <c r="T21" s="43" t="e">
        <f>NA()</f>
        <v>#N/A</v>
      </c>
    </row>
    <row r="22" spans="2:20">
      <c r="B22" s="38">
        <v>22</v>
      </c>
      <c r="C22" s="37">
        <v>160</v>
      </c>
      <c r="D22" s="37">
        <v>160</v>
      </c>
      <c r="E22" s="37">
        <v>160</v>
      </c>
      <c r="F22" s="37">
        <v>160</v>
      </c>
      <c r="G22" s="37">
        <v>160</v>
      </c>
      <c r="H22" s="37">
        <v>160</v>
      </c>
      <c r="I22" s="37">
        <v>160</v>
      </c>
      <c r="J22" s="37">
        <v>160</v>
      </c>
      <c r="K22" s="41">
        <v>160</v>
      </c>
      <c r="L22" s="41">
        <v>180</v>
      </c>
      <c r="M22" s="41">
        <v>180</v>
      </c>
      <c r="N22" s="41">
        <v>180</v>
      </c>
      <c r="O22" s="41">
        <v>200</v>
      </c>
      <c r="P22" s="41">
        <v>200</v>
      </c>
      <c r="Q22" s="41">
        <v>240</v>
      </c>
      <c r="R22" s="41">
        <v>240</v>
      </c>
      <c r="S22" s="41">
        <v>300</v>
      </c>
      <c r="T22" s="43" t="e">
        <f>NA()</f>
        <v>#N/A</v>
      </c>
    </row>
    <row r="23" spans="2:20">
      <c r="B23" s="38">
        <v>25</v>
      </c>
      <c r="C23" s="37">
        <v>180</v>
      </c>
      <c r="D23" s="37">
        <v>180</v>
      </c>
      <c r="E23" s="37">
        <v>180</v>
      </c>
      <c r="F23" s="37">
        <v>180</v>
      </c>
      <c r="G23" s="37">
        <v>180</v>
      </c>
      <c r="H23" s="37">
        <v>180</v>
      </c>
      <c r="I23" s="37">
        <v>180</v>
      </c>
      <c r="J23" s="37">
        <v>180</v>
      </c>
      <c r="K23" s="41">
        <v>180</v>
      </c>
      <c r="L23" s="41">
        <v>180</v>
      </c>
      <c r="M23" s="41">
        <v>180</v>
      </c>
      <c r="N23" s="41">
        <v>200</v>
      </c>
      <c r="O23" s="41">
        <v>200</v>
      </c>
      <c r="P23" s="41">
        <v>200</v>
      </c>
      <c r="Q23" s="42">
        <v>240</v>
      </c>
      <c r="R23" s="41">
        <v>240</v>
      </c>
      <c r="S23" s="41">
        <v>300</v>
      </c>
      <c r="T23" s="43" t="e">
        <f>NA()</f>
        <v>#N/A</v>
      </c>
    </row>
    <row r="24" spans="2:20">
      <c r="B24" s="38">
        <v>30</v>
      </c>
      <c r="C24" s="37">
        <v>240</v>
      </c>
      <c r="D24" s="37">
        <v>240</v>
      </c>
      <c r="E24" s="37">
        <v>240</v>
      </c>
      <c r="F24" s="37">
        <v>240</v>
      </c>
      <c r="G24" s="37">
        <v>240</v>
      </c>
      <c r="H24" s="37">
        <v>240</v>
      </c>
      <c r="I24" s="37">
        <v>240</v>
      </c>
      <c r="J24" s="37">
        <v>240</v>
      </c>
      <c r="K24" s="41">
        <v>240</v>
      </c>
      <c r="L24" s="41">
        <v>240</v>
      </c>
      <c r="M24" s="41">
        <v>240</v>
      </c>
      <c r="N24" s="41">
        <v>240</v>
      </c>
      <c r="O24" s="41">
        <v>240</v>
      </c>
      <c r="P24" s="41">
        <v>240</v>
      </c>
      <c r="Q24" s="41">
        <v>240</v>
      </c>
      <c r="R24" s="41">
        <v>240</v>
      </c>
      <c r="S24" s="41">
        <v>300</v>
      </c>
      <c r="T24" s="43" t="e">
        <f>NA()</f>
        <v>#N/A</v>
      </c>
    </row>
    <row r="25" spans="2:20">
      <c r="B25" s="38">
        <v>35</v>
      </c>
      <c r="C25" s="37">
        <v>240</v>
      </c>
      <c r="D25" s="37">
        <v>240</v>
      </c>
      <c r="E25" s="37">
        <v>240</v>
      </c>
      <c r="F25" s="37">
        <v>240</v>
      </c>
      <c r="G25" s="37">
        <v>240</v>
      </c>
      <c r="H25" s="37">
        <v>240</v>
      </c>
      <c r="I25" s="37">
        <v>240</v>
      </c>
      <c r="J25" s="37">
        <v>240</v>
      </c>
      <c r="K25" s="41">
        <v>240</v>
      </c>
      <c r="L25" s="41">
        <v>240</v>
      </c>
      <c r="M25" s="41">
        <v>240</v>
      </c>
      <c r="N25" s="41">
        <v>240</v>
      </c>
      <c r="O25" s="41">
        <v>240</v>
      </c>
      <c r="P25" s="41">
        <v>240</v>
      </c>
      <c r="Q25" s="41">
        <v>300</v>
      </c>
      <c r="R25" s="41">
        <v>300</v>
      </c>
      <c r="S25" s="41">
        <v>300</v>
      </c>
      <c r="T25" s="43" t="e">
        <f>NA()</f>
        <v>#N/A</v>
      </c>
    </row>
    <row r="26" spans="2:20">
      <c r="B26" s="38">
        <v>40</v>
      </c>
      <c r="C26" s="37">
        <v>300</v>
      </c>
      <c r="D26" s="37">
        <v>300</v>
      </c>
      <c r="E26" s="37">
        <v>300</v>
      </c>
      <c r="F26" s="37">
        <v>300</v>
      </c>
      <c r="G26" s="37">
        <v>300</v>
      </c>
      <c r="H26" s="37">
        <v>300</v>
      </c>
      <c r="I26" s="37">
        <v>300</v>
      </c>
      <c r="J26" s="37">
        <v>300</v>
      </c>
      <c r="K26" s="41">
        <v>300</v>
      </c>
      <c r="L26" s="41">
        <v>300</v>
      </c>
      <c r="M26" s="41">
        <v>300</v>
      </c>
      <c r="N26" s="41">
        <v>300</v>
      </c>
      <c r="O26" s="41">
        <v>300</v>
      </c>
      <c r="P26" s="41">
        <v>300</v>
      </c>
      <c r="Q26" s="41">
        <v>300</v>
      </c>
      <c r="R26" s="41">
        <v>300</v>
      </c>
      <c r="S26" s="41">
        <v>300</v>
      </c>
      <c r="T26" s="43" t="e">
        <f>NA()</f>
        <v>#N/A</v>
      </c>
    </row>
    <row r="27" spans="2:20">
      <c r="B27" s="38">
        <v>45</v>
      </c>
      <c r="C27" s="37">
        <v>300</v>
      </c>
      <c r="D27" s="37">
        <v>300</v>
      </c>
      <c r="E27" s="37">
        <v>300</v>
      </c>
      <c r="F27" s="37">
        <v>300</v>
      </c>
      <c r="G27" s="37">
        <v>300</v>
      </c>
      <c r="H27" s="37">
        <v>300</v>
      </c>
      <c r="I27" s="37">
        <v>300</v>
      </c>
      <c r="J27" s="37">
        <v>300</v>
      </c>
      <c r="K27" s="41">
        <v>300</v>
      </c>
      <c r="L27" s="41">
        <v>300</v>
      </c>
      <c r="M27" s="41">
        <v>300</v>
      </c>
      <c r="N27" s="41">
        <v>300</v>
      </c>
      <c r="O27" s="41">
        <v>300</v>
      </c>
      <c r="P27" s="41">
        <v>300</v>
      </c>
      <c r="Q27" s="41">
        <v>300</v>
      </c>
      <c r="R27" s="41">
        <v>300</v>
      </c>
      <c r="S27" s="41">
        <v>300</v>
      </c>
      <c r="T27" s="43" t="e">
        <f>NA()</f>
        <v>#N/A</v>
      </c>
    </row>
    <row r="28" spans="2:20">
      <c r="B28" s="44"/>
      <c r="C28" s="45"/>
      <c r="D28" s="45"/>
      <c r="E28" s="45"/>
      <c r="F28" s="45"/>
      <c r="G28" s="45"/>
      <c r="H28" s="45"/>
      <c r="I28" s="45"/>
      <c r="J28" s="45"/>
      <c r="K28" s="46"/>
      <c r="L28" s="46"/>
      <c r="M28" s="46"/>
      <c r="N28" s="46"/>
      <c r="O28" s="46"/>
      <c r="P28" s="46"/>
      <c r="Q28" s="46"/>
      <c r="R28" s="46"/>
      <c r="S28" s="46"/>
    </row>
    <row r="29" spans="2:20">
      <c r="B29" s="44"/>
      <c r="C29" s="45"/>
      <c r="D29" s="45"/>
      <c r="E29" s="45"/>
      <c r="F29" s="45"/>
      <c r="G29" s="45"/>
      <c r="H29" s="45"/>
      <c r="I29" s="45"/>
      <c r="J29" s="45"/>
      <c r="K29" s="46"/>
      <c r="L29" s="46"/>
      <c r="M29" s="46"/>
      <c r="N29" s="46"/>
      <c r="O29" s="46"/>
      <c r="P29" s="46"/>
      <c r="Q29" s="46"/>
      <c r="R29" s="46"/>
      <c r="S29" s="46"/>
    </row>
    <row r="31" spans="2:20">
      <c r="B31" s="47"/>
      <c r="C31" s="47" t="s">
        <v>46</v>
      </c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</row>
    <row r="32" spans="2:20">
      <c r="B32" s="47"/>
      <c r="C32" s="47"/>
      <c r="D32" s="48" t="s">
        <v>47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</row>
    <row r="34" spans="3:3">
      <c r="C34" s="31" t="s">
        <v>48</v>
      </c>
    </row>
    <row r="35" spans="3:3">
      <c r="C35" s="31" t="s">
        <v>49</v>
      </c>
    </row>
    <row r="36" spans="3:3">
      <c r="C36" s="31" t="s">
        <v>50</v>
      </c>
    </row>
    <row r="38" spans="3:3">
      <c r="C38" s="49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>
      <selection activeCell="G4" sqref="G4:J4"/>
    </sheetView>
  </sheetViews>
  <sheetFormatPr baseColWidth="10" defaultColWidth="4.85546875" defaultRowHeight="15"/>
  <cols>
    <col min="1" max="1" width="21.28515625" style="129" hidden="1" customWidth="1"/>
    <col min="2" max="2" width="51.42578125" style="129" bestFit="1" customWidth="1"/>
    <col min="3" max="4" width="4.85546875" style="129" customWidth="1"/>
    <col min="5" max="5" width="8.42578125" style="129" bestFit="1" customWidth="1"/>
    <col min="6" max="6" width="7" style="129" bestFit="1" customWidth="1"/>
    <col min="7" max="8" width="4.85546875" style="129" customWidth="1"/>
    <col min="9" max="9" width="3" style="129" customWidth="1"/>
    <col min="10" max="10" width="7" style="129" customWidth="1"/>
    <col min="11" max="11" width="13.7109375" style="129" customWidth="1"/>
    <col min="12" max="12" width="9.7109375" style="129" customWidth="1"/>
    <col min="13" max="13" width="5.5703125" style="129" customWidth="1"/>
    <col min="14" max="14" width="12" style="129" bestFit="1" customWidth="1"/>
    <col min="15" max="15" width="11.7109375" style="129" customWidth="1"/>
    <col min="16" max="25" width="4.85546875" style="129"/>
    <col min="26" max="26" width="5.7109375" style="129" hidden="1" customWidth="1"/>
    <col min="27" max="16384" width="4.85546875" style="129"/>
  </cols>
  <sheetData>
    <row r="1" spans="1:26" ht="33" customHeight="1" thickBot="1">
      <c r="C1" s="271" t="s">
        <v>3907</v>
      </c>
      <c r="D1" s="271"/>
      <c r="E1" s="271"/>
      <c r="F1" s="271"/>
      <c r="G1" s="271"/>
      <c r="H1" s="271"/>
      <c r="I1" s="271"/>
    </row>
    <row r="2" spans="1:26" ht="10.5" customHeight="1" thickTop="1" thickBot="1">
      <c r="C2" s="163"/>
      <c r="D2" s="163"/>
      <c r="E2" s="163"/>
      <c r="F2" s="163"/>
      <c r="G2" s="163"/>
      <c r="H2" s="163"/>
      <c r="I2" s="163"/>
    </row>
    <row r="3" spans="1:26" ht="40.5" customHeight="1" thickBot="1">
      <c r="A3" s="90" t="s">
        <v>125</v>
      </c>
      <c r="B3" s="164"/>
      <c r="C3" s="260" t="s">
        <v>126</v>
      </c>
      <c r="D3" s="260"/>
      <c r="E3" s="260"/>
      <c r="F3" s="260"/>
      <c r="G3" s="261"/>
      <c r="H3" s="262"/>
      <c r="I3" s="262"/>
      <c r="J3" s="263"/>
      <c r="K3" s="264"/>
      <c r="L3" s="266" t="s">
        <v>127</v>
      </c>
      <c r="M3" s="266"/>
      <c r="N3" s="266"/>
      <c r="O3" s="92">
        <f>SUM(O24:O33)</f>
        <v>9.36</v>
      </c>
      <c r="Z3" s="129" t="b">
        <f>OR($G$4&gt;1000,$G$3&gt;20)</f>
        <v>0</v>
      </c>
    </row>
    <row r="4" spans="1:26" ht="19.5" thickBot="1">
      <c r="A4" s="90" t="s">
        <v>128</v>
      </c>
      <c r="C4" s="260" t="s">
        <v>129</v>
      </c>
      <c r="D4" s="260"/>
      <c r="E4" s="260"/>
      <c r="F4" s="260"/>
      <c r="G4" s="261"/>
      <c r="H4" s="262"/>
      <c r="I4" s="262"/>
      <c r="J4" s="263"/>
      <c r="K4" s="264"/>
      <c r="L4" s="266" t="s">
        <v>130</v>
      </c>
      <c r="M4" s="266"/>
      <c r="N4" s="266"/>
      <c r="O4" s="92">
        <f>O3/60</f>
        <v>0.156</v>
      </c>
    </row>
    <row r="5" spans="1:26" ht="18.75">
      <c r="A5" s="90" t="s">
        <v>131</v>
      </c>
      <c r="B5" s="267"/>
      <c r="C5" s="267"/>
      <c r="D5" s="267"/>
      <c r="E5" s="267"/>
      <c r="F5" s="267"/>
      <c r="G5" s="267"/>
      <c r="H5" s="267"/>
      <c r="I5" s="267"/>
      <c r="J5" s="267"/>
      <c r="K5" s="264"/>
      <c r="L5" s="266" t="s">
        <v>132</v>
      </c>
      <c r="M5" s="266"/>
      <c r="N5" s="266"/>
      <c r="O5" s="94">
        <f>IF(OR(ISBLANK(O3),O3=0),0,3600/O3)</f>
        <v>384.61538461538464</v>
      </c>
    </row>
    <row r="6" spans="1:26" ht="19.5" thickBot="1">
      <c r="A6" s="95"/>
      <c r="B6" s="267"/>
      <c r="C6" s="267"/>
      <c r="D6" s="267"/>
      <c r="E6" s="267"/>
      <c r="F6" s="267"/>
      <c r="G6" s="267"/>
      <c r="H6" s="267"/>
      <c r="I6" s="267"/>
      <c r="J6" s="267"/>
      <c r="K6" s="264"/>
      <c r="L6" s="264"/>
      <c r="M6" s="264"/>
      <c r="N6" s="264"/>
      <c r="O6" s="264"/>
    </row>
    <row r="7" spans="1:26" ht="19.5" thickBot="1">
      <c r="A7" s="90" t="s">
        <v>133</v>
      </c>
      <c r="B7" s="90" t="s">
        <v>134</v>
      </c>
      <c r="C7" s="268"/>
      <c r="D7" s="269"/>
      <c r="E7" s="269"/>
      <c r="F7" s="269"/>
      <c r="G7" s="270"/>
      <c r="H7" s="264"/>
      <c r="I7" s="264"/>
      <c r="J7" s="264"/>
      <c r="K7" s="264"/>
      <c r="L7" s="264"/>
      <c r="M7" s="264"/>
      <c r="N7" s="264"/>
      <c r="O7" s="264"/>
    </row>
    <row r="8" spans="1:26" ht="19.5" thickBot="1">
      <c r="A8" s="90"/>
      <c r="B8" s="90" t="s">
        <v>135</v>
      </c>
      <c r="C8" s="268"/>
      <c r="D8" s="269"/>
      <c r="E8" s="269"/>
      <c r="F8" s="269"/>
      <c r="G8" s="270"/>
      <c r="H8" s="264"/>
      <c r="I8" s="264"/>
      <c r="J8" s="264"/>
      <c r="K8" s="264"/>
      <c r="L8" s="266" t="s">
        <v>136</v>
      </c>
      <c r="M8" s="266"/>
      <c r="N8" s="266"/>
      <c r="O8" s="92">
        <f>10*O9</f>
        <v>0</v>
      </c>
    </row>
    <row r="9" spans="1:26" ht="19.5" thickBot="1">
      <c r="A9" s="95"/>
      <c r="B9" s="90" t="s">
        <v>137</v>
      </c>
      <c r="C9" s="268"/>
      <c r="D9" s="269"/>
      <c r="E9" s="269"/>
      <c r="F9" s="269"/>
      <c r="G9" s="270"/>
      <c r="H9" s="264"/>
      <c r="I9" s="264"/>
      <c r="J9" s="264"/>
      <c r="K9" s="264"/>
      <c r="L9" s="266" t="s">
        <v>138</v>
      </c>
      <c r="M9" s="266"/>
      <c r="N9" s="266"/>
      <c r="O9" s="92">
        <f>ROUNDUP(C8/500,0)</f>
        <v>0</v>
      </c>
    </row>
    <row r="10" spans="1:26" ht="19.5" thickBot="1">
      <c r="A10" s="95"/>
      <c r="B10" s="96" t="s">
        <v>139</v>
      </c>
      <c r="C10" s="268"/>
      <c r="D10" s="269"/>
      <c r="E10" s="269"/>
      <c r="F10" s="269"/>
      <c r="G10" s="270"/>
      <c r="H10" s="264"/>
      <c r="I10" s="264"/>
      <c r="J10" s="264"/>
      <c r="K10" s="264"/>
      <c r="L10" s="264"/>
      <c r="M10" s="264"/>
      <c r="N10" s="264"/>
      <c r="O10" s="264"/>
    </row>
    <row r="11" spans="1:26" ht="19.5" thickBot="1">
      <c r="A11" s="95"/>
      <c r="B11" s="90" t="s">
        <v>140</v>
      </c>
      <c r="C11" s="268"/>
      <c r="D11" s="269"/>
      <c r="E11" s="269"/>
      <c r="F11" s="269"/>
      <c r="G11" s="270"/>
      <c r="H11" s="264"/>
      <c r="I11" s="264"/>
      <c r="J11" s="264"/>
      <c r="K11" s="264"/>
      <c r="L11" s="264"/>
      <c r="M11" s="264"/>
      <c r="N11" s="264"/>
      <c r="O11" s="264"/>
    </row>
    <row r="12" spans="1:26" ht="21.75" thickBot="1">
      <c r="A12" s="97"/>
      <c r="B12" s="90" t="s">
        <v>141</v>
      </c>
      <c r="C12" s="268"/>
      <c r="D12" s="269"/>
      <c r="E12" s="269"/>
      <c r="F12" s="269"/>
      <c r="G12" s="270"/>
      <c r="H12" s="264"/>
      <c r="I12" s="264"/>
      <c r="J12" s="264"/>
      <c r="K12" s="264"/>
      <c r="L12" s="264"/>
      <c r="M12" s="264"/>
      <c r="N12" s="264"/>
      <c r="O12" s="264"/>
    </row>
    <row r="13" spans="1:26" ht="0.2" customHeight="1">
      <c r="A13" s="97"/>
      <c r="B13" s="98"/>
      <c r="C13" s="99"/>
      <c r="D13" s="99"/>
      <c r="E13" s="99"/>
      <c r="F13" s="99"/>
      <c r="G13" s="99"/>
      <c r="H13" s="264"/>
      <c r="I13" s="264"/>
      <c r="J13" s="264"/>
      <c r="K13" s="264"/>
      <c r="L13" s="264"/>
      <c r="M13" s="264"/>
      <c r="N13" s="264"/>
      <c r="O13" s="264"/>
    </row>
    <row r="14" spans="1:26" ht="0.2" customHeight="1">
      <c r="A14" s="97"/>
      <c r="B14" s="98"/>
      <c r="C14" s="99"/>
      <c r="D14" s="99"/>
      <c r="E14" s="99"/>
      <c r="F14" s="99"/>
      <c r="G14" s="99"/>
      <c r="H14" s="264"/>
      <c r="I14" s="264"/>
      <c r="J14" s="264"/>
      <c r="K14" s="264"/>
      <c r="L14" s="264"/>
      <c r="M14" s="264"/>
      <c r="N14" s="264"/>
      <c r="O14" s="264"/>
    </row>
    <row r="15" spans="1:26" ht="0.2" customHeight="1">
      <c r="A15" s="97"/>
      <c r="B15" s="98"/>
      <c r="C15" s="99"/>
      <c r="D15" s="99"/>
      <c r="E15" s="99"/>
      <c r="F15" s="99"/>
      <c r="G15" s="99"/>
      <c r="H15" s="264"/>
      <c r="I15" s="264"/>
      <c r="J15" s="264"/>
      <c r="K15" s="264"/>
      <c r="L15" s="264"/>
      <c r="M15" s="264"/>
      <c r="N15" s="264"/>
      <c r="O15" s="264"/>
    </row>
    <row r="16" spans="1:26" ht="0.2" customHeight="1">
      <c r="A16" s="97"/>
      <c r="B16" s="98"/>
      <c r="C16" s="99"/>
      <c r="D16" s="99"/>
      <c r="E16" s="99"/>
      <c r="F16" s="99"/>
      <c r="G16" s="99"/>
      <c r="H16" s="264"/>
      <c r="I16" s="264"/>
      <c r="J16" s="264"/>
      <c r="K16" s="264"/>
      <c r="L16" s="264"/>
      <c r="M16" s="264"/>
      <c r="N16" s="264"/>
      <c r="O16" s="264"/>
    </row>
    <row r="17" spans="1:15" ht="0.2" customHeight="1">
      <c r="A17" s="97"/>
      <c r="B17" s="98"/>
      <c r="C17" s="99"/>
      <c r="D17" s="99"/>
      <c r="E17" s="99"/>
      <c r="F17" s="99"/>
      <c r="G17" s="99"/>
      <c r="H17" s="264"/>
      <c r="I17" s="264"/>
      <c r="J17" s="264"/>
      <c r="K17" s="264"/>
      <c r="L17" s="264"/>
      <c r="M17" s="264"/>
      <c r="N17" s="264"/>
      <c r="O17" s="264"/>
    </row>
    <row r="18" spans="1:15" ht="0.2" customHeight="1">
      <c r="A18" s="97"/>
      <c r="B18" s="98"/>
      <c r="C18" s="99"/>
      <c r="D18" s="99"/>
      <c r="E18" s="99"/>
      <c r="F18" s="99"/>
      <c r="G18" s="99"/>
      <c r="H18" s="264"/>
      <c r="I18" s="264"/>
      <c r="J18" s="264"/>
      <c r="K18" s="264"/>
      <c r="L18" s="264"/>
      <c r="M18" s="264"/>
      <c r="N18" s="264"/>
      <c r="O18" s="264"/>
    </row>
    <row r="19" spans="1:15" ht="0.2" customHeight="1">
      <c r="A19" s="97"/>
      <c r="B19" s="98"/>
      <c r="C19" s="98"/>
      <c r="D19" s="98"/>
      <c r="E19" s="98"/>
      <c r="F19" s="98"/>
      <c r="G19" s="98"/>
      <c r="H19" s="264"/>
      <c r="I19" s="264"/>
      <c r="J19" s="264"/>
      <c r="K19" s="264"/>
      <c r="L19" s="264"/>
      <c r="M19" s="264"/>
      <c r="N19" s="264"/>
      <c r="O19" s="264"/>
    </row>
    <row r="20" spans="1:15" ht="0.2" customHeight="1">
      <c r="A20" s="97"/>
      <c r="B20" s="98"/>
      <c r="C20" s="98"/>
      <c r="D20" s="98"/>
      <c r="E20" s="98"/>
      <c r="F20" s="98"/>
      <c r="G20" s="98"/>
      <c r="H20" s="264"/>
      <c r="I20" s="264"/>
      <c r="J20" s="264"/>
      <c r="K20" s="264"/>
      <c r="L20" s="264"/>
      <c r="M20" s="264"/>
      <c r="N20" s="264"/>
      <c r="O20" s="264"/>
    </row>
    <row r="21" spans="1:15" ht="409.5" customHeight="1" thickBot="1">
      <c r="A21" s="97"/>
      <c r="B21" s="264"/>
      <c r="C21" s="264"/>
      <c r="D21" s="264"/>
      <c r="E21" s="264"/>
      <c r="F21" s="264"/>
      <c r="G21" s="264"/>
      <c r="H21" s="265"/>
      <c r="I21" s="265"/>
      <c r="J21" s="265"/>
      <c r="K21" s="265"/>
      <c r="L21" s="265"/>
      <c r="M21" s="265"/>
      <c r="N21" s="265"/>
      <c r="O21" s="265"/>
    </row>
    <row r="22" spans="1:15" ht="38.25" thickBot="1">
      <c r="A22" s="98"/>
      <c r="B22" s="100"/>
      <c r="C22" s="279" t="s">
        <v>163</v>
      </c>
      <c r="D22" s="258"/>
      <c r="E22" s="258"/>
      <c r="F22" s="258" t="s">
        <v>94</v>
      </c>
      <c r="G22" s="258"/>
      <c r="H22" s="258"/>
      <c r="I22" s="258" t="s">
        <v>95</v>
      </c>
      <c r="J22" s="258"/>
      <c r="K22" s="101" t="s">
        <v>142</v>
      </c>
      <c r="L22" s="101" t="s">
        <v>143</v>
      </c>
      <c r="M22" s="102" t="s">
        <v>144</v>
      </c>
      <c r="N22" s="258" t="s">
        <v>145</v>
      </c>
      <c r="O22" s="259"/>
    </row>
    <row r="23" spans="1:15" ht="19.5" thickBot="1">
      <c r="A23" s="98"/>
      <c r="B23" s="103" t="s">
        <v>146</v>
      </c>
      <c r="C23" s="104" t="s">
        <v>147</v>
      </c>
      <c r="D23" s="105" t="s">
        <v>88</v>
      </c>
      <c r="E23" s="105" t="s">
        <v>89</v>
      </c>
      <c r="F23" s="105" t="s">
        <v>147</v>
      </c>
      <c r="G23" s="105" t="s">
        <v>88</v>
      </c>
      <c r="H23" s="105" t="s">
        <v>10</v>
      </c>
      <c r="I23" s="278" t="s">
        <v>90</v>
      </c>
      <c r="J23" s="278"/>
      <c r="K23" s="105" t="s">
        <v>147</v>
      </c>
      <c r="L23" s="105" t="s">
        <v>148</v>
      </c>
      <c r="M23" s="105" t="s">
        <v>149</v>
      </c>
      <c r="N23" s="105" t="s">
        <v>86</v>
      </c>
      <c r="O23" s="106" t="s">
        <v>150</v>
      </c>
    </row>
    <row r="24" spans="1:15" ht="18.75">
      <c r="A24" s="98"/>
      <c r="B24" s="107" t="s">
        <v>151</v>
      </c>
      <c r="C24" s="108">
        <v>1</v>
      </c>
      <c r="D24" s="109">
        <v>6</v>
      </c>
      <c r="E24" s="109">
        <f>'003_002'!$K$10</f>
        <v>1</v>
      </c>
      <c r="F24" s="109">
        <f>'003_002'!$K$11</f>
        <v>1</v>
      </c>
      <c r="G24" s="109">
        <v>1</v>
      </c>
      <c r="H24" s="109">
        <v>3</v>
      </c>
      <c r="I24" s="276"/>
      <c r="J24" s="277"/>
      <c r="K24" s="110"/>
      <c r="L24" s="110"/>
      <c r="M24" s="110"/>
      <c r="N24" s="111">
        <f>IF(ISBLANK(L24),(C24+D24+E24+F24+G24+H24+I24+K24)*10,L24/0.036)*IF(ISBLANK(M24),1,M24)</f>
        <v>130</v>
      </c>
      <c r="O24" s="112">
        <f>N24*0.036</f>
        <v>4.68</v>
      </c>
    </row>
    <row r="25" spans="1:15" ht="18.75">
      <c r="A25" s="98"/>
      <c r="B25" s="107" t="s">
        <v>152</v>
      </c>
      <c r="C25" s="113">
        <v>1</v>
      </c>
      <c r="D25" s="114"/>
      <c r="E25" s="114">
        <v>0</v>
      </c>
      <c r="F25" s="114">
        <v>3</v>
      </c>
      <c r="G25" s="114"/>
      <c r="H25" s="114">
        <v>6</v>
      </c>
      <c r="I25" s="272"/>
      <c r="J25" s="273"/>
      <c r="K25" s="114"/>
      <c r="L25" s="115"/>
      <c r="M25" s="115">
        <f>$C$7</f>
        <v>0</v>
      </c>
      <c r="N25" s="116">
        <f t="shared" ref="N25:N33" si="0">IF(ISBLANK(L25),(C25+D25+E25+F25+G25+H25+I25+K25)*10,L25/0.036)*IF(ISBLANK(M25),1,M25)</f>
        <v>0</v>
      </c>
      <c r="O25" s="117">
        <f t="shared" ref="O25:O33" si="1">N25*0.036</f>
        <v>0</v>
      </c>
    </row>
    <row r="26" spans="1:15" ht="18.75">
      <c r="A26" s="98"/>
      <c r="B26" s="107" t="s">
        <v>153</v>
      </c>
      <c r="C26" s="113">
        <v>3</v>
      </c>
      <c r="D26" s="114"/>
      <c r="E26" s="114"/>
      <c r="F26" s="114"/>
      <c r="G26" s="114"/>
      <c r="H26" s="114"/>
      <c r="I26" s="272"/>
      <c r="J26" s="273"/>
      <c r="K26" s="114"/>
      <c r="L26" s="115"/>
      <c r="M26" s="115">
        <f t="shared" ref="M26:M27" si="2">$C$7</f>
        <v>0</v>
      </c>
      <c r="N26" s="116">
        <f t="shared" si="0"/>
        <v>0</v>
      </c>
      <c r="O26" s="117">
        <f t="shared" si="1"/>
        <v>0</v>
      </c>
    </row>
    <row r="27" spans="1:15" ht="18.75">
      <c r="A27" s="98"/>
      <c r="B27" s="107" t="s">
        <v>154</v>
      </c>
      <c r="C27" s="113"/>
      <c r="D27" s="114"/>
      <c r="E27" s="114"/>
      <c r="F27" s="114"/>
      <c r="G27" s="114"/>
      <c r="H27" s="114"/>
      <c r="I27" s="272"/>
      <c r="J27" s="273"/>
      <c r="K27" s="114">
        <v>6</v>
      </c>
      <c r="L27" s="115">
        <v>8</v>
      </c>
      <c r="M27" s="115">
        <f t="shared" si="2"/>
        <v>0</v>
      </c>
      <c r="N27" s="116">
        <f>IF(ISBLANK(L27),(C27+D27+E27+F27+G27+H27+I27+K27)*10,L27/0.036)*IF(ISBLANK(M27),1,M27)</f>
        <v>0</v>
      </c>
      <c r="O27" s="117">
        <f t="shared" si="1"/>
        <v>0</v>
      </c>
    </row>
    <row r="28" spans="1:15" ht="18.75">
      <c r="A28" s="98"/>
      <c r="B28" s="107" t="s">
        <v>155</v>
      </c>
      <c r="C28" s="113">
        <f>IF($M$28&gt;0,1,0)</f>
        <v>0</v>
      </c>
      <c r="D28" s="114">
        <f>IF($M$28&gt;0,6,0)</f>
        <v>0</v>
      </c>
      <c r="E28" s="114">
        <f>IF($M$28&gt;0,'003_004'!$K$7,0)</f>
        <v>0</v>
      </c>
      <c r="F28" s="114">
        <f>IF($M$28&gt;0,3,0)</f>
        <v>0</v>
      </c>
      <c r="G28" s="114">
        <f>IF($M$28&gt;0,6,0)</f>
        <v>0</v>
      </c>
      <c r="H28" s="114">
        <f>IF($M$28&gt;0,3,0)</f>
        <v>0</v>
      </c>
      <c r="I28" s="272"/>
      <c r="J28" s="273"/>
      <c r="K28" s="114"/>
      <c r="L28" s="115"/>
      <c r="M28" s="115">
        <f>C9+C10</f>
        <v>0</v>
      </c>
      <c r="N28" s="116">
        <f t="shared" si="0"/>
        <v>0</v>
      </c>
      <c r="O28" s="117">
        <f t="shared" si="1"/>
        <v>0</v>
      </c>
    </row>
    <row r="29" spans="1:15" ht="18.75">
      <c r="A29" s="98"/>
      <c r="B29" s="107" t="s">
        <v>156</v>
      </c>
      <c r="C29" s="113">
        <f t="shared" ref="C29:H29" si="3">C24</f>
        <v>1</v>
      </c>
      <c r="D29" s="114">
        <f t="shared" si="3"/>
        <v>6</v>
      </c>
      <c r="E29" s="114">
        <f t="shared" si="3"/>
        <v>1</v>
      </c>
      <c r="F29" s="114">
        <f t="shared" si="3"/>
        <v>1</v>
      </c>
      <c r="G29" s="114">
        <f t="shared" si="3"/>
        <v>1</v>
      </c>
      <c r="H29" s="114">
        <f t="shared" si="3"/>
        <v>3</v>
      </c>
      <c r="I29" s="272"/>
      <c r="J29" s="273"/>
      <c r="K29" s="114"/>
      <c r="L29" s="115"/>
      <c r="M29" s="115"/>
      <c r="N29" s="116">
        <f t="shared" si="0"/>
        <v>130</v>
      </c>
      <c r="O29" s="117">
        <f t="shared" si="1"/>
        <v>4.68</v>
      </c>
    </row>
    <row r="30" spans="1:15" ht="18.75">
      <c r="A30" s="98"/>
      <c r="B30" s="107" t="s">
        <v>157</v>
      </c>
      <c r="C30" s="113">
        <f>IF($Z$3,0,C24)</f>
        <v>1</v>
      </c>
      <c r="D30" s="114"/>
      <c r="E30" s="114">
        <f>IF($Z$3,0,E24)</f>
        <v>1</v>
      </c>
      <c r="F30" s="114">
        <f>IF($Z$3,0,6)</f>
        <v>6</v>
      </c>
      <c r="G30" s="114">
        <f>IF($Z$3,0,3)</f>
        <v>3</v>
      </c>
      <c r="H30" s="114">
        <f>IF($Z$3,0,3)</f>
        <v>3</v>
      </c>
      <c r="I30" s="272"/>
      <c r="J30" s="273"/>
      <c r="K30" s="114"/>
      <c r="L30" s="115"/>
      <c r="M30" s="118"/>
      <c r="N30" s="116">
        <f>IF(ISBLANK(L30),(C30+D30+E30+F30+G30+H30+I30+K30)*10,L30/0.036)*IF(ISBLANK(M31),1,M31)</f>
        <v>0</v>
      </c>
      <c r="O30" s="117">
        <f t="shared" si="1"/>
        <v>0</v>
      </c>
    </row>
    <row r="31" spans="1:15" ht="18.75">
      <c r="A31" s="98"/>
      <c r="B31" s="107" t="s">
        <v>158</v>
      </c>
      <c r="C31" s="113">
        <f>IF($Z$3,12,1)</f>
        <v>1</v>
      </c>
      <c r="D31" s="114">
        <f>IF($Z$3,3,0)</f>
        <v>0</v>
      </c>
      <c r="E31" s="114">
        <f>IF($Z$3,3,0)</f>
        <v>0</v>
      </c>
      <c r="F31" s="114">
        <v>1</v>
      </c>
      <c r="G31" s="114"/>
      <c r="H31" s="114">
        <v>1</v>
      </c>
      <c r="I31" s="272">
        <f>ROUNDUP('003_003'!$B$11+(G4*0.02),0)</f>
        <v>16</v>
      </c>
      <c r="J31" s="273"/>
      <c r="K31" s="114"/>
      <c r="L31" s="115"/>
      <c r="M31" s="115">
        <f>IF($C$12&gt;0,$C$7/$C$12,0)</f>
        <v>0</v>
      </c>
      <c r="N31" s="116">
        <f>IF(ISBLANK(L31),(C31+D31+E31+F31+G31+H31+I31+K31)*10,L31/0.036)*IF(ISBLANK(M32),1,M32)</f>
        <v>0</v>
      </c>
      <c r="O31" s="117">
        <f t="shared" si="1"/>
        <v>0</v>
      </c>
    </row>
    <row r="32" spans="1:15" ht="18.75">
      <c r="A32" s="98"/>
      <c r="B32" s="107" t="s">
        <v>159</v>
      </c>
      <c r="C32" s="113">
        <v>1</v>
      </c>
      <c r="D32" s="114"/>
      <c r="E32" s="114">
        <f t="shared" ref="E32:E33" si="4">IF($Z$3,3,0)</f>
        <v>0</v>
      </c>
      <c r="F32" s="114">
        <v>1</v>
      </c>
      <c r="G32" s="114"/>
      <c r="H32" s="114">
        <v>1</v>
      </c>
      <c r="I32" s="272">
        <f>ROUNDUP('003_003'!$B$11+(G4*0.02),0)</f>
        <v>16</v>
      </c>
      <c r="J32" s="273"/>
      <c r="K32" s="114"/>
      <c r="L32" s="115"/>
      <c r="M32" s="115">
        <f>IF($C$12&gt;0,($C$7+2)/$C$12,0)</f>
        <v>0</v>
      </c>
      <c r="N32" s="116">
        <f>IF(ISBLANK(L32),(C32+D32+E32+F32+G32+H32+I32+K32)*10,L32/0.036)*IF(ISBLANK(M33),1,M33)</f>
        <v>0</v>
      </c>
      <c r="O32" s="117">
        <f t="shared" si="1"/>
        <v>0</v>
      </c>
    </row>
    <row r="33" spans="1:15" ht="19.5" thickBot="1">
      <c r="A33" s="98"/>
      <c r="B33" s="119" t="s">
        <v>160</v>
      </c>
      <c r="C33" s="113">
        <v>1</v>
      </c>
      <c r="D33" s="120"/>
      <c r="E33" s="114">
        <f t="shared" si="4"/>
        <v>0</v>
      </c>
      <c r="F33" s="120">
        <f>IF($C$11&gt;0,3,0)</f>
        <v>0</v>
      </c>
      <c r="G33" s="120"/>
      <c r="H33" s="120">
        <f>IF($C$11&gt;0,3,0)</f>
        <v>0</v>
      </c>
      <c r="I33" s="274">
        <f>ROUNDUP('003_003'!$B$11+(G4*0.01),0)</f>
        <v>16</v>
      </c>
      <c r="J33" s="275"/>
      <c r="K33" s="120"/>
      <c r="L33" s="121"/>
      <c r="M33" s="121">
        <f>IF($C$12&gt;0,($C$11)/$C$12,0)</f>
        <v>0</v>
      </c>
      <c r="N33" s="122">
        <f t="shared" si="0"/>
        <v>0</v>
      </c>
      <c r="O33" s="123">
        <f t="shared" si="1"/>
        <v>0</v>
      </c>
    </row>
  </sheetData>
  <sheetProtection sheet="1" objects="1" scenarios="1"/>
  <dataConsolidate/>
  <mergeCells count="37"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  <mergeCell ref="C10:G10"/>
    <mergeCell ref="L10:O21"/>
    <mergeCell ref="C11:G11"/>
    <mergeCell ref="C12:G12"/>
    <mergeCell ref="B21:G21"/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280" t="s">
        <v>70</v>
      </c>
      <c r="B1" s="280"/>
      <c r="C1" s="280"/>
      <c r="D1" s="280"/>
      <c r="E1" s="280"/>
      <c r="F1" s="280"/>
      <c r="G1" s="280"/>
      <c r="J1" s="75" t="s">
        <v>71</v>
      </c>
      <c r="K1" s="75" t="s">
        <v>62</v>
      </c>
    </row>
    <row r="2" spans="1:16" ht="15.75" thickBot="1">
      <c r="A2" s="76" t="s">
        <v>72</v>
      </c>
      <c r="B2" s="281">
        <v>499</v>
      </c>
      <c r="C2" s="283">
        <v>999</v>
      </c>
      <c r="D2" s="283">
        <v>1499</v>
      </c>
      <c r="E2" s="283">
        <v>1999</v>
      </c>
      <c r="F2" s="283">
        <v>3999</v>
      </c>
      <c r="G2" s="285">
        <v>8000</v>
      </c>
      <c r="J2">
        <f>'003_001'!G4</f>
        <v>0</v>
      </c>
      <c r="K2">
        <f>'003_001'!G3</f>
        <v>0</v>
      </c>
      <c r="O2">
        <v>1</v>
      </c>
      <c r="P2">
        <f>ROUNDUP(0.002*POWER(O2,2)+1.03*O2+0.24,0)</f>
        <v>2</v>
      </c>
    </row>
    <row r="3" spans="1:16" ht="15.75" thickBot="1">
      <c r="A3" s="77" t="s">
        <v>73</v>
      </c>
      <c r="B3" s="282"/>
      <c r="C3" s="284"/>
      <c r="D3" s="284"/>
      <c r="E3" s="284"/>
      <c r="F3" s="284"/>
      <c r="G3" s="286"/>
      <c r="J3" t="e">
        <f>HLOOKUP(J2,B2:G2,1)</f>
        <v>#N/A</v>
      </c>
      <c r="K3" t="e">
        <f>VLOOKUP(K2,A4:A13,1)</f>
        <v>#N/A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8">
        <v>1</v>
      </c>
      <c r="B4" s="79">
        <v>0.03</v>
      </c>
      <c r="C4" s="80">
        <v>0</v>
      </c>
      <c r="D4" s="80">
        <v>0</v>
      </c>
      <c r="E4" s="80">
        <v>0</v>
      </c>
      <c r="F4" s="80">
        <v>0</v>
      </c>
      <c r="G4" s="80">
        <v>0</v>
      </c>
      <c r="J4" t="e">
        <f>MATCH(J3,B2:G2)+1</f>
        <v>#N/A</v>
      </c>
      <c r="K4" t="e">
        <f>MATCH(K3,A4:A13,1)+1</f>
        <v>#N/A</v>
      </c>
      <c r="L4" t="s">
        <v>75</v>
      </c>
      <c r="O4">
        <v>3</v>
      </c>
      <c r="P4">
        <f t="shared" si="0"/>
        <v>4</v>
      </c>
    </row>
    <row r="5" spans="1:16">
      <c r="A5" s="81">
        <v>5</v>
      </c>
      <c r="B5" s="79">
        <v>0.05</v>
      </c>
      <c r="C5" s="80">
        <v>0.06</v>
      </c>
      <c r="D5" s="80">
        <v>0</v>
      </c>
      <c r="E5" s="80">
        <v>0</v>
      </c>
      <c r="F5" s="80">
        <v>0</v>
      </c>
      <c r="G5" s="80">
        <v>0</v>
      </c>
      <c r="O5">
        <v>4</v>
      </c>
      <c r="P5">
        <f t="shared" si="0"/>
        <v>5</v>
      </c>
    </row>
    <row r="6" spans="1:16">
      <c r="A6" s="82">
        <v>10</v>
      </c>
      <c r="B6" s="79">
        <v>0.08</v>
      </c>
      <c r="C6" s="80">
        <v>0.15</v>
      </c>
      <c r="D6" s="80">
        <v>0.35</v>
      </c>
      <c r="E6" s="80">
        <v>0</v>
      </c>
      <c r="F6" s="80">
        <v>0</v>
      </c>
      <c r="G6" s="80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82">
        <v>15</v>
      </c>
      <c r="B7" s="79">
        <v>0.1</v>
      </c>
      <c r="C7" s="80">
        <v>0.35</v>
      </c>
      <c r="D7" s="80">
        <v>0.42</v>
      </c>
      <c r="E7" s="80">
        <v>0.5</v>
      </c>
      <c r="F7" s="80">
        <v>0</v>
      </c>
      <c r="G7" s="80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82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>
        <v>0</v>
      </c>
      <c r="O8">
        <v>7</v>
      </c>
      <c r="P8">
        <f t="shared" si="0"/>
        <v>8</v>
      </c>
    </row>
    <row r="9" spans="1:16">
      <c r="A9" s="78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2.2000000000000002</v>
      </c>
      <c r="G9" s="85">
        <v>3</v>
      </c>
      <c r="O9">
        <v>8</v>
      </c>
      <c r="P9">
        <f t="shared" si="0"/>
        <v>9</v>
      </c>
    </row>
    <row r="10" spans="1:16">
      <c r="A10" s="78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8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8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11</v>
      </c>
      <c r="P12">
        <f t="shared" si="0"/>
        <v>12</v>
      </c>
    </row>
    <row r="13" spans="1:16" ht="15.75" thickBot="1">
      <c r="A13" s="87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8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8" t="s">
        <v>102</v>
      </c>
      <c r="F7" s="88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9" t="s">
        <v>105</v>
      </c>
      <c r="E8" s="88" t="s">
        <v>106</v>
      </c>
      <c r="F8" s="88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8" t="s">
        <v>109</v>
      </c>
      <c r="E9" s="88" t="s">
        <v>110</v>
      </c>
      <c r="F9" s="88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8" t="s">
        <v>113</v>
      </c>
      <c r="E10" t="s">
        <v>114</v>
      </c>
      <c r="F10" s="88" t="s">
        <v>115</v>
      </c>
      <c r="G10" s="88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8" t="s">
        <v>118</v>
      </c>
      <c r="E11" s="88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8" t="s">
        <v>123</v>
      </c>
    </row>
    <row r="14" spans="1:7" ht="15.75">
      <c r="A14">
        <f t="shared" si="0"/>
        <v>21.599999999999998</v>
      </c>
      <c r="B14">
        <v>60</v>
      </c>
      <c r="E14" s="88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280" t="s">
        <v>161</v>
      </c>
      <c r="B1" s="280"/>
      <c r="C1" s="280"/>
      <c r="D1" s="280"/>
      <c r="E1" s="280"/>
      <c r="F1" s="280"/>
      <c r="G1" s="280"/>
      <c r="J1" s="75" t="s">
        <v>71</v>
      </c>
      <c r="K1" s="75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4" t="s">
        <v>72</v>
      </c>
      <c r="B2" s="281">
        <v>500</v>
      </c>
      <c r="C2" s="287">
        <v>999</v>
      </c>
      <c r="D2" s="287">
        <v>1499</v>
      </c>
      <c r="E2" s="287">
        <v>1999</v>
      </c>
      <c r="F2" s="287">
        <v>3999</v>
      </c>
      <c r="G2" s="285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7" t="s">
        <v>73</v>
      </c>
      <c r="B3" s="282"/>
      <c r="C3" s="284"/>
      <c r="D3" s="284"/>
      <c r="E3" s="284"/>
      <c r="F3" s="284"/>
      <c r="G3" s="286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81">
        <v>1</v>
      </c>
      <c r="B4" s="79">
        <v>0.03</v>
      </c>
      <c r="C4" s="80"/>
      <c r="D4" s="80"/>
      <c r="E4" s="80"/>
      <c r="F4" s="80"/>
      <c r="G4" s="80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81">
        <v>5</v>
      </c>
      <c r="B5" s="79">
        <v>0.05</v>
      </c>
      <c r="C5" s="80">
        <v>0.06</v>
      </c>
      <c r="D5" s="80"/>
      <c r="E5" s="80"/>
      <c r="F5" s="80"/>
      <c r="G5" s="80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81">
        <v>10</v>
      </c>
      <c r="B6" s="79">
        <v>0.08</v>
      </c>
      <c r="C6" s="80">
        <v>0.15</v>
      </c>
      <c r="D6" s="80">
        <v>0.35</v>
      </c>
      <c r="E6" s="80"/>
      <c r="F6" s="80"/>
      <c r="G6" s="80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81">
        <v>15</v>
      </c>
      <c r="B7" s="79">
        <v>0.1</v>
      </c>
      <c r="C7" s="80">
        <v>0.35</v>
      </c>
      <c r="D7" s="80">
        <v>0.42</v>
      </c>
      <c r="E7" s="80">
        <v>0.5</v>
      </c>
      <c r="F7" s="80"/>
      <c r="G7" s="80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81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81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</v>
      </c>
      <c r="G9" s="85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81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81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81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5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6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 t="shared" ref="Q22" si="3">P22*60</f>
        <v>392.89263403813351</v>
      </c>
      <c r="R22">
        <f t="shared" ref="R22" si="4"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7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5">U66*0.036</f>
        <v>0</v>
      </c>
    </row>
    <row r="67" spans="20:22">
      <c r="T67">
        <v>67</v>
      </c>
      <c r="V67">
        <f t="shared" si="5"/>
        <v>0</v>
      </c>
    </row>
    <row r="68" spans="20:22">
      <c r="T68">
        <v>68</v>
      </c>
      <c r="V68">
        <f t="shared" si="5"/>
        <v>0</v>
      </c>
    </row>
    <row r="69" spans="20:22">
      <c r="T69">
        <v>69</v>
      </c>
      <c r="V69">
        <f t="shared" si="5"/>
        <v>0</v>
      </c>
    </row>
    <row r="70" spans="20:22">
      <c r="T70">
        <v>70</v>
      </c>
      <c r="V70">
        <f t="shared" si="5"/>
        <v>0</v>
      </c>
    </row>
    <row r="71" spans="20:22">
      <c r="T71">
        <v>71</v>
      </c>
      <c r="V71">
        <f t="shared" si="5"/>
        <v>0</v>
      </c>
    </row>
    <row r="72" spans="20:22">
      <c r="T72">
        <v>72</v>
      </c>
      <c r="V72">
        <f t="shared" si="5"/>
        <v>0</v>
      </c>
    </row>
    <row r="73" spans="20:22">
      <c r="T73">
        <v>73</v>
      </c>
      <c r="V73">
        <f t="shared" si="5"/>
        <v>0</v>
      </c>
    </row>
    <row r="74" spans="20:22">
      <c r="T74">
        <v>74</v>
      </c>
      <c r="V74">
        <f t="shared" si="5"/>
        <v>0</v>
      </c>
    </row>
    <row r="75" spans="20:22">
      <c r="T75">
        <v>75</v>
      </c>
      <c r="V75">
        <f t="shared" si="5"/>
        <v>0</v>
      </c>
    </row>
    <row r="76" spans="20:22">
      <c r="T76">
        <v>76</v>
      </c>
      <c r="V76">
        <f t="shared" si="5"/>
        <v>0</v>
      </c>
    </row>
    <row r="77" spans="20:22">
      <c r="T77">
        <v>77</v>
      </c>
      <c r="V77">
        <f t="shared" si="5"/>
        <v>0</v>
      </c>
    </row>
    <row r="78" spans="20:22">
      <c r="T78">
        <v>78</v>
      </c>
      <c r="V78">
        <f t="shared" si="5"/>
        <v>0</v>
      </c>
    </row>
    <row r="79" spans="20:22">
      <c r="T79">
        <v>79</v>
      </c>
      <c r="V79">
        <f t="shared" si="5"/>
        <v>0</v>
      </c>
    </row>
    <row r="80" spans="20:22">
      <c r="T80">
        <v>80</v>
      </c>
      <c r="V80">
        <f t="shared" si="5"/>
        <v>0</v>
      </c>
    </row>
    <row r="81" spans="20:22">
      <c r="T81">
        <v>81</v>
      </c>
      <c r="V81">
        <f t="shared" si="5"/>
        <v>0</v>
      </c>
    </row>
    <row r="82" spans="20:22">
      <c r="T82">
        <v>82</v>
      </c>
      <c r="V82">
        <f t="shared" si="5"/>
        <v>0</v>
      </c>
    </row>
    <row r="83" spans="20:22">
      <c r="T83">
        <v>83</v>
      </c>
      <c r="V83">
        <f t="shared" si="5"/>
        <v>0</v>
      </c>
    </row>
    <row r="84" spans="20:22">
      <c r="T84">
        <v>84</v>
      </c>
      <c r="V84">
        <f t="shared" si="5"/>
        <v>0</v>
      </c>
    </row>
    <row r="85" spans="20:22">
      <c r="T85">
        <v>85</v>
      </c>
      <c r="V85">
        <f t="shared" si="5"/>
        <v>0</v>
      </c>
    </row>
    <row r="86" spans="20:22">
      <c r="T86">
        <v>86</v>
      </c>
      <c r="V86">
        <f t="shared" si="5"/>
        <v>0</v>
      </c>
    </row>
    <row r="87" spans="20:22">
      <c r="T87">
        <v>87</v>
      </c>
      <c r="V87">
        <f t="shared" si="5"/>
        <v>0</v>
      </c>
    </row>
    <row r="88" spans="20:22">
      <c r="T88">
        <v>88</v>
      </c>
      <c r="V88">
        <f t="shared" si="5"/>
        <v>0</v>
      </c>
    </row>
    <row r="89" spans="20:22">
      <c r="T89">
        <v>89</v>
      </c>
      <c r="V89">
        <f t="shared" si="5"/>
        <v>0</v>
      </c>
    </row>
    <row r="90" spans="20:22">
      <c r="T90">
        <v>90</v>
      </c>
      <c r="V90">
        <f t="shared" si="5"/>
        <v>0</v>
      </c>
    </row>
    <row r="91" spans="20:22">
      <c r="T91">
        <v>91</v>
      </c>
      <c r="V91">
        <f t="shared" si="5"/>
        <v>0</v>
      </c>
    </row>
    <row r="92" spans="20:22">
      <c r="T92">
        <v>92</v>
      </c>
      <c r="V92">
        <f t="shared" si="5"/>
        <v>0</v>
      </c>
    </row>
    <row r="93" spans="20:22">
      <c r="T93">
        <v>93</v>
      </c>
      <c r="V93">
        <f t="shared" si="5"/>
        <v>0</v>
      </c>
    </row>
    <row r="94" spans="20:22">
      <c r="T94">
        <v>94</v>
      </c>
      <c r="V94">
        <f t="shared" si="5"/>
        <v>0</v>
      </c>
    </row>
    <row r="95" spans="20:22">
      <c r="T95">
        <v>95</v>
      </c>
      <c r="V95">
        <f t="shared" si="5"/>
        <v>0</v>
      </c>
    </row>
    <row r="96" spans="20:22">
      <c r="T96">
        <v>96</v>
      </c>
      <c r="V96">
        <f t="shared" si="5"/>
        <v>0</v>
      </c>
    </row>
    <row r="97" spans="20:22">
      <c r="T97">
        <v>97</v>
      </c>
      <c r="V97">
        <f t="shared" si="5"/>
        <v>0</v>
      </c>
    </row>
    <row r="98" spans="20:22">
      <c r="T98">
        <v>98</v>
      </c>
      <c r="V98">
        <f t="shared" si="5"/>
        <v>0</v>
      </c>
    </row>
    <row r="99" spans="20:22">
      <c r="T99">
        <v>99</v>
      </c>
      <c r="V99">
        <f t="shared" si="5"/>
        <v>0</v>
      </c>
    </row>
    <row r="100" spans="20:22">
      <c r="T100">
        <v>100</v>
      </c>
      <c r="V100">
        <f t="shared" si="5"/>
        <v>0</v>
      </c>
    </row>
    <row r="101" spans="20:22">
      <c r="T101">
        <v>101</v>
      </c>
      <c r="V101">
        <f t="shared" si="5"/>
        <v>0</v>
      </c>
    </row>
    <row r="102" spans="20:22">
      <c r="T102">
        <v>102</v>
      </c>
      <c r="V102">
        <f t="shared" si="5"/>
        <v>0</v>
      </c>
    </row>
    <row r="103" spans="20:22">
      <c r="T103">
        <v>103</v>
      </c>
      <c r="V103">
        <f t="shared" si="5"/>
        <v>0</v>
      </c>
    </row>
    <row r="104" spans="20:22">
      <c r="T104">
        <v>104</v>
      </c>
      <c r="V104">
        <f t="shared" si="5"/>
        <v>0</v>
      </c>
    </row>
    <row r="105" spans="20:22">
      <c r="T105">
        <v>105</v>
      </c>
      <c r="V105">
        <f t="shared" si="5"/>
        <v>0</v>
      </c>
    </row>
    <row r="106" spans="20:22">
      <c r="T106">
        <v>106</v>
      </c>
      <c r="V106">
        <f t="shared" si="5"/>
        <v>0</v>
      </c>
    </row>
    <row r="107" spans="20:22">
      <c r="T107">
        <v>107</v>
      </c>
      <c r="V107">
        <f t="shared" si="5"/>
        <v>0</v>
      </c>
    </row>
    <row r="108" spans="20:22">
      <c r="T108">
        <v>108</v>
      </c>
      <c r="V108">
        <f t="shared" si="5"/>
        <v>0</v>
      </c>
    </row>
    <row r="109" spans="20:22">
      <c r="T109">
        <v>109</v>
      </c>
      <c r="V109">
        <f t="shared" si="5"/>
        <v>0</v>
      </c>
    </row>
    <row r="110" spans="20:22">
      <c r="T110">
        <v>110</v>
      </c>
      <c r="V110">
        <f t="shared" si="5"/>
        <v>0</v>
      </c>
    </row>
    <row r="111" spans="20:22">
      <c r="T111">
        <v>111</v>
      </c>
      <c r="V111">
        <f t="shared" si="5"/>
        <v>0</v>
      </c>
    </row>
    <row r="112" spans="20:22">
      <c r="T112">
        <v>112</v>
      </c>
      <c r="V112">
        <f t="shared" si="5"/>
        <v>0</v>
      </c>
    </row>
    <row r="113" spans="20:22">
      <c r="T113">
        <v>113</v>
      </c>
      <c r="V113">
        <f t="shared" si="5"/>
        <v>0</v>
      </c>
    </row>
    <row r="114" spans="20:22">
      <c r="T114">
        <v>114</v>
      </c>
      <c r="V114">
        <f t="shared" si="5"/>
        <v>0</v>
      </c>
    </row>
    <row r="115" spans="20:22">
      <c r="T115">
        <v>115</v>
      </c>
      <c r="V115">
        <f t="shared" si="5"/>
        <v>0</v>
      </c>
    </row>
    <row r="116" spans="20:22">
      <c r="T116">
        <v>116</v>
      </c>
      <c r="V116">
        <f t="shared" si="5"/>
        <v>0</v>
      </c>
    </row>
    <row r="117" spans="20:22">
      <c r="T117">
        <v>117</v>
      </c>
      <c r="V117">
        <f t="shared" si="5"/>
        <v>0</v>
      </c>
    </row>
    <row r="118" spans="20:22">
      <c r="T118">
        <v>118</v>
      </c>
      <c r="V118">
        <f t="shared" si="5"/>
        <v>0</v>
      </c>
    </row>
    <row r="119" spans="20:22">
      <c r="T119">
        <v>119</v>
      </c>
      <c r="V119">
        <f t="shared" si="5"/>
        <v>0</v>
      </c>
    </row>
    <row r="120" spans="20:22">
      <c r="T120">
        <v>120</v>
      </c>
      <c r="V120">
        <f t="shared" si="5"/>
        <v>0</v>
      </c>
    </row>
    <row r="121" spans="20:22">
      <c r="T121">
        <v>121</v>
      </c>
      <c r="V121">
        <f t="shared" si="5"/>
        <v>0</v>
      </c>
    </row>
    <row r="122" spans="20:22">
      <c r="T122">
        <v>122</v>
      </c>
      <c r="V122">
        <f t="shared" si="5"/>
        <v>0</v>
      </c>
    </row>
    <row r="123" spans="20:22">
      <c r="T123">
        <v>123</v>
      </c>
      <c r="V123">
        <f t="shared" si="5"/>
        <v>0</v>
      </c>
    </row>
    <row r="124" spans="20:22">
      <c r="T124">
        <v>124</v>
      </c>
      <c r="V124">
        <f t="shared" si="5"/>
        <v>0</v>
      </c>
    </row>
    <row r="125" spans="20:22">
      <c r="T125">
        <v>125</v>
      </c>
      <c r="V125">
        <f t="shared" si="5"/>
        <v>0</v>
      </c>
    </row>
    <row r="126" spans="20:22">
      <c r="T126">
        <v>126</v>
      </c>
      <c r="V126">
        <f t="shared" si="5"/>
        <v>0</v>
      </c>
    </row>
    <row r="127" spans="20:22">
      <c r="T127">
        <v>127</v>
      </c>
      <c r="V127">
        <f t="shared" si="5"/>
        <v>0</v>
      </c>
    </row>
    <row r="128" spans="20:22">
      <c r="T128">
        <v>128</v>
      </c>
      <c r="V128">
        <f t="shared" si="5"/>
        <v>0</v>
      </c>
    </row>
    <row r="129" spans="20:22">
      <c r="T129">
        <v>129</v>
      </c>
      <c r="V129">
        <f t="shared" si="5"/>
        <v>0</v>
      </c>
    </row>
    <row r="130" spans="20:22">
      <c r="T130">
        <v>130</v>
      </c>
      <c r="V130">
        <f t="shared" ref="V130:V193" si="6">U130*0.036</f>
        <v>0</v>
      </c>
    </row>
    <row r="131" spans="20:22">
      <c r="T131">
        <v>131</v>
      </c>
      <c r="V131">
        <f t="shared" si="6"/>
        <v>0</v>
      </c>
    </row>
    <row r="132" spans="20:22">
      <c r="T132">
        <v>132</v>
      </c>
      <c r="V132">
        <f t="shared" si="6"/>
        <v>0</v>
      </c>
    </row>
    <row r="133" spans="20:22">
      <c r="T133">
        <v>133</v>
      </c>
      <c r="V133">
        <f t="shared" si="6"/>
        <v>0</v>
      </c>
    </row>
    <row r="134" spans="20:22">
      <c r="T134">
        <v>134</v>
      </c>
      <c r="V134">
        <f t="shared" si="6"/>
        <v>0</v>
      </c>
    </row>
    <row r="135" spans="20:22">
      <c r="T135">
        <v>135</v>
      </c>
      <c r="V135">
        <f t="shared" si="6"/>
        <v>0</v>
      </c>
    </row>
    <row r="136" spans="20:22">
      <c r="T136">
        <v>136</v>
      </c>
      <c r="V136">
        <f t="shared" si="6"/>
        <v>0</v>
      </c>
    </row>
    <row r="137" spans="20:22">
      <c r="T137">
        <v>137</v>
      </c>
      <c r="V137">
        <f t="shared" si="6"/>
        <v>0</v>
      </c>
    </row>
    <row r="138" spans="20:22">
      <c r="T138">
        <v>138</v>
      </c>
      <c r="V138">
        <f t="shared" si="6"/>
        <v>0</v>
      </c>
    </row>
    <row r="139" spans="20:22">
      <c r="T139">
        <v>139</v>
      </c>
      <c r="V139">
        <f t="shared" si="6"/>
        <v>0</v>
      </c>
    </row>
    <row r="140" spans="20:22">
      <c r="T140">
        <v>140</v>
      </c>
      <c r="V140">
        <f t="shared" si="6"/>
        <v>0</v>
      </c>
    </row>
    <row r="141" spans="20:22">
      <c r="T141">
        <v>141</v>
      </c>
      <c r="V141">
        <f t="shared" si="6"/>
        <v>0</v>
      </c>
    </row>
    <row r="142" spans="20:22">
      <c r="T142">
        <v>142</v>
      </c>
      <c r="V142">
        <f t="shared" si="6"/>
        <v>0</v>
      </c>
    </row>
    <row r="143" spans="20:22">
      <c r="T143">
        <v>143</v>
      </c>
      <c r="V143">
        <f t="shared" si="6"/>
        <v>0</v>
      </c>
    </row>
    <row r="144" spans="20:22">
      <c r="T144">
        <v>144</v>
      </c>
      <c r="V144">
        <f t="shared" si="6"/>
        <v>0</v>
      </c>
    </row>
    <row r="145" spans="20:22">
      <c r="T145">
        <v>145</v>
      </c>
      <c r="V145">
        <f t="shared" si="6"/>
        <v>0</v>
      </c>
    </row>
    <row r="146" spans="20:22">
      <c r="T146">
        <v>146</v>
      </c>
      <c r="V146">
        <f t="shared" si="6"/>
        <v>0</v>
      </c>
    </row>
    <row r="147" spans="20:22">
      <c r="T147">
        <v>147</v>
      </c>
      <c r="V147">
        <f t="shared" si="6"/>
        <v>0</v>
      </c>
    </row>
    <row r="148" spans="20:22">
      <c r="T148">
        <v>148</v>
      </c>
      <c r="V148">
        <f t="shared" si="6"/>
        <v>0</v>
      </c>
    </row>
    <row r="149" spans="20:22">
      <c r="T149">
        <v>149</v>
      </c>
      <c r="V149">
        <f t="shared" si="6"/>
        <v>0</v>
      </c>
    </row>
    <row r="150" spans="20:22">
      <c r="T150">
        <v>150</v>
      </c>
      <c r="V150">
        <f t="shared" si="6"/>
        <v>0</v>
      </c>
    </row>
    <row r="151" spans="20:22">
      <c r="T151">
        <v>151</v>
      </c>
      <c r="V151">
        <f t="shared" si="6"/>
        <v>0</v>
      </c>
    </row>
    <row r="152" spans="20:22">
      <c r="T152">
        <v>152</v>
      </c>
      <c r="V152">
        <f t="shared" si="6"/>
        <v>0</v>
      </c>
    </row>
    <row r="153" spans="20:22">
      <c r="T153">
        <v>153</v>
      </c>
      <c r="V153">
        <f t="shared" si="6"/>
        <v>0</v>
      </c>
    </row>
    <row r="154" spans="20:22">
      <c r="T154">
        <v>154</v>
      </c>
      <c r="V154">
        <f t="shared" si="6"/>
        <v>0</v>
      </c>
    </row>
    <row r="155" spans="20:22">
      <c r="T155">
        <v>155</v>
      </c>
      <c r="V155">
        <f t="shared" si="6"/>
        <v>0</v>
      </c>
    </row>
    <row r="156" spans="20:22">
      <c r="T156">
        <v>156</v>
      </c>
      <c r="V156">
        <f t="shared" si="6"/>
        <v>0</v>
      </c>
    </row>
    <row r="157" spans="20:22">
      <c r="T157">
        <v>157</v>
      </c>
      <c r="V157">
        <f t="shared" si="6"/>
        <v>0</v>
      </c>
    </row>
    <row r="158" spans="20:22">
      <c r="T158">
        <v>158</v>
      </c>
      <c r="V158">
        <f t="shared" si="6"/>
        <v>0</v>
      </c>
    </row>
    <row r="159" spans="20:22">
      <c r="T159">
        <v>159</v>
      </c>
      <c r="V159">
        <f t="shared" si="6"/>
        <v>0</v>
      </c>
    </row>
    <row r="160" spans="20:22">
      <c r="T160">
        <v>160</v>
      </c>
      <c r="V160">
        <f t="shared" si="6"/>
        <v>0</v>
      </c>
    </row>
    <row r="161" spans="20:22">
      <c r="T161">
        <v>161</v>
      </c>
      <c r="V161">
        <f t="shared" si="6"/>
        <v>0</v>
      </c>
    </row>
    <row r="162" spans="20:22">
      <c r="T162">
        <v>162</v>
      </c>
      <c r="V162">
        <f t="shared" si="6"/>
        <v>0</v>
      </c>
    </row>
    <row r="163" spans="20:22">
      <c r="T163">
        <v>163</v>
      </c>
      <c r="V163">
        <f t="shared" si="6"/>
        <v>0</v>
      </c>
    </row>
    <row r="164" spans="20:22">
      <c r="T164">
        <v>164</v>
      </c>
      <c r="V164">
        <f t="shared" si="6"/>
        <v>0</v>
      </c>
    </row>
    <row r="165" spans="20:22">
      <c r="T165">
        <v>165</v>
      </c>
      <c r="V165">
        <f t="shared" si="6"/>
        <v>0</v>
      </c>
    </row>
    <row r="166" spans="20:22">
      <c r="T166">
        <v>166</v>
      </c>
      <c r="V166">
        <f t="shared" si="6"/>
        <v>0</v>
      </c>
    </row>
    <row r="167" spans="20:22">
      <c r="T167">
        <v>167</v>
      </c>
      <c r="V167">
        <f t="shared" si="6"/>
        <v>0</v>
      </c>
    </row>
    <row r="168" spans="20:22">
      <c r="T168">
        <v>168</v>
      </c>
      <c r="V168">
        <f t="shared" si="6"/>
        <v>0</v>
      </c>
    </row>
    <row r="169" spans="20:22">
      <c r="T169">
        <v>169</v>
      </c>
      <c r="V169">
        <f t="shared" si="6"/>
        <v>0</v>
      </c>
    </row>
    <row r="170" spans="20:22">
      <c r="T170">
        <v>170</v>
      </c>
      <c r="V170">
        <f t="shared" si="6"/>
        <v>0</v>
      </c>
    </row>
    <row r="171" spans="20:22">
      <c r="T171">
        <v>171</v>
      </c>
      <c r="V171">
        <f t="shared" si="6"/>
        <v>0</v>
      </c>
    </row>
    <row r="172" spans="20:22">
      <c r="T172">
        <v>172</v>
      </c>
      <c r="V172">
        <f t="shared" si="6"/>
        <v>0</v>
      </c>
    </row>
    <row r="173" spans="20:22">
      <c r="T173">
        <v>173</v>
      </c>
      <c r="V173">
        <f t="shared" si="6"/>
        <v>0</v>
      </c>
    </row>
    <row r="174" spans="20:22">
      <c r="T174">
        <v>174</v>
      </c>
      <c r="V174">
        <f t="shared" si="6"/>
        <v>0</v>
      </c>
    </row>
    <row r="175" spans="20:22">
      <c r="T175">
        <v>175</v>
      </c>
      <c r="V175">
        <f t="shared" si="6"/>
        <v>0</v>
      </c>
    </row>
    <row r="176" spans="20:22">
      <c r="T176">
        <v>176</v>
      </c>
      <c r="V176">
        <f t="shared" si="6"/>
        <v>0</v>
      </c>
    </row>
    <row r="177" spans="20:22">
      <c r="T177">
        <v>177</v>
      </c>
      <c r="V177">
        <f t="shared" si="6"/>
        <v>0</v>
      </c>
    </row>
    <row r="178" spans="20:22">
      <c r="T178">
        <v>178</v>
      </c>
      <c r="V178">
        <f t="shared" si="6"/>
        <v>0</v>
      </c>
    </row>
    <row r="179" spans="20:22">
      <c r="T179">
        <v>179</v>
      </c>
      <c r="V179">
        <f t="shared" si="6"/>
        <v>0</v>
      </c>
    </row>
    <row r="180" spans="20:22">
      <c r="T180">
        <v>180</v>
      </c>
      <c r="V180">
        <f t="shared" si="6"/>
        <v>0</v>
      </c>
    </row>
    <row r="181" spans="20:22">
      <c r="T181">
        <v>181</v>
      </c>
      <c r="V181">
        <f t="shared" si="6"/>
        <v>0</v>
      </c>
    </row>
    <row r="182" spans="20:22">
      <c r="T182">
        <v>182</v>
      </c>
      <c r="V182">
        <f t="shared" si="6"/>
        <v>0</v>
      </c>
    </row>
    <row r="183" spans="20:22">
      <c r="T183">
        <v>183</v>
      </c>
      <c r="V183">
        <f t="shared" si="6"/>
        <v>0</v>
      </c>
    </row>
    <row r="184" spans="20:22">
      <c r="T184">
        <v>184</v>
      </c>
      <c r="V184">
        <f t="shared" si="6"/>
        <v>0</v>
      </c>
    </row>
    <row r="185" spans="20:22">
      <c r="T185">
        <v>185</v>
      </c>
      <c r="V185">
        <f t="shared" si="6"/>
        <v>0</v>
      </c>
    </row>
    <row r="186" spans="20:22">
      <c r="T186">
        <v>186</v>
      </c>
      <c r="V186">
        <f t="shared" si="6"/>
        <v>0</v>
      </c>
    </row>
    <row r="187" spans="20:22">
      <c r="T187">
        <v>187</v>
      </c>
      <c r="V187">
        <f t="shared" si="6"/>
        <v>0</v>
      </c>
    </row>
    <row r="188" spans="20:22">
      <c r="T188">
        <v>188</v>
      </c>
      <c r="V188">
        <f t="shared" si="6"/>
        <v>0</v>
      </c>
    </row>
    <row r="189" spans="20:22">
      <c r="T189">
        <v>189</v>
      </c>
      <c r="V189">
        <f t="shared" si="6"/>
        <v>0</v>
      </c>
    </row>
    <row r="190" spans="20:22">
      <c r="T190">
        <v>190</v>
      </c>
      <c r="V190">
        <f t="shared" si="6"/>
        <v>0</v>
      </c>
    </row>
    <row r="191" spans="20:22">
      <c r="T191">
        <v>191</v>
      </c>
      <c r="V191">
        <f t="shared" si="6"/>
        <v>0</v>
      </c>
    </row>
    <row r="192" spans="20:22">
      <c r="T192">
        <v>192</v>
      </c>
      <c r="V192">
        <f t="shared" si="6"/>
        <v>0</v>
      </c>
    </row>
    <row r="193" spans="20:22">
      <c r="T193">
        <v>193</v>
      </c>
      <c r="V193">
        <f t="shared" si="6"/>
        <v>0</v>
      </c>
    </row>
    <row r="194" spans="20:22">
      <c r="T194">
        <v>194</v>
      </c>
      <c r="V194">
        <f t="shared" ref="V194:V257" si="7">U194*0.036</f>
        <v>0</v>
      </c>
    </row>
    <row r="195" spans="20:22">
      <c r="T195">
        <v>195</v>
      </c>
      <c r="V195">
        <f t="shared" si="7"/>
        <v>0</v>
      </c>
    </row>
    <row r="196" spans="20:22">
      <c r="T196">
        <v>196</v>
      </c>
      <c r="V196">
        <f t="shared" si="7"/>
        <v>0</v>
      </c>
    </row>
    <row r="197" spans="20:22">
      <c r="T197">
        <v>197</v>
      </c>
      <c r="V197">
        <f t="shared" si="7"/>
        <v>0</v>
      </c>
    </row>
    <row r="198" spans="20:22">
      <c r="T198">
        <v>198</v>
      </c>
      <c r="V198">
        <f t="shared" si="7"/>
        <v>0</v>
      </c>
    </row>
    <row r="199" spans="20:22">
      <c r="T199">
        <v>199</v>
      </c>
      <c r="V199">
        <f t="shared" si="7"/>
        <v>0</v>
      </c>
    </row>
    <row r="200" spans="20:22">
      <c r="T200">
        <v>200</v>
      </c>
      <c r="V200">
        <f t="shared" si="7"/>
        <v>0</v>
      </c>
    </row>
    <row r="201" spans="20:22">
      <c r="T201">
        <v>201</v>
      </c>
      <c r="V201">
        <f t="shared" si="7"/>
        <v>0</v>
      </c>
    </row>
    <row r="202" spans="20:22">
      <c r="T202">
        <v>202</v>
      </c>
      <c r="V202">
        <f t="shared" si="7"/>
        <v>0</v>
      </c>
    </row>
    <row r="203" spans="20:22">
      <c r="T203">
        <v>203</v>
      </c>
      <c r="V203">
        <f t="shared" si="7"/>
        <v>0</v>
      </c>
    </row>
    <row r="204" spans="20:22">
      <c r="T204">
        <v>204</v>
      </c>
      <c r="V204">
        <f t="shared" si="7"/>
        <v>0</v>
      </c>
    </row>
    <row r="205" spans="20:22">
      <c r="T205">
        <v>205</v>
      </c>
      <c r="V205">
        <f t="shared" si="7"/>
        <v>0</v>
      </c>
    </row>
    <row r="206" spans="20:22">
      <c r="T206">
        <v>206</v>
      </c>
      <c r="V206">
        <f t="shared" si="7"/>
        <v>0</v>
      </c>
    </row>
    <row r="207" spans="20:22">
      <c r="T207">
        <v>207</v>
      </c>
      <c r="V207">
        <f t="shared" si="7"/>
        <v>0</v>
      </c>
    </row>
    <row r="208" spans="20:22">
      <c r="T208">
        <v>208</v>
      </c>
      <c r="V208">
        <f t="shared" si="7"/>
        <v>0</v>
      </c>
    </row>
    <row r="209" spans="20:22">
      <c r="T209">
        <v>209</v>
      </c>
      <c r="V209">
        <f t="shared" si="7"/>
        <v>0</v>
      </c>
    </row>
    <row r="210" spans="20:22">
      <c r="T210">
        <v>210</v>
      </c>
      <c r="V210">
        <f t="shared" si="7"/>
        <v>0</v>
      </c>
    </row>
    <row r="211" spans="20:22">
      <c r="T211">
        <v>211</v>
      </c>
      <c r="V211">
        <f t="shared" si="7"/>
        <v>0</v>
      </c>
    </row>
    <row r="212" spans="20:22">
      <c r="T212">
        <v>212</v>
      </c>
      <c r="V212">
        <f t="shared" si="7"/>
        <v>0</v>
      </c>
    </row>
    <row r="213" spans="20:22">
      <c r="T213">
        <v>213</v>
      </c>
      <c r="V213">
        <f t="shared" si="7"/>
        <v>0</v>
      </c>
    </row>
    <row r="214" spans="20:22">
      <c r="T214">
        <v>214</v>
      </c>
      <c r="V214">
        <f t="shared" si="7"/>
        <v>0</v>
      </c>
    </row>
    <row r="215" spans="20:22">
      <c r="T215">
        <v>215</v>
      </c>
      <c r="V215">
        <f t="shared" si="7"/>
        <v>0</v>
      </c>
    </row>
    <row r="216" spans="20:22">
      <c r="T216">
        <v>216</v>
      </c>
      <c r="V216">
        <f t="shared" si="7"/>
        <v>0</v>
      </c>
    </row>
    <row r="217" spans="20:22">
      <c r="T217">
        <v>217</v>
      </c>
      <c r="V217">
        <f t="shared" si="7"/>
        <v>0</v>
      </c>
    </row>
    <row r="218" spans="20:22">
      <c r="T218">
        <v>218</v>
      </c>
      <c r="V218">
        <f t="shared" si="7"/>
        <v>0</v>
      </c>
    </row>
    <row r="219" spans="20:22">
      <c r="T219">
        <v>219</v>
      </c>
      <c r="V219">
        <f t="shared" si="7"/>
        <v>0</v>
      </c>
    </row>
    <row r="220" spans="20:22">
      <c r="T220">
        <v>220</v>
      </c>
      <c r="V220">
        <f t="shared" si="7"/>
        <v>0</v>
      </c>
    </row>
    <row r="221" spans="20:22">
      <c r="T221">
        <v>221</v>
      </c>
      <c r="V221">
        <f t="shared" si="7"/>
        <v>0</v>
      </c>
    </row>
    <row r="222" spans="20:22">
      <c r="T222">
        <v>222</v>
      </c>
      <c r="V222">
        <f t="shared" si="7"/>
        <v>0</v>
      </c>
    </row>
    <row r="223" spans="20:22">
      <c r="T223">
        <v>223</v>
      </c>
      <c r="V223">
        <f t="shared" si="7"/>
        <v>0</v>
      </c>
    </row>
    <row r="224" spans="20:22">
      <c r="T224">
        <v>224</v>
      </c>
      <c r="V224">
        <f t="shared" si="7"/>
        <v>0</v>
      </c>
    </row>
    <row r="225" spans="20:22">
      <c r="T225">
        <v>225</v>
      </c>
      <c r="V225">
        <f t="shared" si="7"/>
        <v>0</v>
      </c>
    </row>
    <row r="226" spans="20:22">
      <c r="T226">
        <v>226</v>
      </c>
      <c r="V226">
        <f t="shared" si="7"/>
        <v>0</v>
      </c>
    </row>
    <row r="227" spans="20:22">
      <c r="T227">
        <v>227</v>
      </c>
      <c r="V227">
        <f t="shared" si="7"/>
        <v>0</v>
      </c>
    </row>
    <row r="228" spans="20:22">
      <c r="T228">
        <v>228</v>
      </c>
      <c r="V228">
        <f t="shared" si="7"/>
        <v>0</v>
      </c>
    </row>
    <row r="229" spans="20:22">
      <c r="T229">
        <v>229</v>
      </c>
      <c r="V229">
        <f t="shared" si="7"/>
        <v>0</v>
      </c>
    </row>
    <row r="230" spans="20:22">
      <c r="T230">
        <v>230</v>
      </c>
      <c r="V230">
        <f t="shared" si="7"/>
        <v>0</v>
      </c>
    </row>
    <row r="231" spans="20:22">
      <c r="T231">
        <v>231</v>
      </c>
      <c r="V231">
        <f t="shared" si="7"/>
        <v>0</v>
      </c>
    </row>
    <row r="232" spans="20:22">
      <c r="T232">
        <v>232</v>
      </c>
      <c r="V232">
        <f t="shared" si="7"/>
        <v>0</v>
      </c>
    </row>
    <row r="233" spans="20:22">
      <c r="T233">
        <v>233</v>
      </c>
      <c r="V233">
        <f t="shared" si="7"/>
        <v>0</v>
      </c>
    </row>
    <row r="234" spans="20:22">
      <c r="T234">
        <v>234</v>
      </c>
      <c r="V234">
        <f t="shared" si="7"/>
        <v>0</v>
      </c>
    </row>
    <row r="235" spans="20:22">
      <c r="T235">
        <v>235</v>
      </c>
      <c r="V235">
        <f t="shared" si="7"/>
        <v>0</v>
      </c>
    </row>
    <row r="236" spans="20:22">
      <c r="T236">
        <v>236</v>
      </c>
      <c r="V236">
        <f t="shared" si="7"/>
        <v>0</v>
      </c>
    </row>
    <row r="237" spans="20:22">
      <c r="T237">
        <v>237</v>
      </c>
      <c r="V237">
        <f t="shared" si="7"/>
        <v>0</v>
      </c>
    </row>
    <row r="238" spans="20:22">
      <c r="T238">
        <v>238</v>
      </c>
      <c r="V238">
        <f t="shared" si="7"/>
        <v>0</v>
      </c>
    </row>
    <row r="239" spans="20:22">
      <c r="T239">
        <v>239</v>
      </c>
      <c r="V239">
        <f t="shared" si="7"/>
        <v>0</v>
      </c>
    </row>
    <row r="240" spans="20:22">
      <c r="T240">
        <v>240</v>
      </c>
      <c r="V240">
        <f t="shared" si="7"/>
        <v>0</v>
      </c>
    </row>
    <row r="241" spans="20:22">
      <c r="T241">
        <v>241</v>
      </c>
      <c r="V241">
        <f t="shared" si="7"/>
        <v>0</v>
      </c>
    </row>
    <row r="242" spans="20:22">
      <c r="T242">
        <v>242</v>
      </c>
      <c r="V242">
        <f t="shared" si="7"/>
        <v>0</v>
      </c>
    </row>
    <row r="243" spans="20:22">
      <c r="T243">
        <v>243</v>
      </c>
      <c r="V243">
        <f t="shared" si="7"/>
        <v>0</v>
      </c>
    </row>
    <row r="244" spans="20:22">
      <c r="T244">
        <v>244</v>
      </c>
      <c r="V244">
        <f t="shared" si="7"/>
        <v>0</v>
      </c>
    </row>
    <row r="245" spans="20:22">
      <c r="T245">
        <v>245</v>
      </c>
      <c r="V245">
        <f t="shared" si="7"/>
        <v>0</v>
      </c>
    </row>
    <row r="246" spans="20:22">
      <c r="T246">
        <v>246</v>
      </c>
      <c r="V246">
        <f t="shared" si="7"/>
        <v>0</v>
      </c>
    </row>
    <row r="247" spans="20:22">
      <c r="T247">
        <v>247</v>
      </c>
      <c r="V247">
        <f t="shared" si="7"/>
        <v>0</v>
      </c>
    </row>
    <row r="248" spans="20:22">
      <c r="T248">
        <v>248</v>
      </c>
      <c r="V248">
        <f t="shared" si="7"/>
        <v>0</v>
      </c>
    </row>
    <row r="249" spans="20:22">
      <c r="T249">
        <v>249</v>
      </c>
      <c r="V249">
        <f t="shared" si="7"/>
        <v>0</v>
      </c>
    </row>
    <row r="250" spans="20:22">
      <c r="T250">
        <v>250</v>
      </c>
      <c r="V250">
        <f t="shared" si="7"/>
        <v>0</v>
      </c>
    </row>
    <row r="251" spans="20:22">
      <c r="T251">
        <v>251</v>
      </c>
      <c r="V251">
        <f t="shared" si="7"/>
        <v>0</v>
      </c>
    </row>
    <row r="252" spans="20:22">
      <c r="T252">
        <v>252</v>
      </c>
      <c r="V252">
        <f t="shared" si="7"/>
        <v>0</v>
      </c>
    </row>
    <row r="253" spans="20:22">
      <c r="T253">
        <v>253</v>
      </c>
      <c r="V253">
        <f t="shared" si="7"/>
        <v>0</v>
      </c>
    </row>
    <row r="254" spans="20:22">
      <c r="T254">
        <v>254</v>
      </c>
      <c r="V254">
        <f t="shared" si="7"/>
        <v>0</v>
      </c>
    </row>
    <row r="255" spans="20:22">
      <c r="T255">
        <v>255</v>
      </c>
      <c r="V255">
        <f t="shared" si="7"/>
        <v>0</v>
      </c>
    </row>
    <row r="256" spans="20:22">
      <c r="T256">
        <v>256</v>
      </c>
      <c r="V256">
        <f t="shared" si="7"/>
        <v>0</v>
      </c>
    </row>
    <row r="257" spans="20:22">
      <c r="T257">
        <v>257</v>
      </c>
      <c r="V257">
        <f t="shared" si="7"/>
        <v>0</v>
      </c>
    </row>
    <row r="258" spans="20:22">
      <c r="T258">
        <v>258</v>
      </c>
      <c r="V258">
        <f t="shared" ref="V258:V321" si="8">U258*0.036</f>
        <v>0</v>
      </c>
    </row>
    <row r="259" spans="20:22">
      <c r="T259">
        <v>259</v>
      </c>
      <c r="V259">
        <f t="shared" si="8"/>
        <v>0</v>
      </c>
    </row>
    <row r="260" spans="20:22">
      <c r="T260">
        <v>260</v>
      </c>
      <c r="V260">
        <f t="shared" si="8"/>
        <v>0</v>
      </c>
    </row>
    <row r="261" spans="20:22">
      <c r="T261">
        <v>261</v>
      </c>
      <c r="V261">
        <f t="shared" si="8"/>
        <v>0</v>
      </c>
    </row>
    <row r="262" spans="20:22">
      <c r="T262">
        <v>262</v>
      </c>
      <c r="V262">
        <f t="shared" si="8"/>
        <v>0</v>
      </c>
    </row>
    <row r="263" spans="20:22">
      <c r="T263">
        <v>263</v>
      </c>
      <c r="V263">
        <f t="shared" si="8"/>
        <v>0</v>
      </c>
    </row>
    <row r="264" spans="20:22">
      <c r="T264">
        <v>264</v>
      </c>
      <c r="V264">
        <f t="shared" si="8"/>
        <v>0</v>
      </c>
    </row>
    <row r="265" spans="20:22">
      <c r="T265">
        <v>265</v>
      </c>
      <c r="V265">
        <f t="shared" si="8"/>
        <v>0</v>
      </c>
    </row>
    <row r="266" spans="20:22">
      <c r="T266">
        <v>266</v>
      </c>
      <c r="V266">
        <f t="shared" si="8"/>
        <v>0</v>
      </c>
    </row>
    <row r="267" spans="20:22">
      <c r="T267">
        <v>267</v>
      </c>
      <c r="V267">
        <f t="shared" si="8"/>
        <v>0</v>
      </c>
    </row>
    <row r="268" spans="20:22">
      <c r="T268">
        <v>268</v>
      </c>
      <c r="V268">
        <f t="shared" si="8"/>
        <v>0</v>
      </c>
    </row>
    <row r="269" spans="20:22">
      <c r="T269">
        <v>269</v>
      </c>
      <c r="V269">
        <f t="shared" si="8"/>
        <v>0</v>
      </c>
    </row>
    <row r="270" spans="20:22">
      <c r="T270">
        <v>270</v>
      </c>
      <c r="V270">
        <f t="shared" si="8"/>
        <v>0</v>
      </c>
    </row>
    <row r="271" spans="20:22">
      <c r="T271">
        <v>271</v>
      </c>
      <c r="V271">
        <f t="shared" si="8"/>
        <v>0</v>
      </c>
    </row>
    <row r="272" spans="20:22">
      <c r="T272">
        <v>272</v>
      </c>
      <c r="V272">
        <f t="shared" si="8"/>
        <v>0</v>
      </c>
    </row>
    <row r="273" spans="20:22">
      <c r="T273">
        <v>273</v>
      </c>
      <c r="V273">
        <f t="shared" si="8"/>
        <v>0</v>
      </c>
    </row>
    <row r="274" spans="20:22">
      <c r="T274">
        <v>274</v>
      </c>
      <c r="V274">
        <f t="shared" si="8"/>
        <v>0</v>
      </c>
    </row>
    <row r="275" spans="20:22">
      <c r="T275">
        <v>275</v>
      </c>
      <c r="V275">
        <f t="shared" si="8"/>
        <v>0</v>
      </c>
    </row>
    <row r="276" spans="20:22">
      <c r="T276">
        <v>276</v>
      </c>
      <c r="V276">
        <f t="shared" si="8"/>
        <v>0</v>
      </c>
    </row>
    <row r="277" spans="20:22">
      <c r="T277">
        <v>277</v>
      </c>
      <c r="V277">
        <f t="shared" si="8"/>
        <v>0</v>
      </c>
    </row>
    <row r="278" spans="20:22">
      <c r="T278">
        <v>278</v>
      </c>
      <c r="V278">
        <f t="shared" si="8"/>
        <v>0</v>
      </c>
    </row>
    <row r="279" spans="20:22">
      <c r="T279">
        <v>279</v>
      </c>
      <c r="V279">
        <f t="shared" si="8"/>
        <v>0</v>
      </c>
    </row>
    <row r="280" spans="20:22">
      <c r="T280">
        <v>280</v>
      </c>
      <c r="V280">
        <f t="shared" si="8"/>
        <v>0</v>
      </c>
    </row>
    <row r="281" spans="20:22">
      <c r="T281">
        <v>281</v>
      </c>
      <c r="V281">
        <f t="shared" si="8"/>
        <v>0</v>
      </c>
    </row>
    <row r="282" spans="20:22">
      <c r="T282">
        <v>282</v>
      </c>
      <c r="V282">
        <f t="shared" si="8"/>
        <v>0</v>
      </c>
    </row>
    <row r="283" spans="20:22">
      <c r="T283">
        <v>283</v>
      </c>
      <c r="V283">
        <f t="shared" si="8"/>
        <v>0</v>
      </c>
    </row>
    <row r="284" spans="20:22">
      <c r="T284">
        <v>284</v>
      </c>
      <c r="V284">
        <f t="shared" si="8"/>
        <v>0</v>
      </c>
    </row>
    <row r="285" spans="20:22">
      <c r="T285">
        <v>285</v>
      </c>
      <c r="V285">
        <f t="shared" si="8"/>
        <v>0</v>
      </c>
    </row>
    <row r="286" spans="20:22">
      <c r="T286">
        <v>286</v>
      </c>
      <c r="V286">
        <f t="shared" si="8"/>
        <v>0</v>
      </c>
    </row>
    <row r="287" spans="20:22">
      <c r="T287">
        <v>287</v>
      </c>
      <c r="V287">
        <f t="shared" si="8"/>
        <v>0</v>
      </c>
    </row>
    <row r="288" spans="20:22">
      <c r="T288">
        <v>288</v>
      </c>
      <c r="V288">
        <f t="shared" si="8"/>
        <v>0</v>
      </c>
    </row>
    <row r="289" spans="20:22">
      <c r="T289">
        <v>289</v>
      </c>
      <c r="V289">
        <f t="shared" si="8"/>
        <v>0</v>
      </c>
    </row>
    <row r="290" spans="20:22">
      <c r="T290">
        <v>290</v>
      </c>
      <c r="V290">
        <f t="shared" si="8"/>
        <v>0</v>
      </c>
    </row>
    <row r="291" spans="20:22">
      <c r="T291">
        <v>291</v>
      </c>
      <c r="V291">
        <f t="shared" si="8"/>
        <v>0</v>
      </c>
    </row>
    <row r="292" spans="20:22">
      <c r="T292">
        <v>292</v>
      </c>
      <c r="V292">
        <f t="shared" si="8"/>
        <v>0</v>
      </c>
    </row>
    <row r="293" spans="20:22">
      <c r="T293">
        <v>293</v>
      </c>
      <c r="V293">
        <f t="shared" si="8"/>
        <v>0</v>
      </c>
    </row>
    <row r="294" spans="20:22">
      <c r="T294">
        <v>294</v>
      </c>
      <c r="V294">
        <f t="shared" si="8"/>
        <v>0</v>
      </c>
    </row>
    <row r="295" spans="20:22">
      <c r="T295">
        <v>295</v>
      </c>
      <c r="V295">
        <f t="shared" si="8"/>
        <v>0</v>
      </c>
    </row>
    <row r="296" spans="20:22">
      <c r="T296">
        <v>296</v>
      </c>
      <c r="V296">
        <f t="shared" si="8"/>
        <v>0</v>
      </c>
    </row>
    <row r="297" spans="20:22">
      <c r="T297">
        <v>297</v>
      </c>
      <c r="V297">
        <f t="shared" si="8"/>
        <v>0</v>
      </c>
    </row>
    <row r="298" spans="20:22">
      <c r="T298">
        <v>298</v>
      </c>
      <c r="V298">
        <f t="shared" si="8"/>
        <v>0</v>
      </c>
    </row>
    <row r="299" spans="20:22">
      <c r="T299">
        <v>299</v>
      </c>
      <c r="V299">
        <f t="shared" si="8"/>
        <v>0</v>
      </c>
    </row>
    <row r="300" spans="20:22">
      <c r="T300">
        <v>300</v>
      </c>
      <c r="V300">
        <f t="shared" si="8"/>
        <v>0</v>
      </c>
    </row>
    <row r="301" spans="20:22">
      <c r="T301">
        <v>301</v>
      </c>
      <c r="V301">
        <f t="shared" si="8"/>
        <v>0</v>
      </c>
    </row>
    <row r="302" spans="20:22">
      <c r="T302">
        <v>302</v>
      </c>
      <c r="V302">
        <f t="shared" si="8"/>
        <v>0</v>
      </c>
    </row>
    <row r="303" spans="20:22">
      <c r="T303">
        <v>303</v>
      </c>
      <c r="V303">
        <f t="shared" si="8"/>
        <v>0</v>
      </c>
    </row>
    <row r="304" spans="20:22">
      <c r="T304">
        <v>304</v>
      </c>
      <c r="V304">
        <f t="shared" si="8"/>
        <v>0</v>
      </c>
    </row>
    <row r="305" spans="20:22">
      <c r="T305">
        <v>305</v>
      </c>
      <c r="V305">
        <f t="shared" si="8"/>
        <v>0</v>
      </c>
    </row>
    <row r="306" spans="20:22">
      <c r="T306">
        <v>306</v>
      </c>
      <c r="V306">
        <f t="shared" si="8"/>
        <v>0</v>
      </c>
    </row>
    <row r="307" spans="20:22">
      <c r="T307">
        <v>307</v>
      </c>
      <c r="V307">
        <f t="shared" si="8"/>
        <v>0</v>
      </c>
    </row>
    <row r="308" spans="20:22">
      <c r="T308">
        <v>308</v>
      </c>
      <c r="V308">
        <f t="shared" si="8"/>
        <v>0</v>
      </c>
    </row>
    <row r="309" spans="20:22">
      <c r="T309">
        <v>309</v>
      </c>
      <c r="V309">
        <f t="shared" si="8"/>
        <v>0</v>
      </c>
    </row>
    <row r="310" spans="20:22">
      <c r="T310">
        <v>310</v>
      </c>
      <c r="V310">
        <f t="shared" si="8"/>
        <v>0</v>
      </c>
    </row>
    <row r="311" spans="20:22">
      <c r="T311">
        <v>311</v>
      </c>
      <c r="V311">
        <f t="shared" si="8"/>
        <v>0</v>
      </c>
    </row>
    <row r="312" spans="20:22">
      <c r="T312">
        <v>312</v>
      </c>
      <c r="V312">
        <f t="shared" si="8"/>
        <v>0</v>
      </c>
    </row>
    <row r="313" spans="20:22">
      <c r="T313">
        <v>313</v>
      </c>
      <c r="V313">
        <f t="shared" si="8"/>
        <v>0</v>
      </c>
    </row>
    <row r="314" spans="20:22">
      <c r="T314">
        <v>314</v>
      </c>
      <c r="V314">
        <f t="shared" si="8"/>
        <v>0</v>
      </c>
    </row>
    <row r="315" spans="20:22">
      <c r="T315">
        <v>315</v>
      </c>
      <c r="V315">
        <f t="shared" si="8"/>
        <v>0</v>
      </c>
    </row>
    <row r="316" spans="20:22">
      <c r="T316">
        <v>316</v>
      </c>
      <c r="V316">
        <f t="shared" si="8"/>
        <v>0</v>
      </c>
    </row>
    <row r="317" spans="20:22">
      <c r="T317">
        <v>317</v>
      </c>
      <c r="V317">
        <f t="shared" si="8"/>
        <v>0</v>
      </c>
    </row>
    <row r="318" spans="20:22">
      <c r="T318">
        <v>318</v>
      </c>
      <c r="V318">
        <f t="shared" si="8"/>
        <v>0</v>
      </c>
    </row>
    <row r="319" spans="20:22">
      <c r="T319">
        <v>319</v>
      </c>
      <c r="V319">
        <f t="shared" si="8"/>
        <v>0</v>
      </c>
    </row>
    <row r="320" spans="20:22">
      <c r="T320">
        <v>320</v>
      </c>
      <c r="V320">
        <f t="shared" si="8"/>
        <v>0</v>
      </c>
    </row>
    <row r="321" spans="20:22">
      <c r="T321">
        <v>321</v>
      </c>
      <c r="V321">
        <f t="shared" si="8"/>
        <v>0</v>
      </c>
    </row>
    <row r="322" spans="20:22">
      <c r="T322">
        <v>322</v>
      </c>
      <c r="V322">
        <f t="shared" ref="V322:V385" si="9">U322*0.036</f>
        <v>0</v>
      </c>
    </row>
    <row r="323" spans="20:22">
      <c r="T323">
        <v>323</v>
      </c>
      <c r="V323">
        <f t="shared" si="9"/>
        <v>0</v>
      </c>
    </row>
    <row r="324" spans="20:22">
      <c r="T324">
        <v>324</v>
      </c>
      <c r="V324">
        <f t="shared" si="9"/>
        <v>0</v>
      </c>
    </row>
    <row r="325" spans="20:22">
      <c r="T325">
        <v>325</v>
      </c>
      <c r="V325">
        <f t="shared" si="9"/>
        <v>0</v>
      </c>
    </row>
    <row r="326" spans="20:22">
      <c r="T326">
        <v>326</v>
      </c>
      <c r="V326">
        <f t="shared" si="9"/>
        <v>0</v>
      </c>
    </row>
    <row r="327" spans="20:22">
      <c r="T327">
        <v>327</v>
      </c>
      <c r="V327">
        <f t="shared" si="9"/>
        <v>0</v>
      </c>
    </row>
    <row r="328" spans="20:22">
      <c r="T328">
        <v>328</v>
      </c>
      <c r="V328">
        <f t="shared" si="9"/>
        <v>0</v>
      </c>
    </row>
    <row r="329" spans="20:22">
      <c r="T329">
        <v>329</v>
      </c>
      <c r="V329">
        <f t="shared" si="9"/>
        <v>0</v>
      </c>
    </row>
    <row r="330" spans="20:22">
      <c r="T330">
        <v>330</v>
      </c>
      <c r="V330">
        <f t="shared" si="9"/>
        <v>0</v>
      </c>
    </row>
    <row r="331" spans="20:22">
      <c r="T331">
        <v>331</v>
      </c>
      <c r="V331">
        <f t="shared" si="9"/>
        <v>0</v>
      </c>
    </row>
    <row r="332" spans="20:22">
      <c r="T332">
        <v>332</v>
      </c>
      <c r="V332">
        <f t="shared" si="9"/>
        <v>0</v>
      </c>
    </row>
    <row r="333" spans="20:22">
      <c r="T333">
        <v>333</v>
      </c>
      <c r="V333">
        <f t="shared" si="9"/>
        <v>0</v>
      </c>
    </row>
    <row r="334" spans="20:22">
      <c r="T334">
        <v>334</v>
      </c>
      <c r="V334">
        <f t="shared" si="9"/>
        <v>0</v>
      </c>
    </row>
    <row r="335" spans="20:22">
      <c r="T335">
        <v>335</v>
      </c>
      <c r="V335">
        <f t="shared" si="9"/>
        <v>0</v>
      </c>
    </row>
    <row r="336" spans="20:22">
      <c r="T336">
        <v>336</v>
      </c>
      <c r="V336">
        <f t="shared" si="9"/>
        <v>0</v>
      </c>
    </row>
    <row r="337" spans="20:22">
      <c r="T337">
        <v>337</v>
      </c>
      <c r="V337">
        <f t="shared" si="9"/>
        <v>0</v>
      </c>
    </row>
    <row r="338" spans="20:22">
      <c r="T338">
        <v>338</v>
      </c>
      <c r="V338">
        <f t="shared" si="9"/>
        <v>0</v>
      </c>
    </row>
    <row r="339" spans="20:22">
      <c r="T339">
        <v>339</v>
      </c>
      <c r="V339">
        <f t="shared" si="9"/>
        <v>0</v>
      </c>
    </row>
    <row r="340" spans="20:22">
      <c r="T340">
        <v>340</v>
      </c>
      <c r="V340">
        <f t="shared" si="9"/>
        <v>0</v>
      </c>
    </row>
    <row r="341" spans="20:22">
      <c r="T341">
        <v>341</v>
      </c>
      <c r="V341">
        <f t="shared" si="9"/>
        <v>0</v>
      </c>
    </row>
    <row r="342" spans="20:22">
      <c r="T342">
        <v>342</v>
      </c>
      <c r="V342">
        <f t="shared" si="9"/>
        <v>0</v>
      </c>
    </row>
    <row r="343" spans="20:22">
      <c r="T343">
        <v>343</v>
      </c>
      <c r="V343">
        <f t="shared" si="9"/>
        <v>0</v>
      </c>
    </row>
    <row r="344" spans="20:22">
      <c r="T344">
        <v>344</v>
      </c>
      <c r="V344">
        <f t="shared" si="9"/>
        <v>0</v>
      </c>
    </row>
    <row r="345" spans="20:22">
      <c r="T345">
        <v>345</v>
      </c>
      <c r="V345">
        <f t="shared" si="9"/>
        <v>0</v>
      </c>
    </row>
    <row r="346" spans="20:22">
      <c r="T346">
        <v>346</v>
      </c>
      <c r="V346">
        <f t="shared" si="9"/>
        <v>0</v>
      </c>
    </row>
    <row r="347" spans="20:22">
      <c r="T347">
        <v>347</v>
      </c>
      <c r="V347">
        <f t="shared" si="9"/>
        <v>0</v>
      </c>
    </row>
    <row r="348" spans="20:22">
      <c r="T348">
        <v>348</v>
      </c>
      <c r="V348">
        <f t="shared" si="9"/>
        <v>0</v>
      </c>
    </row>
    <row r="349" spans="20:22">
      <c r="T349">
        <v>349</v>
      </c>
      <c r="V349">
        <f t="shared" si="9"/>
        <v>0</v>
      </c>
    </row>
    <row r="350" spans="20:22">
      <c r="T350">
        <v>350</v>
      </c>
      <c r="V350">
        <f t="shared" si="9"/>
        <v>0</v>
      </c>
    </row>
    <row r="351" spans="20:22">
      <c r="T351">
        <v>351</v>
      </c>
      <c r="V351">
        <f t="shared" si="9"/>
        <v>0</v>
      </c>
    </row>
    <row r="352" spans="20:22">
      <c r="T352">
        <v>352</v>
      </c>
      <c r="V352">
        <f t="shared" si="9"/>
        <v>0</v>
      </c>
    </row>
    <row r="353" spans="20:22">
      <c r="T353">
        <v>353</v>
      </c>
      <c r="V353">
        <f t="shared" si="9"/>
        <v>0</v>
      </c>
    </row>
    <row r="354" spans="20:22">
      <c r="T354">
        <v>354</v>
      </c>
      <c r="V354">
        <f t="shared" si="9"/>
        <v>0</v>
      </c>
    </row>
    <row r="355" spans="20:22">
      <c r="T355">
        <v>355</v>
      </c>
      <c r="V355">
        <f t="shared" si="9"/>
        <v>0</v>
      </c>
    </row>
    <row r="356" spans="20:22">
      <c r="T356">
        <v>356</v>
      </c>
      <c r="V356">
        <f t="shared" si="9"/>
        <v>0</v>
      </c>
    </row>
    <row r="357" spans="20:22">
      <c r="T357">
        <v>357</v>
      </c>
      <c r="V357">
        <f t="shared" si="9"/>
        <v>0</v>
      </c>
    </row>
    <row r="358" spans="20:22">
      <c r="T358">
        <v>358</v>
      </c>
      <c r="V358">
        <f t="shared" si="9"/>
        <v>0</v>
      </c>
    </row>
    <row r="359" spans="20:22">
      <c r="T359">
        <v>359</v>
      </c>
      <c r="V359">
        <f t="shared" si="9"/>
        <v>0</v>
      </c>
    </row>
    <row r="360" spans="20:22">
      <c r="T360">
        <v>360</v>
      </c>
      <c r="V360">
        <f t="shared" si="9"/>
        <v>0</v>
      </c>
    </row>
    <row r="361" spans="20:22">
      <c r="T361">
        <v>361</v>
      </c>
      <c r="V361">
        <f t="shared" si="9"/>
        <v>0</v>
      </c>
    </row>
    <row r="362" spans="20:22">
      <c r="T362">
        <v>362</v>
      </c>
      <c r="V362">
        <f t="shared" si="9"/>
        <v>0</v>
      </c>
    </row>
    <row r="363" spans="20:22">
      <c r="T363">
        <v>363</v>
      </c>
      <c r="V363">
        <f t="shared" si="9"/>
        <v>0</v>
      </c>
    </row>
    <row r="364" spans="20:22">
      <c r="T364">
        <v>364</v>
      </c>
      <c r="V364">
        <f t="shared" si="9"/>
        <v>0</v>
      </c>
    </row>
    <row r="365" spans="20:22">
      <c r="T365">
        <v>365</v>
      </c>
      <c r="V365">
        <f t="shared" si="9"/>
        <v>0</v>
      </c>
    </row>
    <row r="366" spans="20:22">
      <c r="T366">
        <v>366</v>
      </c>
      <c r="V366">
        <f t="shared" si="9"/>
        <v>0</v>
      </c>
    </row>
    <row r="367" spans="20:22">
      <c r="T367">
        <v>367</v>
      </c>
      <c r="V367">
        <f t="shared" si="9"/>
        <v>0</v>
      </c>
    </row>
    <row r="368" spans="20:22">
      <c r="T368">
        <v>368</v>
      </c>
      <c r="V368">
        <f t="shared" si="9"/>
        <v>0</v>
      </c>
    </row>
    <row r="369" spans="20:22">
      <c r="T369">
        <v>369</v>
      </c>
      <c r="V369">
        <f t="shared" si="9"/>
        <v>0</v>
      </c>
    </row>
    <row r="370" spans="20:22">
      <c r="T370">
        <v>370</v>
      </c>
      <c r="V370">
        <f t="shared" si="9"/>
        <v>0</v>
      </c>
    </row>
    <row r="371" spans="20:22">
      <c r="T371">
        <v>371</v>
      </c>
      <c r="V371">
        <f t="shared" si="9"/>
        <v>0</v>
      </c>
    </row>
    <row r="372" spans="20:22">
      <c r="T372">
        <v>372</v>
      </c>
      <c r="V372">
        <f t="shared" si="9"/>
        <v>0</v>
      </c>
    </row>
    <row r="373" spans="20:22">
      <c r="T373">
        <v>373</v>
      </c>
      <c r="V373">
        <f t="shared" si="9"/>
        <v>0</v>
      </c>
    </row>
    <row r="374" spans="20:22">
      <c r="T374">
        <v>374</v>
      </c>
      <c r="V374">
        <f t="shared" si="9"/>
        <v>0</v>
      </c>
    </row>
    <row r="375" spans="20:22">
      <c r="T375">
        <v>375</v>
      </c>
      <c r="V375">
        <f t="shared" si="9"/>
        <v>0</v>
      </c>
    </row>
    <row r="376" spans="20:22">
      <c r="T376">
        <v>376</v>
      </c>
      <c r="V376">
        <f t="shared" si="9"/>
        <v>0</v>
      </c>
    </row>
    <row r="377" spans="20:22">
      <c r="T377">
        <v>377</v>
      </c>
      <c r="V377">
        <f t="shared" si="9"/>
        <v>0</v>
      </c>
    </row>
    <row r="378" spans="20:22">
      <c r="T378">
        <v>378</v>
      </c>
      <c r="V378">
        <f t="shared" si="9"/>
        <v>0</v>
      </c>
    </row>
    <row r="379" spans="20:22">
      <c r="T379">
        <v>379</v>
      </c>
      <c r="V379">
        <f t="shared" si="9"/>
        <v>0</v>
      </c>
    </row>
    <row r="380" spans="20:22">
      <c r="T380">
        <v>380</v>
      </c>
      <c r="V380">
        <f t="shared" si="9"/>
        <v>0</v>
      </c>
    </row>
    <row r="381" spans="20:22">
      <c r="T381">
        <v>381</v>
      </c>
      <c r="V381">
        <f t="shared" si="9"/>
        <v>0</v>
      </c>
    </row>
    <row r="382" spans="20:22">
      <c r="T382">
        <v>382</v>
      </c>
      <c r="V382">
        <f t="shared" si="9"/>
        <v>0</v>
      </c>
    </row>
    <row r="383" spans="20:22">
      <c r="T383">
        <v>383</v>
      </c>
      <c r="V383">
        <f t="shared" si="9"/>
        <v>0</v>
      </c>
    </row>
    <row r="384" spans="20:22">
      <c r="T384">
        <v>384</v>
      </c>
      <c r="V384">
        <f t="shared" si="9"/>
        <v>0</v>
      </c>
    </row>
    <row r="385" spans="20:22">
      <c r="T385">
        <v>385</v>
      </c>
      <c r="V385">
        <f t="shared" si="9"/>
        <v>0</v>
      </c>
    </row>
    <row r="386" spans="20:22">
      <c r="T386">
        <v>386</v>
      </c>
      <c r="V386">
        <f t="shared" ref="V386:V449" si="10">U386*0.036</f>
        <v>0</v>
      </c>
    </row>
    <row r="387" spans="20:22">
      <c r="T387">
        <v>387</v>
      </c>
      <c r="V387">
        <f t="shared" si="10"/>
        <v>0</v>
      </c>
    </row>
    <row r="388" spans="20:22">
      <c r="T388">
        <v>388</v>
      </c>
      <c r="V388">
        <f t="shared" si="10"/>
        <v>0</v>
      </c>
    </row>
    <row r="389" spans="20:22">
      <c r="T389">
        <v>389</v>
      </c>
      <c r="V389">
        <f t="shared" si="10"/>
        <v>0</v>
      </c>
    </row>
    <row r="390" spans="20:22">
      <c r="T390">
        <v>390</v>
      </c>
      <c r="V390">
        <f t="shared" si="10"/>
        <v>0</v>
      </c>
    </row>
    <row r="391" spans="20:22">
      <c r="T391">
        <v>391</v>
      </c>
      <c r="V391">
        <f t="shared" si="10"/>
        <v>0</v>
      </c>
    </row>
    <row r="392" spans="20:22">
      <c r="T392">
        <v>392</v>
      </c>
      <c r="V392">
        <f t="shared" si="10"/>
        <v>0</v>
      </c>
    </row>
    <row r="393" spans="20:22">
      <c r="T393">
        <v>393</v>
      </c>
      <c r="V393">
        <f t="shared" si="10"/>
        <v>0</v>
      </c>
    </row>
    <row r="394" spans="20:22">
      <c r="T394">
        <v>394</v>
      </c>
      <c r="V394">
        <f t="shared" si="10"/>
        <v>0</v>
      </c>
    </row>
    <row r="395" spans="20:22">
      <c r="T395">
        <v>395</v>
      </c>
      <c r="V395">
        <f t="shared" si="10"/>
        <v>0</v>
      </c>
    </row>
    <row r="396" spans="20:22">
      <c r="T396">
        <v>396</v>
      </c>
      <c r="V396">
        <f t="shared" si="10"/>
        <v>0</v>
      </c>
    </row>
    <row r="397" spans="20:22">
      <c r="T397">
        <v>397</v>
      </c>
      <c r="V397">
        <f t="shared" si="10"/>
        <v>0</v>
      </c>
    </row>
    <row r="398" spans="20:22">
      <c r="T398">
        <v>398</v>
      </c>
      <c r="V398">
        <f t="shared" si="10"/>
        <v>0</v>
      </c>
    </row>
    <row r="399" spans="20:22">
      <c r="T399">
        <v>399</v>
      </c>
      <c r="V399">
        <f t="shared" si="10"/>
        <v>0</v>
      </c>
    </row>
    <row r="400" spans="20:22">
      <c r="T400">
        <v>400</v>
      </c>
      <c r="V400">
        <f t="shared" si="10"/>
        <v>0</v>
      </c>
    </row>
    <row r="401" spans="20:22">
      <c r="T401">
        <v>401</v>
      </c>
      <c r="V401">
        <f t="shared" si="10"/>
        <v>0</v>
      </c>
    </row>
    <row r="402" spans="20:22">
      <c r="T402">
        <v>402</v>
      </c>
      <c r="V402">
        <f t="shared" si="10"/>
        <v>0</v>
      </c>
    </row>
    <row r="403" spans="20:22">
      <c r="T403">
        <v>403</v>
      </c>
      <c r="V403">
        <f t="shared" si="10"/>
        <v>0</v>
      </c>
    </row>
    <row r="404" spans="20:22">
      <c r="T404">
        <v>404</v>
      </c>
      <c r="V404">
        <f t="shared" si="10"/>
        <v>0</v>
      </c>
    </row>
    <row r="405" spans="20:22">
      <c r="T405">
        <v>405</v>
      </c>
      <c r="V405">
        <f t="shared" si="10"/>
        <v>0</v>
      </c>
    </row>
    <row r="406" spans="20:22">
      <c r="T406">
        <v>406</v>
      </c>
      <c r="V406">
        <f t="shared" si="10"/>
        <v>0</v>
      </c>
    </row>
    <row r="407" spans="20:22">
      <c r="T407">
        <v>407</v>
      </c>
      <c r="V407">
        <f t="shared" si="10"/>
        <v>0</v>
      </c>
    </row>
    <row r="408" spans="20:22">
      <c r="T408">
        <v>408</v>
      </c>
      <c r="V408">
        <f t="shared" si="10"/>
        <v>0</v>
      </c>
    </row>
    <row r="409" spans="20:22">
      <c r="T409">
        <v>409</v>
      </c>
      <c r="V409">
        <f t="shared" si="10"/>
        <v>0</v>
      </c>
    </row>
    <row r="410" spans="20:22">
      <c r="T410">
        <v>410</v>
      </c>
      <c r="V410">
        <f t="shared" si="10"/>
        <v>0</v>
      </c>
    </row>
    <row r="411" spans="20:22">
      <c r="T411">
        <v>411</v>
      </c>
      <c r="V411">
        <f t="shared" si="10"/>
        <v>0</v>
      </c>
    </row>
    <row r="412" spans="20:22">
      <c r="T412">
        <v>412</v>
      </c>
      <c r="V412">
        <f t="shared" si="10"/>
        <v>0</v>
      </c>
    </row>
    <row r="413" spans="20:22">
      <c r="T413">
        <v>413</v>
      </c>
      <c r="V413">
        <f t="shared" si="10"/>
        <v>0</v>
      </c>
    </row>
    <row r="414" spans="20:22">
      <c r="T414">
        <v>414</v>
      </c>
      <c r="V414">
        <f t="shared" si="10"/>
        <v>0</v>
      </c>
    </row>
    <row r="415" spans="20:22">
      <c r="T415">
        <v>415</v>
      </c>
      <c r="V415">
        <f t="shared" si="10"/>
        <v>0</v>
      </c>
    </row>
    <row r="416" spans="20:22">
      <c r="T416">
        <v>416</v>
      </c>
      <c r="V416">
        <f t="shared" si="10"/>
        <v>0</v>
      </c>
    </row>
    <row r="417" spans="20:22">
      <c r="T417">
        <v>417</v>
      </c>
      <c r="V417">
        <f t="shared" si="10"/>
        <v>0</v>
      </c>
    </row>
    <row r="418" spans="20:22">
      <c r="T418">
        <v>418</v>
      </c>
      <c r="V418">
        <f t="shared" si="10"/>
        <v>0</v>
      </c>
    </row>
    <row r="419" spans="20:22">
      <c r="T419">
        <v>419</v>
      </c>
      <c r="V419">
        <f t="shared" si="10"/>
        <v>0</v>
      </c>
    </row>
    <row r="420" spans="20:22">
      <c r="T420">
        <v>420</v>
      </c>
      <c r="V420">
        <f t="shared" si="10"/>
        <v>0</v>
      </c>
    </row>
    <row r="421" spans="20:22">
      <c r="T421">
        <v>421</v>
      </c>
      <c r="V421">
        <f t="shared" si="10"/>
        <v>0</v>
      </c>
    </row>
    <row r="422" spans="20:22">
      <c r="T422">
        <v>422</v>
      </c>
      <c r="V422">
        <f t="shared" si="10"/>
        <v>0</v>
      </c>
    </row>
    <row r="423" spans="20:22">
      <c r="T423">
        <v>423</v>
      </c>
      <c r="V423">
        <f t="shared" si="10"/>
        <v>0</v>
      </c>
    </row>
    <row r="424" spans="20:22">
      <c r="T424">
        <v>424</v>
      </c>
      <c r="V424">
        <f t="shared" si="10"/>
        <v>0</v>
      </c>
    </row>
    <row r="425" spans="20:22">
      <c r="T425">
        <v>425</v>
      </c>
      <c r="V425">
        <f t="shared" si="10"/>
        <v>0</v>
      </c>
    </row>
    <row r="426" spans="20:22">
      <c r="T426">
        <v>426</v>
      </c>
      <c r="V426">
        <f t="shared" si="10"/>
        <v>0</v>
      </c>
    </row>
    <row r="427" spans="20:22">
      <c r="T427">
        <v>427</v>
      </c>
      <c r="V427">
        <f t="shared" si="10"/>
        <v>0</v>
      </c>
    </row>
    <row r="428" spans="20:22">
      <c r="T428">
        <v>428</v>
      </c>
      <c r="V428">
        <f t="shared" si="10"/>
        <v>0</v>
      </c>
    </row>
    <row r="429" spans="20:22">
      <c r="T429">
        <v>429</v>
      </c>
      <c r="V429">
        <f t="shared" si="10"/>
        <v>0</v>
      </c>
    </row>
    <row r="430" spans="20:22">
      <c r="T430">
        <v>430</v>
      </c>
      <c r="V430">
        <f t="shared" si="10"/>
        <v>0</v>
      </c>
    </row>
    <row r="431" spans="20:22">
      <c r="T431">
        <v>431</v>
      </c>
      <c r="V431">
        <f t="shared" si="10"/>
        <v>0</v>
      </c>
    </row>
    <row r="432" spans="20:22">
      <c r="T432">
        <v>432</v>
      </c>
      <c r="V432">
        <f t="shared" si="10"/>
        <v>0</v>
      </c>
    </row>
    <row r="433" spans="20:22">
      <c r="T433">
        <v>433</v>
      </c>
      <c r="V433">
        <f t="shared" si="10"/>
        <v>0</v>
      </c>
    </row>
    <row r="434" spans="20:22">
      <c r="T434">
        <v>434</v>
      </c>
      <c r="V434">
        <f t="shared" si="10"/>
        <v>0</v>
      </c>
    </row>
    <row r="435" spans="20:22">
      <c r="T435">
        <v>435</v>
      </c>
      <c r="V435">
        <f t="shared" si="10"/>
        <v>0</v>
      </c>
    </row>
    <row r="436" spans="20:22">
      <c r="T436">
        <v>436</v>
      </c>
      <c r="V436">
        <f t="shared" si="10"/>
        <v>0</v>
      </c>
    </row>
    <row r="437" spans="20:22">
      <c r="T437">
        <v>437</v>
      </c>
      <c r="V437">
        <f t="shared" si="10"/>
        <v>0</v>
      </c>
    </row>
    <row r="438" spans="20:22">
      <c r="T438">
        <v>438</v>
      </c>
      <c r="V438">
        <f t="shared" si="10"/>
        <v>0</v>
      </c>
    </row>
    <row r="439" spans="20:22">
      <c r="T439">
        <v>439</v>
      </c>
      <c r="V439">
        <f t="shared" si="10"/>
        <v>0</v>
      </c>
    </row>
    <row r="440" spans="20:22">
      <c r="T440">
        <v>440</v>
      </c>
      <c r="V440">
        <f t="shared" si="10"/>
        <v>0</v>
      </c>
    </row>
    <row r="441" spans="20:22">
      <c r="T441">
        <v>441</v>
      </c>
      <c r="V441">
        <f t="shared" si="10"/>
        <v>0</v>
      </c>
    </row>
    <row r="442" spans="20:22">
      <c r="T442">
        <v>442</v>
      </c>
      <c r="V442">
        <f t="shared" si="10"/>
        <v>0</v>
      </c>
    </row>
    <row r="443" spans="20:22">
      <c r="T443">
        <v>443</v>
      </c>
      <c r="V443">
        <f t="shared" si="10"/>
        <v>0</v>
      </c>
    </row>
    <row r="444" spans="20:22">
      <c r="T444">
        <v>444</v>
      </c>
      <c r="V444">
        <f t="shared" si="10"/>
        <v>0</v>
      </c>
    </row>
    <row r="445" spans="20:22">
      <c r="T445">
        <v>445</v>
      </c>
      <c r="V445">
        <f t="shared" si="10"/>
        <v>0</v>
      </c>
    </row>
    <row r="446" spans="20:22">
      <c r="T446">
        <v>446</v>
      </c>
      <c r="V446">
        <f t="shared" si="10"/>
        <v>0</v>
      </c>
    </row>
    <row r="447" spans="20:22">
      <c r="T447">
        <v>447</v>
      </c>
      <c r="V447">
        <f t="shared" si="10"/>
        <v>0</v>
      </c>
    </row>
    <row r="448" spans="20:22">
      <c r="T448">
        <v>448</v>
      </c>
      <c r="V448">
        <f t="shared" si="10"/>
        <v>0</v>
      </c>
    </row>
    <row r="449" spans="20:22">
      <c r="T449">
        <v>449</v>
      </c>
      <c r="V449">
        <f t="shared" si="10"/>
        <v>0</v>
      </c>
    </row>
    <row r="450" spans="20:22">
      <c r="T450">
        <v>450</v>
      </c>
      <c r="V450">
        <f t="shared" ref="V450:V500" si="11">U450*0.036</f>
        <v>0</v>
      </c>
    </row>
    <row r="451" spans="20:22">
      <c r="T451">
        <v>451</v>
      </c>
      <c r="V451">
        <f t="shared" si="11"/>
        <v>0</v>
      </c>
    </row>
    <row r="452" spans="20:22">
      <c r="T452">
        <v>452</v>
      </c>
      <c r="V452">
        <f t="shared" si="11"/>
        <v>0</v>
      </c>
    </row>
    <row r="453" spans="20:22">
      <c r="T453">
        <v>453</v>
      </c>
      <c r="V453">
        <f t="shared" si="11"/>
        <v>0</v>
      </c>
    </row>
    <row r="454" spans="20:22">
      <c r="T454">
        <v>454</v>
      </c>
      <c r="V454">
        <f t="shared" si="11"/>
        <v>0</v>
      </c>
    </row>
    <row r="455" spans="20:22">
      <c r="T455">
        <v>455</v>
      </c>
      <c r="V455">
        <f t="shared" si="11"/>
        <v>0</v>
      </c>
    </row>
    <row r="456" spans="20:22">
      <c r="T456">
        <v>456</v>
      </c>
      <c r="V456">
        <f t="shared" si="11"/>
        <v>0</v>
      </c>
    </row>
    <row r="457" spans="20:22">
      <c r="T457">
        <v>457</v>
      </c>
      <c r="V457">
        <f t="shared" si="11"/>
        <v>0</v>
      </c>
    </row>
    <row r="458" spans="20:22">
      <c r="T458">
        <v>458</v>
      </c>
      <c r="V458">
        <f t="shared" si="11"/>
        <v>0</v>
      </c>
    </row>
    <row r="459" spans="20:22">
      <c r="T459">
        <v>459</v>
      </c>
      <c r="V459">
        <f t="shared" si="11"/>
        <v>0</v>
      </c>
    </row>
    <row r="460" spans="20:22">
      <c r="T460">
        <v>460</v>
      </c>
      <c r="V460">
        <f t="shared" si="11"/>
        <v>0</v>
      </c>
    </row>
    <row r="461" spans="20:22">
      <c r="T461">
        <v>461</v>
      </c>
      <c r="V461">
        <f t="shared" si="11"/>
        <v>0</v>
      </c>
    </row>
    <row r="462" spans="20:22">
      <c r="T462">
        <v>462</v>
      </c>
      <c r="V462">
        <f t="shared" si="11"/>
        <v>0</v>
      </c>
    </row>
    <row r="463" spans="20:22">
      <c r="T463">
        <v>463</v>
      </c>
      <c r="V463">
        <f t="shared" si="11"/>
        <v>0</v>
      </c>
    </row>
    <row r="464" spans="20:22">
      <c r="T464">
        <v>464</v>
      </c>
      <c r="V464">
        <f t="shared" si="11"/>
        <v>0</v>
      </c>
    </row>
    <row r="465" spans="20:22">
      <c r="T465">
        <v>465</v>
      </c>
      <c r="V465">
        <f t="shared" si="11"/>
        <v>0</v>
      </c>
    </row>
    <row r="466" spans="20:22">
      <c r="T466">
        <v>466</v>
      </c>
      <c r="V466">
        <f t="shared" si="11"/>
        <v>0</v>
      </c>
    </row>
    <row r="467" spans="20:22">
      <c r="T467">
        <v>467</v>
      </c>
      <c r="V467">
        <f t="shared" si="11"/>
        <v>0</v>
      </c>
    </row>
    <row r="468" spans="20:22">
      <c r="T468">
        <v>468</v>
      </c>
      <c r="V468">
        <f t="shared" si="11"/>
        <v>0</v>
      </c>
    </row>
    <row r="469" spans="20:22">
      <c r="T469">
        <v>469</v>
      </c>
      <c r="V469">
        <f t="shared" si="11"/>
        <v>0</v>
      </c>
    </row>
    <row r="470" spans="20:22">
      <c r="T470">
        <v>470</v>
      </c>
      <c r="V470">
        <f t="shared" si="11"/>
        <v>0</v>
      </c>
    </row>
    <row r="471" spans="20:22">
      <c r="T471">
        <v>471</v>
      </c>
      <c r="V471">
        <f t="shared" si="11"/>
        <v>0</v>
      </c>
    </row>
    <row r="472" spans="20:22">
      <c r="T472">
        <v>472</v>
      </c>
      <c r="V472">
        <f t="shared" si="11"/>
        <v>0</v>
      </c>
    </row>
    <row r="473" spans="20:22">
      <c r="T473">
        <v>473</v>
      </c>
      <c r="V473">
        <f t="shared" si="11"/>
        <v>0</v>
      </c>
    </row>
    <row r="474" spans="20:22">
      <c r="T474">
        <v>474</v>
      </c>
      <c r="V474">
        <f t="shared" si="11"/>
        <v>0</v>
      </c>
    </row>
    <row r="475" spans="20:22">
      <c r="T475">
        <v>475</v>
      </c>
      <c r="V475">
        <f t="shared" si="11"/>
        <v>0</v>
      </c>
    </row>
    <row r="476" spans="20:22">
      <c r="T476">
        <v>476</v>
      </c>
      <c r="V476">
        <f t="shared" si="11"/>
        <v>0</v>
      </c>
    </row>
    <row r="477" spans="20:22">
      <c r="T477">
        <v>477</v>
      </c>
      <c r="V477">
        <f t="shared" si="11"/>
        <v>0</v>
      </c>
    </row>
    <row r="478" spans="20:22">
      <c r="T478">
        <v>478</v>
      </c>
      <c r="V478">
        <f t="shared" si="11"/>
        <v>0</v>
      </c>
    </row>
    <row r="479" spans="20:22">
      <c r="T479">
        <v>479</v>
      </c>
      <c r="V479">
        <f t="shared" si="11"/>
        <v>0</v>
      </c>
    </row>
    <row r="480" spans="20:22">
      <c r="T480">
        <v>480</v>
      </c>
      <c r="V480">
        <f t="shared" si="11"/>
        <v>0</v>
      </c>
    </row>
    <row r="481" spans="20:22">
      <c r="T481">
        <v>481</v>
      </c>
      <c r="V481">
        <f t="shared" si="11"/>
        <v>0</v>
      </c>
    </row>
    <row r="482" spans="20:22">
      <c r="T482">
        <v>482</v>
      </c>
      <c r="V482">
        <f t="shared" si="11"/>
        <v>0</v>
      </c>
    </row>
    <row r="483" spans="20:22">
      <c r="T483">
        <v>483</v>
      </c>
      <c r="V483">
        <f t="shared" si="11"/>
        <v>0</v>
      </c>
    </row>
    <row r="484" spans="20:22">
      <c r="T484">
        <v>484</v>
      </c>
      <c r="V484">
        <f t="shared" si="11"/>
        <v>0</v>
      </c>
    </row>
    <row r="485" spans="20:22">
      <c r="T485">
        <v>485</v>
      </c>
      <c r="V485">
        <f t="shared" si="11"/>
        <v>0</v>
      </c>
    </row>
    <row r="486" spans="20:22">
      <c r="T486">
        <v>486</v>
      </c>
      <c r="V486">
        <f t="shared" si="11"/>
        <v>0</v>
      </c>
    </row>
    <row r="487" spans="20:22">
      <c r="T487">
        <v>487</v>
      </c>
      <c r="V487">
        <f t="shared" si="11"/>
        <v>0</v>
      </c>
    </row>
    <row r="488" spans="20:22">
      <c r="T488">
        <v>488</v>
      </c>
      <c r="V488">
        <f t="shared" si="11"/>
        <v>0</v>
      </c>
    </row>
    <row r="489" spans="20:22">
      <c r="T489">
        <v>489</v>
      </c>
      <c r="V489">
        <f t="shared" si="11"/>
        <v>0</v>
      </c>
    </row>
    <row r="490" spans="20:22">
      <c r="T490">
        <v>490</v>
      </c>
      <c r="V490">
        <f t="shared" si="11"/>
        <v>0</v>
      </c>
    </row>
    <row r="491" spans="20:22">
      <c r="T491">
        <v>491</v>
      </c>
      <c r="V491">
        <f t="shared" si="11"/>
        <v>0</v>
      </c>
    </row>
    <row r="492" spans="20:22">
      <c r="T492">
        <v>492</v>
      </c>
      <c r="V492">
        <f t="shared" si="11"/>
        <v>0</v>
      </c>
    </row>
    <row r="493" spans="20:22">
      <c r="T493">
        <v>493</v>
      </c>
      <c r="V493">
        <f t="shared" si="11"/>
        <v>0</v>
      </c>
    </row>
    <row r="494" spans="20:22">
      <c r="T494">
        <v>494</v>
      </c>
      <c r="V494">
        <f t="shared" si="11"/>
        <v>0</v>
      </c>
    </row>
    <row r="495" spans="20:22">
      <c r="T495">
        <v>495</v>
      </c>
      <c r="V495">
        <f t="shared" si="11"/>
        <v>0</v>
      </c>
    </row>
    <row r="496" spans="20:22">
      <c r="T496">
        <v>496</v>
      </c>
      <c r="V496">
        <f t="shared" si="11"/>
        <v>0</v>
      </c>
    </row>
    <row r="497" spans="20:22">
      <c r="T497">
        <v>497</v>
      </c>
      <c r="V497">
        <f t="shared" si="11"/>
        <v>0</v>
      </c>
    </row>
    <row r="498" spans="20:22">
      <c r="T498">
        <v>498</v>
      </c>
      <c r="V498">
        <f t="shared" si="11"/>
        <v>0</v>
      </c>
    </row>
    <row r="499" spans="20:22">
      <c r="T499">
        <v>499</v>
      </c>
      <c r="V499">
        <f t="shared" si="11"/>
        <v>0</v>
      </c>
    </row>
    <row r="500" spans="20:22">
      <c r="T500">
        <v>500</v>
      </c>
      <c r="V500">
        <f t="shared" si="11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</sheetPr>
  <dimension ref="A1:S10"/>
  <sheetViews>
    <sheetView showGridLines="0" showRowColHeaders="0" zoomScaleNormal="100" workbookViewId="0"/>
  </sheetViews>
  <sheetFormatPr baseColWidth="10" defaultRowHeight="15"/>
  <cols>
    <col min="3" max="3" width="18" bestFit="1" customWidth="1"/>
    <col min="4" max="4" width="22.5703125" customWidth="1"/>
    <col min="5" max="5" width="16.140625" customWidth="1"/>
    <col min="7" max="7" width="11.85546875" hidden="1" customWidth="1"/>
    <col min="8" max="8" width="20.140625" bestFit="1" customWidth="1"/>
    <col min="10" max="10" width="18.28515625" customWidth="1"/>
    <col min="11" max="11" width="17" bestFit="1" customWidth="1"/>
    <col min="12" max="12" width="20.7109375" bestFit="1" customWidth="1"/>
    <col min="13" max="13" width="18" bestFit="1" customWidth="1"/>
  </cols>
  <sheetData>
    <row r="1" spans="1:19" ht="21.75" customHeight="1" thickBot="1">
      <c r="A1" s="129"/>
      <c r="B1" s="130"/>
      <c r="C1" s="288" t="s">
        <v>3906</v>
      </c>
      <c r="D1" s="288"/>
      <c r="E1" s="150"/>
      <c r="F1" s="129"/>
      <c r="G1" s="129"/>
      <c r="H1" s="129"/>
      <c r="I1" s="130"/>
      <c r="J1" s="129"/>
      <c r="K1" s="129"/>
      <c r="L1" s="129"/>
      <c r="M1" s="129"/>
      <c r="N1" s="129"/>
      <c r="O1" s="129"/>
      <c r="P1" s="129"/>
      <c r="Q1" s="129"/>
    </row>
    <row r="2" spans="1:19" ht="44.25" customHeight="1" thickTop="1">
      <c r="A2" s="129"/>
      <c r="B2" s="130"/>
      <c r="C2" s="129"/>
      <c r="D2" s="129"/>
      <c r="E2" s="129"/>
      <c r="F2" s="129"/>
      <c r="G2" s="129"/>
      <c r="H2" s="129"/>
      <c r="I2" s="129"/>
      <c r="J2" s="130"/>
      <c r="K2" s="91" t="s">
        <v>180</v>
      </c>
      <c r="L2" s="91" t="s">
        <v>181</v>
      </c>
      <c r="M2" s="91" t="s">
        <v>182</v>
      </c>
      <c r="N2" s="129"/>
      <c r="O2" s="129"/>
      <c r="P2" s="129" t="s">
        <v>183</v>
      </c>
      <c r="Q2" s="131">
        <v>300</v>
      </c>
      <c r="S2" s="132">
        <f>COUNTIF(N11:N500,"x")</f>
        <v>0</v>
      </c>
    </row>
    <row r="3" spans="1:19" ht="21.75" thickBot="1">
      <c r="A3" s="129"/>
      <c r="B3" s="130"/>
      <c r="C3" s="133" t="s">
        <v>125</v>
      </c>
      <c r="D3" s="134"/>
      <c r="E3" s="135"/>
      <c r="F3" s="129"/>
      <c r="G3" s="129"/>
      <c r="H3" s="129"/>
      <c r="I3" s="133" t="s">
        <v>184</v>
      </c>
      <c r="J3" s="136"/>
      <c r="K3" s="92">
        <f>SUMIF(N11:N18,"x",M11:M18)</f>
        <v>0</v>
      </c>
      <c r="L3" s="92">
        <f>D6*K3</f>
        <v>0</v>
      </c>
      <c r="M3" s="92">
        <f>L3/$D$6</f>
        <v>0</v>
      </c>
      <c r="N3" s="137"/>
      <c r="O3" s="137"/>
      <c r="P3" s="129" t="s">
        <v>144</v>
      </c>
      <c r="Q3" s="138">
        <f>IF(B5&gt;Q2,0.7,1)</f>
        <v>1</v>
      </c>
    </row>
    <row r="4" spans="1:19" ht="21">
      <c r="A4" s="129"/>
      <c r="B4" s="130"/>
      <c r="C4" s="133" t="s">
        <v>53</v>
      </c>
      <c r="D4" s="139">
        <v>20</v>
      </c>
      <c r="E4" s="129"/>
      <c r="F4" s="129"/>
      <c r="G4" s="129"/>
      <c r="H4" s="129"/>
      <c r="I4" s="133" t="s">
        <v>185</v>
      </c>
      <c r="J4" s="136"/>
      <c r="K4" s="92">
        <f>17*COUNTIF(N11:N81,"x")</f>
        <v>0</v>
      </c>
      <c r="L4" s="92">
        <f>K4</f>
        <v>0</v>
      </c>
      <c r="M4" s="92">
        <f>L4/$D$6</f>
        <v>0</v>
      </c>
      <c r="N4" s="129"/>
      <c r="O4" s="129"/>
      <c r="P4" s="129"/>
      <c r="Q4" s="129"/>
    </row>
    <row r="5" spans="1:19" ht="21.75" thickBot="1">
      <c r="A5" s="129"/>
      <c r="B5" s="140">
        <f>VLOOKUP(D5,Tableau_NuanceMere[],3,FALSE)</f>
        <v>190</v>
      </c>
      <c r="C5" s="133" t="s">
        <v>175</v>
      </c>
      <c r="D5" s="141" t="s">
        <v>178</v>
      </c>
      <c r="E5" s="129"/>
      <c r="F5" s="129"/>
      <c r="G5" s="129"/>
      <c r="H5" s="129"/>
      <c r="I5" s="142" t="s">
        <v>186</v>
      </c>
      <c r="J5" s="142"/>
      <c r="K5" s="92">
        <f>K4+K3</f>
        <v>0</v>
      </c>
      <c r="L5" s="92">
        <f>L4+L3</f>
        <v>0</v>
      </c>
      <c r="M5" s="92">
        <f>L5/$D$6</f>
        <v>0</v>
      </c>
      <c r="N5" s="129"/>
      <c r="O5" s="129"/>
      <c r="P5" s="129"/>
      <c r="Q5" s="129"/>
    </row>
    <row r="6" spans="1:19" ht="21.75" thickBot="1">
      <c r="A6" s="129"/>
      <c r="B6" s="130"/>
      <c r="C6" s="133" t="s">
        <v>187</v>
      </c>
      <c r="D6" s="141">
        <v>1</v>
      </c>
      <c r="E6" s="129"/>
      <c r="F6" s="129"/>
      <c r="G6" s="129"/>
      <c r="H6" s="129"/>
      <c r="I6" s="142" t="s">
        <v>188</v>
      </c>
      <c r="J6" s="142"/>
      <c r="K6" s="92">
        <f>CONVERT(K5,"sec","mn")</f>
        <v>0</v>
      </c>
      <c r="L6" s="92">
        <f>CONVERT(L5,"sec","mn")</f>
        <v>0</v>
      </c>
      <c r="M6" s="92">
        <f>L6/$D$6</f>
        <v>0</v>
      </c>
      <c r="N6" s="129"/>
      <c r="O6" s="129"/>
      <c r="P6" s="129"/>
      <c r="Q6" s="129"/>
    </row>
    <row r="7" spans="1:19" ht="18.75">
      <c r="A7" s="129"/>
      <c r="B7" s="130"/>
      <c r="C7" s="129"/>
      <c r="D7" s="129"/>
      <c r="E7" s="129"/>
      <c r="F7" s="129"/>
      <c r="G7" s="129"/>
      <c r="H7" s="129"/>
      <c r="I7" s="142" t="s">
        <v>189</v>
      </c>
      <c r="J7" s="142"/>
      <c r="K7" s="143">
        <f>K6/24</f>
        <v>0</v>
      </c>
      <c r="L7" s="143">
        <f>L6/24</f>
        <v>0</v>
      </c>
      <c r="M7" s="143">
        <f>L7/$D$6</f>
        <v>0</v>
      </c>
      <c r="N7" s="129"/>
      <c r="O7" s="129"/>
      <c r="P7" s="129"/>
      <c r="Q7" s="129"/>
    </row>
    <row r="8" spans="1:19" ht="15.75" thickBot="1">
      <c r="B8" s="128"/>
      <c r="I8" s="128"/>
    </row>
    <row r="9" spans="1:19" ht="37.5">
      <c r="B9" s="128"/>
      <c r="C9" s="291" t="s">
        <v>190</v>
      </c>
      <c r="D9" s="293" t="s">
        <v>191</v>
      </c>
      <c r="E9" s="295" t="s">
        <v>192</v>
      </c>
      <c r="F9" s="295" t="s">
        <v>193</v>
      </c>
      <c r="G9" s="293" t="s">
        <v>194</v>
      </c>
      <c r="H9" s="144" t="s">
        <v>195</v>
      </c>
      <c r="I9" s="145" t="s">
        <v>177</v>
      </c>
      <c r="J9" s="144" t="s">
        <v>196</v>
      </c>
      <c r="K9" s="146" t="s">
        <v>197</v>
      </c>
      <c r="L9" s="146" t="s">
        <v>198</v>
      </c>
      <c r="M9" s="289" t="s">
        <v>199</v>
      </c>
    </row>
    <row r="10" spans="1:19" ht="19.5" thickBot="1">
      <c r="B10" s="128"/>
      <c r="C10" s="292"/>
      <c r="D10" s="294"/>
      <c r="E10" s="294"/>
      <c r="F10" s="294"/>
      <c r="G10" s="294"/>
      <c r="H10" s="147" t="s">
        <v>176</v>
      </c>
      <c r="I10" s="148" t="s">
        <v>200</v>
      </c>
      <c r="J10" s="147" t="s">
        <v>201</v>
      </c>
      <c r="K10" s="147" t="s">
        <v>179</v>
      </c>
      <c r="L10" s="147" t="s">
        <v>87</v>
      </c>
      <c r="M10" s="290"/>
    </row>
  </sheetData>
  <mergeCells count="7">
    <mergeCell ref="C1:D1"/>
    <mergeCell ref="M9:M10"/>
    <mergeCell ref="C9:C10"/>
    <mergeCell ref="D9:D10"/>
    <mergeCell ref="E9:E10"/>
    <mergeCell ref="F9:F10"/>
    <mergeCell ref="G9:G10"/>
  </mergeCells>
  <dataValidations count="3">
    <dataValidation type="list" allowBlank="1" showInputMessage="1" showErrorMessage="1" sqref="D5">
      <formula1>S004_Nuance</formula1>
    </dataValidation>
    <dataValidation type="list" allowBlank="1" showInputMessage="1" showErrorMessage="1" errorTitle="Erreur" error="Vous devez choisir une opération dans la liste" sqref="N6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CX59"/>
  <sheetViews>
    <sheetView topLeftCell="BK1" workbookViewId="0">
      <selection activeCell="BW30" sqref="BW30"/>
    </sheetView>
  </sheetViews>
  <sheetFormatPr baseColWidth="10" defaultRowHeight="15"/>
  <cols>
    <col min="1" max="1" width="12.85546875" bestFit="1" customWidth="1"/>
    <col min="2" max="2" width="12.85546875" customWidth="1"/>
    <col min="3" max="3" width="11.42578125" customWidth="1"/>
    <col min="4" max="4" width="9.85546875" customWidth="1"/>
    <col min="5" max="5" width="10" customWidth="1"/>
    <col min="6" max="6" width="9.28515625" customWidth="1"/>
    <col min="7" max="7" width="15.85546875" customWidth="1"/>
    <col min="8" max="9" width="13.28515625" customWidth="1"/>
    <col min="10" max="10" width="14.7109375" customWidth="1"/>
    <col min="11" max="11" width="15.140625" customWidth="1"/>
    <col min="12" max="12" width="10" customWidth="1"/>
    <col min="13" max="13" width="9.28515625" customWidth="1"/>
    <col min="14" max="14" width="15.85546875" customWidth="1"/>
    <col min="15" max="16" width="13.28515625" customWidth="1"/>
    <col min="17" max="17" width="11.140625" customWidth="1"/>
    <col min="18" max="18" width="9.28515625" customWidth="1"/>
    <col min="19" max="19" width="5.28515625" customWidth="1"/>
    <col min="20" max="20" width="12" customWidth="1"/>
    <col min="21" max="21" width="13.28515625" customWidth="1"/>
    <col min="22" max="22" width="6" customWidth="1"/>
    <col min="23" max="23" width="14.85546875" customWidth="1"/>
    <col min="24" max="24" width="11" customWidth="1"/>
    <col min="26" max="26" width="9.28515625" customWidth="1"/>
    <col min="27" max="27" width="5.28515625" customWidth="1"/>
    <col min="28" max="28" width="7.42578125" customWidth="1"/>
    <col min="29" max="29" width="13.28515625" customWidth="1"/>
    <col min="30" max="30" width="6" customWidth="1"/>
    <col min="31" max="31" width="7" customWidth="1"/>
    <col min="32" max="32" width="11" customWidth="1"/>
    <col min="33" max="33" width="8" customWidth="1"/>
    <col min="34" max="34" width="11.140625" customWidth="1"/>
    <col min="35" max="35" width="8.140625" customWidth="1"/>
    <col min="36" max="36" width="11.140625" customWidth="1"/>
    <col min="37" max="37" width="9.28515625" customWidth="1"/>
    <col min="38" max="38" width="5.28515625" customWidth="1"/>
    <col min="39" max="39" width="7.42578125" customWidth="1"/>
    <col min="40" max="40" width="13.28515625" customWidth="1"/>
    <col min="41" max="41" width="6" customWidth="1"/>
    <col min="42" max="42" width="13" customWidth="1"/>
    <col min="43" max="43" width="11" customWidth="1"/>
    <col min="44" max="44" width="3.7109375" customWidth="1"/>
    <col min="45" max="45" width="5" customWidth="1"/>
    <col min="46" max="46" width="5.28515625" customWidth="1"/>
    <col min="48" max="48" width="9.28515625" customWidth="1"/>
    <col min="49" max="49" width="5.28515625" customWidth="1"/>
    <col min="50" max="50" width="12" customWidth="1"/>
    <col min="51" max="51" width="13.28515625" customWidth="1"/>
    <col min="52" max="52" width="6" customWidth="1"/>
    <col min="53" max="53" width="16.140625" customWidth="1"/>
    <col min="54" max="54" width="11" customWidth="1"/>
    <col min="55" max="55" width="11.140625" customWidth="1"/>
    <col min="57" max="57" width="11.42578125" customWidth="1"/>
    <col min="58" max="58" width="7.42578125" customWidth="1"/>
    <col min="59" max="59" width="12.140625" customWidth="1"/>
    <col min="60" max="60" width="15.42578125" customWidth="1"/>
    <col min="61" max="61" width="8.140625" customWidth="1"/>
    <col min="62" max="62" width="16" customWidth="1"/>
    <col min="63" max="63" width="13.140625" customWidth="1"/>
    <col min="64" max="64" width="13.28515625" customWidth="1"/>
    <col min="65" max="65" width="14.85546875" customWidth="1"/>
    <col min="67" max="67" width="11.140625" customWidth="1"/>
    <col min="68" max="68" width="9.28515625" customWidth="1"/>
    <col min="69" max="69" width="5.28515625" style="128" customWidth="1"/>
    <col min="70" max="70" width="7.42578125" style="128" customWidth="1"/>
    <col min="71" max="71" width="13.28515625" customWidth="1"/>
    <col min="72" max="72" width="6" customWidth="1"/>
    <col min="73" max="73" width="18.85546875" customWidth="1"/>
    <col min="74" max="74" width="11" customWidth="1"/>
    <col min="76" max="76" width="13.28515625" customWidth="1"/>
    <col min="77" max="77" width="11.42578125" customWidth="1"/>
    <col min="78" max="78" width="7.42578125" customWidth="1"/>
    <col min="79" max="79" width="12.140625" customWidth="1"/>
    <col min="80" max="80" width="15.42578125" customWidth="1"/>
    <col min="81" max="81" width="8.140625" customWidth="1"/>
    <col min="82" max="82" width="15.5703125" customWidth="1"/>
    <col min="83" max="83" width="16" customWidth="1"/>
    <col min="85" max="85" width="13.28515625" customWidth="1"/>
    <col min="86" max="86" width="11.42578125" customWidth="1"/>
    <col min="87" max="87" width="7.42578125" customWidth="1"/>
    <col min="88" max="88" width="12.140625" customWidth="1"/>
    <col min="89" max="89" width="15.42578125" customWidth="1"/>
    <col min="90" max="90" width="8.140625" customWidth="1"/>
    <col min="91" max="91" width="16.28515625" customWidth="1"/>
    <col min="92" max="92" width="19" customWidth="1"/>
    <col min="93" max="93" width="13.140625" customWidth="1"/>
    <col min="95" max="95" width="13.28515625" customWidth="1"/>
    <col min="96" max="96" width="11.42578125" customWidth="1"/>
    <col min="97" max="97" width="7.42578125" customWidth="1"/>
    <col min="98" max="98" width="12.140625" customWidth="1"/>
    <col min="99" max="99" width="15.42578125" customWidth="1"/>
    <col min="100" max="100" width="8.140625" customWidth="1"/>
    <col min="101" max="101" width="15.5703125" customWidth="1"/>
    <col min="102" max="102" width="16.28515625" customWidth="1"/>
  </cols>
  <sheetData>
    <row r="1" spans="1:102">
      <c r="C1" s="93"/>
      <c r="D1" s="93"/>
      <c r="E1" s="93"/>
      <c r="F1" s="93"/>
      <c r="G1" s="93"/>
      <c r="H1" s="93"/>
      <c r="I1" s="93"/>
      <c r="J1" s="93" t="s">
        <v>170</v>
      </c>
      <c r="K1" s="93"/>
      <c r="L1" s="93"/>
      <c r="M1" s="93"/>
      <c r="N1" s="93"/>
      <c r="Q1" t="s">
        <v>164</v>
      </c>
      <c r="Z1" t="s">
        <v>165</v>
      </c>
      <c r="AJ1" t="s">
        <v>171</v>
      </c>
      <c r="AL1">
        <f>MIN(Tableau_GrainFinition[mini])</f>
        <v>9.75</v>
      </c>
      <c r="AM1">
        <f>MAX(Tableau_GrainFinition[maxi])</f>
        <v>164</v>
      </c>
      <c r="AV1" t="s">
        <v>172</v>
      </c>
      <c r="BE1" t="s">
        <v>173</v>
      </c>
      <c r="BO1" t="s">
        <v>169</v>
      </c>
      <c r="BX1" t="s">
        <v>166</v>
      </c>
      <c r="CG1" t="s">
        <v>167</v>
      </c>
      <c r="CQ1" t="s">
        <v>3973</v>
      </c>
    </row>
    <row r="2" spans="1:102">
      <c r="A2" t="s">
        <v>174</v>
      </c>
      <c r="D2"/>
      <c r="E2"/>
      <c r="F2"/>
      <c r="G2"/>
      <c r="H2"/>
      <c r="J2"/>
      <c r="K2"/>
      <c r="L2"/>
      <c r="M2"/>
      <c r="N2"/>
      <c r="O2"/>
      <c r="Q2"/>
      <c r="R2"/>
      <c r="S2"/>
      <c r="T2"/>
      <c r="U2"/>
      <c r="V2"/>
      <c r="W2"/>
      <c r="X2"/>
      <c r="Z2"/>
      <c r="AA2"/>
      <c r="AB2"/>
      <c r="AC2"/>
      <c r="AD2"/>
      <c r="AE2"/>
      <c r="AF2"/>
      <c r="AG2"/>
      <c r="AH2"/>
      <c r="AJ2"/>
      <c r="AK2"/>
      <c r="AL2"/>
      <c r="AM2"/>
      <c r="AN2"/>
      <c r="AO2"/>
      <c r="AP2"/>
      <c r="AQ2"/>
      <c r="AR2"/>
      <c r="AS2"/>
      <c r="AT2"/>
      <c r="AV2"/>
      <c r="AW2"/>
      <c r="AX2"/>
      <c r="AY2"/>
      <c r="AZ2"/>
      <c r="BA2"/>
      <c r="BB2"/>
      <c r="BC2"/>
      <c r="BE2"/>
      <c r="BF2"/>
      <c r="BG2"/>
      <c r="BH2"/>
      <c r="BI2"/>
      <c r="BJ2"/>
      <c r="BK2"/>
      <c r="BL2"/>
      <c r="BM2"/>
      <c r="BO2"/>
      <c r="BP2"/>
      <c r="BQ2" s="128"/>
      <c r="BR2" s="128"/>
      <c r="BS2"/>
      <c r="BT2"/>
      <c r="BU2"/>
      <c r="BV2"/>
      <c r="BX2"/>
      <c r="BY2"/>
      <c r="BZ2"/>
      <c r="CA2"/>
      <c r="CB2"/>
      <c r="CC2"/>
      <c r="CD2"/>
      <c r="CE2"/>
      <c r="CG2"/>
      <c r="CH2"/>
      <c r="CI2"/>
      <c r="CJ2"/>
      <c r="CK2"/>
      <c r="CL2"/>
      <c r="CM2"/>
      <c r="CN2"/>
      <c r="CO2"/>
      <c r="CQ2"/>
      <c r="CR2"/>
      <c r="CS2"/>
      <c r="CT2"/>
      <c r="CU2"/>
      <c r="CV2"/>
      <c r="CW2"/>
      <c r="CX2"/>
    </row>
    <row r="3" spans="1:102">
      <c r="A3" t="s">
        <v>21</v>
      </c>
      <c r="D3"/>
      <c r="E3"/>
      <c r="F3"/>
      <c r="G3"/>
      <c r="H3"/>
      <c r="J3"/>
      <c r="K3"/>
      <c r="L3"/>
      <c r="M3"/>
      <c r="N3"/>
      <c r="O3"/>
      <c r="Q3" s="252"/>
      <c r="R3" s="128"/>
      <c r="S3" s="252"/>
      <c r="T3" s="252"/>
      <c r="U3" s="252"/>
      <c r="V3" s="252"/>
      <c r="W3" s="252"/>
      <c r="X3" s="252"/>
      <c r="Z3"/>
      <c r="AA3"/>
      <c r="AB3"/>
      <c r="AC3"/>
      <c r="AE3"/>
      <c r="AF3"/>
      <c r="AG3"/>
      <c r="AH3"/>
      <c r="AJ3"/>
      <c r="AK3"/>
      <c r="AL3"/>
      <c r="AM3"/>
      <c r="AN3"/>
      <c r="AP3"/>
      <c r="AQ3"/>
      <c r="AR3"/>
      <c r="AS3"/>
      <c r="AT3"/>
      <c r="AV3"/>
      <c r="AW3"/>
      <c r="AX3"/>
      <c r="AY3"/>
      <c r="AZ3"/>
      <c r="BA3"/>
      <c r="BB3"/>
      <c r="BC3"/>
      <c r="BE3"/>
      <c r="BF3"/>
      <c r="BG3"/>
      <c r="BH3"/>
      <c r="BI3"/>
      <c r="BJ3"/>
      <c r="BK3"/>
      <c r="BL3"/>
      <c r="BM3"/>
      <c r="BO3"/>
      <c r="BP3"/>
      <c r="BQ3" s="128"/>
      <c r="BR3" s="128"/>
      <c r="BS3"/>
      <c r="BT3"/>
      <c r="BU3"/>
      <c r="BV3"/>
      <c r="BX3"/>
      <c r="BY3"/>
      <c r="BZ3"/>
      <c r="CA3"/>
      <c r="CB3"/>
      <c r="CC3"/>
      <c r="CD3"/>
      <c r="CE3"/>
      <c r="CG3"/>
      <c r="CH3"/>
      <c r="CI3"/>
      <c r="CJ3"/>
      <c r="CK3"/>
      <c r="CL3"/>
      <c r="CM3"/>
      <c r="CN3"/>
      <c r="CO3"/>
      <c r="CQ3"/>
      <c r="CR3"/>
      <c r="CS3"/>
      <c r="CT3"/>
      <c r="CU3"/>
      <c r="CV3"/>
      <c r="CW3"/>
      <c r="CX3"/>
    </row>
    <row r="4" spans="1:102">
      <c r="A4" t="s">
        <v>168</v>
      </c>
      <c r="D4"/>
      <c r="E4"/>
      <c r="F4"/>
      <c r="G4"/>
      <c r="H4"/>
      <c r="J4"/>
      <c r="K4"/>
      <c r="L4"/>
      <c r="M4"/>
      <c r="N4"/>
      <c r="O4"/>
      <c r="Q4" s="252"/>
      <c r="R4" s="128"/>
      <c r="S4" s="252"/>
      <c r="T4" s="252"/>
      <c r="U4" s="252"/>
      <c r="V4" s="252"/>
      <c r="W4" s="252"/>
      <c r="X4" s="252"/>
      <c r="Z4"/>
      <c r="AA4"/>
      <c r="AB4"/>
      <c r="AC4"/>
      <c r="AE4"/>
      <c r="AF4"/>
      <c r="AG4"/>
      <c r="AH4"/>
      <c r="AJ4"/>
      <c r="AK4"/>
      <c r="AL4"/>
      <c r="AM4"/>
      <c r="AN4"/>
      <c r="AP4"/>
      <c r="AQ4"/>
      <c r="AR4"/>
      <c r="AS4"/>
      <c r="AT4"/>
      <c r="AV4"/>
      <c r="AW4"/>
      <c r="AX4"/>
      <c r="AY4"/>
      <c r="AZ4"/>
      <c r="BA4"/>
      <c r="BB4"/>
      <c r="BC4"/>
      <c r="BE4"/>
      <c r="BF4"/>
      <c r="BG4"/>
      <c r="BH4"/>
      <c r="BI4"/>
      <c r="BJ4"/>
      <c r="BK4"/>
      <c r="BL4"/>
      <c r="BM4"/>
      <c r="BO4"/>
      <c r="BP4"/>
      <c r="BQ4" s="128"/>
      <c r="BR4" s="128"/>
      <c r="BS4"/>
      <c r="BT4"/>
      <c r="BU4"/>
      <c r="BV4"/>
      <c r="BX4"/>
      <c r="BY4"/>
      <c r="BZ4"/>
      <c r="CA4"/>
      <c r="CB4"/>
      <c r="CC4"/>
      <c r="CD4"/>
      <c r="CE4"/>
      <c r="CG4"/>
      <c r="CH4"/>
      <c r="CI4"/>
      <c r="CJ4"/>
      <c r="CK4"/>
      <c r="CL4"/>
      <c r="CM4"/>
      <c r="CN4"/>
      <c r="CO4"/>
      <c r="CQ4"/>
      <c r="CR4"/>
      <c r="CS4"/>
      <c r="CT4"/>
      <c r="CU4"/>
      <c r="CV4"/>
      <c r="CW4"/>
      <c r="CX4"/>
    </row>
    <row r="5" spans="1:102">
      <c r="A5" t="s">
        <v>169</v>
      </c>
      <c r="D5"/>
      <c r="E5"/>
      <c r="F5"/>
      <c r="G5"/>
      <c r="H5"/>
      <c r="J5"/>
      <c r="K5"/>
      <c r="L5"/>
      <c r="M5"/>
      <c r="N5"/>
      <c r="O5"/>
      <c r="Q5" s="252"/>
      <c r="R5" s="128"/>
      <c r="S5" s="252"/>
      <c r="T5" s="252"/>
      <c r="U5" s="252"/>
      <c r="V5" s="252"/>
      <c r="W5" s="252"/>
      <c r="X5" s="252"/>
      <c r="Z5"/>
      <c r="AA5"/>
      <c r="AB5"/>
      <c r="AC5"/>
      <c r="AE5"/>
      <c r="AF5"/>
      <c r="AG5"/>
      <c r="AH5"/>
      <c r="AJ5"/>
      <c r="AK5"/>
      <c r="AL5"/>
      <c r="AM5"/>
      <c r="AN5"/>
      <c r="AP5"/>
      <c r="AQ5"/>
      <c r="AR5"/>
      <c r="AS5"/>
      <c r="AT5"/>
      <c r="AV5"/>
      <c r="AW5"/>
      <c r="AX5"/>
      <c r="AY5"/>
      <c r="AZ5"/>
      <c r="BA5"/>
      <c r="BB5"/>
      <c r="BC5"/>
      <c r="BE5"/>
      <c r="BF5"/>
      <c r="BG5"/>
      <c r="BH5"/>
      <c r="BI5"/>
      <c r="BJ5"/>
      <c r="BK5"/>
      <c r="BL5"/>
      <c r="BM5"/>
      <c r="BO5"/>
      <c r="BP5"/>
      <c r="BQ5" s="128"/>
      <c r="BR5" s="128"/>
      <c r="BS5"/>
      <c r="BT5"/>
      <c r="BU5"/>
      <c r="BV5"/>
      <c r="BX5"/>
      <c r="BY5"/>
      <c r="BZ5"/>
      <c r="CA5"/>
      <c r="CB5"/>
      <c r="CC5"/>
      <c r="CD5"/>
      <c r="CE5"/>
      <c r="CG5"/>
      <c r="CH5"/>
      <c r="CI5"/>
      <c r="CJ5"/>
      <c r="CK5"/>
      <c r="CL5"/>
      <c r="CM5"/>
      <c r="CN5"/>
      <c r="CO5"/>
      <c r="CQ5"/>
      <c r="CR5"/>
      <c r="CS5"/>
      <c r="CT5"/>
      <c r="CU5"/>
      <c r="CV5"/>
      <c r="CW5"/>
      <c r="CX5"/>
    </row>
    <row r="6" spans="1:102">
      <c r="A6" t="s">
        <v>167</v>
      </c>
      <c r="D6"/>
      <c r="E6"/>
      <c r="F6"/>
      <c r="G6"/>
      <c r="H6"/>
      <c r="J6"/>
      <c r="K6"/>
      <c r="L6"/>
      <c r="M6"/>
      <c r="N6"/>
      <c r="O6"/>
      <c r="Q6" s="252"/>
      <c r="R6" s="128"/>
      <c r="S6" s="252"/>
      <c r="T6" s="252"/>
      <c r="U6" s="252"/>
      <c r="V6" s="252"/>
      <c r="W6" s="252"/>
      <c r="X6" s="252"/>
      <c r="Z6"/>
      <c r="AA6"/>
      <c r="AB6"/>
      <c r="AC6"/>
      <c r="AE6"/>
      <c r="AF6"/>
      <c r="AG6"/>
      <c r="AH6"/>
      <c r="AJ6"/>
      <c r="AK6"/>
      <c r="AL6"/>
      <c r="AM6"/>
      <c r="AN6"/>
      <c r="AP6"/>
      <c r="AQ6"/>
      <c r="AR6"/>
      <c r="AS6"/>
      <c r="AT6"/>
      <c r="AV6"/>
      <c r="AW6"/>
      <c r="AX6"/>
      <c r="AY6"/>
      <c r="AZ6"/>
      <c r="BA6"/>
      <c r="BB6"/>
      <c r="BC6"/>
      <c r="BE6"/>
      <c r="BF6"/>
      <c r="BG6"/>
      <c r="BH6"/>
      <c r="BI6"/>
      <c r="BJ6"/>
      <c r="BK6"/>
      <c r="BL6"/>
      <c r="BM6"/>
      <c r="BO6"/>
      <c r="BP6"/>
      <c r="BQ6" s="128"/>
      <c r="BR6" s="128"/>
      <c r="BS6"/>
      <c r="BT6"/>
      <c r="BU6"/>
      <c r="BV6"/>
      <c r="BX6"/>
      <c r="BY6"/>
      <c r="BZ6"/>
      <c r="CA6"/>
      <c r="CB6"/>
      <c r="CC6"/>
      <c r="CD6"/>
      <c r="CE6"/>
      <c r="CG6"/>
      <c r="CH6"/>
      <c r="CI6"/>
      <c r="CJ6"/>
      <c r="CK6"/>
      <c r="CL6"/>
      <c r="CM6"/>
      <c r="CN6"/>
      <c r="CO6"/>
      <c r="CQ6" s="239"/>
      <c r="CR6" s="239"/>
      <c r="CS6" s="239"/>
      <c r="CT6" s="239"/>
      <c r="CU6" s="239"/>
      <c r="CV6" s="239"/>
      <c r="CW6" s="239"/>
      <c r="CX6" s="239"/>
    </row>
    <row r="7" spans="1:102">
      <c r="A7" t="s">
        <v>3982</v>
      </c>
      <c r="D7"/>
      <c r="E7"/>
      <c r="F7"/>
      <c r="G7"/>
      <c r="H7"/>
      <c r="J7"/>
      <c r="K7"/>
      <c r="L7"/>
      <c r="M7"/>
      <c r="N7"/>
      <c r="O7"/>
      <c r="Q7" s="252"/>
      <c r="R7" s="128"/>
      <c r="S7" s="252"/>
      <c r="T7" s="252"/>
      <c r="U7" s="252"/>
      <c r="V7" s="252"/>
      <c r="W7" s="252"/>
      <c r="X7" s="252"/>
      <c r="Z7"/>
      <c r="AA7"/>
      <c r="AB7"/>
      <c r="AC7"/>
      <c r="AE7"/>
      <c r="AF7"/>
      <c r="AG7"/>
      <c r="AH7"/>
      <c r="AJ7"/>
      <c r="AK7"/>
      <c r="AL7"/>
      <c r="AM7"/>
      <c r="AN7"/>
      <c r="AP7"/>
      <c r="AQ7"/>
      <c r="AR7"/>
      <c r="AS7"/>
      <c r="AT7"/>
      <c r="BE7"/>
      <c r="BF7"/>
      <c r="BG7"/>
      <c r="BH7"/>
      <c r="BI7"/>
      <c r="BJ7"/>
      <c r="BK7"/>
      <c r="BL7"/>
      <c r="BM7"/>
      <c r="BO7"/>
      <c r="BP7"/>
      <c r="BQ7" s="128"/>
      <c r="BR7" s="128"/>
      <c r="BS7"/>
      <c r="BT7"/>
      <c r="BU7"/>
      <c r="BV7"/>
      <c r="BX7"/>
      <c r="BY7"/>
      <c r="BZ7"/>
      <c r="CA7"/>
      <c r="CB7"/>
      <c r="CC7"/>
      <c r="CD7"/>
      <c r="CE7"/>
      <c r="CG7"/>
      <c r="CH7"/>
      <c r="CI7"/>
      <c r="CJ7"/>
      <c r="CK7"/>
      <c r="CL7"/>
      <c r="CM7"/>
      <c r="CN7"/>
      <c r="CO7"/>
      <c r="CQ7" s="239"/>
      <c r="CR7" s="239"/>
      <c r="CS7" s="239"/>
      <c r="CT7" s="239"/>
      <c r="CU7" s="239"/>
      <c r="CV7" s="239"/>
      <c r="CW7" s="239"/>
      <c r="CX7" s="239"/>
    </row>
    <row r="8" spans="1:102">
      <c r="A8" t="s">
        <v>164</v>
      </c>
      <c r="D8"/>
      <c r="E8"/>
      <c r="F8"/>
      <c r="G8"/>
      <c r="H8"/>
      <c r="J8"/>
      <c r="K8"/>
      <c r="L8"/>
      <c r="M8"/>
      <c r="N8"/>
      <c r="O8"/>
      <c r="Q8" s="252"/>
      <c r="R8" s="128"/>
      <c r="S8" s="252"/>
      <c r="T8" s="252"/>
      <c r="U8" s="252"/>
      <c r="V8" s="252"/>
      <c r="W8" s="252"/>
      <c r="X8" s="252"/>
      <c r="Z8"/>
      <c r="AA8"/>
      <c r="AB8"/>
      <c r="AC8"/>
      <c r="AE8"/>
      <c r="AF8"/>
      <c r="AG8"/>
      <c r="AH8"/>
      <c r="AJ8"/>
      <c r="AK8"/>
      <c r="AL8"/>
      <c r="AM8"/>
      <c r="AN8"/>
      <c r="AP8"/>
      <c r="AQ8"/>
      <c r="AR8"/>
      <c r="AS8"/>
      <c r="AT8"/>
      <c r="BE8"/>
      <c r="BF8"/>
      <c r="BG8"/>
      <c r="BH8"/>
      <c r="BI8"/>
      <c r="BJ8"/>
      <c r="BK8"/>
      <c r="BL8"/>
      <c r="BM8"/>
      <c r="BO8"/>
      <c r="BP8"/>
      <c r="BQ8" s="128"/>
      <c r="BR8" s="128"/>
      <c r="BS8"/>
      <c r="BT8"/>
      <c r="BU8"/>
      <c r="BV8"/>
      <c r="BX8" s="239"/>
      <c r="BY8" s="239"/>
      <c r="BZ8" s="239"/>
      <c r="CA8" s="239"/>
      <c r="CB8" s="239"/>
      <c r="CC8" s="239"/>
      <c r="CD8" s="239"/>
      <c r="CE8" s="239"/>
      <c r="CG8" s="239"/>
      <c r="CH8" s="239"/>
      <c r="CI8" s="239"/>
      <c r="CJ8" s="239"/>
      <c r="CK8" s="239"/>
      <c r="CL8" s="239"/>
      <c r="CM8" s="239"/>
      <c r="CN8" s="239"/>
      <c r="CO8" s="239"/>
      <c r="CQ8" s="239"/>
      <c r="CR8" s="239"/>
      <c r="CS8" s="239"/>
      <c r="CT8" s="239"/>
      <c r="CU8" s="239"/>
      <c r="CV8" s="239"/>
      <c r="CW8" s="239"/>
      <c r="CX8" s="239"/>
    </row>
    <row r="9" spans="1:102">
      <c r="A9" t="s">
        <v>166</v>
      </c>
      <c r="D9"/>
      <c r="E9"/>
      <c r="F9"/>
      <c r="G9"/>
      <c r="H9"/>
      <c r="J9"/>
      <c r="K9"/>
      <c r="L9"/>
      <c r="M9"/>
      <c r="N9"/>
      <c r="O9"/>
      <c r="Q9" s="252"/>
      <c r="R9" s="128"/>
      <c r="S9" s="252"/>
      <c r="T9" s="252"/>
      <c r="U9" s="252"/>
      <c r="V9" s="252"/>
      <c r="W9" s="252"/>
      <c r="X9" s="252"/>
      <c r="Z9"/>
      <c r="AA9"/>
      <c r="AB9"/>
      <c r="AC9"/>
      <c r="AE9"/>
      <c r="AF9"/>
      <c r="AG9"/>
      <c r="AH9"/>
      <c r="BE9"/>
      <c r="BF9"/>
      <c r="BG9"/>
      <c r="BH9"/>
      <c r="BI9"/>
      <c r="BJ9"/>
      <c r="BK9"/>
      <c r="BL9"/>
      <c r="BM9"/>
      <c r="BX9" s="239"/>
      <c r="BY9" s="239"/>
      <c r="BZ9" s="239"/>
      <c r="CA9" s="239"/>
      <c r="CB9" s="239"/>
      <c r="CC9" s="239"/>
      <c r="CD9" s="239"/>
      <c r="CE9" s="239"/>
      <c r="CG9" s="239"/>
      <c r="CH9" s="239"/>
      <c r="CI9" s="239"/>
      <c r="CJ9" s="239"/>
      <c r="CK9" s="239"/>
      <c r="CL9" s="239"/>
      <c r="CM9" s="239"/>
      <c r="CN9" s="239"/>
      <c r="CO9" s="239"/>
      <c r="CQ9" s="239"/>
      <c r="CR9" s="239"/>
      <c r="CS9" s="239"/>
      <c r="CT9" s="239"/>
      <c r="CU9" s="239"/>
      <c r="CV9" s="239"/>
      <c r="CW9" s="239"/>
      <c r="CX9" s="239"/>
    </row>
    <row r="10" spans="1:102">
      <c r="A10" t="s">
        <v>165</v>
      </c>
      <c r="J10"/>
      <c r="K10"/>
      <c r="L10"/>
      <c r="M10"/>
      <c r="N10"/>
      <c r="O10"/>
      <c r="Q10" s="252"/>
      <c r="R10" s="128"/>
      <c r="S10" s="252"/>
      <c r="T10" s="252"/>
      <c r="U10" s="252"/>
      <c r="V10" s="252"/>
      <c r="W10" s="252"/>
      <c r="X10" s="252"/>
      <c r="Z10"/>
      <c r="AA10"/>
      <c r="AB10"/>
      <c r="AC10"/>
      <c r="AE10"/>
      <c r="AF10"/>
      <c r="AG10"/>
      <c r="AH10"/>
      <c r="BE10"/>
      <c r="BF10"/>
      <c r="BG10"/>
      <c r="BH10"/>
      <c r="BI10"/>
      <c r="BJ10"/>
      <c r="BK10"/>
      <c r="BL10"/>
      <c r="BM10"/>
      <c r="BX10" s="239"/>
      <c r="BY10" s="239"/>
      <c r="BZ10" s="239"/>
      <c r="CA10" s="239"/>
      <c r="CB10" s="239"/>
      <c r="CC10" s="239"/>
      <c r="CD10" s="239"/>
      <c r="CE10" s="239"/>
      <c r="CG10" s="239"/>
      <c r="CH10" s="239"/>
      <c r="CI10" s="239"/>
      <c r="CJ10" s="239"/>
      <c r="CK10" s="239"/>
      <c r="CL10" s="239"/>
      <c r="CM10" s="239"/>
      <c r="CN10" s="239"/>
      <c r="CO10" s="239"/>
    </row>
    <row r="11" spans="1:102">
      <c r="A11" t="s">
        <v>3973</v>
      </c>
      <c r="J11"/>
      <c r="K11"/>
      <c r="L11"/>
      <c r="M11"/>
      <c r="N11"/>
      <c r="O11"/>
      <c r="Q11" s="252"/>
      <c r="R11" s="128"/>
      <c r="S11" s="252"/>
      <c r="T11" s="252"/>
      <c r="U11" s="252"/>
      <c r="V11" s="252"/>
      <c r="W11" s="252"/>
      <c r="X11" s="252"/>
      <c r="Z11"/>
      <c r="AA11"/>
      <c r="AB11"/>
      <c r="AC11"/>
      <c r="AE11"/>
      <c r="AF11"/>
      <c r="AG11"/>
      <c r="AH11"/>
      <c r="BE11"/>
      <c r="BF11"/>
      <c r="BG11"/>
      <c r="BH11"/>
      <c r="BI11"/>
      <c r="BJ11"/>
      <c r="BK11"/>
      <c r="BL11"/>
      <c r="BM11"/>
      <c r="BX11" s="239"/>
      <c r="BY11" s="239"/>
      <c r="BZ11" s="239"/>
      <c r="CA11" s="239"/>
      <c r="CB11" s="239"/>
      <c r="CC11" s="239"/>
      <c r="CD11" s="239"/>
      <c r="CE11" s="239"/>
      <c r="CG11" s="239"/>
      <c r="CH11" s="239"/>
      <c r="CI11" s="239"/>
      <c r="CJ11" s="239"/>
      <c r="CK11" s="239"/>
      <c r="CL11" s="239"/>
      <c r="CM11" s="239"/>
      <c r="CN11" s="239"/>
      <c r="CO11" s="239"/>
    </row>
    <row r="12" spans="1:102">
      <c r="J12"/>
      <c r="K12"/>
      <c r="L12"/>
      <c r="M12"/>
      <c r="N12"/>
      <c r="O12"/>
      <c r="Q12" s="252"/>
      <c r="R12" s="128"/>
      <c r="S12" s="252"/>
      <c r="T12" s="252"/>
      <c r="U12" s="252"/>
      <c r="V12" s="252"/>
      <c r="W12" s="252"/>
      <c r="X12" s="252"/>
      <c r="Z12"/>
      <c r="AA12"/>
      <c r="AB12"/>
      <c r="AC12"/>
      <c r="AE12"/>
      <c r="AF12"/>
      <c r="AG12"/>
      <c r="AH12"/>
    </row>
    <row r="13" spans="1:102">
      <c r="J13"/>
      <c r="K13"/>
      <c r="L13"/>
      <c r="M13"/>
      <c r="N13"/>
      <c r="O13"/>
      <c r="Q13" s="252"/>
      <c r="R13" s="128"/>
      <c r="S13" s="252"/>
      <c r="T13" s="252"/>
      <c r="U13" s="252"/>
      <c r="V13" s="252"/>
      <c r="W13" s="252"/>
      <c r="X13" s="252"/>
    </row>
    <row r="14" spans="1:102">
      <c r="J14"/>
      <c r="K14"/>
      <c r="L14"/>
      <c r="M14"/>
      <c r="N14"/>
      <c r="O14"/>
      <c r="Q14" s="252"/>
      <c r="R14" s="128"/>
      <c r="S14" s="252"/>
      <c r="T14" s="252"/>
      <c r="U14" s="252"/>
      <c r="V14" s="252"/>
      <c r="W14" s="252"/>
      <c r="X14" s="252"/>
    </row>
    <row r="15" spans="1:102">
      <c r="J15"/>
      <c r="K15"/>
      <c r="L15"/>
      <c r="M15"/>
      <c r="N15"/>
      <c r="O15"/>
      <c r="Q15" s="252"/>
      <c r="R15" s="128"/>
      <c r="S15" s="252"/>
      <c r="T15" s="252"/>
      <c r="U15" s="252"/>
      <c r="V15" s="252"/>
      <c r="W15" s="252"/>
      <c r="X15" s="252"/>
    </row>
    <row r="16" spans="1:102">
      <c r="J16"/>
      <c r="K16"/>
      <c r="L16"/>
      <c r="M16"/>
      <c r="N16"/>
      <c r="O16"/>
      <c r="Q16" s="252"/>
      <c r="R16" s="128"/>
      <c r="S16" s="252"/>
      <c r="T16" s="252"/>
      <c r="U16" s="252"/>
      <c r="V16" s="252"/>
      <c r="W16" s="252"/>
      <c r="X16" s="252"/>
    </row>
    <row r="17" spans="10:75">
      <c r="J17"/>
      <c r="K17"/>
      <c r="L17"/>
      <c r="M17"/>
      <c r="N17"/>
      <c r="O17"/>
      <c r="Q17" s="252"/>
      <c r="R17" s="128"/>
      <c r="S17" s="252"/>
      <c r="T17" s="252"/>
      <c r="U17" s="252"/>
      <c r="V17" s="252"/>
      <c r="W17" s="252"/>
      <c r="X17" s="252"/>
      <c r="BQ17"/>
      <c r="BR17"/>
    </row>
    <row r="18" spans="10:75">
      <c r="J18"/>
      <c r="K18"/>
      <c r="L18"/>
      <c r="M18"/>
      <c r="N18"/>
      <c r="O18"/>
      <c r="Q18" s="252"/>
      <c r="R18" s="128"/>
      <c r="S18" s="252"/>
      <c r="T18" s="252"/>
      <c r="U18" s="252"/>
      <c r="V18" s="252"/>
      <c r="W18" s="252"/>
      <c r="X18" s="252"/>
      <c r="BQ18"/>
      <c r="BR18"/>
    </row>
    <row r="19" spans="10:75">
      <c r="J19"/>
      <c r="K19"/>
      <c r="L19"/>
      <c r="M19"/>
      <c r="N19"/>
      <c r="O19"/>
      <c r="Q19" s="252"/>
      <c r="R19" s="128"/>
      <c r="S19" s="252"/>
      <c r="T19" s="252"/>
      <c r="U19" s="252"/>
      <c r="V19" s="252"/>
      <c r="W19" s="252"/>
      <c r="X19" s="252"/>
      <c r="BQ19"/>
      <c r="BR19"/>
    </row>
    <row r="20" spans="10:75">
      <c r="J20"/>
      <c r="K20"/>
      <c r="L20"/>
      <c r="M20"/>
      <c r="N20"/>
      <c r="O20"/>
      <c r="Q20" s="252"/>
      <c r="R20" s="128"/>
      <c r="S20" s="252"/>
      <c r="T20" s="252"/>
      <c r="U20" s="252"/>
      <c r="V20" s="252"/>
      <c r="W20" s="252"/>
      <c r="X20" s="252"/>
      <c r="BQ20"/>
      <c r="BR20"/>
    </row>
    <row r="21" spans="10:75">
      <c r="J21"/>
      <c r="K21"/>
      <c r="L21"/>
      <c r="M21"/>
      <c r="N21"/>
      <c r="O21"/>
      <c r="Q21" s="252"/>
      <c r="R21" s="128"/>
      <c r="S21" s="252"/>
      <c r="T21" s="252"/>
      <c r="U21" s="252"/>
      <c r="V21" s="252"/>
      <c r="W21" s="252"/>
      <c r="X21" s="252"/>
      <c r="BQ21"/>
      <c r="BR21"/>
    </row>
    <row r="22" spans="10:75">
      <c r="J22"/>
      <c r="K22"/>
      <c r="L22"/>
      <c r="M22"/>
      <c r="N22"/>
      <c r="O22"/>
      <c r="Q22" s="252"/>
      <c r="R22" s="128"/>
      <c r="S22" s="252"/>
      <c r="T22" s="252"/>
      <c r="U22" s="252"/>
      <c r="V22" s="252"/>
      <c r="W22" s="252"/>
      <c r="X22" s="252"/>
      <c r="BQ22"/>
      <c r="BR22"/>
    </row>
    <row r="23" spans="10:75">
      <c r="J23"/>
      <c r="K23"/>
      <c r="L23"/>
      <c r="M23"/>
      <c r="N23"/>
      <c r="O23"/>
      <c r="Q23" s="252"/>
      <c r="R23" s="128"/>
      <c r="S23" s="252"/>
      <c r="T23" s="252"/>
      <c r="U23" s="252"/>
      <c r="V23" s="252"/>
      <c r="W23" s="252"/>
      <c r="X23" s="252"/>
      <c r="BQ23"/>
      <c r="BR23"/>
    </row>
    <row r="24" spans="10:75">
      <c r="J24"/>
      <c r="K24"/>
      <c r="L24"/>
      <c r="M24"/>
      <c r="N24"/>
      <c r="O24"/>
      <c r="Q24" s="252"/>
      <c r="R24" s="128"/>
      <c r="S24" s="252"/>
      <c r="T24" s="252"/>
      <c r="U24" s="252"/>
      <c r="V24" s="252"/>
      <c r="W24" s="252"/>
      <c r="X24" s="252"/>
      <c r="BQ24"/>
      <c r="BR24"/>
    </row>
    <row r="25" spans="10:75">
      <c r="J25"/>
      <c r="K25"/>
      <c r="L25"/>
      <c r="M25"/>
      <c r="N25"/>
      <c r="O25"/>
      <c r="Q25" s="252"/>
      <c r="R25" s="128"/>
      <c r="S25" s="252"/>
      <c r="T25" s="252"/>
      <c r="U25" s="252"/>
      <c r="V25" s="252"/>
      <c r="W25" s="252"/>
      <c r="X25" s="252"/>
      <c r="BQ25"/>
      <c r="BR25"/>
    </row>
    <row r="26" spans="10:75">
      <c r="J26"/>
      <c r="K26"/>
      <c r="L26"/>
      <c r="M26"/>
      <c r="N26"/>
      <c r="O26"/>
      <c r="Q26" s="252"/>
      <c r="R26" s="128"/>
      <c r="S26" s="252"/>
      <c r="T26" s="252"/>
      <c r="U26" s="252"/>
      <c r="V26" s="252"/>
      <c r="W26" s="252"/>
      <c r="X26" s="252"/>
      <c r="BQ26"/>
      <c r="BR26"/>
    </row>
    <row r="27" spans="10:75">
      <c r="J27"/>
      <c r="K27"/>
      <c r="L27"/>
      <c r="M27"/>
      <c r="N27"/>
      <c r="O27"/>
      <c r="Q27" s="252"/>
      <c r="R27" s="128"/>
      <c r="S27" s="252"/>
      <c r="T27" s="252"/>
      <c r="U27" s="252"/>
      <c r="V27" s="252"/>
      <c r="W27" s="252"/>
      <c r="X27" s="252"/>
      <c r="BQ27"/>
      <c r="BR27"/>
    </row>
    <row r="28" spans="10:75">
      <c r="J28"/>
      <c r="K28"/>
      <c r="L28"/>
      <c r="M28"/>
      <c r="N28"/>
      <c r="O28"/>
      <c r="Q28" s="252"/>
      <c r="R28" s="128"/>
      <c r="S28" s="252"/>
      <c r="T28" s="252"/>
      <c r="U28" s="252"/>
      <c r="V28" s="252"/>
      <c r="W28" s="252"/>
      <c r="X28" s="252"/>
      <c r="BQ28"/>
      <c r="BR28"/>
    </row>
    <row r="29" spans="10:75">
      <c r="J29"/>
      <c r="K29"/>
      <c r="L29"/>
      <c r="M29"/>
      <c r="N29"/>
      <c r="O29"/>
      <c r="Q29" s="252"/>
      <c r="R29" s="128"/>
      <c r="S29" s="252"/>
      <c r="T29" s="252"/>
      <c r="U29" s="252"/>
      <c r="V29" s="252"/>
      <c r="W29" s="252"/>
      <c r="X29" s="252"/>
      <c r="BQ29"/>
      <c r="BR29"/>
      <c r="BW29">
        <f>VLOOKUP(40,Tableau_Chanfreinage[Diametre],1,TRUE)</f>
        <v>37</v>
      </c>
    </row>
    <row r="30" spans="10:75">
      <c r="J30"/>
      <c r="K30"/>
      <c r="L30"/>
      <c r="M30"/>
      <c r="N30"/>
      <c r="O30"/>
      <c r="Q30" s="252"/>
      <c r="R30" s="128"/>
      <c r="S30" s="252"/>
      <c r="T30" s="252"/>
      <c r="U30" s="252"/>
      <c r="V30" s="252"/>
      <c r="W30" s="252"/>
      <c r="X30" s="252"/>
      <c r="BQ30"/>
      <c r="BR30"/>
      <c r="BV30">
        <v>70</v>
      </c>
      <c r="BW30">
        <f>INDEX(Tableau_Chanfreinage[Diametre],IF(ISNA( MATCH(BV30,Tableau_Chanfreinage[Diametre],1)),1,MATCH(BV30,Tableau_Chanfreinage[Diametre],1)+1))</f>
        <v>80</v>
      </c>
    </row>
    <row r="31" spans="10:75">
      <c r="J31"/>
      <c r="K31"/>
      <c r="L31"/>
      <c r="M31"/>
      <c r="N31"/>
      <c r="O31"/>
      <c r="Q31" s="252"/>
      <c r="R31" s="128"/>
      <c r="S31" s="252"/>
      <c r="T31" s="252"/>
      <c r="U31" s="252"/>
      <c r="V31" s="252"/>
      <c r="W31" s="252"/>
      <c r="X31" s="252"/>
      <c r="BQ31"/>
      <c r="BR31"/>
    </row>
    <row r="32" spans="10:75">
      <c r="J32"/>
      <c r="K32"/>
      <c r="L32"/>
      <c r="M32"/>
      <c r="N32"/>
      <c r="O32"/>
      <c r="Q32" s="252"/>
      <c r="R32" s="128"/>
      <c r="S32" s="252"/>
      <c r="T32" s="252"/>
      <c r="U32" s="252"/>
      <c r="V32" s="252"/>
      <c r="W32" s="252"/>
      <c r="X32" s="252"/>
      <c r="BQ32"/>
      <c r="BR32"/>
    </row>
    <row r="33" spans="10:70">
      <c r="J33"/>
      <c r="K33"/>
      <c r="L33"/>
      <c r="M33"/>
      <c r="N33"/>
      <c r="O33"/>
      <c r="Q33" s="252"/>
      <c r="R33" s="128"/>
      <c r="S33" s="252"/>
      <c r="T33" s="252"/>
      <c r="U33" s="252"/>
      <c r="V33" s="252"/>
      <c r="W33" s="252"/>
      <c r="X33" s="252"/>
      <c r="BQ33"/>
      <c r="BR33"/>
    </row>
    <row r="34" spans="10:70">
      <c r="J34"/>
      <c r="K34"/>
      <c r="L34"/>
      <c r="M34"/>
      <c r="N34"/>
      <c r="O34"/>
      <c r="Q34" s="252"/>
      <c r="R34" s="128"/>
      <c r="S34" s="252"/>
      <c r="T34" s="252"/>
      <c r="U34" s="252"/>
      <c r="V34" s="252"/>
      <c r="W34" s="252"/>
      <c r="X34" s="252"/>
      <c r="BQ34"/>
      <c r="BR34"/>
    </row>
    <row r="35" spans="10:70">
      <c r="J35"/>
      <c r="K35"/>
      <c r="L35"/>
      <c r="M35"/>
      <c r="N35"/>
      <c r="O35"/>
      <c r="Q35" s="252"/>
      <c r="R35" s="128"/>
      <c r="S35" s="252"/>
      <c r="T35" s="252"/>
      <c r="U35" s="252"/>
      <c r="V35" s="252"/>
      <c r="W35" s="252"/>
      <c r="X35" s="252"/>
      <c r="BQ35"/>
      <c r="BR35"/>
    </row>
    <row r="36" spans="10:70">
      <c r="J36"/>
      <c r="K36"/>
      <c r="L36"/>
      <c r="M36"/>
      <c r="N36"/>
      <c r="O36"/>
      <c r="Q36" s="252"/>
      <c r="R36" s="128"/>
      <c r="S36" s="252"/>
      <c r="T36" s="252"/>
      <c r="U36" s="252"/>
      <c r="V36" s="252"/>
      <c r="W36" s="252"/>
      <c r="X36" s="252"/>
      <c r="BQ36"/>
      <c r="BR36"/>
    </row>
    <row r="37" spans="10:70">
      <c r="J37"/>
      <c r="K37"/>
      <c r="L37"/>
      <c r="M37"/>
      <c r="N37"/>
      <c r="O37"/>
      <c r="Q37" s="252"/>
      <c r="R37" s="128"/>
      <c r="S37" s="252"/>
      <c r="T37" s="252"/>
      <c r="U37" s="252"/>
      <c r="V37" s="252"/>
      <c r="W37" s="252"/>
      <c r="X37" s="252"/>
      <c r="BQ37"/>
      <c r="BR37"/>
    </row>
    <row r="38" spans="10:70">
      <c r="J38"/>
      <c r="K38"/>
      <c r="L38"/>
      <c r="M38"/>
      <c r="N38"/>
      <c r="O38"/>
      <c r="Q38" s="252"/>
      <c r="R38" s="128"/>
      <c r="S38" s="252"/>
      <c r="T38" s="252"/>
      <c r="U38" s="252"/>
      <c r="V38" s="252"/>
      <c r="W38" s="252"/>
      <c r="X38" s="252"/>
      <c r="BQ38"/>
      <c r="BR38"/>
    </row>
    <row r="39" spans="10:70">
      <c r="J39"/>
      <c r="K39"/>
      <c r="L39"/>
      <c r="M39"/>
      <c r="N39"/>
      <c r="O39"/>
      <c r="Q39" s="252"/>
      <c r="R39" s="128"/>
      <c r="S39" s="252"/>
      <c r="T39" s="252"/>
      <c r="U39" s="252"/>
      <c r="V39" s="252"/>
      <c r="W39" s="252"/>
      <c r="X39" s="252"/>
      <c r="BQ39"/>
      <c r="BR39"/>
    </row>
    <row r="40" spans="10:70">
      <c r="J40"/>
      <c r="K40"/>
      <c r="L40"/>
      <c r="M40"/>
      <c r="N40"/>
      <c r="O40"/>
      <c r="Q40" s="252"/>
      <c r="R40" s="128"/>
      <c r="S40" s="252"/>
      <c r="T40" s="252"/>
      <c r="U40" s="252"/>
      <c r="V40" s="252"/>
      <c r="W40" s="252"/>
      <c r="X40" s="252"/>
      <c r="BQ40"/>
      <c r="BR40"/>
    </row>
    <row r="41" spans="10:70">
      <c r="J41"/>
      <c r="K41"/>
      <c r="L41"/>
      <c r="M41"/>
      <c r="N41"/>
      <c r="O41"/>
      <c r="Q41" s="252"/>
      <c r="R41" s="128"/>
      <c r="S41" s="252"/>
      <c r="T41" s="252"/>
      <c r="U41" s="252"/>
      <c r="V41" s="252"/>
      <c r="W41" s="252"/>
      <c r="X41" s="252"/>
      <c r="BQ41"/>
      <c r="BR41"/>
    </row>
    <row r="42" spans="10:70">
      <c r="J42"/>
      <c r="K42"/>
      <c r="L42"/>
      <c r="M42"/>
      <c r="N42"/>
      <c r="O42"/>
      <c r="Q42" s="252"/>
      <c r="R42" s="128"/>
      <c r="S42" s="252"/>
      <c r="T42" s="252"/>
      <c r="U42" s="252"/>
      <c r="V42" s="252"/>
      <c r="W42" s="252"/>
      <c r="X42" s="252"/>
      <c r="BQ42"/>
      <c r="BR42"/>
    </row>
    <row r="43" spans="10:70">
      <c r="J43"/>
      <c r="K43"/>
      <c r="L43"/>
      <c r="M43"/>
      <c r="N43"/>
      <c r="O43"/>
      <c r="Q43" s="252"/>
      <c r="R43" s="128"/>
      <c r="S43" s="252"/>
      <c r="T43" s="252"/>
      <c r="U43" s="252"/>
      <c r="V43" s="252"/>
      <c r="W43" s="252"/>
      <c r="X43" s="252"/>
      <c r="BQ43"/>
      <c r="BR43"/>
    </row>
    <row r="44" spans="10:70">
      <c r="J44"/>
      <c r="K44"/>
      <c r="L44"/>
      <c r="M44"/>
      <c r="N44"/>
      <c r="O44"/>
      <c r="Q44" s="252"/>
      <c r="R44" s="128"/>
      <c r="S44" s="252"/>
      <c r="T44" s="252"/>
      <c r="U44" s="252"/>
      <c r="V44" s="252"/>
      <c r="W44" s="252"/>
      <c r="X44" s="252"/>
      <c r="BQ44"/>
      <c r="BR44"/>
    </row>
    <row r="45" spans="10:70">
      <c r="J45"/>
      <c r="K45"/>
      <c r="L45"/>
      <c r="M45"/>
      <c r="N45"/>
      <c r="O45"/>
      <c r="Q45" s="252"/>
      <c r="R45" s="128"/>
      <c r="S45" s="252"/>
      <c r="T45" s="252"/>
      <c r="U45" s="252"/>
      <c r="V45" s="252"/>
      <c r="W45" s="252"/>
      <c r="X45" s="252"/>
      <c r="BQ45"/>
      <c r="BR45"/>
    </row>
    <row r="46" spans="10:70">
      <c r="J46"/>
      <c r="K46"/>
      <c r="L46"/>
      <c r="M46"/>
      <c r="N46"/>
      <c r="O46"/>
      <c r="Q46" s="252"/>
      <c r="R46" s="128"/>
      <c r="S46" s="252"/>
      <c r="T46" s="252"/>
      <c r="U46" s="252"/>
      <c r="V46" s="252"/>
      <c r="W46" s="252"/>
      <c r="X46" s="252"/>
      <c r="BQ46"/>
      <c r="BR46"/>
    </row>
    <row r="47" spans="10:70">
      <c r="J47"/>
      <c r="K47"/>
      <c r="L47"/>
      <c r="M47"/>
      <c r="N47"/>
      <c r="O47"/>
      <c r="Q47" s="252"/>
      <c r="R47" s="128"/>
      <c r="S47" s="252"/>
      <c r="T47" s="252"/>
      <c r="U47" s="252"/>
      <c r="V47" s="252"/>
      <c r="W47" s="252"/>
      <c r="X47" s="252"/>
      <c r="BQ47"/>
      <c r="BR47"/>
    </row>
    <row r="48" spans="10:70">
      <c r="J48"/>
      <c r="K48"/>
      <c r="L48"/>
      <c r="M48"/>
      <c r="N48"/>
      <c r="O48"/>
      <c r="Q48" s="252"/>
      <c r="R48" s="128"/>
      <c r="S48" s="252"/>
      <c r="T48" s="252"/>
      <c r="U48" s="252"/>
      <c r="V48" s="252"/>
      <c r="W48" s="252"/>
      <c r="X48" s="252"/>
      <c r="BQ48"/>
      <c r="BR48"/>
    </row>
    <row r="49" spans="10:70">
      <c r="J49"/>
      <c r="K49"/>
      <c r="L49"/>
      <c r="M49"/>
      <c r="N49"/>
      <c r="O49"/>
      <c r="BQ49"/>
      <c r="BR49"/>
    </row>
    <row r="50" spans="10:70">
      <c r="J50"/>
      <c r="K50"/>
      <c r="L50"/>
      <c r="M50"/>
      <c r="N50"/>
      <c r="O50"/>
      <c r="BQ50"/>
      <c r="BR50"/>
    </row>
    <row r="51" spans="10:70">
      <c r="J51"/>
      <c r="K51"/>
      <c r="L51"/>
      <c r="M51"/>
      <c r="N51"/>
      <c r="O51"/>
      <c r="BQ51"/>
      <c r="BR51"/>
    </row>
    <row r="52" spans="10:70">
      <c r="J52"/>
      <c r="K52"/>
      <c r="L52"/>
      <c r="M52"/>
      <c r="N52"/>
      <c r="O52"/>
      <c r="BQ52"/>
      <c r="BR52"/>
    </row>
    <row r="53" spans="10:70">
      <c r="J53"/>
      <c r="K53"/>
      <c r="L53"/>
      <c r="M53"/>
      <c r="N53"/>
      <c r="O53"/>
      <c r="BQ53"/>
      <c r="BR53"/>
    </row>
    <row r="54" spans="10:70">
      <c r="J54"/>
      <c r="K54"/>
      <c r="L54"/>
      <c r="M54"/>
      <c r="N54"/>
      <c r="O54"/>
      <c r="BQ54"/>
      <c r="BR54"/>
    </row>
    <row r="55" spans="10:70">
      <c r="J55"/>
      <c r="K55"/>
      <c r="L55"/>
      <c r="M55"/>
      <c r="N55"/>
      <c r="O55"/>
      <c r="BQ55"/>
      <c r="BR55"/>
    </row>
    <row r="56" spans="10:70">
      <c r="J56"/>
      <c r="K56"/>
      <c r="L56"/>
      <c r="M56"/>
      <c r="N56"/>
      <c r="O56"/>
      <c r="BQ56"/>
      <c r="BR56"/>
    </row>
    <row r="57" spans="10:70">
      <c r="J57"/>
      <c r="K57"/>
      <c r="L57"/>
      <c r="M57"/>
      <c r="N57"/>
      <c r="O57"/>
      <c r="BQ57"/>
      <c r="BR57"/>
    </row>
    <row r="58" spans="10:70">
      <c r="J58"/>
      <c r="K58"/>
      <c r="L58"/>
      <c r="M58"/>
      <c r="N58"/>
      <c r="O58"/>
      <c r="BQ58"/>
      <c r="BR58"/>
    </row>
    <row r="59" spans="10:70">
      <c r="J59"/>
      <c r="K59"/>
      <c r="L59"/>
      <c r="M59"/>
      <c r="N59"/>
      <c r="O59"/>
      <c r="BQ59"/>
      <c r="BR59"/>
    </row>
  </sheetData>
  <pageMargins left="0.7" right="0.7" top="0.75" bottom="0.75" header="0.3" footer="0.3"/>
  <pageSetup paperSize="9"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D9"/>
  <sheetViews>
    <sheetView showGridLines="0" showRowColHeaders="0"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288" t="s">
        <v>1</v>
      </c>
      <c r="D1" s="288"/>
    </row>
    <row r="2" spans="1:4" ht="16.5" thickTop="1" thickBot="1"/>
    <row r="3" spans="1:4" ht="26.25">
      <c r="A3" s="5">
        <f>MATCH(D3,S005_largeur)+1</f>
        <v>19</v>
      </c>
      <c r="C3" s="6" t="s">
        <v>2</v>
      </c>
      <c r="D3" s="7">
        <v>18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62</v>
      </c>
    </row>
    <row r="8" spans="1:4" ht="29.25" thickBot="1">
      <c r="A8" s="5">
        <f>MATCH(D3,S005_largeur)+1</f>
        <v>19</v>
      </c>
      <c r="C8" s="8" t="s">
        <v>5</v>
      </c>
      <c r="D8" s="12">
        <f>IF(INDEX(S005_matrice,A8,A7)=0,"NON Applicable",INDEX(S005_matrice,A8,A7))</f>
        <v>28</v>
      </c>
    </row>
    <row r="9" spans="1:4">
      <c r="C9" s="13"/>
    </row>
  </sheetData>
  <sheetProtection sheet="1" objects="1" scenarios="1"/>
  <mergeCells count="1">
    <mergeCell ref="C1:D1"/>
  </mergeCells>
  <dataValidations count="2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296" t="s">
        <v>6</v>
      </c>
      <c r="D1" s="296"/>
      <c r="E1" s="296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297" t="s">
        <v>0</v>
      </c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97"/>
      <c r="Z1" s="297"/>
      <c r="AA1" s="297"/>
      <c r="AB1" s="297"/>
      <c r="AC1" s="297"/>
      <c r="AD1" s="297"/>
      <c r="AE1" s="297"/>
      <c r="AF1" s="297"/>
      <c r="AG1" s="297"/>
      <c r="AH1" s="297"/>
      <c r="AI1" s="297"/>
      <c r="AJ1" s="297"/>
      <c r="AK1" s="297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288" t="s">
        <v>7</v>
      </c>
      <c r="D1" s="288"/>
      <c r="E1" s="288"/>
      <c r="F1" s="288"/>
      <c r="G1" s="288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>
        <v>3.5000000000000003E-2</v>
      </c>
      <c r="D9" s="17">
        <v>5.0000000000000001E-3</v>
      </c>
    </row>
    <row r="10" spans="3:18" ht="24" customHeight="1"/>
    <row r="11" spans="3:18" ht="15.75" customHeight="1" thickBot="1"/>
    <row r="12" spans="3:18" ht="30.75" thickBot="1">
      <c r="C12" s="298">
        <f>C9+(2.5*D9)</f>
        <v>4.7500000000000001E-2</v>
      </c>
      <c r="D12" s="299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0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00" t="str">
        <f>IF(S18,"Matière inapte",CONCATENATE(P20," Ok"))</f>
        <v>Classe 2 Ok</v>
      </c>
      <c r="D15" s="300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0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2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37" priority="13">
      <formula>$P$14</formula>
    </cfRule>
    <cfRule type="expression" dxfId="36" priority="14">
      <formula>NOT($P$14)</formula>
    </cfRule>
  </conditionalFormatting>
  <conditionalFormatting sqref="H13">
    <cfRule type="expression" dxfId="35" priority="11">
      <formula>$Q$14</formula>
    </cfRule>
    <cfRule type="expression" dxfId="34" priority="12">
      <formula>NOT($Q$14)</formula>
    </cfRule>
  </conditionalFormatting>
  <conditionalFormatting sqref="I13">
    <cfRule type="expression" dxfId="33" priority="9">
      <formula>$R$14</formula>
    </cfRule>
    <cfRule type="expression" dxfId="32" priority="10">
      <formula>NOT($R$14)</formula>
    </cfRule>
  </conditionalFormatting>
  <conditionalFormatting sqref="I15">
    <cfRule type="expression" dxfId="31" priority="7">
      <formula>$R$16</formula>
    </cfRule>
    <cfRule type="expression" dxfId="30" priority="8">
      <formula>NOT($R$14)</formula>
    </cfRule>
  </conditionalFormatting>
  <conditionalFormatting sqref="H14">
    <cfRule type="expression" dxfId="29" priority="5">
      <formula>$Q$15</formula>
    </cfRule>
    <cfRule type="expression" dxfId="28" priority="6">
      <formula>NOT($Q$15)</formula>
    </cfRule>
  </conditionalFormatting>
  <conditionalFormatting sqref="G14">
    <cfRule type="expression" dxfId="27" priority="3">
      <formula>$P$15</formula>
    </cfRule>
    <cfRule type="expression" dxfId="26" priority="4">
      <formula>NOT($P$15)</formula>
    </cfRule>
  </conditionalFormatting>
  <conditionalFormatting sqref="C15:D15">
    <cfRule type="expression" dxfId="25" priority="1">
      <formula>NOT($S$18)</formula>
    </cfRule>
    <cfRule type="expression" dxfId="24" priority="2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/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288" t="s">
        <v>23</v>
      </c>
      <c r="C1" s="288"/>
      <c r="D1" s="288"/>
      <c r="E1" s="288"/>
      <c r="F1" s="288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>
        <v>0.76</v>
      </c>
      <c r="D6" s="21">
        <v>0.36</v>
      </c>
      <c r="E6" s="21">
        <v>0</v>
      </c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-5.2000000000000046E-2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01" t="str">
        <f>IF(D10&lt;0,"Nakamura OK","Nakamura NON acceptable")</f>
        <v>Nakamura OK</v>
      </c>
      <c r="C13" s="301"/>
      <c r="D13" s="301"/>
      <c r="E13" s="301"/>
      <c r="F13" s="301"/>
    </row>
    <row r="14" spans="2:13" s="26" customFormat="1" ht="27.75">
      <c r="C14" s="27"/>
    </row>
    <row r="15" spans="2:13">
      <c r="F15" s="28"/>
    </row>
    <row r="17" ht="30.75" customHeight="1"/>
  </sheetData>
  <sheetProtection sheet="1" objects="1" scenarios="1"/>
  <mergeCells count="2">
    <mergeCell ref="B1:F1"/>
    <mergeCell ref="B13:F13"/>
  </mergeCells>
  <conditionalFormatting sqref="B13">
    <cfRule type="expression" dxfId="23" priority="1" stopIfTrue="1">
      <formula>NOT($M$11)</formula>
    </cfRule>
    <cfRule type="expression" dxfId="22" priority="2" stopIfTrue="1">
      <formula>$M$11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/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02" t="s">
        <v>28</v>
      </c>
      <c r="E2" s="302"/>
      <c r="F2" s="302"/>
      <c r="G2" s="302"/>
    </row>
    <row r="3" spans="2:16" ht="20.25" thickBot="1">
      <c r="D3" s="288" t="s">
        <v>29</v>
      </c>
      <c r="E3" s="288"/>
      <c r="F3" s="288"/>
      <c r="G3" s="288"/>
    </row>
    <row r="4" spans="2:16" ht="54.75" customHeight="1" thickTop="1">
      <c r="C4" s="15" t="s">
        <v>30</v>
      </c>
    </row>
    <row r="7" spans="2:16" ht="13.5" thickBot="1"/>
    <row r="8" spans="2:16" ht="26.25">
      <c r="B8" s="16" t="s">
        <v>31</v>
      </c>
      <c r="C8" s="29" t="s">
        <v>32</v>
      </c>
      <c r="D8" s="29" t="s">
        <v>25</v>
      </c>
      <c r="E8" s="29" t="s">
        <v>26</v>
      </c>
      <c r="F8" s="29" t="s">
        <v>33</v>
      </c>
      <c r="G8" s="29" t="s">
        <v>34</v>
      </c>
      <c r="H8" s="30" t="s">
        <v>35</v>
      </c>
      <c r="O8" s="31" t="s">
        <v>36</v>
      </c>
    </row>
    <row r="9" spans="2:16" ht="25.5" customHeight="1" thickBot="1">
      <c r="B9" s="21">
        <v>0.157</v>
      </c>
      <c r="C9" s="32">
        <v>1.125</v>
      </c>
      <c r="D9" s="32">
        <v>1.9E-2</v>
      </c>
      <c r="E9" s="32">
        <v>1E-3</v>
      </c>
      <c r="F9" s="32">
        <v>2E-3</v>
      </c>
      <c r="G9" s="32">
        <v>1.9E-2</v>
      </c>
      <c r="H9" s="33">
        <v>0.01</v>
      </c>
      <c r="O9" s="14">
        <v>0</v>
      </c>
      <c r="P9" s="31" t="s">
        <v>37</v>
      </c>
    </row>
    <row r="10" spans="2:16">
      <c r="O10" s="14">
        <v>0.35</v>
      </c>
      <c r="P10" s="31" t="s">
        <v>38</v>
      </c>
    </row>
    <row r="11" spans="2:16" ht="24" thickBot="1">
      <c r="G11" s="303" t="s">
        <v>36</v>
      </c>
      <c r="H11" s="303"/>
      <c r="O11" s="14">
        <v>0.4</v>
      </c>
      <c r="P11" s="31" t="s">
        <v>39</v>
      </c>
    </row>
    <row r="12" spans="2:16" ht="26.25" thickBot="1">
      <c r="D12" s="34" t="s">
        <v>40</v>
      </c>
      <c r="E12" s="23">
        <f>B9+(C9/6)+((D9+E9+F9)/5)+((G9+H9)/15)</f>
        <v>0.35083333333333339</v>
      </c>
      <c r="G12" s="304" t="str">
        <f>VLOOKUP(E12,O9:P13,2)</f>
        <v>Très Bon</v>
      </c>
      <c r="H12" s="304"/>
      <c r="O12" s="14">
        <v>0.45</v>
      </c>
      <c r="P12" s="31" t="s">
        <v>41</v>
      </c>
    </row>
    <row r="13" spans="2:16" ht="26.25" thickBot="1">
      <c r="D13" s="34"/>
      <c r="E13" s="35"/>
      <c r="O13" s="14">
        <v>0.5</v>
      </c>
      <c r="P13" s="31" t="s">
        <v>42</v>
      </c>
    </row>
    <row r="14" spans="2:16" ht="26.25" thickBot="1">
      <c r="D14" s="34" t="s">
        <v>43</v>
      </c>
      <c r="E14" s="23">
        <f>B9+(C9/6)</f>
        <v>0.34450000000000003</v>
      </c>
      <c r="G14" s="304" t="str">
        <f>VLOOKUP(E14,O9:P13,2)</f>
        <v>Excellent</v>
      </c>
      <c r="H14" s="304"/>
    </row>
    <row r="23" ht="8.25" customHeight="1"/>
  </sheetData>
  <sheetProtection sheet="1" objects="1" scenarios="1"/>
  <mergeCells count="5">
    <mergeCell ref="D2:G2"/>
    <mergeCell ref="D3:G3"/>
    <mergeCell ref="G11:H11"/>
    <mergeCell ref="G12:H12"/>
    <mergeCell ref="G14:H14"/>
  </mergeCells>
  <conditionalFormatting sqref="G12:H12">
    <cfRule type="cellIs" dxfId="21" priority="6" stopIfTrue="1" operator="equal">
      <formula>$P$13</formula>
    </cfRule>
    <cfRule type="cellIs" dxfId="20" priority="7" stopIfTrue="1" operator="equal">
      <formula>$P$12</formula>
    </cfRule>
    <cfRule type="cellIs" dxfId="19" priority="8" stopIfTrue="1" operator="equal">
      <formula>$P$11</formula>
    </cfRule>
    <cfRule type="cellIs" dxfId="18" priority="9" stopIfTrue="1" operator="equal">
      <formula>$P$10</formula>
    </cfRule>
    <cfRule type="cellIs" dxfId="17" priority="10" stopIfTrue="1" operator="equal">
      <formula>$P$9</formula>
    </cfRule>
  </conditionalFormatting>
  <conditionalFormatting sqref="G14:H14">
    <cfRule type="cellIs" dxfId="16" priority="1" stopIfTrue="1" operator="equal">
      <formula>$P$13</formula>
    </cfRule>
    <cfRule type="cellIs" dxfId="15" priority="2" stopIfTrue="1" operator="equal">
      <formula>$P$12</formula>
    </cfRule>
    <cfRule type="cellIs" dxfId="14" priority="3" stopIfTrue="1" operator="equal">
      <formula>$P$11</formula>
    </cfRule>
    <cfRule type="cellIs" dxfId="13" priority="4" stopIfTrue="1" operator="equal">
      <formula>$P$10</formula>
    </cfRule>
    <cfRule type="cellIs" dxfId="12" priority="5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" style="52" customWidth="1"/>
    <col min="2" max="2" width="35.28515625" style="52" customWidth="1"/>
    <col min="3" max="3" width="5.28515625" style="52" bestFit="1" customWidth="1"/>
    <col min="4" max="4" width="17.140625" style="53" customWidth="1"/>
    <col min="5" max="5" width="2.1406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1.25" customHeight="1">
      <c r="B1" s="51"/>
      <c r="E1" s="54"/>
      <c r="F1" s="54"/>
      <c r="G1" s="54"/>
    </row>
    <row r="2" spans="2:10" s="53" customFormat="1" ht="24" customHeight="1" thickBot="1">
      <c r="B2" s="271" t="s">
        <v>56</v>
      </c>
      <c r="C2" s="271"/>
      <c r="D2" s="271"/>
      <c r="E2" s="55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58" t="s">
        <v>58</v>
      </c>
      <c r="D4" s="50">
        <v>20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58" t="s">
        <v>59</v>
      </c>
      <c r="D6" s="50">
        <v>2</v>
      </c>
    </row>
    <row r="7" spans="2:10" ht="7.5" customHeight="1">
      <c r="B7" s="61"/>
      <c r="D7" s="62"/>
    </row>
    <row r="8" spans="2:10" ht="26.25" customHeight="1">
      <c r="B8" s="63" t="s">
        <v>60</v>
      </c>
      <c r="D8" s="62"/>
    </row>
    <row r="9" spans="2:10" ht="7.5" customHeight="1" thickBot="1">
      <c r="B9" s="61"/>
      <c r="D9" s="62"/>
    </row>
    <row r="10" spans="2:10" ht="26.1" customHeight="1" thickBot="1">
      <c r="B10" s="58" t="s">
        <v>53</v>
      </c>
      <c r="D10" s="50">
        <v>2</v>
      </c>
    </row>
    <row r="11" spans="2:10" ht="15.75" thickBot="1">
      <c r="B11" s="59"/>
      <c r="D11" s="60"/>
    </row>
    <row r="12" spans="2:10" ht="26.1" customHeight="1" thickBot="1">
      <c r="B12" s="58" t="s">
        <v>2</v>
      </c>
      <c r="D12" s="50">
        <v>6000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58" t="s">
        <v>61</v>
      </c>
      <c r="C14" s="53"/>
      <c r="D14" s="50">
        <v>8</v>
      </c>
      <c r="E14" s="56"/>
      <c r="F14" s="64"/>
      <c r="G14" s="64"/>
      <c r="H14" s="53"/>
      <c r="I14" s="53"/>
      <c r="J14" s="5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67" t="s">
        <v>62</v>
      </c>
      <c r="C16" s="53"/>
      <c r="D16" s="68">
        <f>IF(D6&lt;&gt;"",(((D4/2)*(D4/2)*3.1415)-(((D6/2)*(D6/2))*3.1415))*D12*D14/1000000,(((D4/2)*(D4/2)*3.1415)-((D4/2)-D10)*((D4/2)-D10)*3.1415)*D12*D14/1000000)</f>
        <v>14.928408000000001</v>
      </c>
      <c r="G16" s="56"/>
      <c r="H16" s="53"/>
      <c r="I16" s="53"/>
      <c r="J16" s="53"/>
    </row>
    <row r="18" spans="2:5" ht="14.25" customHeight="1"/>
    <row r="19" spans="2:5" ht="20.25" thickBot="1">
      <c r="B19" s="271" t="s">
        <v>63</v>
      </c>
      <c r="C19" s="271"/>
      <c r="D19" s="271"/>
      <c r="E19" s="271"/>
    </row>
    <row r="20" spans="2:5" ht="14.25" thickTop="1" thickBot="1"/>
    <row r="21" spans="2:5" ht="27" thickBot="1">
      <c r="B21" s="69" t="s">
        <v>64</v>
      </c>
      <c r="D21" s="70">
        <v>1.1000000000000001</v>
      </c>
    </row>
    <row r="22" spans="2:5" ht="13.5" thickBot="1"/>
    <row r="23" spans="2:5" ht="27" thickBot="1">
      <c r="B23" s="69" t="s">
        <v>65</v>
      </c>
      <c r="D23" s="71">
        <f>D16*D21</f>
        <v>16.421248800000001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52" customWidth="1"/>
    <col min="2" max="2" width="28.140625" style="52" bestFit="1" customWidth="1"/>
    <col min="3" max="3" width="5.28515625" style="52" bestFit="1" customWidth="1"/>
    <col min="4" max="4" width="17.140625" style="53" customWidth="1"/>
    <col min="5" max="5" width="4.57031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5" customHeight="1">
      <c r="B1" s="51"/>
      <c r="E1" s="54"/>
      <c r="F1" s="54"/>
      <c r="G1" s="54"/>
    </row>
    <row r="2" spans="2:10" s="53" customFormat="1" ht="24" customHeight="1" thickBot="1">
      <c r="B2" s="271" t="s">
        <v>3905</v>
      </c>
      <c r="C2" s="271"/>
      <c r="D2" s="271"/>
      <c r="E2" s="271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69" t="s">
        <v>66</v>
      </c>
      <c r="D4" s="50">
        <v>150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69" t="s">
        <v>67</v>
      </c>
      <c r="D6" s="50">
        <v>100</v>
      </c>
    </row>
    <row r="7" spans="2:10" ht="7.5" customHeight="1">
      <c r="B7" s="61"/>
      <c r="D7" s="62"/>
    </row>
    <row r="8" spans="2:10" ht="10.5" customHeight="1">
      <c r="B8" s="72"/>
      <c r="D8" s="62"/>
    </row>
    <row r="9" spans="2:10" ht="7.5" customHeight="1" thickBot="1">
      <c r="B9" s="61"/>
      <c r="D9" s="62"/>
    </row>
    <row r="10" spans="2:10" ht="26.1" customHeight="1" thickBot="1">
      <c r="B10" s="69" t="s">
        <v>53</v>
      </c>
      <c r="D10" s="50">
        <v>5</v>
      </c>
      <c r="F10" s="305" t="s">
        <v>68</v>
      </c>
      <c r="G10" s="306"/>
    </row>
    <row r="11" spans="2:10" ht="15.75" thickBot="1">
      <c r="B11" s="59"/>
      <c r="D11" s="60"/>
    </row>
    <row r="12" spans="2:10" ht="26.1" customHeight="1" thickBot="1">
      <c r="B12" s="69" t="s">
        <v>2</v>
      </c>
      <c r="D12" s="50">
        <v>720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69" t="s">
        <v>61</v>
      </c>
      <c r="C14" s="53"/>
      <c r="D14" s="50">
        <v>8</v>
      </c>
      <c r="E14" s="56"/>
      <c r="F14" s="64"/>
      <c r="G14" s="64"/>
      <c r="H14" s="53"/>
      <c r="I14" s="53"/>
      <c r="J14" s="7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74" t="s">
        <v>69</v>
      </c>
      <c r="C16" s="53"/>
      <c r="D16" s="68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6"/>
      <c r="H16" s="53"/>
      <c r="I16" s="53"/>
      <c r="J16" s="53"/>
    </row>
    <row r="18" spans="2:5" ht="14.25" customHeight="1"/>
    <row r="19" spans="2:5" ht="20.25" thickBot="1">
      <c r="B19" s="271" t="s">
        <v>63</v>
      </c>
      <c r="C19" s="271"/>
      <c r="D19" s="271"/>
      <c r="E19" s="271"/>
    </row>
    <row r="20" spans="2:5" ht="14.25" thickTop="1" thickBot="1"/>
    <row r="21" spans="2:5" ht="27" thickBot="1">
      <c r="B21" s="69" t="s">
        <v>64</v>
      </c>
      <c r="D21" s="70">
        <v>1</v>
      </c>
    </row>
    <row r="22" spans="2:5" ht="13.5" thickBot="1"/>
    <row r="23" spans="2:5" ht="27" thickBot="1">
      <c r="B23" s="69" t="s">
        <v>65</v>
      </c>
      <c r="D23" s="71">
        <f>D16*D21</f>
        <v>13.453128000000001</v>
      </c>
    </row>
  </sheetData>
  <sheetProtection sheet="1" objects="1" scenarios="1"/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E6"/>
  <sheetViews>
    <sheetView workbookViewId="0"/>
  </sheetViews>
  <sheetFormatPr baseColWidth="10" defaultRowHeight="15"/>
  <cols>
    <col min="3" max="3" width="29.42578125" customWidth="1"/>
    <col min="4" max="4" width="40.85546875" customWidth="1"/>
    <col min="5" max="5" width="45" customWidth="1"/>
  </cols>
  <sheetData>
    <row r="1" spans="3:5" ht="20.25" thickBot="1">
      <c r="C1" s="271" t="s">
        <v>3902</v>
      </c>
      <c r="D1" s="271"/>
    </row>
    <row r="2" spans="3:5" ht="15.75" thickTop="1"/>
    <row r="4" spans="3:5" ht="15.75" thickBot="1"/>
    <row r="5" spans="3:5" ht="24" thickBot="1">
      <c r="C5" s="159" t="s">
        <v>3903</v>
      </c>
      <c r="D5" s="159" t="s">
        <v>202</v>
      </c>
      <c r="E5" s="161" t="s">
        <v>3904</v>
      </c>
    </row>
    <row r="6" spans="3:5" ht="24" thickBot="1">
      <c r="C6" s="160" t="s">
        <v>245</v>
      </c>
      <c r="D6" s="160" t="s">
        <v>3881</v>
      </c>
      <c r="E6" s="162">
        <f>VLOOKUP(D6,S011_DesignationProfileExt,5,FALSE)</f>
        <v>1.6800000000000002</v>
      </c>
    </row>
  </sheetData>
  <mergeCells count="1">
    <mergeCell ref="C1:D1"/>
  </mergeCells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P3698"/>
  <sheetViews>
    <sheetView topLeftCell="B1" workbookViewId="0">
      <pane ySplit="1" topLeftCell="A2" activePane="bottomLeft" state="frozen"/>
      <selection pane="bottomLeft" activeCell="C3677" sqref="C3677"/>
    </sheetView>
  </sheetViews>
  <sheetFormatPr baseColWidth="10" defaultRowHeight="15"/>
  <cols>
    <col min="2" max="2" width="17.28515625" bestFit="1" customWidth="1"/>
    <col min="16" max="16" width="15.5703125" bestFit="1" customWidth="1"/>
  </cols>
  <sheetData>
    <row r="1" spans="1:16" ht="60">
      <c r="B1" s="149" t="s">
        <v>202</v>
      </c>
      <c r="C1" s="149" t="s">
        <v>203</v>
      </c>
      <c r="D1" s="149" t="s">
        <v>204</v>
      </c>
      <c r="E1" s="151" t="s">
        <v>205</v>
      </c>
      <c r="F1" s="152" t="s">
        <v>206</v>
      </c>
      <c r="G1" s="151" t="s">
        <v>207</v>
      </c>
      <c r="H1" s="151" t="s">
        <v>208</v>
      </c>
      <c r="I1" s="151" t="s">
        <v>209</v>
      </c>
      <c r="M1">
        <f>VLOOKUP('011_001'!C6,S011_TypeProfileExt,2,FALSE)</f>
        <v>3677</v>
      </c>
      <c r="N1">
        <f>VLOOKUP('011_001'!C6,S011_TypeProfileExt,3,FALSE)</f>
        <v>3697</v>
      </c>
      <c r="P1" t="s">
        <v>3881</v>
      </c>
    </row>
    <row r="2" spans="1:16">
      <c r="A2" t="s">
        <v>211</v>
      </c>
      <c r="B2" s="153" t="s">
        <v>212</v>
      </c>
      <c r="C2" s="154">
        <v>0.78500000000000003</v>
      </c>
      <c r="D2" s="154">
        <v>0.04</v>
      </c>
      <c r="E2" s="154">
        <v>0.01</v>
      </c>
      <c r="F2" s="155">
        <f>E2*60</f>
        <v>0.6</v>
      </c>
      <c r="G2">
        <f t="shared" ref="G2:G65" si="0">40/60*F2</f>
        <v>0.39999999999999997</v>
      </c>
      <c r="H2">
        <f t="shared" ref="H2:H65" si="1">(30/60*F2)</f>
        <v>0.3</v>
      </c>
      <c r="I2">
        <f>45/60*F2</f>
        <v>0.44999999999999996</v>
      </c>
      <c r="J2" s="154"/>
      <c r="L2" t="s">
        <v>211</v>
      </c>
      <c r="M2">
        <f>2</f>
        <v>2</v>
      </c>
      <c r="N2">
        <f t="array" ref="N2">MATCH(MAX(ROW(Carre)*NOT(ISBLANK(Carre))),
ROW(Carre)*NOT(ISBLANK(Carre)),0)+M2-1</f>
        <v>26</v>
      </c>
      <c r="P2" t="s">
        <v>3882</v>
      </c>
    </row>
    <row r="3" spans="1:16">
      <c r="A3" t="s">
        <v>211</v>
      </c>
      <c r="B3" s="153" t="s">
        <v>214</v>
      </c>
      <c r="C3" s="154">
        <v>78.5</v>
      </c>
      <c r="D3" s="154">
        <v>0.4</v>
      </c>
      <c r="E3" s="154">
        <v>0.04</v>
      </c>
      <c r="F3" s="155">
        <f t="shared" ref="F3:F66" si="2">E3*60</f>
        <v>2.4</v>
      </c>
      <c r="G3">
        <f t="shared" si="0"/>
        <v>1.5999999999999999</v>
      </c>
      <c r="H3">
        <f t="shared" si="1"/>
        <v>1.2</v>
      </c>
      <c r="I3">
        <f t="shared" ref="I3:I66" si="3">45/60*F3</f>
        <v>1.7999999999999998</v>
      </c>
      <c r="J3" s="154"/>
      <c r="L3" t="s">
        <v>215</v>
      </c>
      <c r="M3">
        <f>N2+M2-1</f>
        <v>27</v>
      </c>
      <c r="N3">
        <f>COUNTIF($A$2:$A$3697,L3)+M3-1</f>
        <v>80</v>
      </c>
      <c r="P3" t="s">
        <v>3883</v>
      </c>
    </row>
    <row r="4" spans="1:16">
      <c r="A4" t="s">
        <v>211</v>
      </c>
      <c r="B4" s="153" t="s">
        <v>217</v>
      </c>
      <c r="C4" s="154">
        <v>1.1299999999999999</v>
      </c>
      <c r="D4" s="154">
        <v>4.8000000000000001E-2</v>
      </c>
      <c r="E4" s="154">
        <v>0.01</v>
      </c>
      <c r="F4" s="155">
        <f t="shared" si="2"/>
        <v>0.6</v>
      </c>
      <c r="G4">
        <f t="shared" si="0"/>
        <v>0.39999999999999997</v>
      </c>
      <c r="H4">
        <f t="shared" si="1"/>
        <v>0.3</v>
      </c>
      <c r="I4">
        <f t="shared" si="3"/>
        <v>0.44999999999999996</v>
      </c>
      <c r="J4" s="154"/>
      <c r="L4" t="s">
        <v>218</v>
      </c>
      <c r="M4">
        <f>N3+1</f>
        <v>81</v>
      </c>
      <c r="N4">
        <f>COUNTIF($A$2:$A$3697,L4)+M4-1</f>
        <v>104</v>
      </c>
      <c r="P4" t="s">
        <v>3884</v>
      </c>
    </row>
    <row r="5" spans="1:16">
      <c r="A5" t="s">
        <v>211</v>
      </c>
      <c r="B5" s="153" t="s">
        <v>220</v>
      </c>
      <c r="C5" s="154">
        <v>113.04</v>
      </c>
      <c r="D5" s="154">
        <v>0.48</v>
      </c>
      <c r="E5" s="154">
        <v>0.06</v>
      </c>
      <c r="F5" s="155">
        <f t="shared" si="2"/>
        <v>3.5999999999999996</v>
      </c>
      <c r="G5">
        <f t="shared" si="0"/>
        <v>2.3999999999999995</v>
      </c>
      <c r="H5">
        <f t="shared" si="1"/>
        <v>1.7999999999999998</v>
      </c>
      <c r="I5">
        <f t="shared" si="3"/>
        <v>2.6999999999999997</v>
      </c>
      <c r="J5" s="154"/>
      <c r="L5" t="s">
        <v>221</v>
      </c>
      <c r="M5">
        <f>N4+1</f>
        <v>105</v>
      </c>
      <c r="N5">
        <f>COUNTIF($A$2:$A$3697,L5)+M5-1</f>
        <v>128</v>
      </c>
      <c r="P5" t="s">
        <v>3885</v>
      </c>
    </row>
    <row r="6" spans="1:16">
      <c r="A6" t="s">
        <v>211</v>
      </c>
      <c r="B6" s="153" t="s">
        <v>223</v>
      </c>
      <c r="C6" s="154">
        <v>1.54</v>
      </c>
      <c r="D6" s="154">
        <v>5.6000000000000001E-2</v>
      </c>
      <c r="E6" s="154">
        <v>0.01</v>
      </c>
      <c r="F6" s="155">
        <f t="shared" si="2"/>
        <v>0.6</v>
      </c>
      <c r="G6">
        <f t="shared" si="0"/>
        <v>0.39999999999999997</v>
      </c>
      <c r="H6">
        <f t="shared" si="1"/>
        <v>0.3</v>
      </c>
      <c r="I6">
        <f t="shared" si="3"/>
        <v>0.44999999999999996</v>
      </c>
      <c r="J6" s="154"/>
      <c r="L6" t="s">
        <v>224</v>
      </c>
      <c r="M6">
        <f t="shared" ref="M6:M13" si="4">N5+1</f>
        <v>129</v>
      </c>
      <c r="N6">
        <f t="shared" ref="N6:N13" si="5">COUNTIF($A$2:$A$3697,L6)+M6-1</f>
        <v>137</v>
      </c>
      <c r="P6" t="s">
        <v>3886</v>
      </c>
    </row>
    <row r="7" spans="1:16">
      <c r="A7" t="s">
        <v>211</v>
      </c>
      <c r="B7" s="153" t="s">
        <v>226</v>
      </c>
      <c r="C7" s="154">
        <v>153.86000000000001</v>
      </c>
      <c r="D7" s="154">
        <v>0.56000000000000005</v>
      </c>
      <c r="E7" s="154">
        <v>0.08</v>
      </c>
      <c r="F7" s="155">
        <f t="shared" si="2"/>
        <v>4.8</v>
      </c>
      <c r="G7">
        <f t="shared" si="0"/>
        <v>3.1999999999999997</v>
      </c>
      <c r="H7">
        <f t="shared" si="1"/>
        <v>2.4</v>
      </c>
      <c r="I7">
        <f t="shared" si="3"/>
        <v>3.5999999999999996</v>
      </c>
      <c r="J7" s="154"/>
      <c r="L7" t="s">
        <v>227</v>
      </c>
      <c r="M7">
        <f t="shared" si="4"/>
        <v>138</v>
      </c>
      <c r="N7">
        <f t="shared" si="5"/>
        <v>155</v>
      </c>
      <c r="P7" t="s">
        <v>3887</v>
      </c>
    </row>
    <row r="8" spans="1:16">
      <c r="A8" t="s">
        <v>211</v>
      </c>
      <c r="B8" s="153" t="s">
        <v>229</v>
      </c>
      <c r="C8" s="154">
        <v>176.62</v>
      </c>
      <c r="D8" s="154">
        <v>0.6</v>
      </c>
      <c r="E8" s="154">
        <v>0.1</v>
      </c>
      <c r="F8" s="155">
        <f t="shared" si="2"/>
        <v>6</v>
      </c>
      <c r="G8">
        <f t="shared" si="0"/>
        <v>4</v>
      </c>
      <c r="H8">
        <f t="shared" si="1"/>
        <v>3</v>
      </c>
      <c r="I8">
        <f t="shared" si="3"/>
        <v>4.5</v>
      </c>
      <c r="J8" s="154"/>
      <c r="L8" t="s">
        <v>230</v>
      </c>
      <c r="M8">
        <f t="shared" si="4"/>
        <v>156</v>
      </c>
      <c r="N8">
        <f t="shared" si="5"/>
        <v>176</v>
      </c>
      <c r="P8" t="s">
        <v>3888</v>
      </c>
    </row>
    <row r="9" spans="1:16">
      <c r="A9" t="s">
        <v>211</v>
      </c>
      <c r="B9" s="153" t="s">
        <v>232</v>
      </c>
      <c r="C9" s="154">
        <v>2.0089999999999999</v>
      </c>
      <c r="D9" s="154">
        <v>6.4000000000000001E-2</v>
      </c>
      <c r="E9" s="154">
        <v>0.01</v>
      </c>
      <c r="F9" s="155">
        <f t="shared" si="2"/>
        <v>0.6</v>
      </c>
      <c r="G9">
        <f t="shared" si="0"/>
        <v>0.39999999999999997</v>
      </c>
      <c r="H9">
        <f t="shared" si="1"/>
        <v>0.3</v>
      </c>
      <c r="I9">
        <f t="shared" si="3"/>
        <v>0.44999999999999996</v>
      </c>
      <c r="J9" s="154"/>
      <c r="L9" t="s">
        <v>233</v>
      </c>
      <c r="M9">
        <f t="shared" si="4"/>
        <v>177</v>
      </c>
      <c r="N9">
        <f t="shared" si="5"/>
        <v>236</v>
      </c>
      <c r="P9" t="s">
        <v>3889</v>
      </c>
    </row>
    <row r="10" spans="1:16">
      <c r="A10" t="s">
        <v>211</v>
      </c>
      <c r="B10" s="153" t="s">
        <v>235</v>
      </c>
      <c r="C10" s="154">
        <v>2.5430000000000001</v>
      </c>
      <c r="D10" s="154">
        <v>7.1999999999999995E-2</v>
      </c>
      <c r="E10" s="154">
        <v>0.01</v>
      </c>
      <c r="F10" s="155">
        <f t="shared" si="2"/>
        <v>0.6</v>
      </c>
      <c r="G10">
        <f t="shared" si="0"/>
        <v>0.39999999999999997</v>
      </c>
      <c r="H10">
        <f t="shared" si="1"/>
        <v>0.3</v>
      </c>
      <c r="I10">
        <f t="shared" si="3"/>
        <v>0.44999999999999996</v>
      </c>
      <c r="J10" s="154"/>
      <c r="L10" t="s">
        <v>236</v>
      </c>
      <c r="M10">
        <f t="shared" si="4"/>
        <v>237</v>
      </c>
      <c r="N10">
        <f t="shared" si="5"/>
        <v>572</v>
      </c>
      <c r="O10" s="156"/>
      <c r="P10" t="s">
        <v>3890</v>
      </c>
    </row>
    <row r="11" spans="1:16">
      <c r="A11" t="s">
        <v>211</v>
      </c>
      <c r="B11" s="153" t="s">
        <v>238</v>
      </c>
      <c r="C11" s="154">
        <v>3.14</v>
      </c>
      <c r="D11" s="154">
        <v>0.08</v>
      </c>
      <c r="E11" s="154">
        <v>0.01</v>
      </c>
      <c r="F11" s="155">
        <f t="shared" si="2"/>
        <v>0.6</v>
      </c>
      <c r="G11">
        <f t="shared" si="0"/>
        <v>0.39999999999999997</v>
      </c>
      <c r="H11">
        <f t="shared" si="1"/>
        <v>0.3</v>
      </c>
      <c r="I11">
        <f t="shared" si="3"/>
        <v>0.44999999999999996</v>
      </c>
      <c r="J11" s="154"/>
      <c r="L11" t="s">
        <v>239</v>
      </c>
      <c r="M11">
        <f t="shared" si="4"/>
        <v>573</v>
      </c>
      <c r="N11">
        <f t="shared" si="5"/>
        <v>3666</v>
      </c>
      <c r="P11" t="s">
        <v>3891</v>
      </c>
    </row>
    <row r="12" spans="1:16">
      <c r="A12" t="s">
        <v>211</v>
      </c>
      <c r="B12" s="153" t="s">
        <v>241</v>
      </c>
      <c r="C12" s="154">
        <v>3.7989999999999999</v>
      </c>
      <c r="D12" s="154">
        <v>8.7999999999999995E-2</v>
      </c>
      <c r="E12" s="154">
        <v>1.2E-2</v>
      </c>
      <c r="F12" s="155">
        <f t="shared" si="2"/>
        <v>0.72</v>
      </c>
      <c r="G12">
        <f t="shared" si="0"/>
        <v>0.48</v>
      </c>
      <c r="H12">
        <f t="shared" si="1"/>
        <v>0.36</v>
      </c>
      <c r="I12">
        <f t="shared" si="3"/>
        <v>0.54</v>
      </c>
      <c r="J12" s="154"/>
      <c r="L12" t="s">
        <v>242</v>
      </c>
      <c r="M12">
        <f t="shared" si="4"/>
        <v>3667</v>
      </c>
      <c r="N12">
        <f t="shared" si="5"/>
        <v>3676</v>
      </c>
      <c r="P12" t="s">
        <v>3892</v>
      </c>
    </row>
    <row r="13" spans="1:16">
      <c r="A13" t="s">
        <v>211</v>
      </c>
      <c r="B13" s="153" t="s">
        <v>244</v>
      </c>
      <c r="C13" s="154">
        <v>4.9059999999999997</v>
      </c>
      <c r="D13" s="154">
        <v>0.1</v>
      </c>
      <c r="E13" s="154">
        <v>1.2E-2</v>
      </c>
      <c r="F13" s="155">
        <f t="shared" si="2"/>
        <v>0.72</v>
      </c>
      <c r="G13">
        <f t="shared" si="0"/>
        <v>0.48</v>
      </c>
      <c r="H13">
        <f t="shared" si="1"/>
        <v>0.36</v>
      </c>
      <c r="I13">
        <f t="shared" si="3"/>
        <v>0.54</v>
      </c>
      <c r="J13" s="154"/>
      <c r="L13" t="s">
        <v>245</v>
      </c>
      <c r="M13">
        <f t="shared" si="4"/>
        <v>3677</v>
      </c>
      <c r="N13">
        <f t="shared" si="5"/>
        <v>3697</v>
      </c>
      <c r="P13" t="s">
        <v>3893</v>
      </c>
    </row>
    <row r="14" spans="1:16">
      <c r="A14" t="s">
        <v>211</v>
      </c>
      <c r="B14" s="153" t="s">
        <v>247</v>
      </c>
      <c r="C14" s="154">
        <v>7.0650000000000004</v>
      </c>
      <c r="D14" s="154">
        <v>0.12</v>
      </c>
      <c r="E14" s="154">
        <v>1.2E-2</v>
      </c>
      <c r="F14" s="155">
        <f t="shared" si="2"/>
        <v>0.72</v>
      </c>
      <c r="G14">
        <f t="shared" si="0"/>
        <v>0.48</v>
      </c>
      <c r="H14">
        <f t="shared" si="1"/>
        <v>0.36</v>
      </c>
      <c r="I14">
        <f t="shared" si="3"/>
        <v>0.54</v>
      </c>
      <c r="J14" s="154"/>
      <c r="P14" t="s">
        <v>3894</v>
      </c>
    </row>
    <row r="15" spans="1:16">
      <c r="A15" t="s">
        <v>211</v>
      </c>
      <c r="B15" s="153" t="s">
        <v>249</v>
      </c>
      <c r="C15" s="154">
        <v>8.0380000000000003</v>
      </c>
      <c r="D15" s="154">
        <v>0.128</v>
      </c>
      <c r="E15" s="154">
        <v>1.2E-2</v>
      </c>
      <c r="F15" s="155">
        <f t="shared" si="2"/>
        <v>0.72</v>
      </c>
      <c r="G15">
        <f t="shared" si="0"/>
        <v>0.48</v>
      </c>
      <c r="H15">
        <f t="shared" si="1"/>
        <v>0.36</v>
      </c>
      <c r="I15">
        <f t="shared" si="3"/>
        <v>0.54</v>
      </c>
      <c r="J15" s="154"/>
      <c r="P15" t="s">
        <v>3895</v>
      </c>
    </row>
    <row r="16" spans="1:16">
      <c r="A16" t="s">
        <v>211</v>
      </c>
      <c r="B16" s="153" t="s">
        <v>251</v>
      </c>
      <c r="C16" s="154">
        <v>9.6159999999999997</v>
      </c>
      <c r="D16" s="154">
        <v>0.14000000000000001</v>
      </c>
      <c r="E16" s="154">
        <v>1.6E-2</v>
      </c>
      <c r="F16" s="155">
        <f t="shared" si="2"/>
        <v>0.96</v>
      </c>
      <c r="G16">
        <f t="shared" si="0"/>
        <v>0.6399999999999999</v>
      </c>
      <c r="H16">
        <f t="shared" si="1"/>
        <v>0.48</v>
      </c>
      <c r="I16">
        <f t="shared" si="3"/>
        <v>0.72</v>
      </c>
      <c r="J16" s="154"/>
      <c r="N16" s="157"/>
      <c r="P16" t="s">
        <v>3896</v>
      </c>
    </row>
    <row r="17" spans="1:16">
      <c r="A17" t="s">
        <v>211</v>
      </c>
      <c r="B17" s="153" t="s">
        <v>253</v>
      </c>
      <c r="C17" s="154">
        <v>12.56</v>
      </c>
      <c r="D17" s="154">
        <v>0.16</v>
      </c>
      <c r="E17" s="154">
        <v>1.6E-2</v>
      </c>
      <c r="F17" s="155">
        <f t="shared" si="2"/>
        <v>0.96</v>
      </c>
      <c r="G17">
        <f t="shared" si="0"/>
        <v>0.6399999999999999</v>
      </c>
      <c r="H17">
        <f t="shared" si="1"/>
        <v>0.48</v>
      </c>
      <c r="I17">
        <f t="shared" si="3"/>
        <v>0.72</v>
      </c>
      <c r="J17" s="154"/>
      <c r="P17" t="s">
        <v>3897</v>
      </c>
    </row>
    <row r="18" spans="1:16">
      <c r="A18" t="s">
        <v>211</v>
      </c>
      <c r="B18" s="153" t="s">
        <v>255</v>
      </c>
      <c r="C18" s="154">
        <v>15.896000000000001</v>
      </c>
      <c r="D18" s="154">
        <v>0.18</v>
      </c>
      <c r="E18" s="154">
        <v>0.02</v>
      </c>
      <c r="F18" s="155">
        <f t="shared" si="2"/>
        <v>1.2</v>
      </c>
      <c r="G18">
        <f t="shared" si="0"/>
        <v>0.79999999999999993</v>
      </c>
      <c r="H18">
        <f t="shared" si="1"/>
        <v>0.6</v>
      </c>
      <c r="I18">
        <f t="shared" si="3"/>
        <v>0.89999999999999991</v>
      </c>
      <c r="J18" s="154"/>
      <c r="P18" t="s">
        <v>3898</v>
      </c>
    </row>
    <row r="19" spans="1:16">
      <c r="A19" t="s">
        <v>211</v>
      </c>
      <c r="B19" s="153" t="s">
        <v>257</v>
      </c>
      <c r="C19" s="154">
        <v>19.625</v>
      </c>
      <c r="D19" s="154">
        <v>0.2</v>
      </c>
      <c r="E19" s="154">
        <v>0.02</v>
      </c>
      <c r="F19" s="155">
        <f t="shared" si="2"/>
        <v>1.2</v>
      </c>
      <c r="G19">
        <f t="shared" si="0"/>
        <v>0.79999999999999993</v>
      </c>
      <c r="H19">
        <f t="shared" si="1"/>
        <v>0.6</v>
      </c>
      <c r="I19">
        <f t="shared" si="3"/>
        <v>0.89999999999999991</v>
      </c>
      <c r="J19" s="154"/>
      <c r="P19" t="s">
        <v>3899</v>
      </c>
    </row>
    <row r="20" spans="1:16">
      <c r="A20" t="s">
        <v>211</v>
      </c>
      <c r="B20" s="153" t="s">
        <v>259</v>
      </c>
      <c r="C20" s="154">
        <v>0.28199999999999997</v>
      </c>
      <c r="D20" s="154">
        <v>2.4E-2</v>
      </c>
      <c r="E20" s="154">
        <v>0.01</v>
      </c>
      <c r="F20" s="155">
        <f t="shared" si="2"/>
        <v>0.6</v>
      </c>
      <c r="G20">
        <f t="shared" si="0"/>
        <v>0.39999999999999997</v>
      </c>
      <c r="H20">
        <f t="shared" si="1"/>
        <v>0.3</v>
      </c>
      <c r="I20">
        <f t="shared" si="3"/>
        <v>0.44999999999999996</v>
      </c>
      <c r="J20" s="154"/>
      <c r="P20" t="s">
        <v>3900</v>
      </c>
    </row>
    <row r="21" spans="1:16">
      <c r="A21" t="s">
        <v>211</v>
      </c>
      <c r="B21" s="153" t="s">
        <v>261</v>
      </c>
      <c r="C21" s="154">
        <v>28.26</v>
      </c>
      <c r="D21" s="154">
        <v>0.24</v>
      </c>
      <c r="E21" s="154">
        <v>2.4E-2</v>
      </c>
      <c r="F21" s="155">
        <f t="shared" si="2"/>
        <v>1.44</v>
      </c>
      <c r="G21">
        <f t="shared" si="0"/>
        <v>0.96</v>
      </c>
      <c r="H21">
        <f t="shared" si="1"/>
        <v>0.72</v>
      </c>
      <c r="I21">
        <f t="shared" si="3"/>
        <v>1.08</v>
      </c>
      <c r="J21" s="154"/>
      <c r="P21" t="s">
        <v>3901</v>
      </c>
    </row>
    <row r="22" spans="1:16">
      <c r="A22" t="s">
        <v>211</v>
      </c>
      <c r="B22" s="153" t="s">
        <v>263</v>
      </c>
      <c r="C22" s="154">
        <v>0.38400000000000001</v>
      </c>
      <c r="D22" s="154">
        <v>2.8000000000000001E-2</v>
      </c>
      <c r="E22" s="154">
        <v>0.01</v>
      </c>
      <c r="F22" s="155">
        <f t="shared" si="2"/>
        <v>0.6</v>
      </c>
      <c r="G22">
        <f t="shared" si="0"/>
        <v>0.39999999999999997</v>
      </c>
      <c r="H22">
        <f t="shared" si="1"/>
        <v>0.3</v>
      </c>
      <c r="I22">
        <f t="shared" si="3"/>
        <v>0.44999999999999996</v>
      </c>
      <c r="J22" s="154"/>
    </row>
    <row r="23" spans="1:16">
      <c r="A23" t="s">
        <v>211</v>
      </c>
      <c r="B23" s="153" t="s">
        <v>265</v>
      </c>
      <c r="C23" s="154">
        <v>38.465000000000003</v>
      </c>
      <c r="D23" s="154">
        <v>0.28000000000000003</v>
      </c>
      <c r="E23" s="154">
        <v>2.8000000000000004E-2</v>
      </c>
      <c r="F23" s="155">
        <f t="shared" si="2"/>
        <v>1.6800000000000002</v>
      </c>
      <c r="G23">
        <f t="shared" si="0"/>
        <v>1.1200000000000001</v>
      </c>
      <c r="H23">
        <f t="shared" si="1"/>
        <v>0.84000000000000008</v>
      </c>
      <c r="I23">
        <f t="shared" si="3"/>
        <v>1.2600000000000002</v>
      </c>
      <c r="J23" s="154"/>
    </row>
    <row r="24" spans="1:16">
      <c r="A24" t="s">
        <v>211</v>
      </c>
      <c r="B24" s="153" t="s">
        <v>267</v>
      </c>
      <c r="C24" s="154">
        <v>0.502</v>
      </c>
      <c r="D24" s="154">
        <v>3.2000000000000001E-2</v>
      </c>
      <c r="E24" s="154">
        <v>0.01</v>
      </c>
      <c r="F24" s="155">
        <f t="shared" si="2"/>
        <v>0.6</v>
      </c>
      <c r="G24">
        <f t="shared" si="0"/>
        <v>0.39999999999999997</v>
      </c>
      <c r="H24">
        <f t="shared" si="1"/>
        <v>0.3</v>
      </c>
      <c r="I24">
        <f t="shared" si="3"/>
        <v>0.44999999999999996</v>
      </c>
      <c r="J24" s="154"/>
    </row>
    <row r="25" spans="1:16">
      <c r="A25" t="s">
        <v>211</v>
      </c>
      <c r="B25" s="153" t="s">
        <v>269</v>
      </c>
      <c r="C25" s="154">
        <v>50.24</v>
      </c>
      <c r="D25" s="154">
        <v>0.32</v>
      </c>
      <c r="E25" s="154">
        <v>3.2000000000000001E-2</v>
      </c>
      <c r="F25" s="155">
        <f t="shared" si="2"/>
        <v>1.92</v>
      </c>
      <c r="G25">
        <f t="shared" si="0"/>
        <v>1.2799999999999998</v>
      </c>
      <c r="H25">
        <f t="shared" si="1"/>
        <v>0.96</v>
      </c>
      <c r="I25">
        <f t="shared" si="3"/>
        <v>1.44</v>
      </c>
      <c r="J25" s="154"/>
    </row>
    <row r="26" spans="1:16">
      <c r="A26" t="s">
        <v>211</v>
      </c>
      <c r="B26" s="153" t="s">
        <v>271</v>
      </c>
      <c r="C26" s="154">
        <v>63.585000000000001</v>
      </c>
      <c r="D26" s="154">
        <v>0.36</v>
      </c>
      <c r="E26" s="154">
        <v>3.5999999999999997E-2</v>
      </c>
      <c r="F26" s="155">
        <f t="shared" si="2"/>
        <v>2.1599999999999997</v>
      </c>
      <c r="G26">
        <f t="shared" si="0"/>
        <v>1.4399999999999997</v>
      </c>
      <c r="H26">
        <f t="shared" si="1"/>
        <v>1.0799999999999998</v>
      </c>
      <c r="I26">
        <f t="shared" si="3"/>
        <v>1.6199999999999997</v>
      </c>
      <c r="J26" s="154"/>
    </row>
    <row r="27" spans="1:16">
      <c r="A27" t="s">
        <v>215</v>
      </c>
      <c r="B27" s="153" t="s">
        <v>210</v>
      </c>
      <c r="C27" s="154">
        <v>15</v>
      </c>
      <c r="D27" s="154">
        <v>0.39</v>
      </c>
      <c r="E27" s="154">
        <v>4.3999999999999997E-2</v>
      </c>
      <c r="F27" s="155">
        <f t="shared" si="2"/>
        <v>2.6399999999999997</v>
      </c>
      <c r="G27">
        <f t="shared" si="0"/>
        <v>1.7599999999999998</v>
      </c>
      <c r="H27">
        <f t="shared" si="1"/>
        <v>1.3199999999999998</v>
      </c>
      <c r="I27">
        <f t="shared" si="3"/>
        <v>1.9799999999999998</v>
      </c>
      <c r="J27" s="154"/>
    </row>
    <row r="28" spans="1:16">
      <c r="A28" t="s">
        <v>215</v>
      </c>
      <c r="B28" s="153" t="s">
        <v>213</v>
      </c>
      <c r="C28" s="154">
        <v>17.8</v>
      </c>
      <c r="D28" s="154">
        <v>0.39</v>
      </c>
      <c r="E28" s="154">
        <v>4.8000000000000001E-2</v>
      </c>
      <c r="F28" s="155">
        <f t="shared" si="2"/>
        <v>2.88</v>
      </c>
      <c r="G28">
        <f t="shared" si="0"/>
        <v>1.92</v>
      </c>
      <c r="H28">
        <f t="shared" si="1"/>
        <v>1.44</v>
      </c>
      <c r="I28">
        <f t="shared" si="3"/>
        <v>2.16</v>
      </c>
      <c r="J28" s="154"/>
    </row>
    <row r="29" spans="1:16">
      <c r="A29" t="s">
        <v>215</v>
      </c>
      <c r="B29" s="153" t="s">
        <v>216</v>
      </c>
      <c r="C29" s="154">
        <v>9.0299999999999994</v>
      </c>
      <c r="D29" s="154">
        <v>0.35099999999999998</v>
      </c>
      <c r="E29" s="154">
        <v>2.4E-2</v>
      </c>
      <c r="F29" s="155">
        <f t="shared" si="2"/>
        <v>1.44</v>
      </c>
      <c r="G29">
        <f t="shared" si="0"/>
        <v>0.96</v>
      </c>
      <c r="H29">
        <f t="shared" si="1"/>
        <v>0.72</v>
      </c>
      <c r="I29">
        <f t="shared" si="3"/>
        <v>1.08</v>
      </c>
      <c r="J29" s="154"/>
    </row>
    <row r="30" spans="1:16">
      <c r="A30" t="s">
        <v>215</v>
      </c>
      <c r="B30" s="153" t="s">
        <v>219</v>
      </c>
      <c r="C30" s="154">
        <v>12.15</v>
      </c>
      <c r="D30" s="154">
        <v>0.35099999999999998</v>
      </c>
      <c r="E30" s="154">
        <v>3.5999999999999997E-2</v>
      </c>
      <c r="F30" s="155">
        <f t="shared" si="2"/>
        <v>2.1599999999999997</v>
      </c>
      <c r="G30">
        <f t="shared" si="0"/>
        <v>1.4399999999999997</v>
      </c>
      <c r="H30">
        <f t="shared" si="1"/>
        <v>1.0799999999999998</v>
      </c>
      <c r="I30">
        <f t="shared" si="3"/>
        <v>1.6199999999999997</v>
      </c>
      <c r="J30" s="154"/>
    </row>
    <row r="31" spans="1:16">
      <c r="A31" t="s">
        <v>215</v>
      </c>
      <c r="B31" s="153" t="s">
        <v>222</v>
      </c>
      <c r="C31" s="154">
        <v>21.6</v>
      </c>
      <c r="D31" s="154">
        <v>0.46899999999999997</v>
      </c>
      <c r="E31" s="154">
        <v>0.06</v>
      </c>
      <c r="F31" s="155">
        <f t="shared" si="2"/>
        <v>3.5999999999999996</v>
      </c>
      <c r="G31">
        <f t="shared" si="0"/>
        <v>2.3999999999999995</v>
      </c>
      <c r="H31">
        <f t="shared" si="1"/>
        <v>1.7999999999999998</v>
      </c>
      <c r="I31">
        <f t="shared" si="3"/>
        <v>2.6999999999999997</v>
      </c>
      <c r="J31" s="154"/>
    </row>
    <row r="32" spans="1:16">
      <c r="A32" t="s">
        <v>215</v>
      </c>
      <c r="B32" s="153" t="s">
        <v>225</v>
      </c>
      <c r="C32" s="154">
        <v>26.61</v>
      </c>
      <c r="D32" s="154">
        <v>0.46899999999999997</v>
      </c>
      <c r="E32" s="154">
        <v>7.5999999999999998E-2</v>
      </c>
      <c r="F32" s="155">
        <f t="shared" si="2"/>
        <v>4.5599999999999996</v>
      </c>
      <c r="G32">
        <f t="shared" si="0"/>
        <v>3.0399999999999996</v>
      </c>
      <c r="H32">
        <f t="shared" si="1"/>
        <v>2.2799999999999998</v>
      </c>
      <c r="I32">
        <f t="shared" si="3"/>
        <v>3.42</v>
      </c>
      <c r="J32" s="154"/>
    </row>
    <row r="33" spans="1:10">
      <c r="A33" t="s">
        <v>215</v>
      </c>
      <c r="B33" s="153" t="s">
        <v>228</v>
      </c>
      <c r="C33" s="154">
        <v>15</v>
      </c>
      <c r="D33" s="154">
        <v>0.39100000000000001</v>
      </c>
      <c r="E33" s="154">
        <v>4.3999999999999997E-2</v>
      </c>
      <c r="F33" s="155">
        <f t="shared" si="2"/>
        <v>2.6399999999999997</v>
      </c>
      <c r="G33">
        <f t="shared" si="0"/>
        <v>1.7599999999999998</v>
      </c>
      <c r="H33">
        <f t="shared" si="1"/>
        <v>1.3199999999999998</v>
      </c>
      <c r="I33">
        <f t="shared" si="3"/>
        <v>1.9799999999999998</v>
      </c>
      <c r="J33" s="154"/>
    </row>
    <row r="34" spans="1:10">
      <c r="A34" t="s">
        <v>215</v>
      </c>
      <c r="B34" s="153" t="s">
        <v>231</v>
      </c>
      <c r="C34" s="154">
        <v>19</v>
      </c>
      <c r="D34" s="154">
        <v>0.39</v>
      </c>
      <c r="E34" s="154">
        <v>4.8000000000000001E-2</v>
      </c>
      <c r="F34" s="155">
        <f t="shared" si="2"/>
        <v>2.88</v>
      </c>
      <c r="G34">
        <f t="shared" si="0"/>
        <v>1.92</v>
      </c>
      <c r="H34">
        <f t="shared" si="1"/>
        <v>1.44</v>
      </c>
      <c r="I34">
        <f t="shared" si="3"/>
        <v>2.16</v>
      </c>
      <c r="J34" s="154"/>
    </row>
    <row r="35" spans="1:10">
      <c r="A35" t="s">
        <v>215</v>
      </c>
      <c r="B35" s="153" t="s">
        <v>234</v>
      </c>
      <c r="C35" s="154">
        <v>33.75</v>
      </c>
      <c r="D35" s="154">
        <v>0.58699999999999997</v>
      </c>
      <c r="E35" s="154">
        <v>9.6000000000000002E-2</v>
      </c>
      <c r="F35" s="155">
        <f t="shared" si="2"/>
        <v>5.76</v>
      </c>
      <c r="G35">
        <f t="shared" si="0"/>
        <v>3.84</v>
      </c>
      <c r="H35">
        <f t="shared" si="1"/>
        <v>2.88</v>
      </c>
      <c r="I35">
        <f t="shared" si="3"/>
        <v>4.32</v>
      </c>
      <c r="J35" s="154"/>
    </row>
    <row r="36" spans="1:10">
      <c r="A36" t="s">
        <v>215</v>
      </c>
      <c r="B36" s="153" t="s">
        <v>237</v>
      </c>
      <c r="C36" s="154">
        <v>40.03</v>
      </c>
      <c r="D36" s="154">
        <v>0.58699999999999997</v>
      </c>
      <c r="E36" s="154">
        <v>0.11200000000000002</v>
      </c>
      <c r="F36" s="155">
        <f t="shared" si="2"/>
        <v>6.7200000000000006</v>
      </c>
      <c r="G36">
        <f t="shared" si="0"/>
        <v>4.4800000000000004</v>
      </c>
      <c r="H36">
        <f t="shared" si="1"/>
        <v>3.3600000000000003</v>
      </c>
      <c r="I36">
        <f t="shared" si="3"/>
        <v>5.0400000000000009</v>
      </c>
      <c r="J36" s="154"/>
    </row>
    <row r="37" spans="1:10">
      <c r="A37" t="s">
        <v>215</v>
      </c>
      <c r="B37" s="153" t="s">
        <v>240</v>
      </c>
      <c r="C37" s="154">
        <v>19.87</v>
      </c>
      <c r="D37" s="154">
        <v>0.46899999999999997</v>
      </c>
      <c r="E37" s="154">
        <v>5.6000000000000008E-2</v>
      </c>
      <c r="F37" s="155">
        <f t="shared" si="2"/>
        <v>3.3600000000000003</v>
      </c>
      <c r="G37">
        <f t="shared" si="0"/>
        <v>2.2400000000000002</v>
      </c>
      <c r="H37">
        <f t="shared" si="1"/>
        <v>1.6800000000000002</v>
      </c>
      <c r="I37">
        <f t="shared" si="3"/>
        <v>2.5200000000000005</v>
      </c>
      <c r="J37" s="154"/>
    </row>
    <row r="38" spans="1:10">
      <c r="A38" t="s">
        <v>215</v>
      </c>
      <c r="B38" s="153" t="s">
        <v>243</v>
      </c>
      <c r="C38" s="154">
        <v>0.69</v>
      </c>
      <c r="D38" s="154">
        <v>5.7000000000000002E-2</v>
      </c>
      <c r="E38" s="154">
        <v>0.01</v>
      </c>
      <c r="F38" s="155">
        <f t="shared" si="2"/>
        <v>0.6</v>
      </c>
      <c r="G38">
        <f t="shared" si="0"/>
        <v>0.39999999999999997</v>
      </c>
      <c r="H38">
        <f t="shared" si="1"/>
        <v>0.3</v>
      </c>
      <c r="I38">
        <f t="shared" si="3"/>
        <v>0.44999999999999996</v>
      </c>
      <c r="J38" s="154"/>
    </row>
    <row r="39" spans="1:10">
      <c r="A39" t="s">
        <v>215</v>
      </c>
      <c r="B39" s="153" t="s">
        <v>246</v>
      </c>
      <c r="C39" s="154">
        <v>48.6</v>
      </c>
      <c r="D39" s="154">
        <v>0.70499999999999996</v>
      </c>
      <c r="E39" s="154">
        <v>0.13600000000000001</v>
      </c>
      <c r="F39" s="155">
        <f t="shared" si="2"/>
        <v>8.16</v>
      </c>
      <c r="G39">
        <f t="shared" si="0"/>
        <v>5.4399999999999995</v>
      </c>
      <c r="H39">
        <f t="shared" si="1"/>
        <v>4.08</v>
      </c>
      <c r="I39">
        <f t="shared" si="3"/>
        <v>6.12</v>
      </c>
      <c r="J39" s="154"/>
    </row>
    <row r="40" spans="1:10">
      <c r="A40" t="s">
        <v>215</v>
      </c>
      <c r="B40" s="153" t="s">
        <v>248</v>
      </c>
      <c r="C40" s="154">
        <v>0.88</v>
      </c>
      <c r="D40" s="154">
        <v>7.6999999999999999E-2</v>
      </c>
      <c r="E40" s="154">
        <v>0.01</v>
      </c>
      <c r="F40" s="155">
        <f t="shared" si="2"/>
        <v>0.6</v>
      </c>
      <c r="G40">
        <f t="shared" si="0"/>
        <v>0.39999999999999997</v>
      </c>
      <c r="H40">
        <f t="shared" si="1"/>
        <v>0.3</v>
      </c>
      <c r="I40">
        <f t="shared" si="3"/>
        <v>0.44999999999999996</v>
      </c>
      <c r="J40" s="154"/>
    </row>
    <row r="41" spans="1:10">
      <c r="A41" t="s">
        <v>215</v>
      </c>
      <c r="B41" s="153" t="s">
        <v>250</v>
      </c>
      <c r="C41" s="154">
        <v>31.6</v>
      </c>
      <c r="D41" s="154">
        <v>0.6</v>
      </c>
      <c r="E41" s="154">
        <v>8.7999999999999995E-2</v>
      </c>
      <c r="F41" s="155">
        <f t="shared" si="2"/>
        <v>5.2799999999999994</v>
      </c>
      <c r="G41">
        <f t="shared" si="0"/>
        <v>3.5199999999999996</v>
      </c>
      <c r="H41">
        <f t="shared" si="1"/>
        <v>2.6399999999999997</v>
      </c>
      <c r="I41">
        <f t="shared" si="3"/>
        <v>3.9599999999999995</v>
      </c>
      <c r="J41" s="154"/>
    </row>
    <row r="42" spans="1:10">
      <c r="A42" t="s">
        <v>215</v>
      </c>
      <c r="B42" s="153" t="s">
        <v>252</v>
      </c>
      <c r="C42" s="154">
        <v>53.9</v>
      </c>
      <c r="D42" s="154">
        <v>0.78500000000000003</v>
      </c>
      <c r="E42" s="154">
        <v>0.152</v>
      </c>
      <c r="F42" s="155">
        <f t="shared" si="2"/>
        <v>9.1199999999999992</v>
      </c>
      <c r="G42">
        <f t="shared" si="0"/>
        <v>6.0799999999999992</v>
      </c>
      <c r="H42">
        <f t="shared" si="1"/>
        <v>4.5599999999999996</v>
      </c>
      <c r="I42">
        <f t="shared" si="3"/>
        <v>6.84</v>
      </c>
      <c r="J42" s="154"/>
    </row>
    <row r="43" spans="1:10">
      <c r="A43" t="s">
        <v>215</v>
      </c>
      <c r="B43" s="153" t="s">
        <v>254</v>
      </c>
      <c r="C43" s="154">
        <v>59.9</v>
      </c>
      <c r="D43" s="154">
        <v>0.78500000000000003</v>
      </c>
      <c r="E43" s="154">
        <v>0.16799999999999998</v>
      </c>
      <c r="F43" s="155">
        <f t="shared" si="2"/>
        <v>10.079999999999998</v>
      </c>
      <c r="G43">
        <f t="shared" si="0"/>
        <v>6.7199999999999989</v>
      </c>
      <c r="H43">
        <f t="shared" si="1"/>
        <v>5.0399999999999991</v>
      </c>
      <c r="I43">
        <f t="shared" si="3"/>
        <v>7.5599999999999987</v>
      </c>
      <c r="J43" s="154"/>
    </row>
    <row r="44" spans="1:10">
      <c r="A44" t="s">
        <v>215</v>
      </c>
      <c r="B44" s="153" t="s">
        <v>256</v>
      </c>
      <c r="C44" s="154">
        <v>1.1100000000000001</v>
      </c>
      <c r="D44" s="154">
        <v>9.7000000000000003E-2</v>
      </c>
      <c r="E44" s="154">
        <v>0.01</v>
      </c>
      <c r="F44" s="155">
        <f t="shared" si="2"/>
        <v>0.6</v>
      </c>
      <c r="G44">
        <f t="shared" si="0"/>
        <v>0.39999999999999997</v>
      </c>
      <c r="H44">
        <f t="shared" si="1"/>
        <v>0.3</v>
      </c>
      <c r="I44">
        <f t="shared" si="3"/>
        <v>0.44999999999999996</v>
      </c>
      <c r="J44" s="154"/>
    </row>
    <row r="45" spans="1:10">
      <c r="A45" t="s">
        <v>215</v>
      </c>
      <c r="B45" s="153" t="s">
        <v>258</v>
      </c>
      <c r="C45" s="154">
        <v>1.1100000000000001</v>
      </c>
      <c r="D45" s="154">
        <v>9.7000000000000003E-2</v>
      </c>
      <c r="E45" s="154">
        <v>0.01</v>
      </c>
      <c r="F45" s="155">
        <f t="shared" si="2"/>
        <v>0.6</v>
      </c>
      <c r="G45">
        <f t="shared" si="0"/>
        <v>0.39999999999999997</v>
      </c>
      <c r="H45">
        <f t="shared" si="1"/>
        <v>0.3</v>
      </c>
      <c r="I45">
        <f t="shared" si="3"/>
        <v>0.44999999999999996</v>
      </c>
      <c r="J45" s="154"/>
    </row>
    <row r="46" spans="1:10">
      <c r="A46" t="s">
        <v>215</v>
      </c>
      <c r="B46" s="153" t="s">
        <v>260</v>
      </c>
      <c r="C46" s="154">
        <v>1.35</v>
      </c>
      <c r="D46" s="154">
        <v>0.11600000000000001</v>
      </c>
      <c r="E46" s="154">
        <v>0.01</v>
      </c>
      <c r="F46" s="155">
        <f t="shared" si="2"/>
        <v>0.6</v>
      </c>
      <c r="G46">
        <f t="shared" si="0"/>
        <v>0.39999999999999997</v>
      </c>
      <c r="H46">
        <f t="shared" si="1"/>
        <v>0.3</v>
      </c>
      <c r="I46">
        <f t="shared" si="3"/>
        <v>0.44999999999999996</v>
      </c>
      <c r="J46" s="154"/>
    </row>
    <row r="47" spans="1:10">
      <c r="A47" t="s">
        <v>215</v>
      </c>
      <c r="B47" s="153" t="s">
        <v>262</v>
      </c>
      <c r="C47" s="154">
        <v>1.77</v>
      </c>
      <c r="D47" s="154">
        <v>0.11600000000000001</v>
      </c>
      <c r="E47" s="154">
        <v>0.01</v>
      </c>
      <c r="F47" s="155">
        <f t="shared" si="2"/>
        <v>0.6</v>
      </c>
      <c r="G47">
        <f t="shared" si="0"/>
        <v>0.39999999999999997</v>
      </c>
      <c r="H47">
        <f t="shared" si="1"/>
        <v>0.3</v>
      </c>
      <c r="I47">
        <f t="shared" si="3"/>
        <v>0.44999999999999996</v>
      </c>
      <c r="J47" s="154"/>
    </row>
    <row r="48" spans="1:10">
      <c r="A48" t="s">
        <v>215</v>
      </c>
      <c r="B48" s="153" t="s">
        <v>264</v>
      </c>
      <c r="C48" s="154">
        <v>1.43</v>
      </c>
      <c r="D48" s="154">
        <v>0.107</v>
      </c>
      <c r="E48" s="154">
        <v>0.01</v>
      </c>
      <c r="F48" s="155">
        <f t="shared" si="2"/>
        <v>0.6</v>
      </c>
      <c r="G48">
        <f t="shared" si="0"/>
        <v>0.39999999999999997</v>
      </c>
      <c r="H48">
        <f t="shared" si="1"/>
        <v>0.3</v>
      </c>
      <c r="I48">
        <f t="shared" si="3"/>
        <v>0.44999999999999996</v>
      </c>
      <c r="J48" s="154"/>
    </row>
    <row r="49" spans="1:16">
      <c r="A49" t="s">
        <v>215</v>
      </c>
      <c r="B49" s="153" t="s">
        <v>266</v>
      </c>
      <c r="C49" s="154">
        <v>1.84</v>
      </c>
      <c r="D49" s="154">
        <v>0.13600000000000001</v>
      </c>
      <c r="E49" s="154">
        <v>0.01</v>
      </c>
      <c r="F49" s="155">
        <f t="shared" si="2"/>
        <v>0.6</v>
      </c>
      <c r="G49">
        <f t="shared" si="0"/>
        <v>0.39999999999999997</v>
      </c>
      <c r="H49">
        <f t="shared" si="1"/>
        <v>0.3</v>
      </c>
      <c r="I49">
        <f t="shared" si="3"/>
        <v>0.44999999999999996</v>
      </c>
      <c r="J49" s="154"/>
    </row>
    <row r="50" spans="1:16">
      <c r="A50" t="s">
        <v>215</v>
      </c>
      <c r="B50" s="153" t="s">
        <v>268</v>
      </c>
      <c r="C50" s="154">
        <v>2.08</v>
      </c>
      <c r="D50" s="154">
        <v>0.13600000000000001</v>
      </c>
      <c r="E50" s="154">
        <v>0.01</v>
      </c>
      <c r="F50" s="155">
        <f t="shared" si="2"/>
        <v>0.6</v>
      </c>
      <c r="G50">
        <f t="shared" si="0"/>
        <v>0.39999999999999997</v>
      </c>
      <c r="H50">
        <f t="shared" si="1"/>
        <v>0.3</v>
      </c>
      <c r="I50">
        <f t="shared" si="3"/>
        <v>0.44999999999999996</v>
      </c>
      <c r="J50" s="154"/>
    </row>
    <row r="51" spans="1:16">
      <c r="A51" t="s">
        <v>215</v>
      </c>
      <c r="B51" s="153" t="s">
        <v>270</v>
      </c>
      <c r="C51" s="154">
        <v>1.4</v>
      </c>
      <c r="D51" s="154">
        <v>0.13500000000000001</v>
      </c>
      <c r="E51" s="154">
        <v>0.01</v>
      </c>
      <c r="F51" s="155">
        <f t="shared" si="2"/>
        <v>0.6</v>
      </c>
      <c r="G51">
        <f t="shared" si="0"/>
        <v>0.39999999999999997</v>
      </c>
      <c r="H51">
        <f t="shared" si="1"/>
        <v>0.3</v>
      </c>
      <c r="I51">
        <f t="shared" si="3"/>
        <v>0.44999999999999996</v>
      </c>
      <c r="J51" s="154"/>
    </row>
    <row r="52" spans="1:16">
      <c r="A52" t="s">
        <v>215</v>
      </c>
      <c r="B52" s="153" t="s">
        <v>272</v>
      </c>
      <c r="C52" s="154">
        <v>1.93</v>
      </c>
      <c r="D52" s="154">
        <v>0.13500000000000001</v>
      </c>
      <c r="E52" s="154">
        <v>0.01</v>
      </c>
      <c r="F52" s="155">
        <f t="shared" si="2"/>
        <v>0.6</v>
      </c>
      <c r="G52">
        <f t="shared" si="0"/>
        <v>0.39999999999999997</v>
      </c>
      <c r="H52">
        <f t="shared" si="1"/>
        <v>0.3</v>
      </c>
      <c r="I52">
        <f t="shared" si="3"/>
        <v>0.44999999999999996</v>
      </c>
      <c r="J52" s="154"/>
    </row>
    <row r="53" spans="1:16">
      <c r="A53" t="s">
        <v>215</v>
      </c>
      <c r="B53" s="153" t="s">
        <v>273</v>
      </c>
      <c r="C53" s="154">
        <v>2.4</v>
      </c>
      <c r="D53" s="154">
        <v>0.156</v>
      </c>
      <c r="E53" s="154">
        <v>0.01</v>
      </c>
      <c r="F53" s="155">
        <f t="shared" si="2"/>
        <v>0.6</v>
      </c>
      <c r="G53">
        <f t="shared" si="0"/>
        <v>0.39999999999999997</v>
      </c>
      <c r="H53">
        <f t="shared" si="1"/>
        <v>0.3</v>
      </c>
      <c r="I53">
        <f t="shared" si="3"/>
        <v>0.44999999999999996</v>
      </c>
      <c r="J53" s="154"/>
    </row>
    <row r="54" spans="1:16">
      <c r="A54" t="s">
        <v>215</v>
      </c>
      <c r="B54" s="153" t="s">
        <v>274</v>
      </c>
      <c r="C54" s="154">
        <v>2.96</v>
      </c>
      <c r="D54" s="154">
        <v>0.156</v>
      </c>
      <c r="E54" s="154">
        <v>0.01</v>
      </c>
      <c r="F54" s="155">
        <f t="shared" si="2"/>
        <v>0.6</v>
      </c>
      <c r="G54">
        <f t="shared" si="0"/>
        <v>0.39999999999999997</v>
      </c>
      <c r="H54">
        <f t="shared" si="1"/>
        <v>0.3</v>
      </c>
      <c r="I54">
        <f t="shared" si="3"/>
        <v>0.44999999999999996</v>
      </c>
      <c r="J54" s="154"/>
      <c r="P54" t="s">
        <v>300</v>
      </c>
    </row>
    <row r="55" spans="1:16">
      <c r="A55" t="s">
        <v>215</v>
      </c>
      <c r="B55" s="153" t="s">
        <v>275</v>
      </c>
      <c r="C55" s="154">
        <v>3.51</v>
      </c>
      <c r="D55" s="154">
        <v>0.156</v>
      </c>
      <c r="E55" s="154">
        <v>0.01</v>
      </c>
      <c r="F55" s="155">
        <f t="shared" si="2"/>
        <v>0.6</v>
      </c>
      <c r="G55">
        <f t="shared" si="0"/>
        <v>0.39999999999999997</v>
      </c>
      <c r="H55">
        <f t="shared" si="1"/>
        <v>0.3</v>
      </c>
      <c r="I55">
        <f t="shared" si="3"/>
        <v>0.44999999999999996</v>
      </c>
      <c r="J55" s="154"/>
    </row>
    <row r="56" spans="1:16">
      <c r="A56" t="s">
        <v>215</v>
      </c>
      <c r="B56" s="153" t="s">
        <v>276</v>
      </c>
      <c r="C56" s="154">
        <v>2.77</v>
      </c>
      <c r="D56" s="154">
        <v>0.14599999999999999</v>
      </c>
      <c r="E56" s="154">
        <v>0.01</v>
      </c>
      <c r="F56" s="155">
        <f t="shared" si="2"/>
        <v>0.6</v>
      </c>
      <c r="G56">
        <f t="shared" si="0"/>
        <v>0.39999999999999997</v>
      </c>
      <c r="H56">
        <f t="shared" si="1"/>
        <v>0.3</v>
      </c>
      <c r="I56">
        <f t="shared" si="3"/>
        <v>0.44999999999999996</v>
      </c>
      <c r="J56" s="154"/>
    </row>
    <row r="57" spans="1:16">
      <c r="A57" t="s">
        <v>215</v>
      </c>
      <c r="B57" s="153" t="s">
        <v>277</v>
      </c>
      <c r="C57" s="154">
        <v>2.09</v>
      </c>
      <c r="D57" s="154">
        <v>0.18</v>
      </c>
      <c r="E57" s="154">
        <v>0.01</v>
      </c>
      <c r="F57" s="155">
        <f t="shared" si="2"/>
        <v>0.6</v>
      </c>
      <c r="G57">
        <f t="shared" si="0"/>
        <v>0.39999999999999997</v>
      </c>
      <c r="H57">
        <f t="shared" si="1"/>
        <v>0.3</v>
      </c>
      <c r="I57">
        <f t="shared" si="3"/>
        <v>0.44999999999999996</v>
      </c>
      <c r="J57" s="154"/>
    </row>
    <row r="58" spans="1:16">
      <c r="A58" t="s">
        <v>215</v>
      </c>
      <c r="B58" s="153" t="s">
        <v>278</v>
      </c>
      <c r="C58" s="154">
        <v>3.04</v>
      </c>
      <c r="D58" s="154">
        <v>0.17599999999999999</v>
      </c>
      <c r="E58" s="154">
        <v>0.01</v>
      </c>
      <c r="F58" s="155">
        <f t="shared" si="2"/>
        <v>0.6</v>
      </c>
      <c r="G58">
        <f t="shared" si="0"/>
        <v>0.39999999999999997</v>
      </c>
      <c r="H58">
        <f t="shared" si="1"/>
        <v>0.3</v>
      </c>
      <c r="I58">
        <f t="shared" si="3"/>
        <v>0.44999999999999996</v>
      </c>
      <c r="J58" s="154"/>
    </row>
    <row r="59" spans="1:16">
      <c r="A59" t="s">
        <v>215</v>
      </c>
      <c r="B59" s="153" t="s">
        <v>279</v>
      </c>
      <c r="C59" s="154">
        <v>3.35</v>
      </c>
      <c r="D59" s="154">
        <v>0.17599999999999999</v>
      </c>
      <c r="E59" s="154">
        <v>0.01</v>
      </c>
      <c r="F59" s="155">
        <f t="shared" si="2"/>
        <v>0.6</v>
      </c>
      <c r="G59">
        <f t="shared" si="0"/>
        <v>0.39999999999999997</v>
      </c>
      <c r="H59">
        <f t="shared" si="1"/>
        <v>0.3</v>
      </c>
      <c r="I59">
        <f t="shared" si="3"/>
        <v>0.44999999999999996</v>
      </c>
      <c r="J59" s="154"/>
    </row>
    <row r="60" spans="1:16">
      <c r="A60" t="s">
        <v>215</v>
      </c>
      <c r="B60" s="153" t="s">
        <v>280</v>
      </c>
      <c r="C60" s="154">
        <v>2.97</v>
      </c>
      <c r="D60" s="154">
        <v>0.156</v>
      </c>
      <c r="E60" s="154">
        <v>0.01</v>
      </c>
      <c r="F60" s="155">
        <f t="shared" si="2"/>
        <v>0.6</v>
      </c>
      <c r="G60">
        <f t="shared" si="0"/>
        <v>0.39999999999999997</v>
      </c>
      <c r="H60">
        <f t="shared" si="1"/>
        <v>0.3</v>
      </c>
      <c r="I60">
        <f t="shared" si="3"/>
        <v>0.44999999999999996</v>
      </c>
      <c r="J60" s="154"/>
    </row>
    <row r="61" spans="1:16">
      <c r="A61" t="s">
        <v>215</v>
      </c>
      <c r="B61" s="153" t="s">
        <v>281</v>
      </c>
      <c r="C61" s="154">
        <v>3.75</v>
      </c>
      <c r="D61" s="154">
        <v>0.19600000000000001</v>
      </c>
      <c r="E61" s="154">
        <v>1.2E-2</v>
      </c>
      <c r="F61" s="155">
        <f t="shared" si="2"/>
        <v>0.72</v>
      </c>
      <c r="G61">
        <f t="shared" si="0"/>
        <v>0.48</v>
      </c>
      <c r="H61">
        <f t="shared" si="1"/>
        <v>0.36</v>
      </c>
      <c r="I61">
        <f t="shared" si="3"/>
        <v>0.54</v>
      </c>
      <c r="J61" s="154"/>
    </row>
    <row r="62" spans="1:16">
      <c r="A62" t="s">
        <v>215</v>
      </c>
      <c r="B62" s="153" t="s">
        <v>282</v>
      </c>
      <c r="C62" s="154">
        <v>4.45</v>
      </c>
      <c r="D62" s="154">
        <v>0.19600000000000001</v>
      </c>
      <c r="E62" s="154">
        <v>1.2E-2</v>
      </c>
      <c r="F62" s="155">
        <f t="shared" si="2"/>
        <v>0.72</v>
      </c>
      <c r="G62">
        <f t="shared" si="0"/>
        <v>0.48</v>
      </c>
      <c r="H62">
        <f t="shared" si="1"/>
        <v>0.36</v>
      </c>
      <c r="I62">
        <f t="shared" si="3"/>
        <v>0.54</v>
      </c>
      <c r="J62" s="154"/>
    </row>
    <row r="63" spans="1:16">
      <c r="A63" t="s">
        <v>215</v>
      </c>
      <c r="B63" s="153" t="s">
        <v>283</v>
      </c>
      <c r="C63" s="154">
        <v>5.13</v>
      </c>
      <c r="D63" s="154">
        <v>0.19600000000000001</v>
      </c>
      <c r="E63" s="154">
        <v>1.6E-2</v>
      </c>
      <c r="F63" s="155">
        <f t="shared" si="2"/>
        <v>0.96</v>
      </c>
      <c r="G63">
        <f t="shared" si="0"/>
        <v>0.6399999999999999</v>
      </c>
      <c r="H63">
        <f t="shared" si="1"/>
        <v>0.48</v>
      </c>
      <c r="I63">
        <f t="shared" si="3"/>
        <v>0.72</v>
      </c>
      <c r="J63" s="154"/>
    </row>
    <row r="64" spans="1:16">
      <c r="A64" t="s">
        <v>215</v>
      </c>
      <c r="B64" s="153" t="s">
        <v>284</v>
      </c>
      <c r="C64" s="154">
        <v>3.75</v>
      </c>
      <c r="D64" s="154">
        <v>0.19500000000000001</v>
      </c>
      <c r="E64" s="154">
        <v>1.2E-2</v>
      </c>
      <c r="F64" s="155">
        <f t="shared" si="2"/>
        <v>0.72</v>
      </c>
      <c r="G64">
        <f t="shared" si="0"/>
        <v>0.48</v>
      </c>
      <c r="H64">
        <f t="shared" si="1"/>
        <v>0.36</v>
      </c>
      <c r="I64">
        <f t="shared" si="3"/>
        <v>0.54</v>
      </c>
      <c r="J64" s="154"/>
    </row>
    <row r="65" spans="1:10">
      <c r="A65" t="s">
        <v>215</v>
      </c>
      <c r="B65" s="153" t="s">
        <v>285</v>
      </c>
      <c r="C65" s="154">
        <v>4.46</v>
      </c>
      <c r="D65" s="154">
        <v>0.19500000000000001</v>
      </c>
      <c r="E65" s="154">
        <v>1.2E-2</v>
      </c>
      <c r="F65" s="155">
        <f t="shared" si="2"/>
        <v>0.72</v>
      </c>
      <c r="G65">
        <f t="shared" si="0"/>
        <v>0.48</v>
      </c>
      <c r="H65">
        <f t="shared" si="1"/>
        <v>0.36</v>
      </c>
      <c r="I65">
        <f t="shared" si="3"/>
        <v>0.54</v>
      </c>
      <c r="J65" s="154"/>
    </row>
    <row r="66" spans="1:10">
      <c r="A66" t="s">
        <v>215</v>
      </c>
      <c r="B66" s="153" t="s">
        <v>286</v>
      </c>
      <c r="C66" s="154">
        <v>8.67</v>
      </c>
      <c r="D66" s="154">
        <v>0.23300000000000001</v>
      </c>
      <c r="E66" s="154">
        <v>2.4E-2</v>
      </c>
      <c r="F66" s="155">
        <f t="shared" si="2"/>
        <v>1.44</v>
      </c>
      <c r="G66">
        <f t="shared" ref="G66:G129" si="6">40/60*F66</f>
        <v>0.96</v>
      </c>
      <c r="H66">
        <f t="shared" ref="H66:H129" si="7">(30/60*F66)</f>
        <v>0.72</v>
      </c>
      <c r="I66">
        <f t="shared" si="3"/>
        <v>1.08</v>
      </c>
      <c r="J66" s="154"/>
    </row>
    <row r="67" spans="1:10">
      <c r="A67" t="s">
        <v>215</v>
      </c>
      <c r="B67" s="153" t="s">
        <v>287</v>
      </c>
      <c r="C67" s="154">
        <v>5.4</v>
      </c>
      <c r="D67" s="154">
        <v>0.23300000000000001</v>
      </c>
      <c r="E67" s="154">
        <v>1.6E-2</v>
      </c>
      <c r="F67" s="155">
        <f t="shared" ref="F67:F130" si="8">E67*60</f>
        <v>0.96</v>
      </c>
      <c r="G67">
        <f t="shared" si="6"/>
        <v>0.6399999999999999</v>
      </c>
      <c r="H67">
        <f t="shared" si="7"/>
        <v>0.48</v>
      </c>
      <c r="I67">
        <f t="shared" ref="I67:I130" si="9">45/60*F67</f>
        <v>0.72</v>
      </c>
      <c r="J67" s="154"/>
    </row>
    <row r="68" spans="1:10">
      <c r="A68" t="s">
        <v>215</v>
      </c>
      <c r="B68" s="153" t="s">
        <v>288</v>
      </c>
      <c r="C68" s="154">
        <v>7.07</v>
      </c>
      <c r="D68" s="154">
        <v>0.23300000000000001</v>
      </c>
      <c r="E68" s="154">
        <v>0.02</v>
      </c>
      <c r="F68" s="155">
        <f t="shared" si="8"/>
        <v>1.2</v>
      </c>
      <c r="G68">
        <f t="shared" si="6"/>
        <v>0.79999999999999993</v>
      </c>
      <c r="H68">
        <f t="shared" si="7"/>
        <v>0.6</v>
      </c>
      <c r="I68">
        <f t="shared" si="9"/>
        <v>0.89999999999999991</v>
      </c>
      <c r="J68" s="154"/>
    </row>
    <row r="69" spans="1:10">
      <c r="A69" t="s">
        <v>215</v>
      </c>
      <c r="B69" s="153" t="s">
        <v>289</v>
      </c>
      <c r="C69" s="154">
        <v>5.4</v>
      </c>
      <c r="D69" s="154">
        <v>0.246</v>
      </c>
      <c r="E69" s="154">
        <v>1.6E-2</v>
      </c>
      <c r="F69" s="155">
        <f t="shared" si="8"/>
        <v>0.96</v>
      </c>
      <c r="G69">
        <f t="shared" si="6"/>
        <v>0.6399999999999999</v>
      </c>
      <c r="H69">
        <f t="shared" si="7"/>
        <v>0.48</v>
      </c>
      <c r="I69">
        <f t="shared" si="9"/>
        <v>0.72</v>
      </c>
      <c r="J69" s="154"/>
    </row>
    <row r="70" spans="1:10">
      <c r="A70" t="s">
        <v>215</v>
      </c>
      <c r="B70" s="153" t="s">
        <v>290</v>
      </c>
      <c r="C70" s="154">
        <v>6.24</v>
      </c>
      <c r="D70" s="154">
        <v>0.246</v>
      </c>
      <c r="E70" s="154">
        <v>1.6E-2</v>
      </c>
      <c r="F70" s="155">
        <f t="shared" si="8"/>
        <v>0.96</v>
      </c>
      <c r="G70">
        <f t="shared" si="6"/>
        <v>0.6399999999999999</v>
      </c>
      <c r="H70">
        <f t="shared" si="7"/>
        <v>0.48</v>
      </c>
      <c r="I70">
        <f t="shared" si="9"/>
        <v>0.72</v>
      </c>
      <c r="J70" s="154"/>
    </row>
    <row r="71" spans="1:10">
      <c r="A71" t="s">
        <v>215</v>
      </c>
      <c r="B71" s="153" t="s">
        <v>291</v>
      </c>
      <c r="C71" s="154">
        <v>7.35</v>
      </c>
      <c r="D71" s="154">
        <v>0.27300000000000002</v>
      </c>
      <c r="E71" s="154">
        <v>0.02</v>
      </c>
      <c r="F71" s="155">
        <f t="shared" si="8"/>
        <v>1.2</v>
      </c>
      <c r="G71">
        <f t="shared" si="6"/>
        <v>0.79999999999999993</v>
      </c>
      <c r="H71">
        <f t="shared" si="7"/>
        <v>0.6</v>
      </c>
      <c r="I71">
        <f t="shared" si="9"/>
        <v>0.89999999999999991</v>
      </c>
      <c r="J71" s="154"/>
    </row>
    <row r="72" spans="1:10">
      <c r="A72" t="s">
        <v>215</v>
      </c>
      <c r="B72" s="153" t="s">
        <v>292</v>
      </c>
      <c r="C72" s="154">
        <v>9.2899999999999991</v>
      </c>
      <c r="D72" s="154">
        <v>0.27300000000000002</v>
      </c>
      <c r="E72" s="154">
        <v>2.8000000000000004E-2</v>
      </c>
      <c r="F72" s="155">
        <f t="shared" si="8"/>
        <v>1.6800000000000002</v>
      </c>
      <c r="G72">
        <f t="shared" si="6"/>
        <v>1.1200000000000001</v>
      </c>
      <c r="H72">
        <f t="shared" si="7"/>
        <v>0.84000000000000008</v>
      </c>
      <c r="I72">
        <f t="shared" si="9"/>
        <v>1.2600000000000002</v>
      </c>
      <c r="J72" s="154"/>
    </row>
    <row r="73" spans="1:10">
      <c r="A73" t="s">
        <v>215</v>
      </c>
      <c r="B73" s="153" t="s">
        <v>293</v>
      </c>
      <c r="C73" s="154">
        <v>6.79</v>
      </c>
      <c r="D73" s="154">
        <v>0.254</v>
      </c>
      <c r="E73" s="154">
        <v>0.02</v>
      </c>
      <c r="F73" s="155">
        <f t="shared" si="8"/>
        <v>1.2</v>
      </c>
      <c r="G73">
        <f t="shared" si="6"/>
        <v>0.79999999999999993</v>
      </c>
      <c r="H73">
        <f t="shared" si="7"/>
        <v>0.6</v>
      </c>
      <c r="I73">
        <f t="shared" si="9"/>
        <v>0.89999999999999991</v>
      </c>
      <c r="J73" s="154"/>
    </row>
    <row r="74" spans="1:10">
      <c r="A74" t="s">
        <v>215</v>
      </c>
      <c r="B74" s="153" t="s">
        <v>294</v>
      </c>
      <c r="C74" s="154">
        <v>7.35</v>
      </c>
      <c r="D74" s="154">
        <v>0.28699999999999998</v>
      </c>
      <c r="E74" s="154">
        <v>0.02</v>
      </c>
      <c r="F74" s="155">
        <f t="shared" si="8"/>
        <v>1.2</v>
      </c>
      <c r="G74">
        <f t="shared" si="6"/>
        <v>0.79999999999999993</v>
      </c>
      <c r="H74">
        <f t="shared" si="7"/>
        <v>0.6</v>
      </c>
      <c r="I74">
        <f t="shared" si="9"/>
        <v>0.89999999999999991</v>
      </c>
      <c r="J74" s="154"/>
    </row>
    <row r="75" spans="1:10">
      <c r="A75" t="s">
        <v>215</v>
      </c>
      <c r="B75" s="153" t="s">
        <v>295</v>
      </c>
      <c r="C75" s="154">
        <v>11.83</v>
      </c>
      <c r="D75" s="154">
        <v>0.312</v>
      </c>
      <c r="E75" s="154">
        <v>3.2000000000000001E-2</v>
      </c>
      <c r="F75" s="155">
        <f t="shared" si="8"/>
        <v>1.92</v>
      </c>
      <c r="G75">
        <f t="shared" si="6"/>
        <v>1.2799999999999998</v>
      </c>
      <c r="H75">
        <f t="shared" si="7"/>
        <v>0.96</v>
      </c>
      <c r="I75">
        <f t="shared" si="9"/>
        <v>1.44</v>
      </c>
      <c r="J75" s="154"/>
    </row>
    <row r="76" spans="1:10">
      <c r="A76" t="s">
        <v>215</v>
      </c>
      <c r="B76" s="153" t="s">
        <v>296</v>
      </c>
      <c r="C76" s="154">
        <v>14</v>
      </c>
      <c r="D76" s="154">
        <v>0.312</v>
      </c>
      <c r="E76" s="154">
        <v>0.04</v>
      </c>
      <c r="F76" s="155">
        <f t="shared" si="8"/>
        <v>2.4</v>
      </c>
      <c r="G76">
        <f t="shared" si="6"/>
        <v>1.5999999999999999</v>
      </c>
      <c r="H76">
        <f t="shared" si="7"/>
        <v>1.2</v>
      </c>
      <c r="I76">
        <f t="shared" si="9"/>
        <v>1.7999999999999998</v>
      </c>
      <c r="J76" s="154"/>
    </row>
    <row r="77" spans="1:10">
      <c r="A77" t="s">
        <v>215</v>
      </c>
      <c r="B77" s="153" t="s">
        <v>297</v>
      </c>
      <c r="C77" s="154">
        <v>9.6</v>
      </c>
      <c r="D77" s="154">
        <v>0.312</v>
      </c>
      <c r="E77" s="154">
        <v>3.2000000000000001E-2</v>
      </c>
      <c r="F77" s="155">
        <f t="shared" si="8"/>
        <v>1.92</v>
      </c>
      <c r="G77">
        <f t="shared" si="6"/>
        <v>1.2799999999999998</v>
      </c>
      <c r="H77">
        <f t="shared" si="7"/>
        <v>0.96</v>
      </c>
      <c r="I77">
        <f t="shared" si="9"/>
        <v>1.44</v>
      </c>
      <c r="J77" s="154"/>
    </row>
    <row r="78" spans="1:10">
      <c r="A78" t="s">
        <v>215</v>
      </c>
      <c r="B78" s="153" t="s">
        <v>298</v>
      </c>
      <c r="C78" s="154">
        <v>9.6</v>
      </c>
      <c r="D78" s="154">
        <v>0.313</v>
      </c>
      <c r="E78" s="154">
        <v>2.8000000000000004E-2</v>
      </c>
      <c r="F78" s="155">
        <f t="shared" si="8"/>
        <v>1.6800000000000002</v>
      </c>
      <c r="G78">
        <f t="shared" si="6"/>
        <v>1.1200000000000001</v>
      </c>
      <c r="H78">
        <f t="shared" si="7"/>
        <v>0.84000000000000008</v>
      </c>
      <c r="I78">
        <f t="shared" si="9"/>
        <v>1.2600000000000002</v>
      </c>
      <c r="J78" s="154"/>
    </row>
    <row r="79" spans="1:10">
      <c r="A79" t="s">
        <v>215</v>
      </c>
      <c r="B79" s="153" t="s">
        <v>299</v>
      </c>
      <c r="C79" s="154">
        <v>14.66</v>
      </c>
      <c r="D79" s="154">
        <v>0.35099999999999998</v>
      </c>
      <c r="E79" s="154">
        <v>0.04</v>
      </c>
      <c r="F79" s="155">
        <f t="shared" si="8"/>
        <v>2.4</v>
      </c>
      <c r="G79">
        <f t="shared" si="6"/>
        <v>1.5999999999999999</v>
      </c>
      <c r="H79">
        <f t="shared" si="7"/>
        <v>1.2</v>
      </c>
      <c r="I79">
        <f t="shared" si="9"/>
        <v>1.7999999999999998</v>
      </c>
      <c r="J79" s="154"/>
    </row>
    <row r="80" spans="1:10">
      <c r="A80" t="s">
        <v>215</v>
      </c>
      <c r="B80" s="153" t="s">
        <v>300</v>
      </c>
      <c r="C80" s="154">
        <v>12.15</v>
      </c>
      <c r="D80" s="154">
        <v>0.35099999999999998</v>
      </c>
      <c r="E80" s="154">
        <v>3.5999999999999997E-2</v>
      </c>
      <c r="F80" s="155">
        <f t="shared" si="8"/>
        <v>2.1599999999999997</v>
      </c>
      <c r="G80">
        <f t="shared" si="6"/>
        <v>1.4399999999999997</v>
      </c>
      <c r="H80">
        <f t="shared" si="7"/>
        <v>1.0799999999999998</v>
      </c>
      <c r="I80">
        <f t="shared" si="9"/>
        <v>1.6199999999999997</v>
      </c>
      <c r="J80" s="154"/>
    </row>
    <row r="81" spans="1:10">
      <c r="A81" t="s">
        <v>218</v>
      </c>
      <c r="B81" s="153" t="s">
        <v>301</v>
      </c>
      <c r="C81" s="154">
        <v>16.7</v>
      </c>
      <c r="D81" s="154">
        <v>0.56200000000000006</v>
      </c>
      <c r="E81" s="154">
        <v>4.8000000000000001E-2</v>
      </c>
      <c r="F81" s="155">
        <f t="shared" si="8"/>
        <v>2.88</v>
      </c>
      <c r="G81">
        <f t="shared" si="6"/>
        <v>1.92</v>
      </c>
      <c r="H81">
        <f t="shared" si="7"/>
        <v>1.44</v>
      </c>
      <c r="I81">
        <f t="shared" si="9"/>
        <v>2.16</v>
      </c>
      <c r="J81" s="154"/>
    </row>
    <row r="82" spans="1:10">
      <c r="A82" t="s">
        <v>218</v>
      </c>
      <c r="B82" s="153" t="s">
        <v>302</v>
      </c>
      <c r="C82" s="154">
        <v>272</v>
      </c>
      <c r="D82" s="154">
        <v>3.1</v>
      </c>
      <c r="E82" s="154">
        <v>0.76</v>
      </c>
      <c r="F82" s="155">
        <f t="shared" si="8"/>
        <v>45.6</v>
      </c>
      <c r="G82">
        <f t="shared" si="6"/>
        <v>30.4</v>
      </c>
      <c r="H82">
        <f t="shared" si="7"/>
        <v>22.8</v>
      </c>
      <c r="I82">
        <f t="shared" si="9"/>
        <v>34.200000000000003</v>
      </c>
      <c r="J82" s="154"/>
    </row>
    <row r="83" spans="1:10">
      <c r="A83" t="s">
        <v>218</v>
      </c>
      <c r="B83" s="153" t="s">
        <v>303</v>
      </c>
      <c r="C83" s="154">
        <v>19.899999999999999</v>
      </c>
      <c r="D83" s="154">
        <v>0.67700000000000005</v>
      </c>
      <c r="E83" s="154">
        <v>5.6000000000000008E-2</v>
      </c>
      <c r="F83" s="155">
        <f t="shared" si="8"/>
        <v>3.3600000000000003</v>
      </c>
      <c r="G83">
        <f t="shared" si="6"/>
        <v>2.2400000000000002</v>
      </c>
      <c r="H83">
        <f t="shared" si="7"/>
        <v>1.6800000000000002</v>
      </c>
      <c r="I83">
        <f t="shared" si="9"/>
        <v>2.5200000000000005</v>
      </c>
      <c r="J83" s="154"/>
    </row>
    <row r="84" spans="1:10">
      <c r="A84" t="s">
        <v>218</v>
      </c>
      <c r="B84" s="153" t="s">
        <v>304</v>
      </c>
      <c r="C84" s="154">
        <v>24.7</v>
      </c>
      <c r="D84" s="154">
        <v>0.79400000000000004</v>
      </c>
      <c r="E84" s="154">
        <v>6.8000000000000005E-2</v>
      </c>
      <c r="F84" s="155">
        <f t="shared" si="8"/>
        <v>4.08</v>
      </c>
      <c r="G84">
        <f t="shared" si="6"/>
        <v>2.7199999999999998</v>
      </c>
      <c r="H84">
        <f t="shared" si="7"/>
        <v>2.04</v>
      </c>
      <c r="I84">
        <f t="shared" si="9"/>
        <v>3.06</v>
      </c>
      <c r="J84" s="154"/>
    </row>
    <row r="85" spans="1:10">
      <c r="A85" t="s">
        <v>218</v>
      </c>
      <c r="B85" s="153" t="s">
        <v>305</v>
      </c>
      <c r="C85" s="154">
        <v>30.4</v>
      </c>
      <c r="D85" s="154">
        <v>0.89600000000000002</v>
      </c>
      <c r="E85" s="154">
        <v>8.3999999999999991E-2</v>
      </c>
      <c r="F85" s="155">
        <f t="shared" si="8"/>
        <v>5.0399999999999991</v>
      </c>
      <c r="G85">
        <f t="shared" si="6"/>
        <v>3.3599999999999994</v>
      </c>
      <c r="H85">
        <f t="shared" si="7"/>
        <v>2.5199999999999996</v>
      </c>
      <c r="I85">
        <f t="shared" si="9"/>
        <v>3.7799999999999994</v>
      </c>
      <c r="J85" s="154"/>
    </row>
    <row r="86" spans="1:10">
      <c r="A86" t="s">
        <v>218</v>
      </c>
      <c r="B86" s="153" t="s">
        <v>306</v>
      </c>
      <c r="C86" s="154">
        <v>35.5</v>
      </c>
      <c r="D86" s="154">
        <v>1.02</v>
      </c>
      <c r="E86" s="154">
        <v>0.1</v>
      </c>
      <c r="F86" s="155">
        <f t="shared" si="8"/>
        <v>6</v>
      </c>
      <c r="G86">
        <f t="shared" si="6"/>
        <v>4</v>
      </c>
      <c r="H86">
        <f t="shared" si="7"/>
        <v>3</v>
      </c>
      <c r="I86">
        <f t="shared" si="9"/>
        <v>4.5</v>
      </c>
      <c r="J86" s="154"/>
    </row>
    <row r="87" spans="1:10">
      <c r="A87" t="s">
        <v>218</v>
      </c>
      <c r="B87" s="153" t="s">
        <v>307</v>
      </c>
      <c r="C87" s="154">
        <v>42.3</v>
      </c>
      <c r="D87" s="154">
        <v>1.1399999999999999</v>
      </c>
      <c r="E87" s="154">
        <v>0.12</v>
      </c>
      <c r="F87" s="155">
        <f t="shared" si="8"/>
        <v>7.1999999999999993</v>
      </c>
      <c r="G87">
        <f t="shared" si="6"/>
        <v>4.7999999999999989</v>
      </c>
      <c r="H87">
        <f t="shared" si="7"/>
        <v>3.5999999999999996</v>
      </c>
      <c r="I87">
        <f t="shared" si="9"/>
        <v>5.3999999999999995</v>
      </c>
      <c r="J87" s="154"/>
    </row>
    <row r="88" spans="1:10">
      <c r="A88" t="s">
        <v>218</v>
      </c>
      <c r="B88" s="153" t="s">
        <v>308</v>
      </c>
      <c r="C88" s="154">
        <v>50.5</v>
      </c>
      <c r="D88" s="154">
        <v>1.26</v>
      </c>
      <c r="E88" s="154">
        <v>0.14000000000000001</v>
      </c>
      <c r="F88" s="155">
        <f t="shared" si="8"/>
        <v>8.4</v>
      </c>
      <c r="G88">
        <f t="shared" si="6"/>
        <v>5.6</v>
      </c>
      <c r="H88">
        <f t="shared" si="7"/>
        <v>4.2</v>
      </c>
      <c r="I88">
        <f t="shared" si="9"/>
        <v>6.3000000000000007</v>
      </c>
      <c r="J88" s="154"/>
    </row>
    <row r="89" spans="1:10">
      <c r="A89" t="s">
        <v>218</v>
      </c>
      <c r="B89" s="153" t="s">
        <v>309</v>
      </c>
      <c r="C89" s="154">
        <v>60.3</v>
      </c>
      <c r="D89" s="154">
        <v>1.37</v>
      </c>
      <c r="E89" s="154">
        <v>0.16799999999999998</v>
      </c>
      <c r="F89" s="155">
        <f t="shared" si="8"/>
        <v>10.079999999999998</v>
      </c>
      <c r="G89">
        <f t="shared" si="6"/>
        <v>6.7199999999999989</v>
      </c>
      <c r="H89">
        <f t="shared" si="7"/>
        <v>5.0399999999999991</v>
      </c>
      <c r="I89">
        <f t="shared" si="9"/>
        <v>7.5599999999999987</v>
      </c>
      <c r="J89" s="154"/>
    </row>
    <row r="90" spans="1:10">
      <c r="A90" t="s">
        <v>218</v>
      </c>
      <c r="B90" s="153" t="s">
        <v>310</v>
      </c>
      <c r="C90" s="154">
        <v>68.2</v>
      </c>
      <c r="D90" s="154">
        <v>1.48</v>
      </c>
      <c r="E90" s="154">
        <v>0.192</v>
      </c>
      <c r="F90" s="155">
        <f t="shared" si="8"/>
        <v>11.52</v>
      </c>
      <c r="G90">
        <f t="shared" si="6"/>
        <v>7.68</v>
      </c>
      <c r="H90">
        <f t="shared" si="7"/>
        <v>5.76</v>
      </c>
      <c r="I90">
        <f t="shared" si="9"/>
        <v>8.64</v>
      </c>
      <c r="J90" s="154"/>
    </row>
    <row r="91" spans="1:10">
      <c r="A91" t="s">
        <v>218</v>
      </c>
      <c r="B91" s="153" t="s">
        <v>311</v>
      </c>
      <c r="C91" s="154">
        <v>76.400000000000006</v>
      </c>
      <c r="D91" s="154">
        <v>1.6</v>
      </c>
      <c r="E91" s="154">
        <v>0.21200000000000002</v>
      </c>
      <c r="F91" s="155">
        <f t="shared" si="8"/>
        <v>12.72</v>
      </c>
      <c r="G91">
        <f t="shared" si="6"/>
        <v>8.48</v>
      </c>
      <c r="H91">
        <f t="shared" si="7"/>
        <v>6.36</v>
      </c>
      <c r="I91">
        <f t="shared" si="9"/>
        <v>9.5400000000000009</v>
      </c>
      <c r="J91" s="154"/>
    </row>
    <row r="92" spans="1:10">
      <c r="A92" t="s">
        <v>218</v>
      </c>
      <c r="B92" s="153" t="s">
        <v>312</v>
      </c>
      <c r="C92" s="154">
        <v>88.3</v>
      </c>
      <c r="D92" s="154">
        <v>1.72</v>
      </c>
      <c r="E92" s="154">
        <v>0.248</v>
      </c>
      <c r="F92" s="155">
        <f t="shared" si="8"/>
        <v>14.879999999999999</v>
      </c>
      <c r="G92">
        <f t="shared" si="6"/>
        <v>9.9199999999999982</v>
      </c>
      <c r="H92">
        <f t="shared" si="7"/>
        <v>7.4399999999999995</v>
      </c>
      <c r="I92">
        <f t="shared" si="9"/>
        <v>11.16</v>
      </c>
      <c r="J92" s="154"/>
    </row>
    <row r="93" spans="1:10">
      <c r="A93" t="s">
        <v>218</v>
      </c>
      <c r="B93" s="153" t="s">
        <v>313</v>
      </c>
      <c r="C93" s="154">
        <v>97.6</v>
      </c>
      <c r="D93" s="154">
        <v>1.76</v>
      </c>
      <c r="E93" s="154">
        <v>0.27200000000000002</v>
      </c>
      <c r="F93" s="155">
        <f t="shared" si="8"/>
        <v>16.32</v>
      </c>
      <c r="G93">
        <f t="shared" si="6"/>
        <v>10.879999999999999</v>
      </c>
      <c r="H93">
        <f t="shared" si="7"/>
        <v>8.16</v>
      </c>
      <c r="I93">
        <f t="shared" si="9"/>
        <v>12.24</v>
      </c>
      <c r="J93" s="154"/>
    </row>
    <row r="94" spans="1:10">
      <c r="A94" t="s">
        <v>218</v>
      </c>
      <c r="B94" s="153" t="s">
        <v>314</v>
      </c>
      <c r="C94" s="154">
        <v>105</v>
      </c>
      <c r="D94" s="154">
        <v>1.79</v>
      </c>
      <c r="E94" s="154">
        <v>0.29599999999999999</v>
      </c>
      <c r="F94" s="155">
        <f t="shared" si="8"/>
        <v>17.759999999999998</v>
      </c>
      <c r="G94">
        <f t="shared" si="6"/>
        <v>11.839999999999998</v>
      </c>
      <c r="H94">
        <f t="shared" si="7"/>
        <v>8.879999999999999</v>
      </c>
      <c r="I94">
        <f t="shared" si="9"/>
        <v>13.319999999999999</v>
      </c>
      <c r="J94" s="154"/>
    </row>
    <row r="95" spans="1:10">
      <c r="A95" t="s">
        <v>218</v>
      </c>
      <c r="B95" s="153" t="s">
        <v>315</v>
      </c>
      <c r="C95" s="154">
        <v>112</v>
      </c>
      <c r="D95" s="154">
        <v>1.83</v>
      </c>
      <c r="E95" s="154">
        <v>0.312</v>
      </c>
      <c r="F95" s="155">
        <f t="shared" si="8"/>
        <v>18.72</v>
      </c>
      <c r="G95">
        <f t="shared" si="6"/>
        <v>12.479999999999999</v>
      </c>
      <c r="H95">
        <f t="shared" si="7"/>
        <v>9.36</v>
      </c>
      <c r="I95">
        <f t="shared" si="9"/>
        <v>14.04</v>
      </c>
      <c r="J95" s="154"/>
    </row>
    <row r="96" spans="1:10">
      <c r="A96" t="s">
        <v>218</v>
      </c>
      <c r="B96" s="153" t="s">
        <v>316</v>
      </c>
      <c r="C96" s="154">
        <v>125</v>
      </c>
      <c r="D96" s="154">
        <v>1.91</v>
      </c>
      <c r="E96" s="154">
        <v>0.35199999999999998</v>
      </c>
      <c r="F96" s="155">
        <f t="shared" si="8"/>
        <v>21.119999999999997</v>
      </c>
      <c r="G96">
        <f t="shared" si="6"/>
        <v>14.079999999999998</v>
      </c>
      <c r="H96">
        <f t="shared" si="7"/>
        <v>10.559999999999999</v>
      </c>
      <c r="I96">
        <f t="shared" si="9"/>
        <v>15.839999999999998</v>
      </c>
      <c r="J96" s="154"/>
    </row>
    <row r="97" spans="1:10">
      <c r="A97" t="s">
        <v>218</v>
      </c>
      <c r="B97" s="153" t="s">
        <v>317</v>
      </c>
      <c r="C97" s="154">
        <v>140</v>
      </c>
      <c r="D97" s="154">
        <v>2.0099999999999998</v>
      </c>
      <c r="E97" s="154">
        <v>0.39200000000000002</v>
      </c>
      <c r="F97" s="155">
        <f t="shared" si="8"/>
        <v>23.52</v>
      </c>
      <c r="G97">
        <f t="shared" si="6"/>
        <v>15.68</v>
      </c>
      <c r="H97">
        <f t="shared" si="7"/>
        <v>11.76</v>
      </c>
      <c r="I97">
        <f t="shared" si="9"/>
        <v>17.64</v>
      </c>
      <c r="J97" s="154"/>
    </row>
    <row r="98" spans="1:10">
      <c r="A98" t="s">
        <v>218</v>
      </c>
      <c r="B98" s="153" t="s">
        <v>318</v>
      </c>
      <c r="C98" s="154">
        <v>155</v>
      </c>
      <c r="D98" s="154">
        <v>2.11</v>
      </c>
      <c r="E98" s="154">
        <v>0.43600000000000005</v>
      </c>
      <c r="F98" s="155">
        <f t="shared" si="8"/>
        <v>26.160000000000004</v>
      </c>
      <c r="G98">
        <f t="shared" si="6"/>
        <v>17.440000000000001</v>
      </c>
      <c r="H98">
        <f t="shared" si="7"/>
        <v>13.080000000000002</v>
      </c>
      <c r="I98">
        <f t="shared" si="9"/>
        <v>19.620000000000005</v>
      </c>
      <c r="J98" s="154"/>
    </row>
    <row r="99" spans="1:10">
      <c r="A99" t="s">
        <v>218</v>
      </c>
      <c r="B99" s="153" t="s">
        <v>319</v>
      </c>
      <c r="C99" s="154">
        <v>166</v>
      </c>
      <c r="D99" s="154">
        <v>2.21</v>
      </c>
      <c r="E99" s="154">
        <v>0.46399999999999997</v>
      </c>
      <c r="F99" s="155">
        <f t="shared" si="8"/>
        <v>27.839999999999996</v>
      </c>
      <c r="G99">
        <f t="shared" si="6"/>
        <v>18.559999999999995</v>
      </c>
      <c r="H99">
        <f t="shared" si="7"/>
        <v>13.919999999999998</v>
      </c>
      <c r="I99">
        <f t="shared" si="9"/>
        <v>20.879999999999995</v>
      </c>
      <c r="J99" s="154"/>
    </row>
    <row r="100" spans="1:10">
      <c r="A100" t="s">
        <v>218</v>
      </c>
      <c r="B100" s="153" t="s">
        <v>320</v>
      </c>
      <c r="C100" s="154">
        <v>178</v>
      </c>
      <c r="D100" s="154">
        <v>2.31</v>
      </c>
      <c r="E100" s="154">
        <v>0.5</v>
      </c>
      <c r="F100" s="155">
        <f t="shared" si="8"/>
        <v>30</v>
      </c>
      <c r="G100">
        <f t="shared" si="6"/>
        <v>20</v>
      </c>
      <c r="H100">
        <f t="shared" si="7"/>
        <v>15</v>
      </c>
      <c r="I100">
        <f t="shared" si="9"/>
        <v>22.5</v>
      </c>
      <c r="J100" s="154"/>
    </row>
    <row r="101" spans="1:10">
      <c r="A101" t="s">
        <v>218</v>
      </c>
      <c r="B101" s="153" t="s">
        <v>321</v>
      </c>
      <c r="C101" s="154">
        <v>190</v>
      </c>
      <c r="D101" s="154">
        <v>2.41</v>
      </c>
      <c r="E101" s="154">
        <v>0.53200000000000003</v>
      </c>
      <c r="F101" s="155">
        <f t="shared" si="8"/>
        <v>31.92</v>
      </c>
      <c r="G101">
        <f t="shared" si="6"/>
        <v>21.28</v>
      </c>
      <c r="H101">
        <f t="shared" si="7"/>
        <v>15.96</v>
      </c>
      <c r="I101">
        <f t="shared" si="9"/>
        <v>23.94</v>
      </c>
      <c r="J101" s="154"/>
    </row>
    <row r="102" spans="1:10">
      <c r="A102" t="s">
        <v>218</v>
      </c>
      <c r="B102" s="153" t="s">
        <v>322</v>
      </c>
      <c r="C102" s="154">
        <v>204</v>
      </c>
      <c r="D102" s="154">
        <v>2.5</v>
      </c>
      <c r="E102" s="154">
        <v>0.57199999999999995</v>
      </c>
      <c r="F102" s="155">
        <f t="shared" si="8"/>
        <v>34.32</v>
      </c>
      <c r="G102">
        <f t="shared" si="6"/>
        <v>22.88</v>
      </c>
      <c r="H102">
        <f t="shared" si="7"/>
        <v>17.16</v>
      </c>
      <c r="I102">
        <f t="shared" si="9"/>
        <v>25.740000000000002</v>
      </c>
      <c r="J102" s="154"/>
    </row>
    <row r="103" spans="1:10">
      <c r="A103" t="s">
        <v>218</v>
      </c>
      <c r="B103" s="153" t="s">
        <v>323</v>
      </c>
      <c r="C103" s="154">
        <v>224</v>
      </c>
      <c r="D103" s="154">
        <v>2.7</v>
      </c>
      <c r="E103" s="154">
        <v>0.628</v>
      </c>
      <c r="F103" s="155">
        <f t="shared" si="8"/>
        <v>37.68</v>
      </c>
      <c r="G103">
        <f t="shared" si="6"/>
        <v>25.119999999999997</v>
      </c>
      <c r="H103">
        <f t="shared" si="7"/>
        <v>18.84</v>
      </c>
      <c r="I103">
        <f t="shared" si="9"/>
        <v>28.259999999999998</v>
      </c>
      <c r="J103" s="154"/>
    </row>
    <row r="104" spans="1:10">
      <c r="A104" t="s">
        <v>218</v>
      </c>
      <c r="B104" s="153" t="s">
        <v>324</v>
      </c>
      <c r="C104" s="154">
        <v>252</v>
      </c>
      <c r="D104" s="154">
        <v>2.9</v>
      </c>
      <c r="E104" s="154">
        <v>0.70399999999999996</v>
      </c>
      <c r="F104" s="155">
        <f t="shared" si="8"/>
        <v>42.239999999999995</v>
      </c>
      <c r="G104">
        <f t="shared" si="6"/>
        <v>28.159999999999997</v>
      </c>
      <c r="H104">
        <f t="shared" si="7"/>
        <v>21.119999999999997</v>
      </c>
      <c r="I104">
        <f t="shared" si="9"/>
        <v>31.679999999999996</v>
      </c>
      <c r="J104" s="154"/>
    </row>
    <row r="105" spans="1:10">
      <c r="A105" t="s">
        <v>221</v>
      </c>
      <c r="B105" s="153" t="s">
        <v>325</v>
      </c>
      <c r="C105" s="154">
        <v>20.399999999999999</v>
      </c>
      <c r="D105" s="154">
        <v>0.56699999999999995</v>
      </c>
      <c r="E105" s="154">
        <v>5.6000000000000008E-2</v>
      </c>
      <c r="F105" s="155">
        <f t="shared" si="8"/>
        <v>3.3600000000000003</v>
      </c>
      <c r="G105">
        <f t="shared" si="6"/>
        <v>2.2400000000000002</v>
      </c>
      <c r="H105">
        <f t="shared" si="7"/>
        <v>1.6800000000000002</v>
      </c>
      <c r="I105">
        <f t="shared" si="9"/>
        <v>2.5200000000000005</v>
      </c>
      <c r="J105" s="154"/>
    </row>
    <row r="106" spans="1:10">
      <c r="A106" t="s">
        <v>221</v>
      </c>
      <c r="B106" s="153" t="s">
        <v>326</v>
      </c>
      <c r="C106" s="154">
        <v>314</v>
      </c>
      <c r="D106" s="154">
        <v>3.11</v>
      </c>
      <c r="E106" s="154">
        <v>0.88</v>
      </c>
      <c r="F106" s="155">
        <f t="shared" si="8"/>
        <v>52.8</v>
      </c>
      <c r="G106">
        <f t="shared" si="6"/>
        <v>35.199999999999996</v>
      </c>
      <c r="H106">
        <f t="shared" si="7"/>
        <v>26.4</v>
      </c>
      <c r="I106">
        <f t="shared" si="9"/>
        <v>39.599999999999994</v>
      </c>
      <c r="J106" s="154"/>
    </row>
    <row r="107" spans="1:10">
      <c r="A107" t="s">
        <v>221</v>
      </c>
      <c r="B107" s="153" t="s">
        <v>327</v>
      </c>
      <c r="C107" s="154">
        <v>26.7</v>
      </c>
      <c r="D107" s="154">
        <v>0.68600000000000005</v>
      </c>
      <c r="E107" s="154">
        <v>7.5999999999999998E-2</v>
      </c>
      <c r="F107" s="155">
        <f t="shared" si="8"/>
        <v>4.5599999999999996</v>
      </c>
      <c r="G107">
        <f t="shared" si="6"/>
        <v>3.0399999999999996</v>
      </c>
      <c r="H107">
        <f t="shared" si="7"/>
        <v>2.2799999999999998</v>
      </c>
      <c r="I107">
        <f t="shared" si="9"/>
        <v>3.42</v>
      </c>
      <c r="J107" s="154"/>
    </row>
    <row r="108" spans="1:10">
      <c r="A108" t="s">
        <v>221</v>
      </c>
      <c r="B108" s="153" t="s">
        <v>328</v>
      </c>
      <c r="C108" s="154">
        <v>33.700000000000003</v>
      </c>
      <c r="D108" s="154">
        <v>0.80500000000000005</v>
      </c>
      <c r="E108" s="154">
        <v>9.6000000000000002E-2</v>
      </c>
      <c r="F108" s="155">
        <f t="shared" si="8"/>
        <v>5.76</v>
      </c>
      <c r="G108">
        <f t="shared" si="6"/>
        <v>3.84</v>
      </c>
      <c r="H108">
        <f t="shared" si="7"/>
        <v>2.88</v>
      </c>
      <c r="I108">
        <f t="shared" si="9"/>
        <v>4.32</v>
      </c>
      <c r="J108" s="154"/>
    </row>
    <row r="109" spans="1:10">
      <c r="A109" t="s">
        <v>221</v>
      </c>
      <c r="B109" s="153" t="s">
        <v>329</v>
      </c>
      <c r="C109" s="154">
        <v>42.6</v>
      </c>
      <c r="D109" s="154">
        <v>0.91800000000000004</v>
      </c>
      <c r="E109" s="154">
        <v>0.12</v>
      </c>
      <c r="F109" s="155">
        <f t="shared" si="8"/>
        <v>7.1999999999999993</v>
      </c>
      <c r="G109">
        <f t="shared" si="6"/>
        <v>4.7999999999999989</v>
      </c>
      <c r="H109">
        <f t="shared" si="7"/>
        <v>3.5999999999999996</v>
      </c>
      <c r="I109">
        <f t="shared" si="9"/>
        <v>5.3999999999999995</v>
      </c>
      <c r="J109" s="154"/>
    </row>
    <row r="110" spans="1:10">
      <c r="A110" t="s">
        <v>221</v>
      </c>
      <c r="B110" s="153" t="s">
        <v>330</v>
      </c>
      <c r="C110" s="154">
        <v>51.2</v>
      </c>
      <c r="D110" s="154">
        <v>1.03</v>
      </c>
      <c r="E110" s="154">
        <v>0.14399999999999999</v>
      </c>
      <c r="F110" s="155">
        <f t="shared" si="8"/>
        <v>8.6399999999999988</v>
      </c>
      <c r="G110">
        <f t="shared" si="6"/>
        <v>5.7599999999999989</v>
      </c>
      <c r="H110">
        <f t="shared" si="7"/>
        <v>4.3199999999999994</v>
      </c>
      <c r="I110">
        <f t="shared" si="9"/>
        <v>6.4799999999999986</v>
      </c>
      <c r="J110" s="154"/>
    </row>
    <row r="111" spans="1:10">
      <c r="A111" t="s">
        <v>221</v>
      </c>
      <c r="B111" s="153" t="s">
        <v>331</v>
      </c>
      <c r="C111" s="154">
        <v>61.3</v>
      </c>
      <c r="D111" s="154">
        <v>1.1499999999999999</v>
      </c>
      <c r="E111" s="154">
        <v>0.17199999999999999</v>
      </c>
      <c r="F111" s="155">
        <f t="shared" si="8"/>
        <v>10.319999999999999</v>
      </c>
      <c r="G111">
        <f t="shared" si="6"/>
        <v>6.879999999999999</v>
      </c>
      <c r="H111">
        <f t="shared" si="7"/>
        <v>5.1599999999999993</v>
      </c>
      <c r="I111">
        <f t="shared" si="9"/>
        <v>7.7399999999999984</v>
      </c>
      <c r="J111" s="154"/>
    </row>
    <row r="112" spans="1:10">
      <c r="A112" t="s">
        <v>221</v>
      </c>
      <c r="B112" s="153" t="s">
        <v>332</v>
      </c>
      <c r="C112" s="154">
        <v>71.5</v>
      </c>
      <c r="D112" s="154">
        <v>1.27</v>
      </c>
      <c r="E112" s="154">
        <v>0.2</v>
      </c>
      <c r="F112" s="155">
        <f t="shared" si="8"/>
        <v>12</v>
      </c>
      <c r="G112">
        <f t="shared" si="6"/>
        <v>8</v>
      </c>
      <c r="H112">
        <f t="shared" si="7"/>
        <v>6</v>
      </c>
      <c r="I112">
        <f t="shared" si="9"/>
        <v>9</v>
      </c>
      <c r="J112" s="154"/>
    </row>
    <row r="113" spans="1:10">
      <c r="A113" t="s">
        <v>221</v>
      </c>
      <c r="B113" s="153" t="s">
        <v>333</v>
      </c>
      <c r="C113" s="154">
        <v>83.2</v>
      </c>
      <c r="D113" s="154">
        <v>1.38</v>
      </c>
      <c r="E113" s="154">
        <v>0.23199999999999998</v>
      </c>
      <c r="F113" s="155">
        <f t="shared" si="8"/>
        <v>13.919999999999998</v>
      </c>
      <c r="G113">
        <f t="shared" si="6"/>
        <v>9.2799999999999976</v>
      </c>
      <c r="H113">
        <f t="shared" si="7"/>
        <v>6.9599999999999991</v>
      </c>
      <c r="I113">
        <f t="shared" si="9"/>
        <v>10.439999999999998</v>
      </c>
      <c r="J113" s="154"/>
    </row>
    <row r="114" spans="1:10">
      <c r="A114" t="s">
        <v>221</v>
      </c>
      <c r="B114" s="153" t="s">
        <v>334</v>
      </c>
      <c r="C114" s="154">
        <v>93</v>
      </c>
      <c r="D114" s="154">
        <v>1.5</v>
      </c>
      <c r="E114" s="154">
        <v>0.26</v>
      </c>
      <c r="F114" s="155">
        <f t="shared" si="8"/>
        <v>15.600000000000001</v>
      </c>
      <c r="G114">
        <f t="shared" si="6"/>
        <v>10.4</v>
      </c>
      <c r="H114">
        <f t="shared" si="7"/>
        <v>7.8000000000000007</v>
      </c>
      <c r="I114">
        <f t="shared" si="9"/>
        <v>11.700000000000001</v>
      </c>
      <c r="J114" s="154"/>
    </row>
    <row r="115" spans="1:10">
      <c r="A115" t="s">
        <v>221</v>
      </c>
      <c r="B115" s="153" t="s">
        <v>335</v>
      </c>
      <c r="C115" s="154">
        <v>103</v>
      </c>
      <c r="D115" s="154">
        <v>1.62</v>
      </c>
      <c r="E115" s="154">
        <v>0.28799999999999998</v>
      </c>
      <c r="F115" s="155">
        <f t="shared" si="8"/>
        <v>17.279999999999998</v>
      </c>
      <c r="G115">
        <f t="shared" si="6"/>
        <v>11.519999999999998</v>
      </c>
      <c r="H115">
        <f t="shared" si="7"/>
        <v>8.6399999999999988</v>
      </c>
      <c r="I115">
        <f t="shared" si="9"/>
        <v>12.959999999999997</v>
      </c>
      <c r="J115" s="154"/>
    </row>
    <row r="116" spans="1:10">
      <c r="A116" t="s">
        <v>221</v>
      </c>
      <c r="B116" s="153" t="s">
        <v>336</v>
      </c>
      <c r="C116" s="154">
        <v>117</v>
      </c>
      <c r="D116" s="154">
        <v>1.73</v>
      </c>
      <c r="E116" s="154">
        <v>0.32799999999999996</v>
      </c>
      <c r="F116" s="155">
        <f t="shared" si="8"/>
        <v>19.679999999999996</v>
      </c>
      <c r="G116">
        <f t="shared" si="6"/>
        <v>13.119999999999997</v>
      </c>
      <c r="H116">
        <f t="shared" si="7"/>
        <v>9.8399999999999981</v>
      </c>
      <c r="I116">
        <f t="shared" si="9"/>
        <v>14.759999999999998</v>
      </c>
      <c r="J116" s="154"/>
    </row>
    <row r="117" spans="1:10">
      <c r="A117" t="s">
        <v>221</v>
      </c>
      <c r="B117" s="153" t="s">
        <v>337</v>
      </c>
      <c r="C117" s="154">
        <v>127</v>
      </c>
      <c r="D117" s="154">
        <v>1.77</v>
      </c>
      <c r="E117" s="154">
        <v>0.35599999999999998</v>
      </c>
      <c r="F117" s="155">
        <f t="shared" si="8"/>
        <v>21.36</v>
      </c>
      <c r="G117">
        <f t="shared" si="6"/>
        <v>14.239999999999998</v>
      </c>
      <c r="H117">
        <f t="shared" si="7"/>
        <v>10.68</v>
      </c>
      <c r="I117">
        <f t="shared" si="9"/>
        <v>16.02</v>
      </c>
      <c r="J117" s="154"/>
    </row>
    <row r="118" spans="1:10">
      <c r="A118" t="s">
        <v>221</v>
      </c>
      <c r="B118" s="153" t="s">
        <v>338</v>
      </c>
      <c r="C118" s="154">
        <v>134</v>
      </c>
      <c r="D118" s="154">
        <v>1.81</v>
      </c>
      <c r="E118" s="154">
        <v>0.376</v>
      </c>
      <c r="F118" s="155">
        <f t="shared" si="8"/>
        <v>22.56</v>
      </c>
      <c r="G118">
        <f t="shared" si="6"/>
        <v>15.04</v>
      </c>
      <c r="H118">
        <f t="shared" si="7"/>
        <v>11.28</v>
      </c>
      <c r="I118">
        <f t="shared" si="9"/>
        <v>16.919999999999998</v>
      </c>
      <c r="J118" s="154"/>
    </row>
    <row r="119" spans="1:10">
      <c r="A119" t="s">
        <v>221</v>
      </c>
      <c r="B119" s="153" t="s">
        <v>339</v>
      </c>
      <c r="C119" s="154">
        <v>142</v>
      </c>
      <c r="D119" s="154">
        <v>1.85</v>
      </c>
      <c r="E119" s="154">
        <v>0.39600000000000002</v>
      </c>
      <c r="F119" s="155">
        <f t="shared" si="8"/>
        <v>23.76</v>
      </c>
      <c r="G119">
        <f t="shared" si="6"/>
        <v>15.84</v>
      </c>
      <c r="H119">
        <f t="shared" si="7"/>
        <v>11.88</v>
      </c>
      <c r="I119">
        <f t="shared" si="9"/>
        <v>17.82</v>
      </c>
      <c r="J119" s="154"/>
    </row>
    <row r="120" spans="1:10">
      <c r="A120" t="s">
        <v>221</v>
      </c>
      <c r="B120" s="153" t="s">
        <v>340</v>
      </c>
      <c r="C120" s="154">
        <v>155</v>
      </c>
      <c r="D120" s="154">
        <v>1.93</v>
      </c>
      <c r="E120" s="154">
        <v>0.43600000000000005</v>
      </c>
      <c r="F120" s="155">
        <f t="shared" si="8"/>
        <v>26.160000000000004</v>
      </c>
      <c r="G120">
        <f t="shared" si="6"/>
        <v>17.440000000000001</v>
      </c>
      <c r="H120">
        <f t="shared" si="7"/>
        <v>13.080000000000002</v>
      </c>
      <c r="I120">
        <f t="shared" si="9"/>
        <v>19.620000000000005</v>
      </c>
      <c r="J120" s="154"/>
    </row>
    <row r="121" spans="1:10">
      <c r="A121" t="s">
        <v>221</v>
      </c>
      <c r="B121" s="153" t="s">
        <v>341</v>
      </c>
      <c r="C121" s="154">
        <v>171</v>
      </c>
      <c r="D121" s="154">
        <v>1.99</v>
      </c>
      <c r="E121" s="154">
        <v>0.48</v>
      </c>
      <c r="F121" s="155">
        <f t="shared" si="8"/>
        <v>28.799999999999997</v>
      </c>
      <c r="G121">
        <f t="shared" si="6"/>
        <v>19.199999999999996</v>
      </c>
      <c r="H121">
        <f t="shared" si="7"/>
        <v>14.399999999999999</v>
      </c>
      <c r="I121">
        <f t="shared" si="9"/>
        <v>21.599999999999998</v>
      </c>
      <c r="J121" s="154"/>
    </row>
    <row r="122" spans="1:10">
      <c r="A122" t="s">
        <v>221</v>
      </c>
      <c r="B122" s="153" t="s">
        <v>342</v>
      </c>
      <c r="C122" s="154">
        <v>187</v>
      </c>
      <c r="D122" s="154">
        <v>2.12</v>
      </c>
      <c r="E122" s="154">
        <v>0.52400000000000002</v>
      </c>
      <c r="F122" s="155">
        <f t="shared" si="8"/>
        <v>31.44</v>
      </c>
      <c r="G122">
        <f t="shared" si="6"/>
        <v>20.96</v>
      </c>
      <c r="H122">
        <f t="shared" si="7"/>
        <v>15.72</v>
      </c>
      <c r="I122">
        <f t="shared" si="9"/>
        <v>23.580000000000002</v>
      </c>
      <c r="J122" s="154"/>
    </row>
    <row r="123" spans="1:10">
      <c r="A123" t="s">
        <v>221</v>
      </c>
      <c r="B123" s="153" t="s">
        <v>343</v>
      </c>
      <c r="C123" s="154">
        <v>199</v>
      </c>
      <c r="D123" s="154">
        <v>2.2200000000000002</v>
      </c>
      <c r="E123" s="154">
        <v>0.55599999999999994</v>
      </c>
      <c r="F123" s="155">
        <f t="shared" si="8"/>
        <v>33.36</v>
      </c>
      <c r="G123">
        <f t="shared" si="6"/>
        <v>22.24</v>
      </c>
      <c r="H123">
        <f t="shared" si="7"/>
        <v>16.68</v>
      </c>
      <c r="I123">
        <f t="shared" si="9"/>
        <v>25.02</v>
      </c>
      <c r="J123" s="154"/>
    </row>
    <row r="124" spans="1:10">
      <c r="A124" t="s">
        <v>221</v>
      </c>
      <c r="B124" s="153" t="s">
        <v>344</v>
      </c>
      <c r="C124" s="154">
        <v>212</v>
      </c>
      <c r="D124" s="154">
        <v>2.3199999999999998</v>
      </c>
      <c r="E124" s="154">
        <v>0.59199999999999997</v>
      </c>
      <c r="F124" s="155">
        <f t="shared" si="8"/>
        <v>35.519999999999996</v>
      </c>
      <c r="G124">
        <f t="shared" si="6"/>
        <v>23.679999999999996</v>
      </c>
      <c r="H124">
        <f t="shared" si="7"/>
        <v>17.759999999999998</v>
      </c>
      <c r="I124">
        <f t="shared" si="9"/>
        <v>26.639999999999997</v>
      </c>
      <c r="J124" s="154"/>
    </row>
    <row r="125" spans="1:10">
      <c r="A125" t="s">
        <v>221</v>
      </c>
      <c r="B125" s="153" t="s">
        <v>345</v>
      </c>
      <c r="C125" s="154">
        <v>225</v>
      </c>
      <c r="D125" s="154">
        <v>2.42</v>
      </c>
      <c r="E125" s="154">
        <v>0.63200000000000001</v>
      </c>
      <c r="F125" s="155">
        <f t="shared" si="8"/>
        <v>37.92</v>
      </c>
      <c r="G125">
        <f t="shared" si="6"/>
        <v>25.28</v>
      </c>
      <c r="H125">
        <f t="shared" si="7"/>
        <v>18.96</v>
      </c>
      <c r="I125">
        <f t="shared" si="9"/>
        <v>28.44</v>
      </c>
      <c r="J125" s="154"/>
    </row>
    <row r="126" spans="1:10">
      <c r="A126" t="s">
        <v>221</v>
      </c>
      <c r="B126" s="153" t="s">
        <v>346</v>
      </c>
      <c r="C126" s="154">
        <v>241</v>
      </c>
      <c r="D126" s="154">
        <v>2.52</v>
      </c>
      <c r="E126" s="154">
        <v>0.67599999999999993</v>
      </c>
      <c r="F126" s="155">
        <f t="shared" si="8"/>
        <v>40.559999999999995</v>
      </c>
      <c r="G126">
        <f t="shared" si="6"/>
        <v>27.039999999999996</v>
      </c>
      <c r="H126">
        <f t="shared" si="7"/>
        <v>20.279999999999998</v>
      </c>
      <c r="I126">
        <f t="shared" si="9"/>
        <v>30.419999999999995</v>
      </c>
      <c r="J126" s="154"/>
    </row>
    <row r="127" spans="1:10">
      <c r="A127" t="s">
        <v>221</v>
      </c>
      <c r="B127" s="153" t="s">
        <v>347</v>
      </c>
      <c r="C127" s="154">
        <v>262</v>
      </c>
      <c r="D127" s="154">
        <v>2.71</v>
      </c>
      <c r="E127" s="154">
        <v>0.73199999999999998</v>
      </c>
      <c r="F127" s="155">
        <f t="shared" si="8"/>
        <v>43.92</v>
      </c>
      <c r="G127">
        <f t="shared" si="6"/>
        <v>29.28</v>
      </c>
      <c r="H127">
        <f t="shared" si="7"/>
        <v>21.96</v>
      </c>
      <c r="I127">
        <f t="shared" si="9"/>
        <v>32.94</v>
      </c>
      <c r="J127" s="154"/>
    </row>
    <row r="128" spans="1:10">
      <c r="A128" t="s">
        <v>221</v>
      </c>
      <c r="B128" s="153" t="s">
        <v>348</v>
      </c>
      <c r="C128" s="154">
        <v>291</v>
      </c>
      <c r="D128" s="154">
        <v>2.91</v>
      </c>
      <c r="E128" s="154">
        <v>0.81600000000000006</v>
      </c>
      <c r="F128" s="155">
        <f t="shared" si="8"/>
        <v>48.96</v>
      </c>
      <c r="G128">
        <f t="shared" si="6"/>
        <v>32.64</v>
      </c>
      <c r="H128">
        <f t="shared" si="7"/>
        <v>24.48</v>
      </c>
      <c r="I128">
        <f t="shared" si="9"/>
        <v>36.72</v>
      </c>
      <c r="J128" s="154"/>
    </row>
    <row r="129" spans="1:10">
      <c r="A129" t="s">
        <v>224</v>
      </c>
      <c r="B129" s="153" t="s">
        <v>349</v>
      </c>
      <c r="C129" s="154">
        <v>349</v>
      </c>
      <c r="D129" s="154">
        <v>3.13</v>
      </c>
      <c r="E129" s="154">
        <v>1.1000000000000001</v>
      </c>
      <c r="F129" s="155">
        <f t="shared" si="8"/>
        <v>66</v>
      </c>
      <c r="G129">
        <f t="shared" si="6"/>
        <v>44</v>
      </c>
      <c r="H129">
        <f t="shared" si="7"/>
        <v>33</v>
      </c>
      <c r="I129">
        <f t="shared" si="9"/>
        <v>49.5</v>
      </c>
      <c r="J129" s="154"/>
    </row>
    <row r="130" spans="1:10">
      <c r="A130" t="s">
        <v>224</v>
      </c>
      <c r="B130" s="153" t="s">
        <v>350</v>
      </c>
      <c r="C130" s="154">
        <v>54</v>
      </c>
      <c r="D130" s="154">
        <v>0.8</v>
      </c>
      <c r="E130" s="154">
        <v>0.20800000000000002</v>
      </c>
      <c r="F130" s="155">
        <f t="shared" si="8"/>
        <v>12.48</v>
      </c>
      <c r="G130">
        <f t="shared" ref="G130:G193" si="10">40/60*F130</f>
        <v>8.32</v>
      </c>
      <c r="H130">
        <f t="shared" ref="H130:H193" si="11">(30/60*F130)</f>
        <v>6.24</v>
      </c>
      <c r="I130">
        <f t="shared" si="9"/>
        <v>9.36</v>
      </c>
      <c r="J130" s="154"/>
    </row>
    <row r="131" spans="1:10">
      <c r="A131" t="s">
        <v>224</v>
      </c>
      <c r="B131" s="153" t="s">
        <v>351</v>
      </c>
      <c r="C131" s="154">
        <v>121</v>
      </c>
      <c r="D131" s="154">
        <v>1.8</v>
      </c>
      <c r="E131" s="154">
        <v>0.3</v>
      </c>
      <c r="F131" s="155">
        <f t="shared" ref="F131:F194" si="12">E131*60</f>
        <v>18</v>
      </c>
      <c r="G131">
        <f t="shared" si="10"/>
        <v>12</v>
      </c>
      <c r="H131">
        <f t="shared" si="11"/>
        <v>9</v>
      </c>
      <c r="I131">
        <f t="shared" ref="I131:I194" si="13">45/60*F131</f>
        <v>13.5</v>
      </c>
      <c r="J131" s="154"/>
    </row>
    <row r="132" spans="1:10">
      <c r="A132" t="s">
        <v>224</v>
      </c>
      <c r="B132" s="153" t="s">
        <v>352</v>
      </c>
      <c r="C132" s="154">
        <v>162</v>
      </c>
      <c r="D132" s="154">
        <v>2.2999999999999998</v>
      </c>
      <c r="E132" s="154">
        <v>0.28000000000000003</v>
      </c>
      <c r="F132" s="155">
        <f t="shared" si="12"/>
        <v>16.8</v>
      </c>
      <c r="G132">
        <f t="shared" si="10"/>
        <v>11.2</v>
      </c>
      <c r="H132">
        <f t="shared" si="11"/>
        <v>8.4</v>
      </c>
      <c r="I132">
        <f t="shared" si="13"/>
        <v>12.600000000000001</v>
      </c>
      <c r="J132" s="154"/>
    </row>
    <row r="133" spans="1:10">
      <c r="A133" t="s">
        <v>224</v>
      </c>
      <c r="B133" s="153" t="s">
        <v>353</v>
      </c>
      <c r="C133" s="154">
        <v>172</v>
      </c>
      <c r="D133" s="154">
        <v>1.57</v>
      </c>
      <c r="E133" s="154">
        <v>0.3</v>
      </c>
      <c r="F133" s="155">
        <f t="shared" si="12"/>
        <v>18</v>
      </c>
      <c r="G133">
        <f t="shared" si="10"/>
        <v>12</v>
      </c>
      <c r="H133">
        <f t="shared" si="11"/>
        <v>9</v>
      </c>
      <c r="I133">
        <f t="shared" si="13"/>
        <v>13.5</v>
      </c>
      <c r="J133" s="154"/>
    </row>
    <row r="134" spans="1:10">
      <c r="A134" t="s">
        <v>224</v>
      </c>
      <c r="B134" s="153" t="s">
        <v>354</v>
      </c>
      <c r="C134" s="154">
        <v>245</v>
      </c>
      <c r="D134" s="154">
        <v>2</v>
      </c>
      <c r="E134" s="154">
        <v>0.44</v>
      </c>
      <c r="F134" s="155">
        <f t="shared" si="12"/>
        <v>26.4</v>
      </c>
      <c r="G134">
        <f t="shared" si="10"/>
        <v>17.599999999999998</v>
      </c>
      <c r="H134">
        <f t="shared" si="11"/>
        <v>13.2</v>
      </c>
      <c r="I134">
        <f t="shared" si="13"/>
        <v>19.799999999999997</v>
      </c>
      <c r="J134" s="154"/>
    </row>
    <row r="135" spans="1:10">
      <c r="A135" t="s">
        <v>224</v>
      </c>
      <c r="B135" s="153" t="s">
        <v>355</v>
      </c>
      <c r="C135" s="154">
        <v>256</v>
      </c>
      <c r="D135" s="154">
        <v>2.1</v>
      </c>
      <c r="E135" s="154">
        <v>0.6</v>
      </c>
      <c r="F135" s="155">
        <f t="shared" si="12"/>
        <v>36</v>
      </c>
      <c r="G135">
        <f t="shared" si="10"/>
        <v>24</v>
      </c>
      <c r="H135">
        <f t="shared" si="11"/>
        <v>18</v>
      </c>
      <c r="I135">
        <f t="shared" si="13"/>
        <v>27</v>
      </c>
      <c r="J135" s="154"/>
    </row>
    <row r="136" spans="1:10">
      <c r="A136" t="s">
        <v>224</v>
      </c>
      <c r="B136" s="153" t="s">
        <v>356</v>
      </c>
      <c r="C136" s="154">
        <v>270</v>
      </c>
      <c r="D136" s="154">
        <v>2.1800000000000002</v>
      </c>
      <c r="E136" s="154">
        <v>0.66</v>
      </c>
      <c r="F136" s="155">
        <f t="shared" si="12"/>
        <v>39.6</v>
      </c>
      <c r="G136">
        <f t="shared" si="10"/>
        <v>26.4</v>
      </c>
      <c r="H136">
        <f t="shared" si="11"/>
        <v>19.8</v>
      </c>
      <c r="I136">
        <f t="shared" si="13"/>
        <v>29.700000000000003</v>
      </c>
      <c r="J136" s="154"/>
    </row>
    <row r="137" spans="1:10">
      <c r="A137" t="s">
        <v>224</v>
      </c>
      <c r="B137" s="153" t="s">
        <v>357</v>
      </c>
      <c r="C137" s="154">
        <v>310</v>
      </c>
      <c r="D137" s="154">
        <v>2.7</v>
      </c>
      <c r="E137" s="154">
        <v>0.72</v>
      </c>
      <c r="F137" s="155">
        <f t="shared" si="12"/>
        <v>43.199999999999996</v>
      </c>
      <c r="G137">
        <f t="shared" si="10"/>
        <v>28.799999999999997</v>
      </c>
      <c r="H137">
        <f t="shared" si="11"/>
        <v>21.599999999999998</v>
      </c>
      <c r="I137">
        <f t="shared" si="13"/>
        <v>32.4</v>
      </c>
      <c r="J137" s="154"/>
    </row>
    <row r="138" spans="1:10">
      <c r="A138" t="s">
        <v>227</v>
      </c>
      <c r="B138" s="153" t="s">
        <v>358</v>
      </c>
      <c r="C138" s="154">
        <v>8.1</v>
      </c>
      <c r="D138" s="154">
        <v>0.40100000000000002</v>
      </c>
      <c r="E138" s="154">
        <v>2.4E-2</v>
      </c>
      <c r="F138" s="155">
        <f t="shared" si="12"/>
        <v>1.44</v>
      </c>
      <c r="G138">
        <f t="shared" si="10"/>
        <v>0.96</v>
      </c>
      <c r="H138">
        <f t="shared" si="11"/>
        <v>0.72</v>
      </c>
      <c r="I138">
        <f t="shared" si="13"/>
        <v>1.08</v>
      </c>
      <c r="J138" s="154"/>
    </row>
    <row r="139" spans="1:10">
      <c r="A139" t="s">
        <v>227</v>
      </c>
      <c r="B139" s="153" t="s">
        <v>359</v>
      </c>
      <c r="C139" s="154">
        <v>10.4</v>
      </c>
      <c r="D139" s="154">
        <v>0.47399999999999998</v>
      </c>
      <c r="E139" s="154">
        <v>2.8000000000000004E-2</v>
      </c>
      <c r="F139" s="155">
        <f t="shared" si="12"/>
        <v>1.6800000000000002</v>
      </c>
      <c r="G139">
        <f t="shared" si="10"/>
        <v>1.1200000000000001</v>
      </c>
      <c r="H139">
        <f t="shared" si="11"/>
        <v>0.84000000000000008</v>
      </c>
      <c r="I139">
        <f t="shared" si="13"/>
        <v>1.2600000000000002</v>
      </c>
      <c r="J139" s="154"/>
    </row>
    <row r="140" spans="1:10">
      <c r="A140" t="s">
        <v>227</v>
      </c>
      <c r="B140" s="153" t="s">
        <v>360</v>
      </c>
      <c r="C140" s="154">
        <v>12.9</v>
      </c>
      <c r="D140" s="154">
        <v>0.55000000000000004</v>
      </c>
      <c r="E140" s="154">
        <v>3.5999999999999997E-2</v>
      </c>
      <c r="F140" s="155">
        <f t="shared" si="12"/>
        <v>2.1599999999999997</v>
      </c>
      <c r="G140">
        <f t="shared" si="10"/>
        <v>1.4399999999999997</v>
      </c>
      <c r="H140">
        <f t="shared" si="11"/>
        <v>1.0799999999999998</v>
      </c>
      <c r="I140">
        <f t="shared" si="13"/>
        <v>1.6199999999999997</v>
      </c>
      <c r="J140" s="154"/>
    </row>
    <row r="141" spans="1:10">
      <c r="A141" t="s">
        <v>227</v>
      </c>
      <c r="B141" s="153" t="s">
        <v>361</v>
      </c>
      <c r="C141" s="154">
        <v>15.8</v>
      </c>
      <c r="D141" s="154">
        <v>0.622</v>
      </c>
      <c r="E141" s="154">
        <v>4.3999999999999997E-2</v>
      </c>
      <c r="F141" s="155">
        <f t="shared" si="12"/>
        <v>2.6399999999999997</v>
      </c>
      <c r="G141">
        <f t="shared" si="10"/>
        <v>1.7599999999999998</v>
      </c>
      <c r="H141">
        <f t="shared" si="11"/>
        <v>1.3199999999999998</v>
      </c>
      <c r="I141">
        <f t="shared" si="13"/>
        <v>1.9799999999999998</v>
      </c>
      <c r="J141" s="154"/>
    </row>
    <row r="142" spans="1:10">
      <c r="A142" t="s">
        <v>227</v>
      </c>
      <c r="B142" s="153" t="s">
        <v>362</v>
      </c>
      <c r="C142" s="154">
        <v>18.8</v>
      </c>
      <c r="D142" s="154">
        <v>0.69799999999999995</v>
      </c>
      <c r="E142" s="154">
        <v>5.2000000000000005E-2</v>
      </c>
      <c r="F142" s="155">
        <f t="shared" si="12"/>
        <v>3.12</v>
      </c>
      <c r="G142">
        <f t="shared" si="10"/>
        <v>2.08</v>
      </c>
      <c r="H142">
        <f t="shared" si="11"/>
        <v>1.56</v>
      </c>
      <c r="I142">
        <f t="shared" si="13"/>
        <v>2.34</v>
      </c>
      <c r="J142" s="154"/>
    </row>
    <row r="143" spans="1:10">
      <c r="A143" t="s">
        <v>227</v>
      </c>
      <c r="B143" s="153" t="s">
        <v>363</v>
      </c>
      <c r="C143" s="154">
        <v>22.4</v>
      </c>
      <c r="D143" s="154">
        <v>0.76800000000000002</v>
      </c>
      <c r="E143" s="154">
        <v>6.4000000000000001E-2</v>
      </c>
      <c r="F143" s="155">
        <f t="shared" si="12"/>
        <v>3.84</v>
      </c>
      <c r="G143">
        <f t="shared" si="10"/>
        <v>2.5599999999999996</v>
      </c>
      <c r="H143">
        <f t="shared" si="11"/>
        <v>1.92</v>
      </c>
      <c r="I143">
        <f t="shared" si="13"/>
        <v>2.88</v>
      </c>
      <c r="J143" s="154"/>
    </row>
    <row r="144" spans="1:10">
      <c r="A144" t="s">
        <v>227</v>
      </c>
      <c r="B144" s="153" t="s">
        <v>364</v>
      </c>
      <c r="C144" s="154">
        <v>26.2</v>
      </c>
      <c r="D144" s="154">
        <v>0.84799999999999998</v>
      </c>
      <c r="E144" s="154">
        <v>7.1999999999999995E-2</v>
      </c>
      <c r="F144" s="155">
        <f t="shared" si="12"/>
        <v>4.3199999999999994</v>
      </c>
      <c r="G144">
        <f t="shared" si="10"/>
        <v>2.8799999999999994</v>
      </c>
      <c r="H144">
        <f t="shared" si="11"/>
        <v>2.1599999999999997</v>
      </c>
      <c r="I144">
        <f t="shared" si="13"/>
        <v>3.2399999999999993</v>
      </c>
      <c r="J144" s="154"/>
    </row>
    <row r="145" spans="1:10">
      <c r="A145" t="s">
        <v>227</v>
      </c>
      <c r="B145" s="153" t="s">
        <v>365</v>
      </c>
      <c r="C145" s="154">
        <v>30.7</v>
      </c>
      <c r="D145" s="154">
        <v>0.92100000000000004</v>
      </c>
      <c r="E145" s="154">
        <v>8.3999999999999991E-2</v>
      </c>
      <c r="F145" s="155">
        <f t="shared" si="12"/>
        <v>5.0399999999999991</v>
      </c>
      <c r="G145">
        <f t="shared" si="10"/>
        <v>3.3599999999999994</v>
      </c>
      <c r="H145">
        <f t="shared" si="11"/>
        <v>2.5199999999999996</v>
      </c>
      <c r="I145">
        <f t="shared" si="13"/>
        <v>3.7799999999999994</v>
      </c>
      <c r="J145" s="154"/>
    </row>
    <row r="146" spans="1:10">
      <c r="A146" t="s">
        <v>227</v>
      </c>
      <c r="B146" s="153" t="s">
        <v>366</v>
      </c>
      <c r="C146" s="154">
        <v>36.1</v>
      </c>
      <c r="D146" s="154">
        <v>1.04</v>
      </c>
      <c r="E146" s="154">
        <v>0.1</v>
      </c>
      <c r="F146" s="155">
        <f t="shared" si="12"/>
        <v>6</v>
      </c>
      <c r="G146">
        <f t="shared" si="10"/>
        <v>4</v>
      </c>
      <c r="H146">
        <f t="shared" si="11"/>
        <v>3</v>
      </c>
      <c r="I146">
        <f t="shared" si="13"/>
        <v>4.5</v>
      </c>
      <c r="J146" s="154"/>
    </row>
    <row r="147" spans="1:10">
      <c r="A147" t="s">
        <v>227</v>
      </c>
      <c r="B147" s="153" t="s">
        <v>367</v>
      </c>
      <c r="C147" s="154">
        <v>42.2</v>
      </c>
      <c r="D147" s="154">
        <v>1.1599999999999999</v>
      </c>
      <c r="E147" s="154">
        <v>0.12</v>
      </c>
      <c r="F147" s="155">
        <f t="shared" si="12"/>
        <v>7.1999999999999993</v>
      </c>
      <c r="G147">
        <f t="shared" si="10"/>
        <v>4.7999999999999989</v>
      </c>
      <c r="H147">
        <f t="shared" si="11"/>
        <v>3.5999999999999996</v>
      </c>
      <c r="I147">
        <f t="shared" si="13"/>
        <v>5.3999999999999995</v>
      </c>
      <c r="J147" s="154"/>
    </row>
    <row r="148" spans="1:10">
      <c r="A148" t="s">
        <v>227</v>
      </c>
      <c r="B148" s="153" t="s">
        <v>368</v>
      </c>
      <c r="C148" s="154">
        <v>49.1</v>
      </c>
      <c r="D148" s="154">
        <v>1.25</v>
      </c>
      <c r="E148" s="154">
        <v>0.13600000000000001</v>
      </c>
      <c r="F148" s="155">
        <f t="shared" si="12"/>
        <v>8.16</v>
      </c>
      <c r="G148">
        <f t="shared" si="10"/>
        <v>5.4399999999999995</v>
      </c>
      <c r="H148">
        <f t="shared" si="11"/>
        <v>4.08</v>
      </c>
      <c r="I148">
        <f t="shared" si="13"/>
        <v>6.12</v>
      </c>
      <c r="J148" s="154"/>
    </row>
    <row r="149" spans="1:10">
      <c r="A149" t="s">
        <v>227</v>
      </c>
      <c r="B149" s="153" t="s">
        <v>369</v>
      </c>
      <c r="C149" s="154">
        <v>57.1</v>
      </c>
      <c r="D149" s="154">
        <v>1.35</v>
      </c>
      <c r="E149" s="154">
        <v>0.16</v>
      </c>
      <c r="F149" s="155">
        <f t="shared" si="12"/>
        <v>9.6</v>
      </c>
      <c r="G149">
        <f t="shared" si="10"/>
        <v>6.3999999999999995</v>
      </c>
      <c r="H149">
        <f t="shared" si="11"/>
        <v>4.8</v>
      </c>
      <c r="I149">
        <f t="shared" si="13"/>
        <v>7.1999999999999993</v>
      </c>
      <c r="J149" s="154"/>
    </row>
    <row r="150" spans="1:10">
      <c r="A150" t="s">
        <v>227</v>
      </c>
      <c r="B150" s="153" t="s">
        <v>370</v>
      </c>
      <c r="C150" s="154">
        <v>66.3</v>
      </c>
      <c r="D150" s="154">
        <v>1.47</v>
      </c>
      <c r="E150" s="154">
        <v>0.184</v>
      </c>
      <c r="F150" s="155">
        <f t="shared" si="12"/>
        <v>11.04</v>
      </c>
      <c r="G150">
        <f t="shared" si="10"/>
        <v>7.3599999999999994</v>
      </c>
      <c r="H150">
        <f t="shared" si="11"/>
        <v>5.52</v>
      </c>
      <c r="I150">
        <f t="shared" si="13"/>
        <v>8.2799999999999994</v>
      </c>
      <c r="J150" s="154"/>
    </row>
    <row r="151" spans="1:10">
      <c r="A151" t="s">
        <v>227</v>
      </c>
      <c r="B151" s="153" t="s">
        <v>371</v>
      </c>
      <c r="C151" s="154">
        <v>77.599999999999994</v>
      </c>
      <c r="D151" s="154">
        <v>1.61</v>
      </c>
      <c r="E151" s="154">
        <v>0.21600000000000003</v>
      </c>
      <c r="F151" s="155">
        <f t="shared" si="12"/>
        <v>12.96</v>
      </c>
      <c r="G151">
        <f t="shared" si="10"/>
        <v>8.64</v>
      </c>
      <c r="H151">
        <f t="shared" si="11"/>
        <v>6.48</v>
      </c>
      <c r="I151">
        <f t="shared" si="13"/>
        <v>9.7200000000000006</v>
      </c>
      <c r="J151" s="154"/>
    </row>
    <row r="152" spans="1:10">
      <c r="A152" t="s">
        <v>227</v>
      </c>
      <c r="B152" s="153" t="s">
        <v>372</v>
      </c>
      <c r="C152" s="154">
        <v>90.7</v>
      </c>
      <c r="D152" s="154">
        <v>1.74</v>
      </c>
      <c r="E152" s="154">
        <v>0.252</v>
      </c>
      <c r="F152" s="155">
        <f t="shared" si="12"/>
        <v>15.120000000000001</v>
      </c>
      <c r="G152">
        <f t="shared" si="10"/>
        <v>10.08</v>
      </c>
      <c r="H152">
        <f t="shared" si="11"/>
        <v>7.5600000000000005</v>
      </c>
      <c r="I152">
        <f t="shared" si="13"/>
        <v>11.34</v>
      </c>
      <c r="J152" s="154"/>
    </row>
    <row r="153" spans="1:10">
      <c r="A153" t="s">
        <v>227</v>
      </c>
      <c r="B153" s="153" t="s">
        <v>373</v>
      </c>
      <c r="C153" s="154">
        <v>106</v>
      </c>
      <c r="D153" s="154">
        <v>1.88</v>
      </c>
      <c r="E153" s="154">
        <v>0.29599999999999999</v>
      </c>
      <c r="F153" s="155">
        <f t="shared" si="12"/>
        <v>17.759999999999998</v>
      </c>
      <c r="G153">
        <f t="shared" si="10"/>
        <v>11.839999999999998</v>
      </c>
      <c r="H153">
        <f t="shared" si="11"/>
        <v>8.879999999999999</v>
      </c>
      <c r="I153">
        <f t="shared" si="13"/>
        <v>13.319999999999999</v>
      </c>
      <c r="J153" s="154"/>
    </row>
    <row r="154" spans="1:10">
      <c r="A154" t="s">
        <v>227</v>
      </c>
      <c r="B154" s="153" t="s">
        <v>374</v>
      </c>
      <c r="C154" s="154">
        <v>122</v>
      </c>
      <c r="D154" s="154">
        <v>2.02</v>
      </c>
      <c r="E154" s="154">
        <v>0.34</v>
      </c>
      <c r="F154" s="155">
        <f t="shared" si="12"/>
        <v>20.400000000000002</v>
      </c>
      <c r="G154">
        <f t="shared" si="10"/>
        <v>13.600000000000001</v>
      </c>
      <c r="H154">
        <f t="shared" si="11"/>
        <v>10.200000000000001</v>
      </c>
      <c r="I154">
        <f t="shared" si="13"/>
        <v>15.3</v>
      </c>
      <c r="J154" s="154"/>
    </row>
    <row r="155" spans="1:10">
      <c r="A155" t="s">
        <v>227</v>
      </c>
      <c r="B155" s="153" t="s">
        <v>375</v>
      </c>
      <c r="C155" s="154">
        <v>6</v>
      </c>
      <c r="D155" s="154">
        <v>0.32900000000000001</v>
      </c>
      <c r="E155" s="154">
        <v>1.6E-2</v>
      </c>
      <c r="F155" s="155">
        <f t="shared" si="12"/>
        <v>0.96</v>
      </c>
      <c r="G155">
        <f t="shared" si="10"/>
        <v>0.6399999999999999</v>
      </c>
      <c r="H155">
        <f t="shared" si="11"/>
        <v>0.48</v>
      </c>
      <c r="I155">
        <f t="shared" si="13"/>
        <v>0.72</v>
      </c>
      <c r="J155" s="154"/>
    </row>
    <row r="156" spans="1:10">
      <c r="A156" t="s">
        <v>230</v>
      </c>
      <c r="B156" s="153" t="s">
        <v>376</v>
      </c>
      <c r="C156" s="154">
        <v>8.32</v>
      </c>
      <c r="D156" s="154">
        <v>0.37</v>
      </c>
      <c r="E156" s="154">
        <v>2.4E-2</v>
      </c>
      <c r="F156" s="155">
        <f t="shared" si="12"/>
        <v>1.44</v>
      </c>
      <c r="G156">
        <f t="shared" si="10"/>
        <v>0.96</v>
      </c>
      <c r="H156">
        <f t="shared" si="11"/>
        <v>0.72</v>
      </c>
      <c r="I156">
        <f t="shared" si="13"/>
        <v>1.08</v>
      </c>
      <c r="J156" s="154"/>
    </row>
    <row r="157" spans="1:10">
      <c r="A157" t="s">
        <v>230</v>
      </c>
      <c r="B157" s="153" t="s">
        <v>377</v>
      </c>
      <c r="C157" s="154">
        <v>11.2</v>
      </c>
      <c r="D157" s="154">
        <v>0.439</v>
      </c>
      <c r="E157" s="154">
        <v>3.2000000000000001E-2</v>
      </c>
      <c r="F157" s="155">
        <f t="shared" si="12"/>
        <v>1.92</v>
      </c>
      <c r="G157">
        <f t="shared" si="10"/>
        <v>1.2799999999999998</v>
      </c>
      <c r="H157">
        <f t="shared" si="11"/>
        <v>0.96</v>
      </c>
      <c r="I157">
        <f t="shared" si="13"/>
        <v>1.44</v>
      </c>
      <c r="J157" s="154"/>
    </row>
    <row r="158" spans="1:10">
      <c r="A158" t="s">
        <v>230</v>
      </c>
      <c r="B158" s="153" t="s">
        <v>378</v>
      </c>
      <c r="C158" s="154">
        <v>14.4</v>
      </c>
      <c r="D158" s="154">
        <v>0.502</v>
      </c>
      <c r="E158" s="154">
        <v>0.04</v>
      </c>
      <c r="F158" s="155">
        <f t="shared" si="12"/>
        <v>2.4</v>
      </c>
      <c r="G158">
        <f t="shared" si="10"/>
        <v>1.5999999999999999</v>
      </c>
      <c r="H158">
        <f t="shared" si="11"/>
        <v>1.2</v>
      </c>
      <c r="I158">
        <f t="shared" si="13"/>
        <v>1.7999999999999998</v>
      </c>
      <c r="J158" s="154"/>
    </row>
    <row r="159" spans="1:10">
      <c r="A159" t="s">
        <v>230</v>
      </c>
      <c r="B159" s="153" t="s">
        <v>379</v>
      </c>
      <c r="C159" s="154">
        <v>17.899999999999999</v>
      </c>
      <c r="D159" s="154">
        <v>0.57499999999999996</v>
      </c>
      <c r="E159" s="154">
        <v>5.2000000000000005E-2</v>
      </c>
      <c r="F159" s="155">
        <f t="shared" si="12"/>
        <v>3.12</v>
      </c>
      <c r="G159">
        <f t="shared" si="10"/>
        <v>2.08</v>
      </c>
      <c r="H159">
        <f t="shared" si="11"/>
        <v>1.56</v>
      </c>
      <c r="I159">
        <f t="shared" si="13"/>
        <v>2.34</v>
      </c>
      <c r="J159" s="154"/>
    </row>
    <row r="160" spans="1:10">
      <c r="A160" t="s">
        <v>230</v>
      </c>
      <c r="B160" s="153" t="s">
        <v>380</v>
      </c>
      <c r="C160" s="154">
        <v>21.9</v>
      </c>
      <c r="D160" s="154">
        <v>0.64</v>
      </c>
      <c r="E160" s="154">
        <v>0.06</v>
      </c>
      <c r="F160" s="155">
        <f t="shared" si="12"/>
        <v>3.5999999999999996</v>
      </c>
      <c r="G160">
        <f t="shared" si="10"/>
        <v>2.3999999999999995</v>
      </c>
      <c r="H160">
        <f t="shared" si="11"/>
        <v>1.7999999999999998</v>
      </c>
      <c r="I160">
        <f t="shared" si="13"/>
        <v>2.6999999999999997</v>
      </c>
      <c r="J160" s="154"/>
    </row>
    <row r="161" spans="1:10">
      <c r="A161" t="s">
        <v>230</v>
      </c>
      <c r="B161" s="153" t="s">
        <v>381</v>
      </c>
      <c r="C161" s="154">
        <v>26.3</v>
      </c>
      <c r="D161" s="154">
        <v>0.70899999999999996</v>
      </c>
      <c r="E161" s="154">
        <v>7.1999999999999995E-2</v>
      </c>
      <c r="F161" s="155">
        <f t="shared" si="12"/>
        <v>4.3199999999999994</v>
      </c>
      <c r="G161">
        <f t="shared" si="10"/>
        <v>2.8799999999999994</v>
      </c>
      <c r="H161">
        <f t="shared" si="11"/>
        <v>2.1599999999999997</v>
      </c>
      <c r="I161">
        <f t="shared" si="13"/>
        <v>3.2399999999999993</v>
      </c>
      <c r="J161" s="154"/>
    </row>
    <row r="162" spans="1:10">
      <c r="A162" t="s">
        <v>230</v>
      </c>
      <c r="B162" s="153" t="s">
        <v>382</v>
      </c>
      <c r="C162" s="154">
        <v>31.1</v>
      </c>
      <c r="D162" s="154">
        <v>0.77500000000000002</v>
      </c>
      <c r="E162" s="154">
        <v>8.7999999999999995E-2</v>
      </c>
      <c r="F162" s="155">
        <f t="shared" si="12"/>
        <v>5.2799999999999994</v>
      </c>
      <c r="G162">
        <f t="shared" si="10"/>
        <v>3.5199999999999996</v>
      </c>
      <c r="H162">
        <f t="shared" si="11"/>
        <v>2.6399999999999997</v>
      </c>
      <c r="I162">
        <f t="shared" si="13"/>
        <v>3.9599999999999995</v>
      </c>
      <c r="J162" s="154"/>
    </row>
    <row r="163" spans="1:10">
      <c r="A163" t="s">
        <v>230</v>
      </c>
      <c r="B163" s="153" t="s">
        <v>383</v>
      </c>
      <c r="C163" s="154">
        <v>36.200000000000003</v>
      </c>
      <c r="D163" s="154">
        <v>0.84399999999999997</v>
      </c>
      <c r="E163" s="154">
        <v>0.1</v>
      </c>
      <c r="F163" s="155">
        <f t="shared" si="12"/>
        <v>6</v>
      </c>
      <c r="G163">
        <f t="shared" si="10"/>
        <v>4</v>
      </c>
      <c r="H163">
        <f t="shared" si="11"/>
        <v>3</v>
      </c>
      <c r="I163">
        <f t="shared" si="13"/>
        <v>4.5</v>
      </c>
      <c r="J163" s="154"/>
    </row>
    <row r="164" spans="1:10">
      <c r="A164" t="s">
        <v>230</v>
      </c>
      <c r="B164" s="153" t="s">
        <v>384</v>
      </c>
      <c r="C164" s="154">
        <v>41.9</v>
      </c>
      <c r="D164" s="154">
        <v>0.90600000000000003</v>
      </c>
      <c r="E164" s="154">
        <v>0.11599999999999999</v>
      </c>
      <c r="F164" s="155">
        <f t="shared" si="12"/>
        <v>6.9599999999999991</v>
      </c>
      <c r="G164">
        <f t="shared" si="10"/>
        <v>4.6399999999999988</v>
      </c>
      <c r="H164">
        <f t="shared" si="11"/>
        <v>3.4799999999999995</v>
      </c>
      <c r="I164">
        <f t="shared" si="13"/>
        <v>5.2199999999999989</v>
      </c>
      <c r="J164" s="154"/>
    </row>
    <row r="165" spans="1:10">
      <c r="A165" t="s">
        <v>230</v>
      </c>
      <c r="B165" s="153" t="s">
        <v>385</v>
      </c>
      <c r="C165" s="154">
        <v>48</v>
      </c>
      <c r="D165" s="154">
        <v>0.96599999999999997</v>
      </c>
      <c r="E165" s="154">
        <v>0.13600000000000001</v>
      </c>
      <c r="F165" s="155">
        <f t="shared" si="12"/>
        <v>8.16</v>
      </c>
      <c r="G165">
        <f t="shared" si="10"/>
        <v>5.4399999999999995</v>
      </c>
      <c r="H165">
        <f t="shared" si="11"/>
        <v>4.08</v>
      </c>
      <c r="I165">
        <f t="shared" si="13"/>
        <v>6.12</v>
      </c>
      <c r="J165" s="154"/>
    </row>
    <row r="166" spans="1:10">
      <c r="A166" t="s">
        <v>230</v>
      </c>
      <c r="B166" s="153" t="s">
        <v>386</v>
      </c>
      <c r="C166" s="154">
        <v>54.2</v>
      </c>
      <c r="D166" s="154">
        <v>1.03</v>
      </c>
      <c r="E166" s="154">
        <v>0.152</v>
      </c>
      <c r="F166" s="155">
        <f t="shared" si="12"/>
        <v>9.1199999999999992</v>
      </c>
      <c r="G166">
        <f t="shared" si="10"/>
        <v>6.0799999999999992</v>
      </c>
      <c r="H166">
        <f t="shared" si="11"/>
        <v>4.5599999999999996</v>
      </c>
      <c r="I166">
        <f t="shared" si="13"/>
        <v>6.84</v>
      </c>
      <c r="J166" s="154"/>
    </row>
    <row r="167" spans="1:10">
      <c r="A167" t="s">
        <v>230</v>
      </c>
      <c r="B167" s="153" t="s">
        <v>387</v>
      </c>
      <c r="C167" s="154">
        <v>61.1</v>
      </c>
      <c r="D167" s="154">
        <v>1.0900000000000001</v>
      </c>
      <c r="E167" s="154">
        <v>0.17199999999999999</v>
      </c>
      <c r="F167" s="155">
        <f t="shared" si="12"/>
        <v>10.319999999999999</v>
      </c>
      <c r="G167">
        <f t="shared" si="10"/>
        <v>6.879999999999999</v>
      </c>
      <c r="H167">
        <f t="shared" si="11"/>
        <v>5.1599999999999993</v>
      </c>
      <c r="I167">
        <f t="shared" si="13"/>
        <v>7.7399999999999984</v>
      </c>
      <c r="J167" s="154"/>
    </row>
    <row r="168" spans="1:10">
      <c r="A168" t="s">
        <v>230</v>
      </c>
      <c r="B168" s="153" t="s">
        <v>388</v>
      </c>
      <c r="C168" s="154">
        <v>68.099999999999994</v>
      </c>
      <c r="D168" s="154">
        <v>1.1499999999999999</v>
      </c>
      <c r="E168" s="154">
        <v>0.192</v>
      </c>
      <c r="F168" s="155">
        <f t="shared" si="12"/>
        <v>11.52</v>
      </c>
      <c r="G168">
        <f t="shared" si="10"/>
        <v>7.68</v>
      </c>
      <c r="H168">
        <f t="shared" si="11"/>
        <v>5.76</v>
      </c>
      <c r="I168">
        <f t="shared" si="13"/>
        <v>8.64</v>
      </c>
      <c r="J168" s="154"/>
    </row>
    <row r="169" spans="1:10">
      <c r="A169" t="s">
        <v>230</v>
      </c>
      <c r="B169" s="153" t="s">
        <v>389</v>
      </c>
      <c r="C169" s="154">
        <v>76.2</v>
      </c>
      <c r="D169" s="154">
        <v>1.21</v>
      </c>
      <c r="E169" s="154">
        <v>0.21200000000000002</v>
      </c>
      <c r="F169" s="155">
        <f t="shared" si="12"/>
        <v>12.72</v>
      </c>
      <c r="G169">
        <f t="shared" si="10"/>
        <v>8.48</v>
      </c>
      <c r="H169">
        <f t="shared" si="11"/>
        <v>6.36</v>
      </c>
      <c r="I169">
        <f t="shared" si="13"/>
        <v>9.5400000000000009</v>
      </c>
      <c r="J169" s="154"/>
    </row>
    <row r="170" spans="1:10">
      <c r="A170" t="s">
        <v>230</v>
      </c>
      <c r="B170" s="153" t="s">
        <v>390</v>
      </c>
      <c r="C170" s="154">
        <v>83.98</v>
      </c>
      <c r="D170" s="154">
        <v>1.27</v>
      </c>
      <c r="E170" s="154">
        <v>0.23599999999999999</v>
      </c>
      <c r="F170" s="155">
        <f t="shared" si="12"/>
        <v>14.16</v>
      </c>
      <c r="G170">
        <f t="shared" si="10"/>
        <v>9.44</v>
      </c>
      <c r="H170">
        <f t="shared" si="11"/>
        <v>7.08</v>
      </c>
      <c r="I170">
        <f t="shared" si="13"/>
        <v>10.620000000000001</v>
      </c>
      <c r="J170" s="154"/>
    </row>
    <row r="171" spans="1:10">
      <c r="A171" t="s">
        <v>230</v>
      </c>
      <c r="B171" s="153" t="s">
        <v>391</v>
      </c>
      <c r="C171" s="154">
        <v>92.6</v>
      </c>
      <c r="D171" s="154">
        <v>1.33</v>
      </c>
      <c r="E171" s="154">
        <v>0.26</v>
      </c>
      <c r="F171" s="155">
        <f t="shared" si="12"/>
        <v>15.600000000000001</v>
      </c>
      <c r="G171">
        <f t="shared" si="10"/>
        <v>10.4</v>
      </c>
      <c r="H171">
        <f t="shared" si="11"/>
        <v>7.8000000000000007</v>
      </c>
      <c r="I171">
        <f t="shared" si="13"/>
        <v>11.700000000000001</v>
      </c>
      <c r="J171" s="154"/>
    </row>
    <row r="172" spans="1:10">
      <c r="A172" t="s">
        <v>230</v>
      </c>
      <c r="B172" s="153" t="s">
        <v>392</v>
      </c>
      <c r="C172" s="154">
        <v>115</v>
      </c>
      <c r="D172" s="154">
        <v>1.48</v>
      </c>
      <c r="E172" s="154">
        <v>0.32400000000000001</v>
      </c>
      <c r="F172" s="155">
        <f t="shared" si="12"/>
        <v>19.440000000000001</v>
      </c>
      <c r="G172">
        <f t="shared" si="10"/>
        <v>12.96</v>
      </c>
      <c r="H172">
        <f t="shared" si="11"/>
        <v>9.7200000000000006</v>
      </c>
      <c r="I172">
        <f t="shared" si="13"/>
        <v>14.580000000000002</v>
      </c>
      <c r="J172" s="154"/>
    </row>
    <row r="173" spans="1:10">
      <c r="A173" t="s">
        <v>230</v>
      </c>
      <c r="B173" s="153" t="s">
        <v>393</v>
      </c>
      <c r="C173" s="154">
        <v>141</v>
      </c>
      <c r="D173" s="154">
        <v>1.63</v>
      </c>
      <c r="E173" s="154">
        <v>0.39600000000000002</v>
      </c>
      <c r="F173" s="155">
        <f t="shared" si="12"/>
        <v>23.76</v>
      </c>
      <c r="G173">
        <f t="shared" si="10"/>
        <v>15.84</v>
      </c>
      <c r="H173">
        <f t="shared" si="11"/>
        <v>11.88</v>
      </c>
      <c r="I173">
        <f t="shared" si="13"/>
        <v>17.82</v>
      </c>
      <c r="J173" s="154"/>
    </row>
    <row r="174" spans="1:10">
      <c r="A174" t="s">
        <v>230</v>
      </c>
      <c r="B174" s="153" t="s">
        <v>394</v>
      </c>
      <c r="C174" s="154">
        <v>167</v>
      </c>
      <c r="D174" s="154">
        <v>1.8</v>
      </c>
      <c r="E174" s="154">
        <v>0.46799999999999997</v>
      </c>
      <c r="F174" s="155">
        <f t="shared" si="12"/>
        <v>28.08</v>
      </c>
      <c r="G174">
        <f t="shared" si="10"/>
        <v>18.72</v>
      </c>
      <c r="H174">
        <f t="shared" si="11"/>
        <v>14.04</v>
      </c>
      <c r="I174">
        <f t="shared" si="13"/>
        <v>21.06</v>
      </c>
      <c r="J174" s="154"/>
    </row>
    <row r="175" spans="1:10">
      <c r="A175" t="s">
        <v>230</v>
      </c>
      <c r="B175" s="153" t="s">
        <v>395</v>
      </c>
      <c r="C175" s="154">
        <v>199</v>
      </c>
      <c r="D175" s="154">
        <v>1.92</v>
      </c>
      <c r="E175" s="154">
        <v>0.55599999999999994</v>
      </c>
      <c r="F175" s="155">
        <f t="shared" si="12"/>
        <v>33.36</v>
      </c>
      <c r="G175">
        <f t="shared" si="10"/>
        <v>22.24</v>
      </c>
      <c r="H175">
        <f t="shared" si="11"/>
        <v>16.68</v>
      </c>
      <c r="I175">
        <f t="shared" si="13"/>
        <v>25.02</v>
      </c>
      <c r="J175" s="154"/>
    </row>
    <row r="176" spans="1:10">
      <c r="A176" t="s">
        <v>230</v>
      </c>
      <c r="B176" s="153" t="s">
        <v>396</v>
      </c>
      <c r="C176" s="154">
        <v>5.95</v>
      </c>
      <c r="D176" s="154">
        <v>0.30399999999999999</v>
      </c>
      <c r="E176" s="154">
        <v>1.6E-2</v>
      </c>
      <c r="F176" s="155">
        <f t="shared" si="12"/>
        <v>0.96</v>
      </c>
      <c r="G176">
        <f t="shared" si="10"/>
        <v>0.6399999999999999</v>
      </c>
      <c r="H176">
        <f t="shared" si="11"/>
        <v>0.48</v>
      </c>
      <c r="I176">
        <f t="shared" si="13"/>
        <v>0.72</v>
      </c>
      <c r="J176" s="154"/>
    </row>
    <row r="177" spans="1:10">
      <c r="A177" t="s">
        <v>233</v>
      </c>
      <c r="B177" s="153" t="s">
        <v>397</v>
      </c>
      <c r="C177" s="154">
        <v>0.61599999999999999</v>
      </c>
      <c r="D177" s="154">
        <v>3.1399999999999997E-2</v>
      </c>
      <c r="E177" s="154">
        <v>0.01</v>
      </c>
      <c r="F177" s="155">
        <f t="shared" si="12"/>
        <v>0.6</v>
      </c>
      <c r="G177">
        <f t="shared" si="10"/>
        <v>0.39999999999999997</v>
      </c>
      <c r="H177">
        <f t="shared" si="11"/>
        <v>0.3</v>
      </c>
      <c r="I177">
        <f t="shared" si="13"/>
        <v>0.44999999999999996</v>
      </c>
      <c r="J177" s="154"/>
    </row>
    <row r="178" spans="1:10">
      <c r="A178" t="s">
        <v>233</v>
      </c>
      <c r="B178" s="153" t="s">
        <v>398</v>
      </c>
      <c r="C178" s="154">
        <v>61.65</v>
      </c>
      <c r="D178" s="154">
        <v>0.314</v>
      </c>
      <c r="E178" s="154">
        <v>3.2000000000000001E-2</v>
      </c>
      <c r="F178" s="155">
        <f t="shared" si="12"/>
        <v>1.92</v>
      </c>
      <c r="G178">
        <f t="shared" si="10"/>
        <v>1.2799999999999998</v>
      </c>
      <c r="H178">
        <f t="shared" si="11"/>
        <v>0.96</v>
      </c>
      <c r="I178">
        <f t="shared" si="13"/>
        <v>1.44</v>
      </c>
      <c r="J178" s="154"/>
    </row>
    <row r="179" spans="1:10">
      <c r="A179" t="s">
        <v>233</v>
      </c>
      <c r="B179" s="153" t="s">
        <v>399</v>
      </c>
      <c r="C179" s="154">
        <v>67.97</v>
      </c>
      <c r="D179" s="154">
        <v>0.32969999999999999</v>
      </c>
      <c r="E179" s="154">
        <v>3.5999999999999997E-2</v>
      </c>
      <c r="F179" s="155">
        <f t="shared" si="12"/>
        <v>2.1599999999999997</v>
      </c>
      <c r="G179">
        <f t="shared" si="10"/>
        <v>1.4399999999999997</v>
      </c>
      <c r="H179">
        <f t="shared" si="11"/>
        <v>1.0799999999999998</v>
      </c>
      <c r="I179">
        <f t="shared" si="13"/>
        <v>1.6199999999999997</v>
      </c>
      <c r="J179" s="154"/>
    </row>
    <row r="180" spans="1:10">
      <c r="A180" t="s">
        <v>233</v>
      </c>
      <c r="B180" s="153" t="s">
        <v>400</v>
      </c>
      <c r="C180" s="154">
        <v>74.599999999999994</v>
      </c>
      <c r="D180" s="154">
        <v>0.34539999999999998</v>
      </c>
      <c r="E180" s="154">
        <v>0.04</v>
      </c>
      <c r="F180" s="155">
        <f t="shared" si="12"/>
        <v>2.4</v>
      </c>
      <c r="G180">
        <f t="shared" si="10"/>
        <v>1.5999999999999999</v>
      </c>
      <c r="H180">
        <f t="shared" si="11"/>
        <v>1.2</v>
      </c>
      <c r="I180">
        <f t="shared" si="13"/>
        <v>1.7999999999999998</v>
      </c>
      <c r="J180" s="154"/>
    </row>
    <row r="181" spans="1:10">
      <c r="A181" t="s">
        <v>233</v>
      </c>
      <c r="B181" s="153" t="s">
        <v>401</v>
      </c>
      <c r="C181" s="154">
        <v>81.540000000000006</v>
      </c>
      <c r="D181" s="154">
        <v>0.36109999999999998</v>
      </c>
      <c r="E181" s="154">
        <v>4.3999999999999997E-2</v>
      </c>
      <c r="F181" s="155">
        <f t="shared" si="12"/>
        <v>2.6399999999999997</v>
      </c>
      <c r="G181">
        <f t="shared" si="10"/>
        <v>1.7599999999999998</v>
      </c>
      <c r="H181">
        <f t="shared" si="11"/>
        <v>1.3199999999999998</v>
      </c>
      <c r="I181">
        <f t="shared" si="13"/>
        <v>1.9799999999999998</v>
      </c>
      <c r="J181" s="154"/>
    </row>
    <row r="182" spans="1:10">
      <c r="A182" t="s">
        <v>233</v>
      </c>
      <c r="B182" s="153" t="s">
        <v>402</v>
      </c>
      <c r="C182" s="154">
        <v>0.88700000000000001</v>
      </c>
      <c r="D182" s="154">
        <v>3.7679999999999998E-2</v>
      </c>
      <c r="E182" s="154">
        <v>0.01</v>
      </c>
      <c r="F182" s="155">
        <f t="shared" si="12"/>
        <v>0.6</v>
      </c>
      <c r="G182">
        <f t="shared" si="10"/>
        <v>0.39999999999999997</v>
      </c>
      <c r="H182">
        <f t="shared" si="11"/>
        <v>0.3</v>
      </c>
      <c r="I182">
        <f t="shared" si="13"/>
        <v>0.44999999999999996</v>
      </c>
      <c r="J182" s="154"/>
    </row>
    <row r="183" spans="1:10">
      <c r="A183" t="s">
        <v>233</v>
      </c>
      <c r="B183" s="153" t="s">
        <v>403</v>
      </c>
      <c r="C183" s="154">
        <v>88.78</v>
      </c>
      <c r="D183" s="154">
        <v>0.37680000000000002</v>
      </c>
      <c r="E183" s="154">
        <v>4.8000000000000001E-2</v>
      </c>
      <c r="F183" s="155">
        <f t="shared" si="12"/>
        <v>2.88</v>
      </c>
      <c r="G183">
        <f t="shared" si="10"/>
        <v>1.92</v>
      </c>
      <c r="H183">
        <f t="shared" si="11"/>
        <v>1.44</v>
      </c>
      <c r="I183">
        <f t="shared" si="13"/>
        <v>2.16</v>
      </c>
      <c r="J183" s="154"/>
    </row>
    <row r="184" spans="1:10">
      <c r="A184" t="s">
        <v>233</v>
      </c>
      <c r="B184" s="153" t="s">
        <v>404</v>
      </c>
      <c r="C184" s="154">
        <v>96.33</v>
      </c>
      <c r="D184" s="154">
        <v>0.39250000000000002</v>
      </c>
      <c r="E184" s="154">
        <v>5.2000000000000005E-2</v>
      </c>
      <c r="F184" s="155">
        <f t="shared" si="12"/>
        <v>3.12</v>
      </c>
      <c r="G184">
        <f t="shared" si="10"/>
        <v>2.08</v>
      </c>
      <c r="H184">
        <f t="shared" si="11"/>
        <v>1.56</v>
      </c>
      <c r="I184">
        <f t="shared" si="13"/>
        <v>2.34</v>
      </c>
      <c r="J184" s="154"/>
    </row>
    <row r="185" spans="1:10">
      <c r="A185" t="s">
        <v>233</v>
      </c>
      <c r="B185" s="153" t="s">
        <v>405</v>
      </c>
      <c r="C185" s="154">
        <v>104.2</v>
      </c>
      <c r="D185" s="154">
        <v>0.40820000000000001</v>
      </c>
      <c r="E185" s="154">
        <v>5.6000000000000008E-2</v>
      </c>
      <c r="F185" s="155">
        <f t="shared" si="12"/>
        <v>3.3600000000000003</v>
      </c>
      <c r="G185">
        <f t="shared" si="10"/>
        <v>2.2400000000000002</v>
      </c>
      <c r="H185">
        <f t="shared" si="11"/>
        <v>1.6800000000000002</v>
      </c>
      <c r="I185">
        <f t="shared" si="13"/>
        <v>2.5200000000000005</v>
      </c>
      <c r="J185" s="154"/>
    </row>
    <row r="186" spans="1:10">
      <c r="A186" t="s">
        <v>233</v>
      </c>
      <c r="B186" s="153" t="s">
        <v>406</v>
      </c>
      <c r="C186" s="154">
        <v>112.4</v>
      </c>
      <c r="D186" s="154">
        <v>0.4239</v>
      </c>
      <c r="E186" s="154">
        <v>0.06</v>
      </c>
      <c r="F186" s="155">
        <f t="shared" si="12"/>
        <v>3.5999999999999996</v>
      </c>
      <c r="G186">
        <f t="shared" si="10"/>
        <v>2.3999999999999995</v>
      </c>
      <c r="H186">
        <f t="shared" si="11"/>
        <v>1.7999999999999998</v>
      </c>
      <c r="I186">
        <f t="shared" si="13"/>
        <v>2.6999999999999997</v>
      </c>
      <c r="J186" s="154"/>
    </row>
    <row r="187" spans="1:10">
      <c r="A187" t="s">
        <v>233</v>
      </c>
      <c r="B187" s="153" t="s">
        <v>407</v>
      </c>
      <c r="C187" s="154">
        <v>1.208</v>
      </c>
      <c r="D187" s="154">
        <v>4.3959999999999999E-2</v>
      </c>
      <c r="E187" s="154">
        <v>0.01</v>
      </c>
      <c r="F187" s="155">
        <f t="shared" si="12"/>
        <v>0.6</v>
      </c>
      <c r="G187">
        <f t="shared" si="10"/>
        <v>0.39999999999999997</v>
      </c>
      <c r="H187">
        <f t="shared" si="11"/>
        <v>0.3</v>
      </c>
      <c r="I187">
        <f t="shared" si="13"/>
        <v>0.44999999999999996</v>
      </c>
      <c r="J187" s="154"/>
    </row>
    <row r="188" spans="1:10">
      <c r="A188" t="s">
        <v>233</v>
      </c>
      <c r="B188" s="153" t="s">
        <v>408</v>
      </c>
      <c r="C188" s="154">
        <v>120.84</v>
      </c>
      <c r="D188" s="154">
        <v>0.43959999999999999</v>
      </c>
      <c r="E188" s="154">
        <v>6.4000000000000001E-2</v>
      </c>
      <c r="F188" s="155">
        <f t="shared" si="12"/>
        <v>3.84</v>
      </c>
      <c r="G188">
        <f t="shared" si="10"/>
        <v>2.5599999999999996</v>
      </c>
      <c r="H188">
        <f t="shared" si="11"/>
        <v>1.92</v>
      </c>
      <c r="I188">
        <f t="shared" si="13"/>
        <v>2.88</v>
      </c>
      <c r="J188" s="154"/>
    </row>
    <row r="189" spans="1:10">
      <c r="A189" t="s">
        <v>233</v>
      </c>
      <c r="B189" s="153" t="s">
        <v>409</v>
      </c>
      <c r="C189" s="154">
        <v>1.38</v>
      </c>
      <c r="D189" s="154">
        <v>4.7100000000000003E-2</v>
      </c>
      <c r="E189" s="154">
        <v>0.01</v>
      </c>
      <c r="F189" s="155">
        <f t="shared" si="12"/>
        <v>0.6</v>
      </c>
      <c r="G189">
        <f t="shared" si="10"/>
        <v>0.39999999999999997</v>
      </c>
      <c r="H189">
        <f t="shared" si="11"/>
        <v>0.3</v>
      </c>
      <c r="I189">
        <f t="shared" si="13"/>
        <v>0.44999999999999996</v>
      </c>
      <c r="J189" s="154"/>
    </row>
    <row r="190" spans="1:10">
      <c r="A190" t="s">
        <v>233</v>
      </c>
      <c r="B190" s="153" t="s">
        <v>410</v>
      </c>
      <c r="C190" s="154">
        <v>138.72</v>
      </c>
      <c r="D190" s="154">
        <v>0.47099999999999997</v>
      </c>
      <c r="E190" s="154">
        <v>7.1999999999999995E-2</v>
      </c>
      <c r="F190" s="155">
        <f t="shared" si="12"/>
        <v>4.3199999999999994</v>
      </c>
      <c r="G190">
        <f t="shared" si="10"/>
        <v>2.8799999999999994</v>
      </c>
      <c r="H190">
        <f t="shared" si="11"/>
        <v>2.1599999999999997</v>
      </c>
      <c r="I190">
        <f t="shared" si="13"/>
        <v>3.2399999999999993</v>
      </c>
      <c r="J190" s="154"/>
    </row>
    <row r="191" spans="1:10">
      <c r="A191" t="s">
        <v>233</v>
      </c>
      <c r="B191" s="153" t="s">
        <v>411</v>
      </c>
      <c r="C191" s="154">
        <v>1.577</v>
      </c>
      <c r="D191" s="154">
        <v>5.024E-2</v>
      </c>
      <c r="E191" s="154">
        <v>0.01</v>
      </c>
      <c r="F191" s="155">
        <f t="shared" si="12"/>
        <v>0.6</v>
      </c>
      <c r="G191">
        <f t="shared" si="10"/>
        <v>0.39999999999999997</v>
      </c>
      <c r="H191">
        <f t="shared" si="11"/>
        <v>0.3</v>
      </c>
      <c r="I191">
        <f t="shared" si="13"/>
        <v>0.44999999999999996</v>
      </c>
      <c r="J191" s="154"/>
    </row>
    <row r="192" spans="1:10">
      <c r="A192" t="s">
        <v>233</v>
      </c>
      <c r="B192" s="153" t="s">
        <v>412</v>
      </c>
      <c r="C192" s="154">
        <v>157.80000000000001</v>
      </c>
      <c r="D192" s="154">
        <v>0.50239999999999996</v>
      </c>
      <c r="E192" s="154">
        <v>8.3999999999999991E-2</v>
      </c>
      <c r="F192" s="155">
        <f t="shared" si="12"/>
        <v>5.0399999999999991</v>
      </c>
      <c r="G192">
        <f t="shared" si="10"/>
        <v>3.3599999999999994</v>
      </c>
      <c r="H192">
        <f t="shared" si="11"/>
        <v>2.5199999999999996</v>
      </c>
      <c r="I192">
        <f t="shared" si="13"/>
        <v>3.7799999999999994</v>
      </c>
      <c r="J192" s="154"/>
    </row>
    <row r="193" spans="1:10">
      <c r="A193" t="s">
        <v>233</v>
      </c>
      <c r="B193" s="153" t="s">
        <v>413</v>
      </c>
      <c r="C193" s="154">
        <v>178.2</v>
      </c>
      <c r="D193" s="154">
        <v>0.53380000000000005</v>
      </c>
      <c r="E193" s="154">
        <v>9.1999999999999998E-2</v>
      </c>
      <c r="F193" s="155">
        <f t="shared" si="12"/>
        <v>5.52</v>
      </c>
      <c r="G193">
        <f t="shared" si="10"/>
        <v>3.6799999999999997</v>
      </c>
      <c r="H193">
        <f t="shared" si="11"/>
        <v>2.76</v>
      </c>
      <c r="I193">
        <f t="shared" si="13"/>
        <v>4.1399999999999997</v>
      </c>
      <c r="J193" s="154"/>
    </row>
    <row r="194" spans="1:10">
      <c r="A194" t="s">
        <v>233</v>
      </c>
      <c r="B194" s="153" t="s">
        <v>414</v>
      </c>
      <c r="C194" s="154">
        <v>1.9970000000000001</v>
      </c>
      <c r="D194" s="154">
        <v>5.6520000000000001E-2</v>
      </c>
      <c r="E194" s="154">
        <v>0.01</v>
      </c>
      <c r="F194" s="155">
        <f t="shared" si="12"/>
        <v>0.6</v>
      </c>
      <c r="G194">
        <f t="shared" ref="G194:G257" si="14">40/60*F194</f>
        <v>0.39999999999999997</v>
      </c>
      <c r="H194">
        <f t="shared" ref="H194:H257" si="15">(30/60*F194)</f>
        <v>0.3</v>
      </c>
      <c r="I194">
        <f t="shared" si="13"/>
        <v>0.44999999999999996</v>
      </c>
      <c r="J194" s="154"/>
    </row>
    <row r="195" spans="1:10">
      <c r="A195" t="s">
        <v>233</v>
      </c>
      <c r="B195" s="153" t="s">
        <v>415</v>
      </c>
      <c r="C195" s="154">
        <v>199.8</v>
      </c>
      <c r="D195" s="154">
        <v>0.56520000000000004</v>
      </c>
      <c r="E195" s="154">
        <v>0.10400000000000001</v>
      </c>
      <c r="F195" s="155">
        <f t="shared" ref="F195:F258" si="16">E195*60</f>
        <v>6.24</v>
      </c>
      <c r="G195">
        <f t="shared" si="14"/>
        <v>4.16</v>
      </c>
      <c r="H195">
        <f t="shared" si="15"/>
        <v>3.12</v>
      </c>
      <c r="I195">
        <f t="shared" ref="I195:I258" si="17">45/60*F195</f>
        <v>4.68</v>
      </c>
      <c r="J195" s="154"/>
    </row>
    <row r="196" spans="1:10">
      <c r="A196" t="s">
        <v>233</v>
      </c>
      <c r="B196" s="153" t="s">
        <v>416</v>
      </c>
      <c r="C196" s="154">
        <v>222.6</v>
      </c>
      <c r="D196" s="154">
        <v>0.59660000000000002</v>
      </c>
      <c r="E196" s="154">
        <v>0.11599999999999999</v>
      </c>
      <c r="F196" s="155">
        <f t="shared" si="16"/>
        <v>6.9599999999999991</v>
      </c>
      <c r="G196">
        <f t="shared" si="14"/>
        <v>4.6399999999999988</v>
      </c>
      <c r="H196">
        <f t="shared" si="15"/>
        <v>3.4799999999999995</v>
      </c>
      <c r="I196">
        <f t="shared" si="17"/>
        <v>5.2199999999999989</v>
      </c>
      <c r="J196" s="154"/>
    </row>
    <row r="197" spans="1:10">
      <c r="A197" t="s">
        <v>233</v>
      </c>
      <c r="B197" s="153" t="s">
        <v>417</v>
      </c>
      <c r="C197" s="154">
        <v>2.4649999999999999</v>
      </c>
      <c r="D197" s="154">
        <v>6.2799999999999995E-2</v>
      </c>
      <c r="E197" s="154">
        <v>0.01</v>
      </c>
      <c r="F197" s="155">
        <f t="shared" si="16"/>
        <v>0.6</v>
      </c>
      <c r="G197">
        <f t="shared" si="14"/>
        <v>0.39999999999999997</v>
      </c>
      <c r="H197">
        <f t="shared" si="15"/>
        <v>0.3</v>
      </c>
      <c r="I197">
        <f t="shared" si="17"/>
        <v>0.44999999999999996</v>
      </c>
      <c r="J197" s="154"/>
    </row>
    <row r="198" spans="1:10">
      <c r="A198" t="s">
        <v>233</v>
      </c>
      <c r="B198" s="153" t="s">
        <v>418</v>
      </c>
      <c r="C198" s="154">
        <v>246.6</v>
      </c>
      <c r="D198" s="154">
        <v>0.628</v>
      </c>
      <c r="E198" s="154">
        <v>0.128</v>
      </c>
      <c r="F198" s="155">
        <f t="shared" si="16"/>
        <v>7.68</v>
      </c>
      <c r="G198">
        <f t="shared" si="14"/>
        <v>5.1199999999999992</v>
      </c>
      <c r="H198">
        <f t="shared" si="15"/>
        <v>3.84</v>
      </c>
      <c r="I198">
        <f t="shared" si="17"/>
        <v>5.76</v>
      </c>
      <c r="J198" s="154"/>
    </row>
    <row r="199" spans="1:10">
      <c r="A199" t="s">
        <v>233</v>
      </c>
      <c r="B199" s="153" t="s">
        <v>419</v>
      </c>
      <c r="C199" s="154">
        <v>2.984</v>
      </c>
      <c r="D199" s="154">
        <v>6.9080000000000003E-2</v>
      </c>
      <c r="E199" s="154">
        <v>0.01</v>
      </c>
      <c r="F199" s="155">
        <f t="shared" si="16"/>
        <v>0.6</v>
      </c>
      <c r="G199">
        <f t="shared" si="14"/>
        <v>0.39999999999999997</v>
      </c>
      <c r="H199">
        <f t="shared" si="15"/>
        <v>0.3</v>
      </c>
      <c r="I199">
        <f t="shared" si="17"/>
        <v>0.44999999999999996</v>
      </c>
      <c r="J199" s="154"/>
    </row>
    <row r="200" spans="1:10">
      <c r="A200" t="s">
        <v>233</v>
      </c>
      <c r="B200" s="153" t="s">
        <v>420</v>
      </c>
      <c r="C200" s="154">
        <v>298.39999999999998</v>
      </c>
      <c r="D200" s="154">
        <v>0.69079999999999997</v>
      </c>
      <c r="E200" s="154">
        <v>0.156</v>
      </c>
      <c r="F200" s="155">
        <f t="shared" si="16"/>
        <v>9.36</v>
      </c>
      <c r="G200">
        <f t="shared" si="14"/>
        <v>6.2399999999999993</v>
      </c>
      <c r="H200">
        <f t="shared" si="15"/>
        <v>4.68</v>
      </c>
      <c r="I200">
        <f t="shared" si="17"/>
        <v>7.02</v>
      </c>
      <c r="J200" s="154"/>
    </row>
    <row r="201" spans="1:10">
      <c r="A201" t="s">
        <v>233</v>
      </c>
      <c r="B201" s="153" t="s">
        <v>421</v>
      </c>
      <c r="C201" s="154">
        <v>326.10000000000002</v>
      </c>
      <c r="D201" s="154">
        <v>0.72219999999999995</v>
      </c>
      <c r="E201" s="154">
        <v>0.16799999999999998</v>
      </c>
      <c r="F201" s="155">
        <f t="shared" si="16"/>
        <v>10.079999999999998</v>
      </c>
      <c r="G201">
        <f t="shared" si="14"/>
        <v>6.7199999999999989</v>
      </c>
      <c r="H201">
        <f t="shared" si="15"/>
        <v>5.0399999999999991</v>
      </c>
      <c r="I201">
        <f t="shared" si="17"/>
        <v>7.5599999999999987</v>
      </c>
      <c r="J201" s="154"/>
    </row>
    <row r="202" spans="1:10">
      <c r="A202" t="s">
        <v>233</v>
      </c>
      <c r="B202" s="153" t="s">
        <v>422</v>
      </c>
      <c r="C202" s="154">
        <v>3.85</v>
      </c>
      <c r="D202" s="154"/>
      <c r="E202" s="154">
        <v>0.01</v>
      </c>
      <c r="F202" s="155">
        <f t="shared" si="16"/>
        <v>0.6</v>
      </c>
      <c r="G202">
        <f t="shared" si="14"/>
        <v>0.39999999999999997</v>
      </c>
      <c r="H202">
        <f t="shared" si="15"/>
        <v>0.3</v>
      </c>
      <c r="I202">
        <f t="shared" si="17"/>
        <v>0.44999999999999996</v>
      </c>
      <c r="J202" s="154"/>
    </row>
    <row r="203" spans="1:10">
      <c r="A203" t="s">
        <v>233</v>
      </c>
      <c r="B203" s="153" t="s">
        <v>423</v>
      </c>
      <c r="C203" s="154">
        <v>355.1</v>
      </c>
      <c r="D203" s="154">
        <v>0.75360000000000005</v>
      </c>
      <c r="E203" s="154">
        <v>0.184</v>
      </c>
      <c r="F203" s="155">
        <f t="shared" si="16"/>
        <v>11.04</v>
      </c>
      <c r="G203">
        <f t="shared" si="14"/>
        <v>7.3599999999999994</v>
      </c>
      <c r="H203">
        <f t="shared" si="15"/>
        <v>5.52</v>
      </c>
      <c r="I203">
        <f t="shared" si="17"/>
        <v>8.2799999999999994</v>
      </c>
      <c r="J203" s="154"/>
    </row>
    <row r="204" spans="1:10">
      <c r="A204" t="s">
        <v>233</v>
      </c>
      <c r="B204" s="153" t="s">
        <v>424</v>
      </c>
      <c r="C204" s="154">
        <v>3.8530000000000002</v>
      </c>
      <c r="D204" s="154">
        <v>7.85E-2</v>
      </c>
      <c r="E204" s="154">
        <v>0.01</v>
      </c>
      <c r="F204" s="155">
        <f t="shared" si="16"/>
        <v>0.6</v>
      </c>
      <c r="G204">
        <f t="shared" si="14"/>
        <v>0.39999999999999997</v>
      </c>
      <c r="H204">
        <f t="shared" si="15"/>
        <v>0.3</v>
      </c>
      <c r="I204">
        <f t="shared" si="17"/>
        <v>0.44999999999999996</v>
      </c>
      <c r="J204" s="154"/>
    </row>
    <row r="205" spans="1:10">
      <c r="A205" t="s">
        <v>233</v>
      </c>
      <c r="B205" s="153" t="s">
        <v>425</v>
      </c>
      <c r="C205" s="154">
        <v>385.3</v>
      </c>
      <c r="D205" s="154">
        <v>0.78500000000000003</v>
      </c>
      <c r="E205" s="154">
        <v>0.2</v>
      </c>
      <c r="F205" s="155">
        <f t="shared" si="16"/>
        <v>12</v>
      </c>
      <c r="G205">
        <f t="shared" si="14"/>
        <v>8</v>
      </c>
      <c r="H205">
        <f t="shared" si="15"/>
        <v>6</v>
      </c>
      <c r="I205">
        <f t="shared" si="17"/>
        <v>9</v>
      </c>
      <c r="J205" s="154"/>
    </row>
    <row r="206" spans="1:10">
      <c r="A206" t="s">
        <v>233</v>
      </c>
      <c r="B206" s="153" t="s">
        <v>426</v>
      </c>
      <c r="C206" s="154">
        <v>416.7</v>
      </c>
      <c r="D206" s="154">
        <v>0.81640000000000001</v>
      </c>
      <c r="E206" s="154">
        <v>0.21600000000000003</v>
      </c>
      <c r="F206" s="155">
        <f t="shared" si="16"/>
        <v>12.96</v>
      </c>
      <c r="G206">
        <f t="shared" si="14"/>
        <v>8.64</v>
      </c>
      <c r="H206">
        <f t="shared" si="15"/>
        <v>6.48</v>
      </c>
      <c r="I206">
        <f t="shared" si="17"/>
        <v>9.7200000000000006</v>
      </c>
      <c r="J206" s="154"/>
    </row>
    <row r="207" spans="1:10">
      <c r="A207" t="s">
        <v>233</v>
      </c>
      <c r="B207" s="153" t="s">
        <v>427</v>
      </c>
      <c r="C207" s="154">
        <v>4.8330000000000002</v>
      </c>
      <c r="D207" s="154">
        <v>8.7919999999999998E-2</v>
      </c>
      <c r="E207" s="154">
        <v>0.01</v>
      </c>
      <c r="F207" s="155">
        <f t="shared" si="16"/>
        <v>0.6</v>
      </c>
      <c r="G207">
        <f t="shared" si="14"/>
        <v>0.39999999999999997</v>
      </c>
      <c r="H207">
        <f t="shared" si="15"/>
        <v>0.3</v>
      </c>
      <c r="I207">
        <f t="shared" si="17"/>
        <v>0.44999999999999996</v>
      </c>
      <c r="J207" s="154"/>
    </row>
    <row r="208" spans="1:10">
      <c r="A208" t="s">
        <v>233</v>
      </c>
      <c r="B208" s="153" t="s">
        <v>428</v>
      </c>
      <c r="C208" s="154">
        <v>483.3</v>
      </c>
      <c r="D208" s="154">
        <v>0.87919999999999998</v>
      </c>
      <c r="E208" s="154">
        <v>0.252</v>
      </c>
      <c r="F208" s="155">
        <f t="shared" si="16"/>
        <v>15.120000000000001</v>
      </c>
      <c r="G208">
        <f t="shared" si="14"/>
        <v>10.08</v>
      </c>
      <c r="H208">
        <f t="shared" si="15"/>
        <v>7.5600000000000005</v>
      </c>
      <c r="I208">
        <f t="shared" si="17"/>
        <v>11.34</v>
      </c>
      <c r="J208" s="154"/>
    </row>
    <row r="209" spans="1:10">
      <c r="A209" t="s">
        <v>233</v>
      </c>
      <c r="B209" s="153" t="s">
        <v>429</v>
      </c>
      <c r="C209" s="154">
        <v>5.5490000000000004</v>
      </c>
      <c r="D209" s="154">
        <v>9.4200000000000006E-2</v>
      </c>
      <c r="E209" s="154">
        <v>0.01</v>
      </c>
      <c r="F209" s="155">
        <f t="shared" si="16"/>
        <v>0.6</v>
      </c>
      <c r="G209">
        <f t="shared" si="14"/>
        <v>0.39999999999999997</v>
      </c>
      <c r="H209">
        <f t="shared" si="15"/>
        <v>0.3</v>
      </c>
      <c r="I209">
        <f t="shared" si="17"/>
        <v>0.44999999999999996</v>
      </c>
      <c r="J209" s="154"/>
    </row>
    <row r="210" spans="1:10">
      <c r="A210" t="s">
        <v>233</v>
      </c>
      <c r="B210" s="153" t="s">
        <v>430</v>
      </c>
      <c r="C210" s="154">
        <v>554.9</v>
      </c>
      <c r="D210" s="154">
        <v>0.94199999999999995</v>
      </c>
      <c r="E210" s="154">
        <v>0.28799999999999998</v>
      </c>
      <c r="F210" s="155">
        <f t="shared" si="16"/>
        <v>17.279999999999998</v>
      </c>
      <c r="G210">
        <f t="shared" si="14"/>
        <v>11.519999999999998</v>
      </c>
      <c r="H210">
        <f t="shared" si="15"/>
        <v>8.6399999999999988</v>
      </c>
      <c r="I210">
        <f t="shared" si="17"/>
        <v>12.959999999999997</v>
      </c>
      <c r="J210" s="154"/>
    </row>
    <row r="211" spans="1:10">
      <c r="A211" t="s">
        <v>233</v>
      </c>
      <c r="B211" s="153" t="s">
        <v>431</v>
      </c>
      <c r="C211" s="154">
        <v>6.3129999999999997</v>
      </c>
      <c r="D211" s="154">
        <v>0.10048</v>
      </c>
      <c r="E211" s="154">
        <v>0.01</v>
      </c>
      <c r="F211" s="155">
        <f t="shared" si="16"/>
        <v>0.6</v>
      </c>
      <c r="G211">
        <f t="shared" si="14"/>
        <v>0.39999999999999997</v>
      </c>
      <c r="H211">
        <f t="shared" si="15"/>
        <v>0.3</v>
      </c>
      <c r="I211">
        <f t="shared" si="17"/>
        <v>0.44999999999999996</v>
      </c>
      <c r="J211" s="154"/>
    </row>
    <row r="212" spans="1:10">
      <c r="A212" t="s">
        <v>233</v>
      </c>
      <c r="B212" s="153" t="s">
        <v>432</v>
      </c>
      <c r="C212" s="154">
        <v>651.20000000000005</v>
      </c>
      <c r="D212" s="154">
        <v>1.02</v>
      </c>
      <c r="E212" s="154">
        <v>0.32</v>
      </c>
      <c r="F212" s="155">
        <f t="shared" si="16"/>
        <v>19.2</v>
      </c>
      <c r="G212">
        <f t="shared" si="14"/>
        <v>12.799999999999999</v>
      </c>
      <c r="H212">
        <f t="shared" si="15"/>
        <v>9.6</v>
      </c>
      <c r="I212">
        <f t="shared" si="17"/>
        <v>14.399999999999999</v>
      </c>
      <c r="J212" s="154"/>
    </row>
    <row r="213" spans="1:10">
      <c r="A213" t="s">
        <v>233</v>
      </c>
      <c r="B213" s="153" t="s">
        <v>433</v>
      </c>
      <c r="C213" s="154">
        <v>7.5519999999999996</v>
      </c>
      <c r="D213" s="154">
        <v>0.1099</v>
      </c>
      <c r="E213" s="154">
        <v>0.01</v>
      </c>
      <c r="F213" s="155">
        <f t="shared" si="16"/>
        <v>0.6</v>
      </c>
      <c r="G213">
        <f t="shared" si="14"/>
        <v>0.39999999999999997</v>
      </c>
      <c r="H213">
        <f t="shared" si="15"/>
        <v>0.3</v>
      </c>
      <c r="I213">
        <f t="shared" si="17"/>
        <v>0.44999999999999996</v>
      </c>
      <c r="J213" s="154"/>
    </row>
    <row r="214" spans="1:10">
      <c r="A214" t="s">
        <v>233</v>
      </c>
      <c r="B214" s="153" t="s">
        <v>434</v>
      </c>
      <c r="C214" s="154">
        <v>635.5</v>
      </c>
      <c r="D214" s="154">
        <v>1.09955</v>
      </c>
      <c r="E214" s="154">
        <v>0.36</v>
      </c>
      <c r="F214" s="155">
        <f t="shared" si="16"/>
        <v>21.599999999999998</v>
      </c>
      <c r="G214">
        <f t="shared" si="14"/>
        <v>14.399999999999999</v>
      </c>
      <c r="H214">
        <f t="shared" si="15"/>
        <v>10.799999999999999</v>
      </c>
      <c r="I214">
        <f t="shared" si="17"/>
        <v>16.2</v>
      </c>
      <c r="J214" s="154"/>
    </row>
    <row r="215" spans="1:10">
      <c r="A215" t="s">
        <v>233</v>
      </c>
      <c r="B215" s="153" t="s">
        <v>434</v>
      </c>
      <c r="C215" s="154">
        <v>755</v>
      </c>
      <c r="D215" s="154"/>
      <c r="E215" s="154">
        <v>0.01</v>
      </c>
      <c r="F215" s="155">
        <f t="shared" si="16"/>
        <v>0.6</v>
      </c>
      <c r="G215">
        <f t="shared" si="14"/>
        <v>0.39999999999999997</v>
      </c>
      <c r="H215">
        <f t="shared" si="15"/>
        <v>0.3</v>
      </c>
      <c r="I215">
        <f t="shared" si="17"/>
        <v>0.44999999999999996</v>
      </c>
      <c r="J215" s="154"/>
    </row>
    <row r="216" spans="1:10">
      <c r="A216" t="s">
        <v>233</v>
      </c>
      <c r="B216" s="153" t="s">
        <v>435</v>
      </c>
      <c r="C216" s="154">
        <v>751</v>
      </c>
      <c r="D216" s="154">
        <v>1.1000000000000001</v>
      </c>
      <c r="E216" s="154">
        <v>0.34</v>
      </c>
      <c r="F216" s="155">
        <f t="shared" si="16"/>
        <v>20.400000000000002</v>
      </c>
      <c r="G216">
        <f t="shared" si="14"/>
        <v>13.600000000000001</v>
      </c>
      <c r="H216">
        <f t="shared" si="15"/>
        <v>10.200000000000001</v>
      </c>
      <c r="I216">
        <f t="shared" si="17"/>
        <v>15.3</v>
      </c>
      <c r="J216" s="154"/>
    </row>
    <row r="217" spans="1:10">
      <c r="A217" t="s">
        <v>233</v>
      </c>
      <c r="B217" s="153" t="s">
        <v>436</v>
      </c>
      <c r="C217" s="154">
        <v>751</v>
      </c>
      <c r="D217" s="154">
        <v>1.1000000000000001</v>
      </c>
      <c r="E217" s="154">
        <v>0.34799999999999998</v>
      </c>
      <c r="F217" s="155">
        <f t="shared" si="16"/>
        <v>20.88</v>
      </c>
      <c r="G217">
        <f t="shared" si="14"/>
        <v>13.919999999999998</v>
      </c>
      <c r="H217">
        <f t="shared" si="15"/>
        <v>10.44</v>
      </c>
      <c r="I217">
        <f t="shared" si="17"/>
        <v>15.66</v>
      </c>
      <c r="J217" s="154"/>
    </row>
    <row r="218" spans="1:10">
      <c r="A218" t="s">
        <v>233</v>
      </c>
      <c r="B218" s="153" t="s">
        <v>437</v>
      </c>
      <c r="C218" s="154">
        <v>867</v>
      </c>
      <c r="D218" s="154">
        <v>1.1779999999999999</v>
      </c>
      <c r="E218" s="154">
        <v>0.4</v>
      </c>
      <c r="F218" s="155">
        <f t="shared" si="16"/>
        <v>24</v>
      </c>
      <c r="G218">
        <f t="shared" si="14"/>
        <v>16</v>
      </c>
      <c r="H218">
        <f t="shared" si="15"/>
        <v>12</v>
      </c>
      <c r="I218">
        <f t="shared" si="17"/>
        <v>18</v>
      </c>
      <c r="J218" s="154"/>
    </row>
    <row r="219" spans="1:10">
      <c r="A219" t="s">
        <v>233</v>
      </c>
      <c r="B219" s="153" t="s">
        <v>438</v>
      </c>
      <c r="C219" s="154">
        <v>8.9030000000000005</v>
      </c>
      <c r="D219" s="154">
        <v>0.11932</v>
      </c>
      <c r="E219" s="154">
        <v>0.01</v>
      </c>
      <c r="F219" s="155">
        <f t="shared" si="16"/>
        <v>0.6</v>
      </c>
      <c r="G219">
        <f t="shared" si="14"/>
        <v>0.39999999999999997</v>
      </c>
      <c r="H219">
        <f t="shared" si="15"/>
        <v>0.3</v>
      </c>
      <c r="I219">
        <f t="shared" si="17"/>
        <v>0.44999999999999996</v>
      </c>
      <c r="J219" s="154"/>
    </row>
    <row r="220" spans="1:10">
      <c r="A220" t="s">
        <v>233</v>
      </c>
      <c r="B220" s="153" t="s">
        <v>439</v>
      </c>
      <c r="C220" s="154">
        <v>9.9000000000000005E-2</v>
      </c>
      <c r="D220" s="154">
        <v>0.126</v>
      </c>
      <c r="E220" s="154">
        <v>0.01</v>
      </c>
      <c r="F220" s="155">
        <f t="shared" si="16"/>
        <v>0.6</v>
      </c>
      <c r="G220">
        <f t="shared" si="14"/>
        <v>0.39999999999999997</v>
      </c>
      <c r="H220">
        <f t="shared" si="15"/>
        <v>0.3</v>
      </c>
      <c r="I220">
        <f t="shared" si="17"/>
        <v>0.44999999999999996</v>
      </c>
      <c r="J220" s="154"/>
    </row>
    <row r="221" spans="1:10">
      <c r="A221" t="s">
        <v>233</v>
      </c>
      <c r="B221" s="153" t="s">
        <v>440</v>
      </c>
      <c r="C221" s="154">
        <v>9.8640000000000008</v>
      </c>
      <c r="D221" s="154">
        <v>0.12559999999999999</v>
      </c>
      <c r="E221" s="154">
        <v>0.01</v>
      </c>
      <c r="F221" s="155">
        <f t="shared" si="16"/>
        <v>0.6</v>
      </c>
      <c r="G221">
        <f t="shared" si="14"/>
        <v>0.39999999999999997</v>
      </c>
      <c r="H221">
        <f t="shared" si="15"/>
        <v>0.3</v>
      </c>
      <c r="I221">
        <f t="shared" si="17"/>
        <v>0.44999999999999996</v>
      </c>
      <c r="J221" s="154"/>
    </row>
    <row r="222" spans="1:10">
      <c r="A222" t="s">
        <v>233</v>
      </c>
      <c r="B222" s="153" t="s">
        <v>441</v>
      </c>
      <c r="C222" s="154">
        <v>1114</v>
      </c>
      <c r="D222" s="154">
        <v>1.335</v>
      </c>
      <c r="E222" s="154">
        <v>0.38</v>
      </c>
      <c r="F222" s="155">
        <f t="shared" si="16"/>
        <v>22.8</v>
      </c>
      <c r="G222">
        <f t="shared" si="14"/>
        <v>15.2</v>
      </c>
      <c r="H222">
        <f t="shared" si="15"/>
        <v>11.4</v>
      </c>
      <c r="I222">
        <f t="shared" si="17"/>
        <v>17.100000000000001</v>
      </c>
      <c r="J222" s="154"/>
    </row>
    <row r="223" spans="1:10">
      <c r="A223" t="s">
        <v>233</v>
      </c>
      <c r="B223" s="153" t="s">
        <v>442</v>
      </c>
      <c r="C223" s="154">
        <v>12.484999999999999</v>
      </c>
      <c r="D223" s="154">
        <v>0.14130000000000001</v>
      </c>
      <c r="E223" s="154">
        <v>1.6E-2</v>
      </c>
      <c r="F223" s="155">
        <f t="shared" si="16"/>
        <v>0.96</v>
      </c>
      <c r="G223">
        <f t="shared" si="14"/>
        <v>0.6399999999999999</v>
      </c>
      <c r="H223">
        <f t="shared" si="15"/>
        <v>0.48</v>
      </c>
      <c r="I223">
        <f t="shared" si="17"/>
        <v>0.72</v>
      </c>
      <c r="J223" s="154"/>
    </row>
    <row r="224" spans="1:10">
      <c r="A224" t="s">
        <v>233</v>
      </c>
      <c r="B224" s="153" t="s">
        <v>443</v>
      </c>
      <c r="C224" s="154">
        <v>1391</v>
      </c>
      <c r="D224" s="154">
        <v>1.4930000000000001</v>
      </c>
      <c r="E224" s="154">
        <v>0.41200000000000003</v>
      </c>
      <c r="F224" s="155">
        <f t="shared" si="16"/>
        <v>24.720000000000002</v>
      </c>
      <c r="G224">
        <f t="shared" si="14"/>
        <v>16.48</v>
      </c>
      <c r="H224">
        <f t="shared" si="15"/>
        <v>12.360000000000001</v>
      </c>
      <c r="I224">
        <f t="shared" si="17"/>
        <v>18.540000000000003</v>
      </c>
      <c r="J224" s="154"/>
    </row>
    <row r="225" spans="1:10">
      <c r="A225" t="s">
        <v>233</v>
      </c>
      <c r="B225" s="153" t="s">
        <v>444</v>
      </c>
      <c r="C225" s="154">
        <v>15.413</v>
      </c>
      <c r="D225" s="154">
        <v>0.157</v>
      </c>
      <c r="E225" s="154">
        <v>1.6E-2</v>
      </c>
      <c r="F225" s="155">
        <f t="shared" si="16"/>
        <v>0.96</v>
      </c>
      <c r="G225">
        <f t="shared" si="14"/>
        <v>0.6399999999999999</v>
      </c>
      <c r="H225">
        <f t="shared" si="15"/>
        <v>0.48</v>
      </c>
      <c r="I225">
        <f t="shared" si="17"/>
        <v>0.72</v>
      </c>
      <c r="J225" s="154"/>
    </row>
    <row r="226" spans="1:10">
      <c r="A226" t="s">
        <v>233</v>
      </c>
      <c r="B226" s="153" t="s">
        <v>445</v>
      </c>
      <c r="C226" s="154">
        <v>19.334</v>
      </c>
      <c r="D226" s="154">
        <v>0.17269999999999999</v>
      </c>
      <c r="E226" s="154">
        <v>1.6E-2</v>
      </c>
      <c r="F226" s="155">
        <f t="shared" si="16"/>
        <v>0.96</v>
      </c>
      <c r="G226">
        <f t="shared" si="14"/>
        <v>0.6399999999999999</v>
      </c>
      <c r="H226">
        <f t="shared" si="15"/>
        <v>0.48</v>
      </c>
      <c r="I226">
        <f t="shared" si="17"/>
        <v>0.72</v>
      </c>
      <c r="J226" s="154"/>
    </row>
    <row r="227" spans="1:10">
      <c r="A227" t="s">
        <v>233</v>
      </c>
      <c r="B227" s="153" t="s">
        <v>446</v>
      </c>
      <c r="C227" s="154">
        <v>0.222</v>
      </c>
      <c r="D227" s="154">
        <v>1.8839999999999999E-2</v>
      </c>
      <c r="E227" s="154">
        <v>0.01</v>
      </c>
      <c r="F227" s="155">
        <f t="shared" si="16"/>
        <v>0.6</v>
      </c>
      <c r="G227">
        <f t="shared" si="14"/>
        <v>0.39999999999999997</v>
      </c>
      <c r="H227">
        <f t="shared" si="15"/>
        <v>0.3</v>
      </c>
      <c r="I227">
        <f t="shared" si="17"/>
        <v>0.44999999999999996</v>
      </c>
      <c r="J227" s="154"/>
    </row>
    <row r="228" spans="1:10">
      <c r="A228" t="s">
        <v>233</v>
      </c>
      <c r="B228" s="153" t="s">
        <v>447</v>
      </c>
      <c r="C228" s="154">
        <v>22.19</v>
      </c>
      <c r="D228" s="154">
        <v>0.18840000000000001</v>
      </c>
      <c r="E228" s="154">
        <v>1.6E-2</v>
      </c>
      <c r="F228" s="155">
        <f t="shared" si="16"/>
        <v>0.96</v>
      </c>
      <c r="G228">
        <f t="shared" si="14"/>
        <v>0.6399999999999999</v>
      </c>
      <c r="H228">
        <f t="shared" si="15"/>
        <v>0.48</v>
      </c>
      <c r="I228">
        <f t="shared" si="17"/>
        <v>0.72</v>
      </c>
      <c r="J228" s="154"/>
    </row>
    <row r="229" spans="1:10">
      <c r="A229" t="s">
        <v>233</v>
      </c>
      <c r="B229" s="153" t="s">
        <v>448</v>
      </c>
      <c r="C229" s="154">
        <v>26.05</v>
      </c>
      <c r="D229" s="154">
        <v>0.2041</v>
      </c>
      <c r="E229" s="154">
        <v>0.02</v>
      </c>
      <c r="F229" s="155">
        <f t="shared" si="16"/>
        <v>1.2</v>
      </c>
      <c r="G229">
        <f t="shared" si="14"/>
        <v>0.79999999999999993</v>
      </c>
      <c r="H229">
        <f t="shared" si="15"/>
        <v>0.6</v>
      </c>
      <c r="I229">
        <f t="shared" si="17"/>
        <v>0.89999999999999991</v>
      </c>
      <c r="J229" s="154"/>
    </row>
    <row r="230" spans="1:10">
      <c r="A230" t="s">
        <v>233</v>
      </c>
      <c r="B230" s="153" t="s">
        <v>449</v>
      </c>
      <c r="C230" s="154">
        <v>0.30199999999999999</v>
      </c>
      <c r="D230" s="154">
        <v>2.198E-2</v>
      </c>
      <c r="E230" s="154">
        <v>0.01</v>
      </c>
      <c r="F230" s="155">
        <f t="shared" si="16"/>
        <v>0.6</v>
      </c>
      <c r="G230">
        <f t="shared" si="14"/>
        <v>0.39999999999999997</v>
      </c>
      <c r="H230">
        <f t="shared" si="15"/>
        <v>0.3</v>
      </c>
      <c r="I230">
        <f t="shared" si="17"/>
        <v>0.44999999999999996</v>
      </c>
      <c r="J230" s="154"/>
    </row>
    <row r="231" spans="1:10">
      <c r="A231" t="s">
        <v>233</v>
      </c>
      <c r="B231" s="153" t="s">
        <v>450</v>
      </c>
      <c r="C231" s="154">
        <v>30.21</v>
      </c>
      <c r="D231" s="154">
        <v>0.2198</v>
      </c>
      <c r="E231" s="154">
        <v>0.02</v>
      </c>
      <c r="F231" s="155">
        <f t="shared" si="16"/>
        <v>1.2</v>
      </c>
      <c r="G231">
        <f t="shared" si="14"/>
        <v>0.79999999999999993</v>
      </c>
      <c r="H231">
        <f t="shared" si="15"/>
        <v>0.6</v>
      </c>
      <c r="I231">
        <f t="shared" si="17"/>
        <v>0.89999999999999991</v>
      </c>
      <c r="J231" s="154"/>
    </row>
    <row r="232" spans="1:10">
      <c r="A232" t="s">
        <v>233</v>
      </c>
      <c r="B232" s="153" t="s">
        <v>451</v>
      </c>
      <c r="C232" s="154">
        <v>34.68</v>
      </c>
      <c r="D232" s="154">
        <v>0.23549999999999999</v>
      </c>
      <c r="E232" s="154">
        <v>0.02</v>
      </c>
      <c r="F232" s="155">
        <f t="shared" si="16"/>
        <v>1.2</v>
      </c>
      <c r="G232">
        <f t="shared" si="14"/>
        <v>0.79999999999999993</v>
      </c>
      <c r="H232">
        <f t="shared" si="15"/>
        <v>0.6</v>
      </c>
      <c r="I232">
        <f t="shared" si="17"/>
        <v>0.89999999999999991</v>
      </c>
      <c r="J232" s="154"/>
    </row>
    <row r="233" spans="1:10">
      <c r="A233" t="s">
        <v>233</v>
      </c>
      <c r="B233" s="153" t="s">
        <v>452</v>
      </c>
      <c r="C233" s="154">
        <v>0.39400000000000002</v>
      </c>
      <c r="D233" s="154">
        <v>2.512E-2</v>
      </c>
      <c r="E233" s="154">
        <v>0.01</v>
      </c>
      <c r="F233" s="155">
        <f t="shared" si="16"/>
        <v>0.6</v>
      </c>
      <c r="G233">
        <f t="shared" si="14"/>
        <v>0.39999999999999997</v>
      </c>
      <c r="H233">
        <f t="shared" si="15"/>
        <v>0.3</v>
      </c>
      <c r="I233">
        <f t="shared" si="17"/>
        <v>0.44999999999999996</v>
      </c>
      <c r="J233" s="154"/>
    </row>
    <row r="234" spans="1:10">
      <c r="A234" t="s">
        <v>233</v>
      </c>
      <c r="B234" s="153" t="s">
        <v>453</v>
      </c>
      <c r="C234" s="154">
        <v>39.44</v>
      </c>
      <c r="D234" s="154">
        <v>0.25119999999999998</v>
      </c>
      <c r="E234" s="154">
        <v>0.02</v>
      </c>
      <c r="F234" s="155">
        <f t="shared" si="16"/>
        <v>1.2</v>
      </c>
      <c r="G234">
        <f t="shared" si="14"/>
        <v>0.79999999999999993</v>
      </c>
      <c r="H234">
        <f t="shared" si="15"/>
        <v>0.6</v>
      </c>
      <c r="I234">
        <f t="shared" si="17"/>
        <v>0.89999999999999991</v>
      </c>
      <c r="J234" s="154"/>
    </row>
    <row r="235" spans="1:10">
      <c r="A235" t="s">
        <v>233</v>
      </c>
      <c r="B235" s="153" t="s">
        <v>454</v>
      </c>
      <c r="C235" s="154">
        <v>44.545000000000002</v>
      </c>
      <c r="D235" s="154">
        <v>0.26690000000000003</v>
      </c>
      <c r="E235" s="154">
        <v>2.4E-2</v>
      </c>
      <c r="F235" s="155">
        <f t="shared" si="16"/>
        <v>1.44</v>
      </c>
      <c r="G235">
        <f t="shared" si="14"/>
        <v>0.96</v>
      </c>
      <c r="H235">
        <f t="shared" si="15"/>
        <v>0.72</v>
      </c>
      <c r="I235">
        <f t="shared" si="17"/>
        <v>1.08</v>
      </c>
      <c r="J235" s="154"/>
    </row>
    <row r="236" spans="1:10">
      <c r="A236" t="s">
        <v>233</v>
      </c>
      <c r="B236" s="153" t="s">
        <v>455</v>
      </c>
      <c r="C236" s="154">
        <v>49.94</v>
      </c>
      <c r="D236" s="154">
        <v>0.28260000000000002</v>
      </c>
      <c r="E236" s="154">
        <v>2.4E-2</v>
      </c>
      <c r="F236" s="155">
        <f t="shared" si="16"/>
        <v>1.44</v>
      </c>
      <c r="G236">
        <f t="shared" si="14"/>
        <v>0.96</v>
      </c>
      <c r="H236">
        <f t="shared" si="15"/>
        <v>0.72</v>
      </c>
      <c r="I236">
        <f t="shared" si="17"/>
        <v>1.08</v>
      </c>
      <c r="J236" s="154"/>
    </row>
    <row r="237" spans="1:10">
      <c r="A237" t="s">
        <v>236</v>
      </c>
      <c r="B237" s="153" t="s">
        <v>456</v>
      </c>
      <c r="C237" s="154">
        <v>0.23</v>
      </c>
      <c r="D237" s="154">
        <v>0.02</v>
      </c>
      <c r="E237" s="154">
        <v>0.01</v>
      </c>
      <c r="F237" s="155">
        <f t="shared" si="16"/>
        <v>0.6</v>
      </c>
      <c r="G237">
        <f t="shared" si="14"/>
        <v>0.39999999999999997</v>
      </c>
      <c r="H237">
        <f t="shared" si="15"/>
        <v>0.3</v>
      </c>
      <c r="I237">
        <f t="shared" si="17"/>
        <v>0.44999999999999996</v>
      </c>
      <c r="J237" s="154"/>
    </row>
    <row r="238" spans="1:10">
      <c r="A238" t="s">
        <v>236</v>
      </c>
      <c r="B238" s="153" t="s">
        <v>457</v>
      </c>
      <c r="C238" s="154">
        <v>0.31</v>
      </c>
      <c r="D238" s="154">
        <v>0.02</v>
      </c>
      <c r="E238" s="154">
        <v>0.01</v>
      </c>
      <c r="F238" s="155">
        <f t="shared" si="16"/>
        <v>0.6</v>
      </c>
      <c r="G238">
        <f t="shared" si="14"/>
        <v>0.39999999999999997</v>
      </c>
      <c r="H238">
        <f t="shared" si="15"/>
        <v>0.3</v>
      </c>
      <c r="I238">
        <f t="shared" si="17"/>
        <v>0.44999999999999996</v>
      </c>
      <c r="J238" s="154"/>
    </row>
    <row r="239" spans="1:10">
      <c r="A239" t="s">
        <v>236</v>
      </c>
      <c r="B239" s="153" t="s">
        <v>458</v>
      </c>
      <c r="C239" s="154">
        <v>0.39</v>
      </c>
      <c r="D239" s="154">
        <v>0.02</v>
      </c>
      <c r="E239" s="154">
        <v>0.01</v>
      </c>
      <c r="F239" s="155">
        <f t="shared" si="16"/>
        <v>0.6</v>
      </c>
      <c r="G239">
        <f t="shared" si="14"/>
        <v>0.39999999999999997</v>
      </c>
      <c r="H239">
        <f t="shared" si="15"/>
        <v>0.3</v>
      </c>
      <c r="I239">
        <f t="shared" si="17"/>
        <v>0.44999999999999996</v>
      </c>
      <c r="J239" s="154"/>
    </row>
    <row r="240" spans="1:10">
      <c r="A240" t="s">
        <v>236</v>
      </c>
      <c r="B240" s="153" t="s">
        <v>459</v>
      </c>
      <c r="C240" s="154">
        <v>7.85</v>
      </c>
      <c r="D240" s="154">
        <v>0.2</v>
      </c>
      <c r="E240" s="154">
        <v>2.4E-2</v>
      </c>
      <c r="F240" s="155">
        <f t="shared" si="16"/>
        <v>1.44</v>
      </c>
      <c r="G240">
        <f t="shared" si="14"/>
        <v>0.96</v>
      </c>
      <c r="H240">
        <f t="shared" si="15"/>
        <v>0.72</v>
      </c>
      <c r="I240">
        <f t="shared" si="17"/>
        <v>1.08</v>
      </c>
      <c r="J240" s="154"/>
    </row>
    <row r="241" spans="1:10">
      <c r="A241" t="s">
        <v>236</v>
      </c>
      <c r="B241" s="153" t="s">
        <v>460</v>
      </c>
      <c r="C241" s="154">
        <v>9.42</v>
      </c>
      <c r="D241" s="154">
        <v>0.2</v>
      </c>
      <c r="E241" s="154">
        <v>2.4E-2</v>
      </c>
      <c r="F241" s="155">
        <f t="shared" si="16"/>
        <v>1.44</v>
      </c>
      <c r="G241">
        <f t="shared" si="14"/>
        <v>0.96</v>
      </c>
      <c r="H241">
        <f t="shared" si="15"/>
        <v>0.72</v>
      </c>
      <c r="I241">
        <f t="shared" si="17"/>
        <v>1.08</v>
      </c>
      <c r="J241" s="154"/>
    </row>
    <row r="242" spans="1:10">
      <c r="A242" t="s">
        <v>236</v>
      </c>
      <c r="B242" s="153" t="s">
        <v>461</v>
      </c>
      <c r="C242" s="154">
        <v>11</v>
      </c>
      <c r="D242" s="154">
        <v>0.2</v>
      </c>
      <c r="E242" s="154">
        <v>2.4E-2</v>
      </c>
      <c r="F242" s="155">
        <f t="shared" si="16"/>
        <v>1.44</v>
      </c>
      <c r="G242">
        <f t="shared" si="14"/>
        <v>0.96</v>
      </c>
      <c r="H242">
        <f t="shared" si="15"/>
        <v>0.72</v>
      </c>
      <c r="I242">
        <f t="shared" si="17"/>
        <v>1.08</v>
      </c>
      <c r="J242" s="154"/>
    </row>
    <row r="243" spans="1:10">
      <c r="A243" t="s">
        <v>236</v>
      </c>
      <c r="B243" s="153" t="s">
        <v>462</v>
      </c>
      <c r="C243" s="154">
        <v>11.78</v>
      </c>
      <c r="D243" s="154">
        <v>0.2</v>
      </c>
      <c r="E243" s="154">
        <v>2.4E-2</v>
      </c>
      <c r="F243" s="155">
        <f t="shared" si="16"/>
        <v>1.44</v>
      </c>
      <c r="G243">
        <f t="shared" si="14"/>
        <v>0.96</v>
      </c>
      <c r="H243">
        <f t="shared" si="15"/>
        <v>0.72</v>
      </c>
      <c r="I243">
        <f t="shared" si="17"/>
        <v>1.08</v>
      </c>
      <c r="J243" s="154"/>
    </row>
    <row r="244" spans="1:10">
      <c r="A244" t="s">
        <v>236</v>
      </c>
      <c r="B244" s="153" t="s">
        <v>463</v>
      </c>
      <c r="C244" s="154">
        <v>12.56</v>
      </c>
      <c r="D244" s="154">
        <v>0.2</v>
      </c>
      <c r="E244" s="154">
        <v>2.4E-2</v>
      </c>
      <c r="F244" s="155">
        <f t="shared" si="16"/>
        <v>1.44</v>
      </c>
      <c r="G244">
        <f t="shared" si="14"/>
        <v>0.96</v>
      </c>
      <c r="H244">
        <f t="shared" si="15"/>
        <v>0.72</v>
      </c>
      <c r="I244">
        <f t="shared" si="17"/>
        <v>1.08</v>
      </c>
      <c r="J244" s="154"/>
    </row>
    <row r="245" spans="1:10">
      <c r="A245" t="s">
        <v>236</v>
      </c>
      <c r="B245" s="153" t="s">
        <v>464</v>
      </c>
      <c r="C245" s="154">
        <v>14.13</v>
      </c>
      <c r="D245" s="154">
        <v>0.2</v>
      </c>
      <c r="E245" s="154">
        <v>2.4E-2</v>
      </c>
      <c r="F245" s="155">
        <f t="shared" si="16"/>
        <v>1.44</v>
      </c>
      <c r="G245">
        <f t="shared" si="14"/>
        <v>0.96</v>
      </c>
      <c r="H245">
        <f t="shared" si="15"/>
        <v>0.72</v>
      </c>
      <c r="I245">
        <f t="shared" si="17"/>
        <v>1.08</v>
      </c>
      <c r="J245" s="154"/>
    </row>
    <row r="246" spans="1:10">
      <c r="A246" t="s">
        <v>236</v>
      </c>
      <c r="B246" s="153" t="s">
        <v>465</v>
      </c>
      <c r="C246" s="154">
        <v>15.7</v>
      </c>
      <c r="D246" s="154">
        <v>0.2</v>
      </c>
      <c r="E246" s="154">
        <v>2.4E-2</v>
      </c>
      <c r="F246" s="155">
        <f t="shared" si="16"/>
        <v>1.44</v>
      </c>
      <c r="G246">
        <f t="shared" si="14"/>
        <v>0.96</v>
      </c>
      <c r="H246">
        <f t="shared" si="15"/>
        <v>0.72</v>
      </c>
      <c r="I246">
        <f t="shared" si="17"/>
        <v>1.08</v>
      </c>
      <c r="J246" s="154"/>
    </row>
    <row r="247" spans="1:10">
      <c r="A247" t="s">
        <v>236</v>
      </c>
      <c r="B247" s="153" t="s">
        <v>466</v>
      </c>
      <c r="C247" s="154">
        <v>17.27</v>
      </c>
      <c r="D247" s="154">
        <v>0.2</v>
      </c>
      <c r="E247" s="154">
        <v>2.4E-2</v>
      </c>
      <c r="F247" s="155">
        <f t="shared" si="16"/>
        <v>1.44</v>
      </c>
      <c r="G247">
        <f t="shared" si="14"/>
        <v>0.96</v>
      </c>
      <c r="H247">
        <f t="shared" si="15"/>
        <v>0.72</v>
      </c>
      <c r="I247">
        <f t="shared" si="17"/>
        <v>1.08</v>
      </c>
      <c r="J247" s="154"/>
    </row>
    <row r="248" spans="1:10">
      <c r="A248" t="s">
        <v>236</v>
      </c>
      <c r="B248" s="153" t="s">
        <v>467</v>
      </c>
      <c r="C248" s="154">
        <v>19.62</v>
      </c>
      <c r="D248" s="154">
        <v>0.2</v>
      </c>
      <c r="E248" s="154">
        <v>2.4E-2</v>
      </c>
      <c r="F248" s="155">
        <f t="shared" si="16"/>
        <v>1.44</v>
      </c>
      <c r="G248">
        <f t="shared" si="14"/>
        <v>0.96</v>
      </c>
      <c r="H248">
        <f t="shared" si="15"/>
        <v>0.72</v>
      </c>
      <c r="I248">
        <f t="shared" si="17"/>
        <v>1.08</v>
      </c>
      <c r="J248" s="154"/>
    </row>
    <row r="249" spans="1:10">
      <c r="A249" t="s">
        <v>236</v>
      </c>
      <c r="B249" s="153" t="s">
        <v>468</v>
      </c>
      <c r="C249" s="154">
        <v>2.35</v>
      </c>
      <c r="D249" s="154">
        <v>0.2</v>
      </c>
      <c r="E249" s="154">
        <v>2.4E-2</v>
      </c>
      <c r="F249" s="155">
        <f t="shared" si="16"/>
        <v>1.44</v>
      </c>
      <c r="G249">
        <f t="shared" si="14"/>
        <v>0.96</v>
      </c>
      <c r="H249">
        <f t="shared" si="15"/>
        <v>0.72</v>
      </c>
      <c r="I249">
        <f t="shared" si="17"/>
        <v>1.08</v>
      </c>
      <c r="J249" s="154"/>
    </row>
    <row r="250" spans="1:10">
      <c r="A250" t="s">
        <v>236</v>
      </c>
      <c r="B250" s="153" t="s">
        <v>469</v>
      </c>
      <c r="C250" s="154">
        <v>23.55</v>
      </c>
      <c r="D250" s="154">
        <v>0.2</v>
      </c>
      <c r="E250" s="154">
        <v>2.4E-2</v>
      </c>
      <c r="F250" s="155">
        <f t="shared" si="16"/>
        <v>1.44</v>
      </c>
      <c r="G250">
        <f t="shared" si="14"/>
        <v>0.96</v>
      </c>
      <c r="H250">
        <f t="shared" si="15"/>
        <v>0.72</v>
      </c>
      <c r="I250">
        <f t="shared" si="17"/>
        <v>1.08</v>
      </c>
      <c r="J250" s="154"/>
    </row>
    <row r="251" spans="1:10">
      <c r="A251" t="s">
        <v>236</v>
      </c>
      <c r="B251" s="153" t="s">
        <v>470</v>
      </c>
      <c r="C251" s="154">
        <v>27.48</v>
      </c>
      <c r="D251" s="154">
        <v>0.2</v>
      </c>
      <c r="E251" s="154">
        <v>2.8000000000000004E-2</v>
      </c>
      <c r="F251" s="155">
        <f t="shared" si="16"/>
        <v>1.6800000000000002</v>
      </c>
      <c r="G251">
        <f t="shared" si="14"/>
        <v>1.1200000000000001</v>
      </c>
      <c r="H251">
        <f t="shared" si="15"/>
        <v>0.84000000000000008</v>
      </c>
      <c r="I251">
        <f t="shared" si="17"/>
        <v>1.2600000000000002</v>
      </c>
      <c r="J251" s="154"/>
    </row>
    <row r="252" spans="1:10">
      <c r="A252" t="s">
        <v>236</v>
      </c>
      <c r="B252" s="153" t="s">
        <v>471</v>
      </c>
      <c r="C252" s="154">
        <v>3.13</v>
      </c>
      <c r="D252" s="154">
        <v>0.2</v>
      </c>
      <c r="E252" s="154">
        <v>2.4E-2</v>
      </c>
      <c r="F252" s="155">
        <f t="shared" si="16"/>
        <v>1.44</v>
      </c>
      <c r="G252">
        <f t="shared" si="14"/>
        <v>0.96</v>
      </c>
      <c r="H252">
        <f t="shared" si="15"/>
        <v>0.72</v>
      </c>
      <c r="I252">
        <f t="shared" si="17"/>
        <v>1.08</v>
      </c>
      <c r="J252" s="154"/>
    </row>
    <row r="253" spans="1:10">
      <c r="A253" t="s">
        <v>236</v>
      </c>
      <c r="B253" s="153" t="s">
        <v>472</v>
      </c>
      <c r="C253" s="154">
        <v>31.4</v>
      </c>
      <c r="D253" s="154">
        <v>0.2</v>
      </c>
      <c r="E253" s="154">
        <v>2.8000000000000004E-2</v>
      </c>
      <c r="F253" s="155">
        <f t="shared" si="16"/>
        <v>1.6800000000000002</v>
      </c>
      <c r="G253">
        <f t="shared" si="14"/>
        <v>1.1200000000000001</v>
      </c>
      <c r="H253">
        <f t="shared" si="15"/>
        <v>0.84000000000000008</v>
      </c>
      <c r="I253">
        <f t="shared" si="17"/>
        <v>1.2600000000000002</v>
      </c>
      <c r="J253" s="154"/>
    </row>
    <row r="254" spans="1:10">
      <c r="A254" t="s">
        <v>236</v>
      </c>
      <c r="B254" s="153" t="s">
        <v>473</v>
      </c>
      <c r="C254" s="154">
        <v>3.92</v>
      </c>
      <c r="D254" s="154">
        <v>0.2</v>
      </c>
      <c r="E254" s="154">
        <v>2.4E-2</v>
      </c>
      <c r="F254" s="155">
        <f t="shared" si="16"/>
        <v>1.44</v>
      </c>
      <c r="G254">
        <f t="shared" si="14"/>
        <v>0.96</v>
      </c>
      <c r="H254">
        <f t="shared" si="15"/>
        <v>0.72</v>
      </c>
      <c r="I254">
        <f t="shared" si="17"/>
        <v>1.08</v>
      </c>
      <c r="J254" s="154"/>
    </row>
    <row r="255" spans="1:10">
      <c r="A255" t="s">
        <v>236</v>
      </c>
      <c r="B255" s="153" t="s">
        <v>474</v>
      </c>
      <c r="C255" s="154">
        <v>39.25</v>
      </c>
      <c r="D255" s="154">
        <v>0.2</v>
      </c>
      <c r="E255" s="154">
        <v>2.8000000000000004E-2</v>
      </c>
      <c r="F255" s="155">
        <f t="shared" si="16"/>
        <v>1.6800000000000002</v>
      </c>
      <c r="G255">
        <f t="shared" si="14"/>
        <v>1.1200000000000001</v>
      </c>
      <c r="H255">
        <f t="shared" si="15"/>
        <v>0.84000000000000008</v>
      </c>
      <c r="I255">
        <f t="shared" si="17"/>
        <v>1.2600000000000002</v>
      </c>
      <c r="J255" s="154"/>
    </row>
    <row r="256" spans="1:10">
      <c r="A256" t="s">
        <v>236</v>
      </c>
      <c r="B256" s="153" t="s">
        <v>475</v>
      </c>
      <c r="C256" s="154">
        <v>4.71</v>
      </c>
      <c r="D256" s="154">
        <v>0.2</v>
      </c>
      <c r="E256" s="154">
        <v>2.4E-2</v>
      </c>
      <c r="F256" s="155">
        <f t="shared" si="16"/>
        <v>1.44</v>
      </c>
      <c r="G256">
        <f t="shared" si="14"/>
        <v>0.96</v>
      </c>
      <c r="H256">
        <f t="shared" si="15"/>
        <v>0.72</v>
      </c>
      <c r="I256">
        <f t="shared" si="17"/>
        <v>1.08</v>
      </c>
      <c r="J256" s="154"/>
    </row>
    <row r="257" spans="1:10">
      <c r="A257" t="s">
        <v>236</v>
      </c>
      <c r="B257" s="153" t="s">
        <v>476</v>
      </c>
      <c r="C257" s="154">
        <v>5.2</v>
      </c>
      <c r="D257" s="154">
        <v>0.2</v>
      </c>
      <c r="E257" s="154">
        <v>2.4E-2</v>
      </c>
      <c r="F257" s="155">
        <f t="shared" si="16"/>
        <v>1.44</v>
      </c>
      <c r="G257">
        <f t="shared" si="14"/>
        <v>0.96</v>
      </c>
      <c r="H257">
        <f t="shared" si="15"/>
        <v>0.72</v>
      </c>
      <c r="I257">
        <f t="shared" si="17"/>
        <v>1.08</v>
      </c>
      <c r="J257" s="154"/>
    </row>
    <row r="258" spans="1:10">
      <c r="A258" t="s">
        <v>236</v>
      </c>
      <c r="B258" s="153" t="s">
        <v>477</v>
      </c>
      <c r="C258" s="154">
        <v>6.28</v>
      </c>
      <c r="D258" s="154">
        <v>0.2</v>
      </c>
      <c r="E258" s="154">
        <v>2.4E-2</v>
      </c>
      <c r="F258" s="155">
        <f t="shared" si="16"/>
        <v>1.44</v>
      </c>
      <c r="G258">
        <f t="shared" ref="G258:G321" si="18">40/60*F258</f>
        <v>0.96</v>
      </c>
      <c r="H258">
        <f t="shared" ref="H258:H321" si="19">(30/60*F258)</f>
        <v>0.72</v>
      </c>
      <c r="I258">
        <f t="shared" si="17"/>
        <v>1.08</v>
      </c>
      <c r="J258" s="154"/>
    </row>
    <row r="259" spans="1:10">
      <c r="A259" t="s">
        <v>236</v>
      </c>
      <c r="B259" s="153" t="s">
        <v>478</v>
      </c>
      <c r="C259" s="154">
        <v>8.5500000000000007</v>
      </c>
      <c r="D259" s="154">
        <v>0.22</v>
      </c>
      <c r="E259" s="154">
        <v>2.8000000000000004E-2</v>
      </c>
      <c r="F259" s="155">
        <f t="shared" ref="F259:F322" si="20">E259*60</f>
        <v>1.6800000000000002</v>
      </c>
      <c r="G259">
        <f t="shared" si="18"/>
        <v>1.1200000000000001</v>
      </c>
      <c r="H259">
        <f t="shared" si="19"/>
        <v>0.84000000000000008</v>
      </c>
      <c r="I259">
        <f t="shared" ref="I259:I322" si="21">45/60*F259</f>
        <v>1.2600000000000002</v>
      </c>
      <c r="J259" s="154"/>
    </row>
    <row r="260" spans="1:10">
      <c r="A260" t="s">
        <v>236</v>
      </c>
      <c r="B260" s="153" t="s">
        <v>479</v>
      </c>
      <c r="C260" s="154">
        <v>10.27</v>
      </c>
      <c r="D260" s="154">
        <v>0.22</v>
      </c>
      <c r="E260" s="154">
        <v>2.8000000000000004E-2</v>
      </c>
      <c r="F260" s="155">
        <f t="shared" si="20"/>
        <v>1.6800000000000002</v>
      </c>
      <c r="G260">
        <f t="shared" si="18"/>
        <v>1.1200000000000001</v>
      </c>
      <c r="H260">
        <f t="shared" si="19"/>
        <v>0.84000000000000008</v>
      </c>
      <c r="I260">
        <f t="shared" si="21"/>
        <v>1.2600000000000002</v>
      </c>
      <c r="J260" s="154"/>
    </row>
    <row r="261" spans="1:10">
      <c r="A261" t="s">
        <v>236</v>
      </c>
      <c r="B261" s="153" t="s">
        <v>480</v>
      </c>
      <c r="C261" s="154">
        <v>11.98</v>
      </c>
      <c r="D261" s="154">
        <v>0.22</v>
      </c>
      <c r="E261" s="154">
        <v>2.8000000000000004E-2</v>
      </c>
      <c r="F261" s="155">
        <f t="shared" si="20"/>
        <v>1.6800000000000002</v>
      </c>
      <c r="G261">
        <f t="shared" si="18"/>
        <v>1.1200000000000001</v>
      </c>
      <c r="H261">
        <f t="shared" si="19"/>
        <v>0.84000000000000008</v>
      </c>
      <c r="I261">
        <f t="shared" si="21"/>
        <v>1.2600000000000002</v>
      </c>
      <c r="J261" s="154"/>
    </row>
    <row r="262" spans="1:10">
      <c r="A262" t="s">
        <v>236</v>
      </c>
      <c r="B262" s="153" t="s">
        <v>481</v>
      </c>
      <c r="C262" s="154">
        <v>12.84</v>
      </c>
      <c r="D262" s="154">
        <v>0.22</v>
      </c>
      <c r="E262" s="154">
        <v>2.8000000000000004E-2</v>
      </c>
      <c r="F262" s="155">
        <f t="shared" si="20"/>
        <v>1.6800000000000002</v>
      </c>
      <c r="G262">
        <f t="shared" si="18"/>
        <v>1.1200000000000001</v>
      </c>
      <c r="H262">
        <f t="shared" si="19"/>
        <v>0.84000000000000008</v>
      </c>
      <c r="I262">
        <f t="shared" si="21"/>
        <v>1.2600000000000002</v>
      </c>
      <c r="J262" s="154"/>
    </row>
    <row r="263" spans="1:10">
      <c r="A263" t="s">
        <v>236</v>
      </c>
      <c r="B263" s="153" t="s">
        <v>482</v>
      </c>
      <c r="C263" s="154">
        <v>13.7</v>
      </c>
      <c r="D263" s="154">
        <v>0.22</v>
      </c>
      <c r="E263" s="154">
        <v>2.8000000000000004E-2</v>
      </c>
      <c r="F263" s="155">
        <f t="shared" si="20"/>
        <v>1.6800000000000002</v>
      </c>
      <c r="G263">
        <f t="shared" si="18"/>
        <v>1.1200000000000001</v>
      </c>
      <c r="H263">
        <f t="shared" si="19"/>
        <v>0.84000000000000008</v>
      </c>
      <c r="I263">
        <f t="shared" si="21"/>
        <v>1.2600000000000002</v>
      </c>
      <c r="J263" s="154"/>
    </row>
    <row r="264" spans="1:10">
      <c r="A264" t="s">
        <v>236</v>
      </c>
      <c r="B264" s="153" t="s">
        <v>483</v>
      </c>
      <c r="C264" s="154">
        <v>15.4</v>
      </c>
      <c r="D264" s="154">
        <v>0.22</v>
      </c>
      <c r="E264" s="154">
        <v>2.8000000000000004E-2</v>
      </c>
      <c r="F264" s="155">
        <f t="shared" si="20"/>
        <v>1.6800000000000002</v>
      </c>
      <c r="G264">
        <f t="shared" si="18"/>
        <v>1.1200000000000001</v>
      </c>
      <c r="H264">
        <f t="shared" si="19"/>
        <v>0.84000000000000008</v>
      </c>
      <c r="I264">
        <f t="shared" si="21"/>
        <v>1.2600000000000002</v>
      </c>
      <c r="J264" s="154"/>
    </row>
    <row r="265" spans="1:10">
      <c r="A265" t="s">
        <v>236</v>
      </c>
      <c r="B265" s="153" t="s">
        <v>484</v>
      </c>
      <c r="C265" s="154">
        <v>17.12</v>
      </c>
      <c r="D265" s="154">
        <v>0.22</v>
      </c>
      <c r="E265" s="154">
        <v>2.8000000000000004E-2</v>
      </c>
      <c r="F265" s="155">
        <f t="shared" si="20"/>
        <v>1.6800000000000002</v>
      </c>
      <c r="G265">
        <f t="shared" si="18"/>
        <v>1.1200000000000001</v>
      </c>
      <c r="H265">
        <f t="shared" si="19"/>
        <v>0.84000000000000008</v>
      </c>
      <c r="I265">
        <f t="shared" si="21"/>
        <v>1.2600000000000002</v>
      </c>
      <c r="J265" s="154"/>
    </row>
    <row r="266" spans="1:10">
      <c r="A266" t="s">
        <v>236</v>
      </c>
      <c r="B266" s="153" t="s">
        <v>485</v>
      </c>
      <c r="C266" s="154">
        <v>18.84</v>
      </c>
      <c r="D266" s="154">
        <v>0.22</v>
      </c>
      <c r="E266" s="154">
        <v>2.8000000000000004E-2</v>
      </c>
      <c r="F266" s="155">
        <f t="shared" si="20"/>
        <v>1.6800000000000002</v>
      </c>
      <c r="G266">
        <f t="shared" si="18"/>
        <v>1.1200000000000001</v>
      </c>
      <c r="H266">
        <f t="shared" si="19"/>
        <v>0.84000000000000008</v>
      </c>
      <c r="I266">
        <f t="shared" si="21"/>
        <v>1.2600000000000002</v>
      </c>
      <c r="J266" s="154"/>
    </row>
    <row r="267" spans="1:10">
      <c r="A267" t="s">
        <v>236</v>
      </c>
      <c r="B267" s="153" t="s">
        <v>486</v>
      </c>
      <c r="C267" s="154">
        <v>21.4</v>
      </c>
      <c r="D267" s="154">
        <v>0.22</v>
      </c>
      <c r="E267" s="154">
        <v>2.8000000000000004E-2</v>
      </c>
      <c r="F267" s="155">
        <f t="shared" si="20"/>
        <v>1.6800000000000002</v>
      </c>
      <c r="G267">
        <f t="shared" si="18"/>
        <v>1.1200000000000001</v>
      </c>
      <c r="H267">
        <f t="shared" si="19"/>
        <v>0.84000000000000008</v>
      </c>
      <c r="I267">
        <f t="shared" si="21"/>
        <v>1.2600000000000002</v>
      </c>
      <c r="J267" s="154"/>
    </row>
    <row r="268" spans="1:10">
      <c r="A268" t="s">
        <v>236</v>
      </c>
      <c r="B268" s="153" t="s">
        <v>487</v>
      </c>
      <c r="C268" s="154">
        <v>2.57</v>
      </c>
      <c r="D268" s="154">
        <v>0.22</v>
      </c>
      <c r="E268" s="154">
        <v>2.8000000000000004E-2</v>
      </c>
      <c r="F268" s="155">
        <f t="shared" si="20"/>
        <v>1.6800000000000002</v>
      </c>
      <c r="G268">
        <f t="shared" si="18"/>
        <v>1.1200000000000001</v>
      </c>
      <c r="H268">
        <f t="shared" si="19"/>
        <v>0.84000000000000008</v>
      </c>
      <c r="I268">
        <f t="shared" si="21"/>
        <v>1.2600000000000002</v>
      </c>
      <c r="J268" s="154"/>
    </row>
    <row r="269" spans="1:10">
      <c r="A269" t="s">
        <v>236</v>
      </c>
      <c r="B269" s="153" t="s">
        <v>488</v>
      </c>
      <c r="C269" s="154">
        <v>25.67</v>
      </c>
      <c r="D269" s="154">
        <v>0.22</v>
      </c>
      <c r="E269" s="154">
        <v>2.8000000000000004E-2</v>
      </c>
      <c r="F269" s="155">
        <f t="shared" si="20"/>
        <v>1.6800000000000002</v>
      </c>
      <c r="G269">
        <f t="shared" si="18"/>
        <v>1.1200000000000001</v>
      </c>
      <c r="H269">
        <f t="shared" si="19"/>
        <v>0.84000000000000008</v>
      </c>
      <c r="I269">
        <f t="shared" si="21"/>
        <v>1.2600000000000002</v>
      </c>
      <c r="J269" s="154"/>
    </row>
    <row r="270" spans="1:10">
      <c r="A270" t="s">
        <v>236</v>
      </c>
      <c r="B270" s="153" t="s">
        <v>489</v>
      </c>
      <c r="C270" s="154">
        <v>29.95</v>
      </c>
      <c r="D270" s="154">
        <v>0.22</v>
      </c>
      <c r="E270" s="154">
        <v>2.8000000000000004E-2</v>
      </c>
      <c r="F270" s="155">
        <f t="shared" si="20"/>
        <v>1.6800000000000002</v>
      </c>
      <c r="G270">
        <f t="shared" si="18"/>
        <v>1.1200000000000001</v>
      </c>
      <c r="H270">
        <f t="shared" si="19"/>
        <v>0.84000000000000008</v>
      </c>
      <c r="I270">
        <f t="shared" si="21"/>
        <v>1.2600000000000002</v>
      </c>
      <c r="J270" s="154"/>
    </row>
    <row r="271" spans="1:10">
      <c r="A271" t="s">
        <v>236</v>
      </c>
      <c r="B271" s="153" t="s">
        <v>490</v>
      </c>
      <c r="C271" s="154">
        <v>3.42</v>
      </c>
      <c r="D271" s="154">
        <v>0.22</v>
      </c>
      <c r="E271" s="154">
        <v>2.8000000000000004E-2</v>
      </c>
      <c r="F271" s="155">
        <f t="shared" si="20"/>
        <v>1.6800000000000002</v>
      </c>
      <c r="G271">
        <f t="shared" si="18"/>
        <v>1.1200000000000001</v>
      </c>
      <c r="H271">
        <f t="shared" si="19"/>
        <v>0.84000000000000008</v>
      </c>
      <c r="I271">
        <f t="shared" si="21"/>
        <v>1.2600000000000002</v>
      </c>
      <c r="J271" s="154"/>
    </row>
    <row r="272" spans="1:10">
      <c r="A272" t="s">
        <v>236</v>
      </c>
      <c r="B272" s="153" t="s">
        <v>491</v>
      </c>
      <c r="C272" s="154">
        <v>34.229999999999997</v>
      </c>
      <c r="D272" s="154">
        <v>0.22</v>
      </c>
      <c r="E272" s="154">
        <v>2.8000000000000004E-2</v>
      </c>
      <c r="F272" s="155">
        <f t="shared" si="20"/>
        <v>1.6800000000000002</v>
      </c>
      <c r="G272">
        <f t="shared" si="18"/>
        <v>1.1200000000000001</v>
      </c>
      <c r="H272">
        <f t="shared" si="19"/>
        <v>0.84000000000000008</v>
      </c>
      <c r="I272">
        <f t="shared" si="21"/>
        <v>1.2600000000000002</v>
      </c>
      <c r="J272" s="154"/>
    </row>
    <row r="273" spans="1:10">
      <c r="A273" t="s">
        <v>236</v>
      </c>
      <c r="B273" s="153" t="s">
        <v>492</v>
      </c>
      <c r="C273" s="154">
        <v>4.28</v>
      </c>
      <c r="D273" s="154">
        <v>0.22</v>
      </c>
      <c r="E273" s="154">
        <v>2.8000000000000004E-2</v>
      </c>
      <c r="F273" s="155">
        <f t="shared" si="20"/>
        <v>1.6800000000000002</v>
      </c>
      <c r="G273">
        <f t="shared" si="18"/>
        <v>1.1200000000000001</v>
      </c>
      <c r="H273">
        <f t="shared" si="19"/>
        <v>0.84000000000000008</v>
      </c>
      <c r="I273">
        <f t="shared" si="21"/>
        <v>1.2600000000000002</v>
      </c>
      <c r="J273" s="154"/>
    </row>
    <row r="274" spans="1:10">
      <c r="A274" t="s">
        <v>236</v>
      </c>
      <c r="B274" s="153" t="s">
        <v>493</v>
      </c>
      <c r="C274" s="154">
        <v>42.8</v>
      </c>
      <c r="D274" s="154">
        <v>0.22</v>
      </c>
      <c r="E274" s="154">
        <v>2.8000000000000004E-2</v>
      </c>
      <c r="F274" s="155">
        <f t="shared" si="20"/>
        <v>1.6800000000000002</v>
      </c>
      <c r="G274">
        <f t="shared" si="18"/>
        <v>1.1200000000000001</v>
      </c>
      <c r="H274">
        <f t="shared" si="19"/>
        <v>0.84000000000000008</v>
      </c>
      <c r="I274">
        <f t="shared" si="21"/>
        <v>1.2600000000000002</v>
      </c>
      <c r="J274" s="154"/>
    </row>
    <row r="275" spans="1:10">
      <c r="A275" t="s">
        <v>236</v>
      </c>
      <c r="B275" s="153" t="s">
        <v>494</v>
      </c>
      <c r="C275" s="154">
        <v>5.14</v>
      </c>
      <c r="D275" s="154">
        <v>0.22</v>
      </c>
      <c r="E275" s="154">
        <v>2.8000000000000004E-2</v>
      </c>
      <c r="F275" s="155">
        <f t="shared" si="20"/>
        <v>1.6800000000000002</v>
      </c>
      <c r="G275">
        <f t="shared" si="18"/>
        <v>1.1200000000000001</v>
      </c>
      <c r="H275">
        <f t="shared" si="19"/>
        <v>0.84000000000000008</v>
      </c>
      <c r="I275">
        <f t="shared" si="21"/>
        <v>1.2600000000000002</v>
      </c>
      <c r="J275" s="154"/>
    </row>
    <row r="276" spans="1:10">
      <c r="A276" t="s">
        <v>236</v>
      </c>
      <c r="B276" s="153" t="s">
        <v>495</v>
      </c>
      <c r="C276" s="154">
        <v>5.4</v>
      </c>
      <c r="D276" s="154">
        <v>0.22</v>
      </c>
      <c r="E276" s="154">
        <v>2.8000000000000004E-2</v>
      </c>
      <c r="F276" s="155">
        <f t="shared" si="20"/>
        <v>1.6800000000000002</v>
      </c>
      <c r="G276">
        <f t="shared" si="18"/>
        <v>1.1200000000000001</v>
      </c>
      <c r="H276">
        <f t="shared" si="19"/>
        <v>0.84000000000000008</v>
      </c>
      <c r="I276">
        <f t="shared" si="21"/>
        <v>1.2600000000000002</v>
      </c>
      <c r="J276" s="154"/>
    </row>
    <row r="277" spans="1:10">
      <c r="A277" t="s">
        <v>236</v>
      </c>
      <c r="B277" s="153" t="s">
        <v>496</v>
      </c>
      <c r="C277" s="154">
        <v>6.85</v>
      </c>
      <c r="D277" s="154">
        <v>0.22</v>
      </c>
      <c r="E277" s="154">
        <v>2.8000000000000004E-2</v>
      </c>
      <c r="F277" s="155">
        <f t="shared" si="20"/>
        <v>1.6800000000000002</v>
      </c>
      <c r="G277">
        <f t="shared" si="18"/>
        <v>1.1200000000000001</v>
      </c>
      <c r="H277">
        <f t="shared" si="19"/>
        <v>0.84000000000000008</v>
      </c>
      <c r="I277">
        <f t="shared" si="21"/>
        <v>1.2600000000000002</v>
      </c>
      <c r="J277" s="154"/>
    </row>
    <row r="278" spans="1:10">
      <c r="A278" t="s">
        <v>236</v>
      </c>
      <c r="B278" s="153" t="s">
        <v>497</v>
      </c>
      <c r="C278" s="154">
        <v>0.28000000000000003</v>
      </c>
      <c r="D278" s="154">
        <v>2.4E-2</v>
      </c>
      <c r="E278" s="154">
        <v>0.01</v>
      </c>
      <c r="F278" s="155">
        <f t="shared" si="20"/>
        <v>0.6</v>
      </c>
      <c r="G278">
        <f t="shared" si="18"/>
        <v>0.39999999999999997</v>
      </c>
      <c r="H278">
        <f t="shared" si="19"/>
        <v>0.3</v>
      </c>
      <c r="I278">
        <f t="shared" si="21"/>
        <v>0.44999999999999996</v>
      </c>
      <c r="J278" s="154"/>
    </row>
    <row r="279" spans="1:10">
      <c r="A279" t="s">
        <v>236</v>
      </c>
      <c r="B279" s="153" t="s">
        <v>498</v>
      </c>
      <c r="C279" s="154">
        <v>0.38</v>
      </c>
      <c r="D279" s="154">
        <v>2.4E-2</v>
      </c>
      <c r="E279" s="154">
        <v>0.01</v>
      </c>
      <c r="F279" s="155">
        <f t="shared" si="20"/>
        <v>0.6</v>
      </c>
      <c r="G279">
        <f t="shared" si="18"/>
        <v>0.39999999999999997</v>
      </c>
      <c r="H279">
        <f t="shared" si="19"/>
        <v>0.3</v>
      </c>
      <c r="I279">
        <f t="shared" si="21"/>
        <v>0.44999999999999996</v>
      </c>
      <c r="J279" s="154"/>
    </row>
    <row r="280" spans="1:10">
      <c r="A280" t="s">
        <v>236</v>
      </c>
      <c r="B280" s="153" t="s">
        <v>499</v>
      </c>
      <c r="C280" s="154">
        <v>0.47</v>
      </c>
      <c r="D280" s="154">
        <v>2.4E-2</v>
      </c>
      <c r="E280" s="154">
        <v>0.01</v>
      </c>
      <c r="F280" s="155">
        <f t="shared" si="20"/>
        <v>0.6</v>
      </c>
      <c r="G280">
        <f t="shared" si="18"/>
        <v>0.39999999999999997</v>
      </c>
      <c r="H280">
        <f t="shared" si="19"/>
        <v>0.3</v>
      </c>
      <c r="I280">
        <f t="shared" si="21"/>
        <v>0.44999999999999996</v>
      </c>
      <c r="J280" s="154"/>
    </row>
    <row r="281" spans="1:10">
      <c r="A281" t="s">
        <v>236</v>
      </c>
      <c r="B281" s="153" t="s">
        <v>500</v>
      </c>
      <c r="C281" s="154">
        <v>0.57999999999999996</v>
      </c>
      <c r="D281" s="154">
        <v>2.4E-2</v>
      </c>
      <c r="E281" s="154">
        <v>0.01</v>
      </c>
      <c r="F281" s="155">
        <f t="shared" si="20"/>
        <v>0.6</v>
      </c>
      <c r="G281">
        <f t="shared" si="18"/>
        <v>0.39999999999999997</v>
      </c>
      <c r="H281">
        <f t="shared" si="19"/>
        <v>0.3</v>
      </c>
      <c r="I281">
        <f t="shared" si="21"/>
        <v>0.44999999999999996</v>
      </c>
      <c r="J281" s="154"/>
    </row>
    <row r="282" spans="1:10">
      <c r="A282" t="s">
        <v>236</v>
      </c>
      <c r="B282" s="153" t="s">
        <v>501</v>
      </c>
      <c r="C282" s="154">
        <v>9.33</v>
      </c>
      <c r="D282" s="154">
        <v>0.24</v>
      </c>
      <c r="E282" s="154">
        <v>3.2000000000000001E-2</v>
      </c>
      <c r="F282" s="155">
        <f t="shared" si="20"/>
        <v>1.92</v>
      </c>
      <c r="G282">
        <f t="shared" si="18"/>
        <v>1.2799999999999998</v>
      </c>
      <c r="H282">
        <f t="shared" si="19"/>
        <v>0.96</v>
      </c>
      <c r="I282">
        <f t="shared" si="21"/>
        <v>1.44</v>
      </c>
      <c r="J282" s="154"/>
    </row>
    <row r="283" spans="1:10">
      <c r="A283" t="s">
        <v>236</v>
      </c>
      <c r="B283" s="153" t="s">
        <v>502</v>
      </c>
      <c r="C283" s="154">
        <v>11.2</v>
      </c>
      <c r="D283" s="154">
        <v>0.24</v>
      </c>
      <c r="E283" s="154">
        <v>3.2000000000000001E-2</v>
      </c>
      <c r="F283" s="155">
        <f t="shared" si="20"/>
        <v>1.92</v>
      </c>
      <c r="G283">
        <f t="shared" si="18"/>
        <v>1.2799999999999998</v>
      </c>
      <c r="H283">
        <f t="shared" si="19"/>
        <v>0.96</v>
      </c>
      <c r="I283">
        <f t="shared" si="21"/>
        <v>1.44</v>
      </c>
      <c r="J283" s="154"/>
    </row>
    <row r="284" spans="1:10">
      <c r="A284" t="s">
        <v>236</v>
      </c>
      <c r="B284" s="153" t="s">
        <v>503</v>
      </c>
      <c r="C284" s="154">
        <v>13.07</v>
      </c>
      <c r="D284" s="154">
        <v>0.24</v>
      </c>
      <c r="E284" s="154">
        <v>3.2000000000000001E-2</v>
      </c>
      <c r="F284" s="155">
        <f t="shared" si="20"/>
        <v>1.92</v>
      </c>
      <c r="G284">
        <f t="shared" si="18"/>
        <v>1.2799999999999998</v>
      </c>
      <c r="H284">
        <f t="shared" si="19"/>
        <v>0.96</v>
      </c>
      <c r="I284">
        <f t="shared" si="21"/>
        <v>1.44</v>
      </c>
      <c r="J284" s="154"/>
    </row>
    <row r="285" spans="1:10">
      <c r="A285" t="s">
        <v>236</v>
      </c>
      <c r="B285" s="153" t="s">
        <v>504</v>
      </c>
      <c r="C285" s="154">
        <v>14</v>
      </c>
      <c r="D285" s="154">
        <v>0.24</v>
      </c>
      <c r="E285" s="154">
        <v>3.2000000000000001E-2</v>
      </c>
      <c r="F285" s="155">
        <f t="shared" si="20"/>
        <v>1.92</v>
      </c>
      <c r="G285">
        <f t="shared" si="18"/>
        <v>1.2799999999999998</v>
      </c>
      <c r="H285">
        <f t="shared" si="19"/>
        <v>0.96</v>
      </c>
      <c r="I285">
        <f t="shared" si="21"/>
        <v>1.44</v>
      </c>
      <c r="J285" s="154"/>
    </row>
    <row r="286" spans="1:10">
      <c r="A286" t="s">
        <v>236</v>
      </c>
      <c r="B286" s="153" t="s">
        <v>505</v>
      </c>
      <c r="C286" s="154">
        <v>14.94</v>
      </c>
      <c r="D286" s="154">
        <v>0.24</v>
      </c>
      <c r="E286" s="154">
        <v>3.2000000000000001E-2</v>
      </c>
      <c r="F286" s="155">
        <f t="shared" si="20"/>
        <v>1.92</v>
      </c>
      <c r="G286">
        <f t="shared" si="18"/>
        <v>1.2799999999999998</v>
      </c>
      <c r="H286">
        <f t="shared" si="19"/>
        <v>0.96</v>
      </c>
      <c r="I286">
        <f t="shared" si="21"/>
        <v>1.44</v>
      </c>
      <c r="J286" s="154"/>
    </row>
    <row r="287" spans="1:10">
      <c r="A287" t="s">
        <v>236</v>
      </c>
      <c r="B287" s="153" t="s">
        <v>506</v>
      </c>
      <c r="C287" s="154">
        <v>16.8</v>
      </c>
      <c r="D287" s="154">
        <v>0.24</v>
      </c>
      <c r="E287" s="154">
        <v>3.2000000000000001E-2</v>
      </c>
      <c r="F287" s="155">
        <f t="shared" si="20"/>
        <v>1.92</v>
      </c>
      <c r="G287">
        <f t="shared" si="18"/>
        <v>1.2799999999999998</v>
      </c>
      <c r="H287">
        <f t="shared" si="19"/>
        <v>0.96</v>
      </c>
      <c r="I287">
        <f t="shared" si="21"/>
        <v>1.44</v>
      </c>
      <c r="J287" s="154"/>
    </row>
    <row r="288" spans="1:10">
      <c r="A288" t="s">
        <v>236</v>
      </c>
      <c r="B288" s="153" t="s">
        <v>507</v>
      </c>
      <c r="C288" s="154">
        <v>18.670000000000002</v>
      </c>
      <c r="D288" s="154">
        <v>0.24</v>
      </c>
      <c r="E288" s="154">
        <v>3.2000000000000001E-2</v>
      </c>
      <c r="F288" s="155">
        <f t="shared" si="20"/>
        <v>1.92</v>
      </c>
      <c r="G288">
        <f t="shared" si="18"/>
        <v>1.2799999999999998</v>
      </c>
      <c r="H288">
        <f t="shared" si="19"/>
        <v>0.96</v>
      </c>
      <c r="I288">
        <f t="shared" si="21"/>
        <v>1.44</v>
      </c>
      <c r="J288" s="154"/>
    </row>
    <row r="289" spans="1:10">
      <c r="A289" t="s">
        <v>236</v>
      </c>
      <c r="B289" s="153" t="s">
        <v>508</v>
      </c>
      <c r="C289" s="154">
        <v>20.54</v>
      </c>
      <c r="D289" s="154">
        <v>0.24</v>
      </c>
      <c r="E289" s="154">
        <v>3.2000000000000001E-2</v>
      </c>
      <c r="F289" s="155">
        <f t="shared" si="20"/>
        <v>1.92</v>
      </c>
      <c r="G289">
        <f t="shared" si="18"/>
        <v>1.2799999999999998</v>
      </c>
      <c r="H289">
        <f t="shared" si="19"/>
        <v>0.96</v>
      </c>
      <c r="I289">
        <f t="shared" si="21"/>
        <v>1.44</v>
      </c>
      <c r="J289" s="154"/>
    </row>
    <row r="290" spans="1:10">
      <c r="A290" t="s">
        <v>236</v>
      </c>
      <c r="B290" s="153" t="s">
        <v>509</v>
      </c>
      <c r="C290" s="154">
        <v>23.35</v>
      </c>
      <c r="D290" s="154">
        <v>0.24</v>
      </c>
      <c r="E290" s="154">
        <v>3.2000000000000001E-2</v>
      </c>
      <c r="F290" s="155">
        <f t="shared" si="20"/>
        <v>1.92</v>
      </c>
      <c r="G290">
        <f t="shared" si="18"/>
        <v>1.2799999999999998</v>
      </c>
      <c r="H290">
        <f t="shared" si="19"/>
        <v>0.96</v>
      </c>
      <c r="I290">
        <f t="shared" si="21"/>
        <v>1.44</v>
      </c>
      <c r="J290" s="154"/>
    </row>
    <row r="291" spans="1:10">
      <c r="A291" t="s">
        <v>236</v>
      </c>
      <c r="B291" s="153" t="s">
        <v>510</v>
      </c>
      <c r="C291" s="154">
        <v>2.8</v>
      </c>
      <c r="D291" s="154">
        <v>0.24</v>
      </c>
      <c r="E291" s="154">
        <v>3.2000000000000001E-2</v>
      </c>
      <c r="F291" s="155">
        <f t="shared" si="20"/>
        <v>1.92</v>
      </c>
      <c r="G291">
        <f t="shared" si="18"/>
        <v>1.2799999999999998</v>
      </c>
      <c r="H291">
        <f t="shared" si="19"/>
        <v>0.96</v>
      </c>
      <c r="I291">
        <f t="shared" si="21"/>
        <v>1.44</v>
      </c>
      <c r="J291" s="154"/>
    </row>
    <row r="292" spans="1:10">
      <c r="A292" t="s">
        <v>236</v>
      </c>
      <c r="B292" s="153" t="s">
        <v>511</v>
      </c>
      <c r="C292" s="154">
        <v>28</v>
      </c>
      <c r="D292" s="154">
        <v>0.24</v>
      </c>
      <c r="E292" s="154">
        <v>3.2000000000000001E-2</v>
      </c>
      <c r="F292" s="155">
        <f t="shared" si="20"/>
        <v>1.92</v>
      </c>
      <c r="G292">
        <f t="shared" si="18"/>
        <v>1.2799999999999998</v>
      </c>
      <c r="H292">
        <f t="shared" si="19"/>
        <v>0.96</v>
      </c>
      <c r="I292">
        <f t="shared" si="21"/>
        <v>1.44</v>
      </c>
      <c r="J292" s="154"/>
    </row>
    <row r="293" spans="1:10">
      <c r="A293" t="s">
        <v>236</v>
      </c>
      <c r="B293" s="153" t="s">
        <v>512</v>
      </c>
      <c r="C293" s="154">
        <v>32.68</v>
      </c>
      <c r="D293" s="154">
        <v>0.24</v>
      </c>
      <c r="E293" s="154">
        <v>3.2000000000000001E-2</v>
      </c>
      <c r="F293" s="155">
        <f t="shared" si="20"/>
        <v>1.92</v>
      </c>
      <c r="G293">
        <f t="shared" si="18"/>
        <v>1.2799999999999998</v>
      </c>
      <c r="H293">
        <f t="shared" si="19"/>
        <v>0.96</v>
      </c>
      <c r="I293">
        <f t="shared" si="21"/>
        <v>1.44</v>
      </c>
      <c r="J293" s="154"/>
    </row>
    <row r="294" spans="1:10">
      <c r="A294" t="s">
        <v>236</v>
      </c>
      <c r="B294" s="153" t="s">
        <v>513</v>
      </c>
      <c r="C294" s="154">
        <v>3.72</v>
      </c>
      <c r="D294" s="154">
        <v>0.24</v>
      </c>
      <c r="E294" s="154">
        <v>3.2000000000000001E-2</v>
      </c>
      <c r="F294" s="155">
        <f t="shared" si="20"/>
        <v>1.92</v>
      </c>
      <c r="G294">
        <f t="shared" si="18"/>
        <v>1.2799999999999998</v>
      </c>
      <c r="H294">
        <f t="shared" si="19"/>
        <v>0.96</v>
      </c>
      <c r="I294">
        <f t="shared" si="21"/>
        <v>1.44</v>
      </c>
      <c r="J294" s="154"/>
    </row>
    <row r="295" spans="1:10">
      <c r="A295" t="s">
        <v>236</v>
      </c>
      <c r="B295" s="153" t="s">
        <v>514</v>
      </c>
      <c r="C295" s="154">
        <v>37.35</v>
      </c>
      <c r="D295" s="154">
        <v>0.24</v>
      </c>
      <c r="E295" s="154">
        <v>3.2000000000000001E-2</v>
      </c>
      <c r="F295" s="155">
        <f t="shared" si="20"/>
        <v>1.92</v>
      </c>
      <c r="G295">
        <f t="shared" si="18"/>
        <v>1.2799999999999998</v>
      </c>
      <c r="H295">
        <f t="shared" si="19"/>
        <v>0.96</v>
      </c>
      <c r="I295">
        <f t="shared" si="21"/>
        <v>1.44</v>
      </c>
      <c r="J295" s="154"/>
    </row>
    <row r="296" spans="1:10">
      <c r="A296" t="s">
        <v>236</v>
      </c>
      <c r="B296" s="153" t="s">
        <v>515</v>
      </c>
      <c r="C296" s="154">
        <v>4.66</v>
      </c>
      <c r="D296" s="154">
        <v>0.24</v>
      </c>
      <c r="E296" s="154">
        <v>3.2000000000000001E-2</v>
      </c>
      <c r="F296" s="155">
        <f t="shared" si="20"/>
        <v>1.92</v>
      </c>
      <c r="G296">
        <f t="shared" si="18"/>
        <v>1.2799999999999998</v>
      </c>
      <c r="H296">
        <f t="shared" si="19"/>
        <v>0.96</v>
      </c>
      <c r="I296">
        <f t="shared" si="21"/>
        <v>1.44</v>
      </c>
      <c r="J296" s="154"/>
    </row>
    <row r="297" spans="1:10">
      <c r="A297" t="s">
        <v>236</v>
      </c>
      <c r="B297" s="153" t="s">
        <v>516</v>
      </c>
      <c r="C297" s="154">
        <v>46.7</v>
      </c>
      <c r="D297" s="154">
        <v>0.24</v>
      </c>
      <c r="E297" s="154">
        <v>3.2000000000000001E-2</v>
      </c>
      <c r="F297" s="155">
        <f t="shared" si="20"/>
        <v>1.92</v>
      </c>
      <c r="G297">
        <f t="shared" si="18"/>
        <v>1.2799999999999998</v>
      </c>
      <c r="H297">
        <f t="shared" si="19"/>
        <v>0.96</v>
      </c>
      <c r="I297">
        <f t="shared" si="21"/>
        <v>1.44</v>
      </c>
      <c r="J297" s="154"/>
    </row>
    <row r="298" spans="1:10">
      <c r="A298" t="s">
        <v>236</v>
      </c>
      <c r="B298" s="153" t="s">
        <v>517</v>
      </c>
      <c r="C298" s="154">
        <v>5.6</v>
      </c>
      <c r="D298" s="154">
        <v>0.24</v>
      </c>
      <c r="E298" s="154">
        <v>3.2000000000000001E-2</v>
      </c>
      <c r="F298" s="155">
        <f t="shared" si="20"/>
        <v>1.92</v>
      </c>
      <c r="G298">
        <f t="shared" si="18"/>
        <v>1.2799999999999998</v>
      </c>
      <c r="H298">
        <f t="shared" si="19"/>
        <v>0.96</v>
      </c>
      <c r="I298">
        <f t="shared" si="21"/>
        <v>1.44</v>
      </c>
      <c r="J298" s="154"/>
    </row>
    <row r="299" spans="1:10">
      <c r="A299" t="s">
        <v>236</v>
      </c>
      <c r="B299" s="153" t="s">
        <v>518</v>
      </c>
      <c r="C299" s="154">
        <v>6</v>
      </c>
      <c r="D299" s="154">
        <v>0.24</v>
      </c>
      <c r="E299" s="154">
        <v>3.2000000000000001E-2</v>
      </c>
      <c r="F299" s="155">
        <f t="shared" si="20"/>
        <v>1.92</v>
      </c>
      <c r="G299">
        <f t="shared" si="18"/>
        <v>1.2799999999999998</v>
      </c>
      <c r="H299">
        <f t="shared" si="19"/>
        <v>0.96</v>
      </c>
      <c r="I299">
        <f t="shared" si="21"/>
        <v>1.44</v>
      </c>
      <c r="J299" s="154"/>
    </row>
    <row r="300" spans="1:10">
      <c r="A300" t="s">
        <v>236</v>
      </c>
      <c r="B300" s="153" t="s">
        <v>519</v>
      </c>
      <c r="C300" s="154">
        <v>7.47</v>
      </c>
      <c r="D300" s="154">
        <v>0.24</v>
      </c>
      <c r="E300" s="154">
        <v>3.2000000000000001E-2</v>
      </c>
      <c r="F300" s="155">
        <f t="shared" si="20"/>
        <v>1.92</v>
      </c>
      <c r="G300">
        <f t="shared" si="18"/>
        <v>1.2799999999999998</v>
      </c>
      <c r="H300">
        <f t="shared" si="19"/>
        <v>0.96</v>
      </c>
      <c r="I300">
        <f t="shared" si="21"/>
        <v>1.44</v>
      </c>
      <c r="J300" s="154"/>
    </row>
    <row r="301" spans="1:10">
      <c r="A301" t="s">
        <v>236</v>
      </c>
      <c r="B301" s="153" t="s">
        <v>520</v>
      </c>
      <c r="C301" s="154">
        <v>10.210000000000001</v>
      </c>
      <c r="D301" s="154">
        <v>0.26</v>
      </c>
      <c r="E301" s="154">
        <v>3.5999999999999997E-2</v>
      </c>
      <c r="F301" s="155">
        <f t="shared" si="20"/>
        <v>2.1599999999999997</v>
      </c>
      <c r="G301">
        <f t="shared" si="18"/>
        <v>1.4399999999999997</v>
      </c>
      <c r="H301">
        <f t="shared" si="19"/>
        <v>1.0799999999999998</v>
      </c>
      <c r="I301">
        <f t="shared" si="21"/>
        <v>1.6199999999999997</v>
      </c>
      <c r="J301" s="154"/>
    </row>
    <row r="302" spans="1:10">
      <c r="A302" t="s">
        <v>236</v>
      </c>
      <c r="B302" s="153" t="s">
        <v>521</v>
      </c>
      <c r="C302" s="154">
        <v>12.24</v>
      </c>
      <c r="D302" s="154">
        <v>0.26</v>
      </c>
      <c r="E302" s="154">
        <v>3.5999999999999997E-2</v>
      </c>
      <c r="F302" s="155">
        <f t="shared" si="20"/>
        <v>2.1599999999999997</v>
      </c>
      <c r="G302">
        <f t="shared" si="18"/>
        <v>1.4399999999999997</v>
      </c>
      <c r="H302">
        <f t="shared" si="19"/>
        <v>1.0799999999999998</v>
      </c>
      <c r="I302">
        <f t="shared" si="21"/>
        <v>1.6199999999999997</v>
      </c>
      <c r="J302" s="154"/>
    </row>
    <row r="303" spans="1:10">
      <c r="A303" t="s">
        <v>236</v>
      </c>
      <c r="B303" s="153" t="s">
        <v>522</v>
      </c>
      <c r="C303" s="154">
        <v>14.28</v>
      </c>
      <c r="D303" s="154">
        <v>0.26</v>
      </c>
      <c r="E303" s="154">
        <v>3.5999999999999997E-2</v>
      </c>
      <c r="F303" s="155">
        <f t="shared" si="20"/>
        <v>2.1599999999999997</v>
      </c>
      <c r="G303">
        <f t="shared" si="18"/>
        <v>1.4399999999999997</v>
      </c>
      <c r="H303">
        <f t="shared" si="19"/>
        <v>1.0799999999999998</v>
      </c>
      <c r="I303">
        <f t="shared" si="21"/>
        <v>1.6199999999999997</v>
      </c>
      <c r="J303" s="154"/>
    </row>
    <row r="304" spans="1:10">
      <c r="A304" t="s">
        <v>236</v>
      </c>
      <c r="B304" s="153" t="s">
        <v>523</v>
      </c>
      <c r="C304" s="154">
        <v>15.31</v>
      </c>
      <c r="D304" s="154">
        <v>0.26</v>
      </c>
      <c r="E304" s="154">
        <v>3.5999999999999997E-2</v>
      </c>
      <c r="F304" s="155">
        <f t="shared" si="20"/>
        <v>2.1599999999999997</v>
      </c>
      <c r="G304">
        <f t="shared" si="18"/>
        <v>1.4399999999999997</v>
      </c>
      <c r="H304">
        <f t="shared" si="19"/>
        <v>1.0799999999999998</v>
      </c>
      <c r="I304">
        <f t="shared" si="21"/>
        <v>1.6199999999999997</v>
      </c>
      <c r="J304" s="154"/>
    </row>
    <row r="305" spans="1:10">
      <c r="A305" t="s">
        <v>236</v>
      </c>
      <c r="B305" s="153" t="s">
        <v>524</v>
      </c>
      <c r="C305" s="154">
        <v>16.329999999999998</v>
      </c>
      <c r="D305" s="154">
        <v>0.26</v>
      </c>
      <c r="E305" s="154">
        <v>3.5999999999999997E-2</v>
      </c>
      <c r="F305" s="155">
        <f t="shared" si="20"/>
        <v>2.1599999999999997</v>
      </c>
      <c r="G305">
        <f t="shared" si="18"/>
        <v>1.4399999999999997</v>
      </c>
      <c r="H305">
        <f t="shared" si="19"/>
        <v>1.0799999999999998</v>
      </c>
      <c r="I305">
        <f t="shared" si="21"/>
        <v>1.6199999999999997</v>
      </c>
      <c r="J305" s="154"/>
    </row>
    <row r="306" spans="1:10">
      <c r="A306" t="s">
        <v>236</v>
      </c>
      <c r="B306" s="153" t="s">
        <v>525</v>
      </c>
      <c r="C306" s="154">
        <v>18</v>
      </c>
      <c r="D306" s="154">
        <v>0.26</v>
      </c>
      <c r="E306" s="154">
        <v>3.5999999999999997E-2</v>
      </c>
      <c r="F306" s="155">
        <f t="shared" si="20"/>
        <v>2.1599999999999997</v>
      </c>
      <c r="G306">
        <f t="shared" si="18"/>
        <v>1.4399999999999997</v>
      </c>
      <c r="H306">
        <f t="shared" si="19"/>
        <v>1.0799999999999998</v>
      </c>
      <c r="I306">
        <f t="shared" si="21"/>
        <v>1.6199999999999997</v>
      </c>
      <c r="J306" s="154"/>
    </row>
    <row r="307" spans="1:10">
      <c r="A307" t="s">
        <v>236</v>
      </c>
      <c r="B307" s="153" t="s">
        <v>526</v>
      </c>
      <c r="C307" s="154">
        <v>20.41</v>
      </c>
      <c r="D307" s="154">
        <v>0.26</v>
      </c>
      <c r="E307" s="154">
        <v>3.5999999999999997E-2</v>
      </c>
      <c r="F307" s="155">
        <f t="shared" si="20"/>
        <v>2.1599999999999997</v>
      </c>
      <c r="G307">
        <f t="shared" si="18"/>
        <v>1.4399999999999997</v>
      </c>
      <c r="H307">
        <f t="shared" si="19"/>
        <v>1.0799999999999998</v>
      </c>
      <c r="I307">
        <f t="shared" si="21"/>
        <v>1.6199999999999997</v>
      </c>
      <c r="J307" s="154"/>
    </row>
    <row r="308" spans="1:10">
      <c r="A308" t="s">
        <v>236</v>
      </c>
      <c r="B308" s="153" t="s">
        <v>527</v>
      </c>
      <c r="C308" s="154">
        <v>23</v>
      </c>
      <c r="D308" s="154">
        <v>0.26</v>
      </c>
      <c r="E308" s="154">
        <v>3.5999999999999997E-2</v>
      </c>
      <c r="F308" s="155">
        <f t="shared" si="20"/>
        <v>2.1599999999999997</v>
      </c>
      <c r="G308">
        <f t="shared" si="18"/>
        <v>1.4399999999999997</v>
      </c>
      <c r="H308">
        <f t="shared" si="19"/>
        <v>1.0799999999999998</v>
      </c>
      <c r="I308">
        <f t="shared" si="21"/>
        <v>1.6199999999999997</v>
      </c>
      <c r="J308" s="154"/>
    </row>
    <row r="309" spans="1:10">
      <c r="A309" t="s">
        <v>236</v>
      </c>
      <c r="B309" s="153" t="s">
        <v>528</v>
      </c>
      <c r="C309" s="154">
        <v>25.52</v>
      </c>
      <c r="D309" s="154">
        <v>0.26</v>
      </c>
      <c r="E309" s="154">
        <v>3.5999999999999997E-2</v>
      </c>
      <c r="F309" s="155">
        <f t="shared" si="20"/>
        <v>2.1599999999999997</v>
      </c>
      <c r="G309">
        <f t="shared" si="18"/>
        <v>1.4399999999999997</v>
      </c>
      <c r="H309">
        <f t="shared" si="19"/>
        <v>1.0799999999999998</v>
      </c>
      <c r="I309">
        <f t="shared" si="21"/>
        <v>1.6199999999999997</v>
      </c>
      <c r="J309" s="154"/>
    </row>
    <row r="310" spans="1:10">
      <c r="A310" t="s">
        <v>236</v>
      </c>
      <c r="B310" s="153" t="s">
        <v>529</v>
      </c>
      <c r="C310" s="154">
        <v>3.04</v>
      </c>
      <c r="D310" s="154">
        <v>0.26</v>
      </c>
      <c r="E310" s="154">
        <v>3.5999999999999997E-2</v>
      </c>
      <c r="F310" s="155">
        <f t="shared" si="20"/>
        <v>2.1599999999999997</v>
      </c>
      <c r="G310">
        <f t="shared" si="18"/>
        <v>1.4399999999999997</v>
      </c>
      <c r="H310">
        <f t="shared" si="19"/>
        <v>1.0799999999999998</v>
      </c>
      <c r="I310">
        <f t="shared" si="21"/>
        <v>1.6199999999999997</v>
      </c>
      <c r="J310" s="154"/>
    </row>
    <row r="311" spans="1:10">
      <c r="A311" t="s">
        <v>236</v>
      </c>
      <c r="B311" s="153" t="s">
        <v>530</v>
      </c>
      <c r="C311" s="154">
        <v>30.61</v>
      </c>
      <c r="D311" s="154">
        <v>0.26</v>
      </c>
      <c r="E311" s="154">
        <v>3.5999999999999997E-2</v>
      </c>
      <c r="F311" s="155">
        <f t="shared" si="20"/>
        <v>2.1599999999999997</v>
      </c>
      <c r="G311">
        <f t="shared" si="18"/>
        <v>1.4399999999999997</v>
      </c>
      <c r="H311">
        <f t="shared" si="19"/>
        <v>1.0799999999999998</v>
      </c>
      <c r="I311">
        <f t="shared" si="21"/>
        <v>1.6199999999999997</v>
      </c>
      <c r="J311" s="154"/>
    </row>
    <row r="312" spans="1:10">
      <c r="A312" t="s">
        <v>236</v>
      </c>
      <c r="B312" s="153" t="s">
        <v>531</v>
      </c>
      <c r="C312" s="154">
        <v>35.71</v>
      </c>
      <c r="D312" s="154">
        <v>0.26</v>
      </c>
      <c r="E312" s="154">
        <v>3.5999999999999997E-2</v>
      </c>
      <c r="F312" s="155">
        <f t="shared" si="20"/>
        <v>2.1599999999999997</v>
      </c>
      <c r="G312">
        <f t="shared" si="18"/>
        <v>1.4399999999999997</v>
      </c>
      <c r="H312">
        <f t="shared" si="19"/>
        <v>1.0799999999999998</v>
      </c>
      <c r="I312">
        <f t="shared" si="21"/>
        <v>1.6199999999999997</v>
      </c>
      <c r="J312" s="154"/>
    </row>
    <row r="313" spans="1:10">
      <c r="A313" t="s">
        <v>236</v>
      </c>
      <c r="B313" s="153" t="s">
        <v>532</v>
      </c>
      <c r="C313" s="154">
        <v>4.07</v>
      </c>
      <c r="D313" s="154">
        <v>0.26</v>
      </c>
      <c r="E313" s="154">
        <v>3.5999999999999997E-2</v>
      </c>
      <c r="F313" s="155">
        <f t="shared" si="20"/>
        <v>2.1599999999999997</v>
      </c>
      <c r="G313">
        <f t="shared" si="18"/>
        <v>1.4399999999999997</v>
      </c>
      <c r="H313">
        <f t="shared" si="19"/>
        <v>1.0799999999999998</v>
      </c>
      <c r="I313">
        <f t="shared" si="21"/>
        <v>1.6199999999999997</v>
      </c>
      <c r="J313" s="154"/>
    </row>
    <row r="314" spans="1:10">
      <c r="A314" t="s">
        <v>236</v>
      </c>
      <c r="B314" s="153" t="s">
        <v>533</v>
      </c>
      <c r="C314" s="154">
        <v>40.840000000000003</v>
      </c>
      <c r="D314" s="154">
        <v>0.26</v>
      </c>
      <c r="E314" s="154">
        <v>3.5999999999999997E-2</v>
      </c>
      <c r="F314" s="155">
        <f t="shared" si="20"/>
        <v>2.1599999999999997</v>
      </c>
      <c r="G314">
        <f t="shared" si="18"/>
        <v>1.4399999999999997</v>
      </c>
      <c r="H314">
        <f t="shared" si="19"/>
        <v>1.0799999999999998</v>
      </c>
      <c r="I314">
        <f t="shared" si="21"/>
        <v>1.6199999999999997</v>
      </c>
      <c r="J314" s="154"/>
    </row>
    <row r="315" spans="1:10">
      <c r="A315" t="s">
        <v>236</v>
      </c>
      <c r="B315" s="153" t="s">
        <v>534</v>
      </c>
      <c r="C315" s="154">
        <v>5.0999999999999996</v>
      </c>
      <c r="D315" s="154">
        <v>0.26</v>
      </c>
      <c r="E315" s="154">
        <v>3.5999999999999997E-2</v>
      </c>
      <c r="F315" s="155">
        <f t="shared" si="20"/>
        <v>2.1599999999999997</v>
      </c>
      <c r="G315">
        <f t="shared" si="18"/>
        <v>1.4399999999999997</v>
      </c>
      <c r="H315">
        <f t="shared" si="19"/>
        <v>1.0799999999999998</v>
      </c>
      <c r="I315">
        <f t="shared" si="21"/>
        <v>1.6199999999999997</v>
      </c>
      <c r="J315" s="154"/>
    </row>
    <row r="316" spans="1:10">
      <c r="A316" t="s">
        <v>236</v>
      </c>
      <c r="B316" s="153" t="s">
        <v>535</v>
      </c>
      <c r="C316" s="154">
        <v>51.07</v>
      </c>
      <c r="D316" s="154">
        <v>0.26</v>
      </c>
      <c r="E316" s="154">
        <v>3.5999999999999997E-2</v>
      </c>
      <c r="F316" s="155">
        <f t="shared" si="20"/>
        <v>2.1599999999999997</v>
      </c>
      <c r="G316">
        <f t="shared" si="18"/>
        <v>1.4399999999999997</v>
      </c>
      <c r="H316">
        <f t="shared" si="19"/>
        <v>1.0799999999999998</v>
      </c>
      <c r="I316">
        <f t="shared" si="21"/>
        <v>1.6199999999999997</v>
      </c>
      <c r="J316" s="154"/>
    </row>
    <row r="317" spans="1:10">
      <c r="A317" t="s">
        <v>236</v>
      </c>
      <c r="B317" s="153" t="s">
        <v>536</v>
      </c>
      <c r="C317" s="154">
        <v>6.13</v>
      </c>
      <c r="D317" s="154">
        <v>0.26</v>
      </c>
      <c r="E317" s="154">
        <v>3.5999999999999997E-2</v>
      </c>
      <c r="F317" s="155">
        <f t="shared" si="20"/>
        <v>2.1599999999999997</v>
      </c>
      <c r="G317">
        <f t="shared" si="18"/>
        <v>1.4399999999999997</v>
      </c>
      <c r="H317">
        <f t="shared" si="19"/>
        <v>1.0799999999999998</v>
      </c>
      <c r="I317">
        <f t="shared" si="21"/>
        <v>1.6199999999999997</v>
      </c>
      <c r="J317" s="154"/>
    </row>
    <row r="318" spans="1:10">
      <c r="A318" t="s">
        <v>236</v>
      </c>
      <c r="B318" s="153" t="s">
        <v>537</v>
      </c>
      <c r="C318" s="154">
        <v>6.5</v>
      </c>
      <c r="D318" s="154">
        <v>0.26</v>
      </c>
      <c r="E318" s="154">
        <v>3.5999999999999997E-2</v>
      </c>
      <c r="F318" s="155">
        <f t="shared" si="20"/>
        <v>2.1599999999999997</v>
      </c>
      <c r="G318">
        <f t="shared" si="18"/>
        <v>1.4399999999999997</v>
      </c>
      <c r="H318">
        <f t="shared" si="19"/>
        <v>1.0799999999999998</v>
      </c>
      <c r="I318">
        <f t="shared" si="21"/>
        <v>1.6199999999999997</v>
      </c>
      <c r="J318" s="154"/>
    </row>
    <row r="319" spans="1:10">
      <c r="A319" t="s">
        <v>236</v>
      </c>
      <c r="B319" s="153" t="s">
        <v>538</v>
      </c>
      <c r="C319" s="154">
        <v>8.17</v>
      </c>
      <c r="D319" s="154">
        <v>0.26</v>
      </c>
      <c r="E319" s="154">
        <v>3.5999999999999997E-2</v>
      </c>
      <c r="F319" s="155">
        <f t="shared" si="20"/>
        <v>2.1599999999999997</v>
      </c>
      <c r="G319">
        <f t="shared" si="18"/>
        <v>1.4399999999999997</v>
      </c>
      <c r="H319">
        <f t="shared" si="19"/>
        <v>1.0799999999999998</v>
      </c>
      <c r="I319">
        <f t="shared" si="21"/>
        <v>1.6199999999999997</v>
      </c>
      <c r="J319" s="154"/>
    </row>
    <row r="320" spans="1:10">
      <c r="A320" t="s">
        <v>236</v>
      </c>
      <c r="B320" s="153" t="s">
        <v>539</v>
      </c>
      <c r="C320" s="154">
        <v>1.1000000000000001</v>
      </c>
      <c r="D320" s="154">
        <v>2.8000000000000001E-2</v>
      </c>
      <c r="E320" s="154">
        <v>0.01</v>
      </c>
      <c r="F320" s="155">
        <f t="shared" si="20"/>
        <v>0.6</v>
      </c>
      <c r="G320">
        <f t="shared" si="18"/>
        <v>0.39999999999999997</v>
      </c>
      <c r="H320">
        <f t="shared" si="19"/>
        <v>0.3</v>
      </c>
      <c r="I320">
        <f t="shared" si="21"/>
        <v>0.44999999999999996</v>
      </c>
      <c r="J320" s="154"/>
    </row>
    <row r="321" spans="1:10">
      <c r="A321" t="s">
        <v>236</v>
      </c>
      <c r="B321" s="153" t="s">
        <v>540</v>
      </c>
      <c r="C321" s="154">
        <v>1.32</v>
      </c>
      <c r="D321" s="154">
        <v>2.8000000000000001E-2</v>
      </c>
      <c r="E321" s="154">
        <v>0.01</v>
      </c>
      <c r="F321" s="155">
        <f t="shared" si="20"/>
        <v>0.6</v>
      </c>
      <c r="G321">
        <f t="shared" si="18"/>
        <v>0.39999999999999997</v>
      </c>
      <c r="H321">
        <f t="shared" si="19"/>
        <v>0.3</v>
      </c>
      <c r="I321">
        <f t="shared" si="21"/>
        <v>0.44999999999999996</v>
      </c>
      <c r="J321" s="154"/>
    </row>
    <row r="322" spans="1:10">
      <c r="A322" t="s">
        <v>236</v>
      </c>
      <c r="B322" s="153" t="s">
        <v>541</v>
      </c>
      <c r="C322" s="154">
        <v>0.33</v>
      </c>
      <c r="D322" s="154">
        <v>2.8000000000000001E-2</v>
      </c>
      <c r="E322" s="154">
        <v>0.01</v>
      </c>
      <c r="F322" s="155">
        <f t="shared" si="20"/>
        <v>0.6</v>
      </c>
      <c r="G322">
        <f t="shared" ref="G322:G385" si="22">40/60*F322</f>
        <v>0.39999999999999997</v>
      </c>
      <c r="H322">
        <f t="shared" ref="H322:H385" si="23">(30/60*F322)</f>
        <v>0.3</v>
      </c>
      <c r="I322">
        <f t="shared" si="21"/>
        <v>0.44999999999999996</v>
      </c>
      <c r="J322" s="154"/>
    </row>
    <row r="323" spans="1:10">
      <c r="A323" t="s">
        <v>236</v>
      </c>
      <c r="B323" s="153" t="s">
        <v>542</v>
      </c>
      <c r="C323" s="154">
        <v>0.44</v>
      </c>
      <c r="D323" s="154">
        <v>2.8000000000000001E-2</v>
      </c>
      <c r="E323" s="154">
        <v>0.01</v>
      </c>
      <c r="F323" s="155">
        <f t="shared" ref="F323:F386" si="24">E323*60</f>
        <v>0.6</v>
      </c>
      <c r="G323">
        <f t="shared" si="22"/>
        <v>0.39999999999999997</v>
      </c>
      <c r="H323">
        <f t="shared" si="23"/>
        <v>0.3</v>
      </c>
      <c r="I323">
        <f t="shared" ref="I323:I386" si="25">45/60*F323</f>
        <v>0.44999999999999996</v>
      </c>
      <c r="J323" s="154"/>
    </row>
    <row r="324" spans="1:10">
      <c r="A324" t="s">
        <v>236</v>
      </c>
      <c r="B324" s="153" t="s">
        <v>543</v>
      </c>
      <c r="C324" s="154">
        <v>0.55000000000000004</v>
      </c>
      <c r="D324" s="154">
        <v>2.8000000000000001E-2</v>
      </c>
      <c r="E324" s="154">
        <v>0.01</v>
      </c>
      <c r="F324" s="155">
        <f t="shared" si="24"/>
        <v>0.6</v>
      </c>
      <c r="G324">
        <f t="shared" si="22"/>
        <v>0.39999999999999997</v>
      </c>
      <c r="H324">
        <f t="shared" si="23"/>
        <v>0.3</v>
      </c>
      <c r="I324">
        <f t="shared" si="25"/>
        <v>0.44999999999999996</v>
      </c>
      <c r="J324" s="154"/>
    </row>
    <row r="325" spans="1:10">
      <c r="A325" t="s">
        <v>236</v>
      </c>
      <c r="B325" s="153" t="s">
        <v>544</v>
      </c>
      <c r="C325" s="154">
        <v>0.66</v>
      </c>
      <c r="D325" s="154">
        <v>2.8000000000000001E-2</v>
      </c>
      <c r="E325" s="154">
        <v>0.01</v>
      </c>
      <c r="F325" s="155">
        <f t="shared" si="24"/>
        <v>0.6</v>
      </c>
      <c r="G325">
        <f t="shared" si="22"/>
        <v>0.39999999999999997</v>
      </c>
      <c r="H325">
        <f t="shared" si="23"/>
        <v>0.3</v>
      </c>
      <c r="I325">
        <f t="shared" si="25"/>
        <v>0.44999999999999996</v>
      </c>
      <c r="J325" s="154"/>
    </row>
    <row r="326" spans="1:10">
      <c r="A326" t="s">
        <v>236</v>
      </c>
      <c r="B326" s="153" t="s">
        <v>545</v>
      </c>
      <c r="C326" s="154">
        <v>0.77</v>
      </c>
      <c r="D326" s="154">
        <v>2.8000000000000001E-2</v>
      </c>
      <c r="E326" s="154">
        <v>0.01</v>
      </c>
      <c r="F326" s="155">
        <f t="shared" si="24"/>
        <v>0.6</v>
      </c>
      <c r="G326">
        <f t="shared" si="22"/>
        <v>0.39999999999999997</v>
      </c>
      <c r="H326">
        <f t="shared" si="23"/>
        <v>0.3</v>
      </c>
      <c r="I326">
        <f t="shared" si="25"/>
        <v>0.44999999999999996</v>
      </c>
      <c r="J326" s="154"/>
    </row>
    <row r="327" spans="1:10">
      <c r="A327" t="s">
        <v>236</v>
      </c>
      <c r="B327" s="153" t="s">
        <v>546</v>
      </c>
      <c r="C327" s="154">
        <v>0.88</v>
      </c>
      <c r="D327" s="154">
        <v>2.8000000000000001E-2</v>
      </c>
      <c r="E327" s="154">
        <v>0.01</v>
      </c>
      <c r="F327" s="155">
        <f t="shared" si="24"/>
        <v>0.6</v>
      </c>
      <c r="G327">
        <f t="shared" si="22"/>
        <v>0.39999999999999997</v>
      </c>
      <c r="H327">
        <f t="shared" si="23"/>
        <v>0.3</v>
      </c>
      <c r="I327">
        <f t="shared" si="25"/>
        <v>0.44999999999999996</v>
      </c>
      <c r="J327" s="154"/>
    </row>
    <row r="328" spans="1:10">
      <c r="A328" t="s">
        <v>236</v>
      </c>
      <c r="B328" s="153" t="s">
        <v>547</v>
      </c>
      <c r="C328" s="154">
        <v>11</v>
      </c>
      <c r="D328" s="154">
        <v>0.28000000000000003</v>
      </c>
      <c r="E328" s="154">
        <v>0.04</v>
      </c>
      <c r="F328" s="155">
        <f t="shared" si="24"/>
        <v>2.4</v>
      </c>
      <c r="G328">
        <f t="shared" si="22"/>
        <v>1.5999999999999999</v>
      </c>
      <c r="H328">
        <f t="shared" si="23"/>
        <v>1.2</v>
      </c>
      <c r="I328">
        <f t="shared" si="25"/>
        <v>1.7999999999999998</v>
      </c>
      <c r="J328" s="154"/>
    </row>
    <row r="329" spans="1:10">
      <c r="A329" t="s">
        <v>236</v>
      </c>
      <c r="B329" s="153" t="s">
        <v>548</v>
      </c>
      <c r="C329" s="154">
        <v>13.18</v>
      </c>
      <c r="D329" s="154">
        <v>0.28000000000000003</v>
      </c>
      <c r="E329" s="154">
        <v>0.04</v>
      </c>
      <c r="F329" s="155">
        <f t="shared" si="24"/>
        <v>2.4</v>
      </c>
      <c r="G329">
        <f t="shared" si="22"/>
        <v>1.5999999999999999</v>
      </c>
      <c r="H329">
        <f t="shared" si="23"/>
        <v>1.2</v>
      </c>
      <c r="I329">
        <f t="shared" si="25"/>
        <v>1.7999999999999998</v>
      </c>
      <c r="J329" s="154"/>
    </row>
    <row r="330" spans="1:10">
      <c r="A330" t="s">
        <v>236</v>
      </c>
      <c r="B330" s="153" t="s">
        <v>549</v>
      </c>
      <c r="C330" s="154">
        <v>15.38</v>
      </c>
      <c r="D330" s="154">
        <v>0.28000000000000003</v>
      </c>
      <c r="E330" s="154">
        <v>0.04</v>
      </c>
      <c r="F330" s="155">
        <f t="shared" si="24"/>
        <v>2.4</v>
      </c>
      <c r="G330">
        <f t="shared" si="22"/>
        <v>1.5999999999999999</v>
      </c>
      <c r="H330">
        <f t="shared" si="23"/>
        <v>1.2</v>
      </c>
      <c r="I330">
        <f t="shared" si="25"/>
        <v>1.7999999999999998</v>
      </c>
      <c r="J330" s="154"/>
    </row>
    <row r="331" spans="1:10">
      <c r="A331" t="s">
        <v>236</v>
      </c>
      <c r="B331" s="153" t="s">
        <v>550</v>
      </c>
      <c r="C331" s="154">
        <v>16.48</v>
      </c>
      <c r="D331" s="154">
        <v>0.28000000000000003</v>
      </c>
      <c r="E331" s="154">
        <v>0.04</v>
      </c>
      <c r="F331" s="155">
        <f t="shared" si="24"/>
        <v>2.4</v>
      </c>
      <c r="G331">
        <f t="shared" si="22"/>
        <v>1.5999999999999999</v>
      </c>
      <c r="H331">
        <f t="shared" si="23"/>
        <v>1.2</v>
      </c>
      <c r="I331">
        <f t="shared" si="25"/>
        <v>1.7999999999999998</v>
      </c>
      <c r="J331" s="154"/>
    </row>
    <row r="332" spans="1:10">
      <c r="A332" t="s">
        <v>236</v>
      </c>
      <c r="B332" s="153" t="s">
        <v>551</v>
      </c>
      <c r="C332" s="154">
        <v>17.579999999999998</v>
      </c>
      <c r="D332" s="154">
        <v>0.28000000000000003</v>
      </c>
      <c r="E332" s="154">
        <v>0.04</v>
      </c>
      <c r="F332" s="155">
        <f t="shared" si="24"/>
        <v>2.4</v>
      </c>
      <c r="G332">
        <f t="shared" si="22"/>
        <v>1.5999999999999999</v>
      </c>
      <c r="H332">
        <f t="shared" si="23"/>
        <v>1.2</v>
      </c>
      <c r="I332">
        <f t="shared" si="25"/>
        <v>1.7999999999999998</v>
      </c>
      <c r="J332" s="154"/>
    </row>
    <row r="333" spans="1:10">
      <c r="A333" t="s">
        <v>236</v>
      </c>
      <c r="B333" s="153" t="s">
        <v>552</v>
      </c>
      <c r="C333" s="154">
        <v>19</v>
      </c>
      <c r="D333" s="154">
        <v>0.28000000000000003</v>
      </c>
      <c r="E333" s="154">
        <v>0.04</v>
      </c>
      <c r="F333" s="155">
        <f t="shared" si="24"/>
        <v>2.4</v>
      </c>
      <c r="G333">
        <f t="shared" si="22"/>
        <v>1.5999999999999999</v>
      </c>
      <c r="H333">
        <f t="shared" si="23"/>
        <v>1.2</v>
      </c>
      <c r="I333">
        <f t="shared" si="25"/>
        <v>1.7999999999999998</v>
      </c>
      <c r="J333" s="154"/>
    </row>
    <row r="334" spans="1:10">
      <c r="A334" t="s">
        <v>236</v>
      </c>
      <c r="B334" s="153" t="s">
        <v>553</v>
      </c>
      <c r="C334" s="154">
        <v>21.98</v>
      </c>
      <c r="D334" s="154">
        <v>0.28000000000000003</v>
      </c>
      <c r="E334" s="154">
        <v>0.04</v>
      </c>
      <c r="F334" s="155">
        <f t="shared" si="24"/>
        <v>2.4</v>
      </c>
      <c r="G334">
        <f t="shared" si="22"/>
        <v>1.5999999999999999</v>
      </c>
      <c r="H334">
        <f t="shared" si="23"/>
        <v>1.2</v>
      </c>
      <c r="I334">
        <f t="shared" si="25"/>
        <v>1.7999999999999998</v>
      </c>
      <c r="J334" s="154"/>
    </row>
    <row r="335" spans="1:10">
      <c r="A335" t="s">
        <v>236</v>
      </c>
      <c r="B335" s="153" t="s">
        <v>554</v>
      </c>
      <c r="C335" s="154">
        <v>25</v>
      </c>
      <c r="D335" s="154">
        <v>0.28000000000000003</v>
      </c>
      <c r="E335" s="154">
        <v>0.04</v>
      </c>
      <c r="F335" s="155">
        <f t="shared" si="24"/>
        <v>2.4</v>
      </c>
      <c r="G335">
        <f t="shared" si="22"/>
        <v>1.5999999999999999</v>
      </c>
      <c r="H335">
        <f t="shared" si="23"/>
        <v>1.2</v>
      </c>
      <c r="I335">
        <f t="shared" si="25"/>
        <v>1.7999999999999998</v>
      </c>
      <c r="J335" s="154"/>
    </row>
    <row r="336" spans="1:10">
      <c r="A336" t="s">
        <v>236</v>
      </c>
      <c r="B336" s="153" t="s">
        <v>555</v>
      </c>
      <c r="C336" s="154">
        <v>27.48</v>
      </c>
      <c r="D336" s="154">
        <v>0.28000000000000003</v>
      </c>
      <c r="E336" s="154">
        <v>0.04</v>
      </c>
      <c r="F336" s="155">
        <f t="shared" si="24"/>
        <v>2.4</v>
      </c>
      <c r="G336">
        <f t="shared" si="22"/>
        <v>1.5999999999999999</v>
      </c>
      <c r="H336">
        <f t="shared" si="23"/>
        <v>1.2</v>
      </c>
      <c r="I336">
        <f t="shared" si="25"/>
        <v>1.7999999999999998</v>
      </c>
      <c r="J336" s="154"/>
    </row>
    <row r="337" spans="1:10">
      <c r="A337" t="s">
        <v>236</v>
      </c>
      <c r="B337" s="153" t="s">
        <v>556</v>
      </c>
      <c r="C337" s="154">
        <v>3.28</v>
      </c>
      <c r="D337" s="154">
        <v>0.28000000000000003</v>
      </c>
      <c r="E337" s="154">
        <v>0.04</v>
      </c>
      <c r="F337" s="155">
        <f t="shared" si="24"/>
        <v>2.4</v>
      </c>
      <c r="G337">
        <f t="shared" si="22"/>
        <v>1.5999999999999999</v>
      </c>
      <c r="H337">
        <f t="shared" si="23"/>
        <v>1.2</v>
      </c>
      <c r="I337">
        <f t="shared" si="25"/>
        <v>1.7999999999999998</v>
      </c>
      <c r="J337" s="154"/>
    </row>
    <row r="338" spans="1:10">
      <c r="A338" t="s">
        <v>236</v>
      </c>
      <c r="B338" s="153" t="s">
        <v>557</v>
      </c>
      <c r="C338" s="154">
        <v>32.96</v>
      </c>
      <c r="D338" s="154">
        <v>0.28000000000000003</v>
      </c>
      <c r="E338" s="154">
        <v>0.04</v>
      </c>
      <c r="F338" s="155">
        <f t="shared" si="24"/>
        <v>2.4</v>
      </c>
      <c r="G338">
        <f t="shared" si="22"/>
        <v>1.5999999999999999</v>
      </c>
      <c r="H338">
        <f t="shared" si="23"/>
        <v>1.2</v>
      </c>
      <c r="I338">
        <f t="shared" si="25"/>
        <v>1.7999999999999998</v>
      </c>
      <c r="J338" s="154"/>
    </row>
    <row r="339" spans="1:10">
      <c r="A339" t="s">
        <v>236</v>
      </c>
      <c r="B339" s="153" t="s">
        <v>558</v>
      </c>
      <c r="C339" s="154">
        <v>38.46</v>
      </c>
      <c r="D339" s="154">
        <v>0.28000000000000003</v>
      </c>
      <c r="E339" s="154">
        <v>0.04</v>
      </c>
      <c r="F339" s="155">
        <f t="shared" si="24"/>
        <v>2.4</v>
      </c>
      <c r="G339">
        <f t="shared" si="22"/>
        <v>1.5999999999999999</v>
      </c>
      <c r="H339">
        <f t="shared" si="23"/>
        <v>1.2</v>
      </c>
      <c r="I339">
        <f t="shared" si="25"/>
        <v>1.7999999999999998</v>
      </c>
      <c r="J339" s="154"/>
    </row>
    <row r="340" spans="1:10">
      <c r="A340" t="s">
        <v>236</v>
      </c>
      <c r="B340" s="153" t="s">
        <v>559</v>
      </c>
      <c r="C340" s="154">
        <v>4.4000000000000004</v>
      </c>
      <c r="D340" s="154">
        <v>0.28000000000000003</v>
      </c>
      <c r="E340" s="154">
        <v>0.04</v>
      </c>
      <c r="F340" s="155">
        <f t="shared" si="24"/>
        <v>2.4</v>
      </c>
      <c r="G340">
        <f t="shared" si="22"/>
        <v>1.5999999999999999</v>
      </c>
      <c r="H340">
        <f t="shared" si="23"/>
        <v>1.2</v>
      </c>
      <c r="I340">
        <f t="shared" si="25"/>
        <v>1.7999999999999998</v>
      </c>
      <c r="J340" s="154"/>
    </row>
    <row r="341" spans="1:10">
      <c r="A341" t="s">
        <v>236</v>
      </c>
      <c r="B341" s="153" t="s">
        <v>560</v>
      </c>
      <c r="C341" s="154">
        <v>44</v>
      </c>
      <c r="D341" s="154">
        <v>0.28000000000000003</v>
      </c>
      <c r="E341" s="154">
        <v>0.04</v>
      </c>
      <c r="F341" s="155">
        <f t="shared" si="24"/>
        <v>2.4</v>
      </c>
      <c r="G341">
        <f t="shared" si="22"/>
        <v>1.5999999999999999</v>
      </c>
      <c r="H341">
        <f t="shared" si="23"/>
        <v>1.2</v>
      </c>
      <c r="I341">
        <f t="shared" si="25"/>
        <v>1.7999999999999998</v>
      </c>
      <c r="J341" s="154"/>
    </row>
    <row r="342" spans="1:10">
      <c r="A342" t="s">
        <v>236</v>
      </c>
      <c r="B342" s="153" t="s">
        <v>561</v>
      </c>
      <c r="C342" s="154">
        <v>5.5</v>
      </c>
      <c r="D342" s="154">
        <v>0.28000000000000003</v>
      </c>
      <c r="E342" s="154">
        <v>0.04</v>
      </c>
      <c r="F342" s="155">
        <f t="shared" si="24"/>
        <v>2.4</v>
      </c>
      <c r="G342">
        <f t="shared" si="22"/>
        <v>1.5999999999999999</v>
      </c>
      <c r="H342">
        <f t="shared" si="23"/>
        <v>1.2</v>
      </c>
      <c r="I342">
        <f t="shared" si="25"/>
        <v>1.7999999999999998</v>
      </c>
      <c r="J342" s="154"/>
    </row>
    <row r="343" spans="1:10">
      <c r="A343" t="s">
        <v>236</v>
      </c>
      <c r="B343" s="153" t="s">
        <v>562</v>
      </c>
      <c r="C343" s="154">
        <v>55.04</v>
      </c>
      <c r="D343" s="154">
        <v>0.28000000000000003</v>
      </c>
      <c r="E343" s="154">
        <v>0.04</v>
      </c>
      <c r="F343" s="155">
        <f t="shared" si="24"/>
        <v>2.4</v>
      </c>
      <c r="G343">
        <f t="shared" si="22"/>
        <v>1.5999999999999999</v>
      </c>
      <c r="H343">
        <f t="shared" si="23"/>
        <v>1.2</v>
      </c>
      <c r="I343">
        <f t="shared" si="25"/>
        <v>1.7999999999999998</v>
      </c>
      <c r="J343" s="154"/>
    </row>
    <row r="344" spans="1:10">
      <c r="A344" t="s">
        <v>236</v>
      </c>
      <c r="B344" s="153" t="s">
        <v>563</v>
      </c>
      <c r="C344" s="154">
        <v>6.6</v>
      </c>
      <c r="D344" s="154">
        <v>0.28000000000000003</v>
      </c>
      <c r="E344" s="154">
        <v>0.04</v>
      </c>
      <c r="F344" s="155">
        <f t="shared" si="24"/>
        <v>2.4</v>
      </c>
      <c r="G344">
        <f t="shared" si="22"/>
        <v>1.5999999999999999</v>
      </c>
      <c r="H344">
        <f t="shared" si="23"/>
        <v>1.2</v>
      </c>
      <c r="I344">
        <f t="shared" si="25"/>
        <v>1.7999999999999998</v>
      </c>
      <c r="J344" s="154"/>
    </row>
    <row r="345" spans="1:10">
      <c r="A345" t="s">
        <v>236</v>
      </c>
      <c r="B345" s="153" t="s">
        <v>564</v>
      </c>
      <c r="C345" s="154">
        <v>7</v>
      </c>
      <c r="D345" s="154">
        <v>0.28000000000000003</v>
      </c>
      <c r="E345" s="154">
        <v>0.04</v>
      </c>
      <c r="F345" s="155">
        <f t="shared" si="24"/>
        <v>2.4</v>
      </c>
      <c r="G345">
        <f t="shared" si="22"/>
        <v>1.5999999999999999</v>
      </c>
      <c r="H345">
        <f t="shared" si="23"/>
        <v>1.2</v>
      </c>
      <c r="I345">
        <f t="shared" si="25"/>
        <v>1.7999999999999998</v>
      </c>
      <c r="J345" s="154"/>
    </row>
    <row r="346" spans="1:10">
      <c r="A346" t="s">
        <v>236</v>
      </c>
      <c r="B346" s="153" t="s">
        <v>565</v>
      </c>
      <c r="C346" s="154">
        <v>8.08</v>
      </c>
      <c r="D346" s="154">
        <v>0.28000000000000003</v>
      </c>
      <c r="E346" s="154">
        <v>0.04</v>
      </c>
      <c r="F346" s="155">
        <f t="shared" si="24"/>
        <v>2.4</v>
      </c>
      <c r="G346">
        <f t="shared" si="22"/>
        <v>1.5999999999999999</v>
      </c>
      <c r="H346">
        <f t="shared" si="23"/>
        <v>1.2</v>
      </c>
      <c r="I346">
        <f t="shared" si="25"/>
        <v>1.7999999999999998</v>
      </c>
      <c r="J346" s="154"/>
    </row>
    <row r="347" spans="1:10">
      <c r="A347" t="s">
        <v>236</v>
      </c>
      <c r="B347" s="153" t="s">
        <v>566</v>
      </c>
      <c r="C347" s="154">
        <v>11.78</v>
      </c>
      <c r="D347" s="154">
        <v>0.3</v>
      </c>
      <c r="E347" s="154">
        <v>4.3999999999999997E-2</v>
      </c>
      <c r="F347" s="155">
        <f t="shared" si="24"/>
        <v>2.6399999999999997</v>
      </c>
      <c r="G347">
        <f t="shared" si="22"/>
        <v>1.7599999999999998</v>
      </c>
      <c r="H347">
        <f t="shared" si="23"/>
        <v>1.3199999999999998</v>
      </c>
      <c r="I347">
        <f t="shared" si="25"/>
        <v>1.9799999999999998</v>
      </c>
      <c r="J347" s="154"/>
    </row>
    <row r="348" spans="1:10">
      <c r="A348" t="s">
        <v>236</v>
      </c>
      <c r="B348" s="153" t="s">
        <v>567</v>
      </c>
      <c r="C348" s="154">
        <v>14.13</v>
      </c>
      <c r="D348" s="154">
        <v>0.3</v>
      </c>
      <c r="E348" s="154">
        <v>4.3999999999999997E-2</v>
      </c>
      <c r="F348" s="155">
        <f t="shared" si="24"/>
        <v>2.6399999999999997</v>
      </c>
      <c r="G348">
        <f t="shared" si="22"/>
        <v>1.7599999999999998</v>
      </c>
      <c r="H348">
        <f t="shared" si="23"/>
        <v>1.3199999999999998</v>
      </c>
      <c r="I348">
        <f t="shared" si="25"/>
        <v>1.9799999999999998</v>
      </c>
      <c r="J348" s="154"/>
    </row>
    <row r="349" spans="1:10">
      <c r="A349" t="s">
        <v>236</v>
      </c>
      <c r="B349" s="153" t="s">
        <v>568</v>
      </c>
      <c r="C349" s="154">
        <v>16.489999999999998</v>
      </c>
      <c r="D349" s="154">
        <v>0.3</v>
      </c>
      <c r="E349" s="154">
        <v>4.3999999999999997E-2</v>
      </c>
      <c r="F349" s="155">
        <f t="shared" si="24"/>
        <v>2.6399999999999997</v>
      </c>
      <c r="G349">
        <f t="shared" si="22"/>
        <v>1.7599999999999998</v>
      </c>
      <c r="H349">
        <f t="shared" si="23"/>
        <v>1.3199999999999998</v>
      </c>
      <c r="I349">
        <f t="shared" si="25"/>
        <v>1.9799999999999998</v>
      </c>
      <c r="J349" s="154"/>
    </row>
    <row r="350" spans="1:10">
      <c r="A350" t="s">
        <v>236</v>
      </c>
      <c r="B350" s="153" t="s">
        <v>569</v>
      </c>
      <c r="C350" s="154">
        <v>17.64</v>
      </c>
      <c r="D350" s="154">
        <v>0.3</v>
      </c>
      <c r="E350" s="154">
        <v>4.3999999999999997E-2</v>
      </c>
      <c r="F350" s="155">
        <f t="shared" si="24"/>
        <v>2.6399999999999997</v>
      </c>
      <c r="G350">
        <f t="shared" si="22"/>
        <v>1.7599999999999998</v>
      </c>
      <c r="H350">
        <f t="shared" si="23"/>
        <v>1.3199999999999998</v>
      </c>
      <c r="I350">
        <f t="shared" si="25"/>
        <v>1.9799999999999998</v>
      </c>
      <c r="J350" s="154"/>
    </row>
    <row r="351" spans="1:10">
      <c r="A351" t="s">
        <v>236</v>
      </c>
      <c r="B351" s="153" t="s">
        <v>570</v>
      </c>
      <c r="C351" s="154">
        <v>18.79</v>
      </c>
      <c r="D351" s="154">
        <v>0.3</v>
      </c>
      <c r="E351" s="154">
        <v>4.3999999999999997E-2</v>
      </c>
      <c r="F351" s="155">
        <f t="shared" si="24"/>
        <v>2.6399999999999997</v>
      </c>
      <c r="G351">
        <f t="shared" si="22"/>
        <v>1.7599999999999998</v>
      </c>
      <c r="H351">
        <f t="shared" si="23"/>
        <v>1.3199999999999998</v>
      </c>
      <c r="I351">
        <f t="shared" si="25"/>
        <v>1.9799999999999998</v>
      </c>
      <c r="J351" s="154"/>
    </row>
    <row r="352" spans="1:10">
      <c r="A352" t="s">
        <v>236</v>
      </c>
      <c r="B352" s="153" t="s">
        <v>571</v>
      </c>
      <c r="C352" s="154">
        <v>21</v>
      </c>
      <c r="D352" s="154">
        <v>0.3</v>
      </c>
      <c r="E352" s="154">
        <v>4.3999999999999997E-2</v>
      </c>
      <c r="F352" s="155">
        <f t="shared" si="24"/>
        <v>2.6399999999999997</v>
      </c>
      <c r="G352">
        <f t="shared" si="22"/>
        <v>1.7599999999999998</v>
      </c>
      <c r="H352">
        <f t="shared" si="23"/>
        <v>1.3199999999999998</v>
      </c>
      <c r="I352">
        <f t="shared" si="25"/>
        <v>1.9799999999999998</v>
      </c>
      <c r="J352" s="154"/>
    </row>
    <row r="353" spans="1:10">
      <c r="A353" t="s">
        <v>236</v>
      </c>
      <c r="B353" s="153" t="s">
        <v>572</v>
      </c>
      <c r="C353" s="154">
        <v>23.55</v>
      </c>
      <c r="D353" s="154">
        <v>0.3</v>
      </c>
      <c r="E353" s="154">
        <v>4.3999999999999997E-2</v>
      </c>
      <c r="F353" s="155">
        <f t="shared" si="24"/>
        <v>2.6399999999999997</v>
      </c>
      <c r="G353">
        <f t="shared" si="22"/>
        <v>1.7599999999999998</v>
      </c>
      <c r="H353">
        <f t="shared" si="23"/>
        <v>1.3199999999999998</v>
      </c>
      <c r="I353">
        <f t="shared" si="25"/>
        <v>1.9799999999999998</v>
      </c>
      <c r="J353" s="154"/>
    </row>
    <row r="354" spans="1:10">
      <c r="A354" t="s">
        <v>236</v>
      </c>
      <c r="B354" s="153" t="s">
        <v>573</v>
      </c>
      <c r="C354" s="154">
        <v>27</v>
      </c>
      <c r="D354" s="154">
        <v>0.3</v>
      </c>
      <c r="E354" s="154">
        <v>4.3999999999999997E-2</v>
      </c>
      <c r="F354" s="155">
        <f t="shared" si="24"/>
        <v>2.6399999999999997</v>
      </c>
      <c r="G354">
        <f t="shared" si="22"/>
        <v>1.7599999999999998</v>
      </c>
      <c r="H354">
        <f t="shared" si="23"/>
        <v>1.3199999999999998</v>
      </c>
      <c r="I354">
        <f t="shared" si="25"/>
        <v>1.9799999999999998</v>
      </c>
      <c r="J354" s="154"/>
    </row>
    <row r="355" spans="1:10">
      <c r="A355" t="s">
        <v>236</v>
      </c>
      <c r="B355" s="153" t="s">
        <v>574</v>
      </c>
      <c r="C355" s="154">
        <v>29.44</v>
      </c>
      <c r="D355" s="154">
        <v>0.3</v>
      </c>
      <c r="E355" s="154">
        <v>4.3999999999999997E-2</v>
      </c>
      <c r="F355" s="155">
        <f t="shared" si="24"/>
        <v>2.6399999999999997</v>
      </c>
      <c r="G355">
        <f t="shared" si="22"/>
        <v>1.7599999999999998</v>
      </c>
      <c r="H355">
        <f t="shared" si="23"/>
        <v>1.3199999999999998</v>
      </c>
      <c r="I355">
        <f t="shared" si="25"/>
        <v>1.9799999999999998</v>
      </c>
      <c r="J355" s="154"/>
    </row>
    <row r="356" spans="1:10">
      <c r="A356" t="s">
        <v>236</v>
      </c>
      <c r="B356" s="153" t="s">
        <v>575</v>
      </c>
      <c r="C356" s="154">
        <v>3.52</v>
      </c>
      <c r="D356" s="154">
        <v>0.3</v>
      </c>
      <c r="E356" s="154">
        <v>4.3999999999999997E-2</v>
      </c>
      <c r="F356" s="155">
        <f t="shared" si="24"/>
        <v>2.6399999999999997</v>
      </c>
      <c r="G356">
        <f t="shared" si="22"/>
        <v>1.7599999999999998</v>
      </c>
      <c r="H356">
        <f t="shared" si="23"/>
        <v>1.3199999999999998</v>
      </c>
      <c r="I356">
        <f t="shared" si="25"/>
        <v>1.9799999999999998</v>
      </c>
      <c r="J356" s="154"/>
    </row>
    <row r="357" spans="1:10">
      <c r="A357" t="s">
        <v>236</v>
      </c>
      <c r="B357" s="153" t="s">
        <v>576</v>
      </c>
      <c r="C357" s="154">
        <v>35.33</v>
      </c>
      <c r="D357" s="154">
        <v>0.3</v>
      </c>
      <c r="E357" s="154">
        <v>4.3999999999999997E-2</v>
      </c>
      <c r="F357" s="155">
        <f t="shared" si="24"/>
        <v>2.6399999999999997</v>
      </c>
      <c r="G357">
        <f t="shared" si="22"/>
        <v>1.7599999999999998</v>
      </c>
      <c r="H357">
        <f t="shared" si="23"/>
        <v>1.3199999999999998</v>
      </c>
      <c r="I357">
        <f t="shared" si="25"/>
        <v>1.9799999999999998</v>
      </c>
      <c r="J357" s="154"/>
    </row>
    <row r="358" spans="1:10">
      <c r="A358" t="s">
        <v>236</v>
      </c>
      <c r="B358" s="153" t="s">
        <v>577</v>
      </c>
      <c r="C358" s="154">
        <v>41.21</v>
      </c>
      <c r="D358" s="154">
        <v>0.3</v>
      </c>
      <c r="E358" s="154">
        <v>4.3999999999999997E-2</v>
      </c>
      <c r="F358" s="155">
        <f t="shared" si="24"/>
        <v>2.6399999999999997</v>
      </c>
      <c r="G358">
        <f t="shared" si="22"/>
        <v>1.7599999999999998</v>
      </c>
      <c r="H358">
        <f t="shared" si="23"/>
        <v>1.3199999999999998</v>
      </c>
      <c r="I358">
        <f t="shared" si="25"/>
        <v>1.9799999999999998</v>
      </c>
      <c r="J358" s="154"/>
    </row>
    <row r="359" spans="1:10">
      <c r="A359" t="s">
        <v>236</v>
      </c>
      <c r="B359" s="153" t="s">
        <v>578</v>
      </c>
      <c r="C359" s="154">
        <v>4.71</v>
      </c>
      <c r="D359" s="154">
        <v>0.3</v>
      </c>
      <c r="E359" s="154">
        <v>4.3999999999999997E-2</v>
      </c>
      <c r="F359" s="155">
        <f t="shared" si="24"/>
        <v>2.6399999999999997</v>
      </c>
      <c r="G359">
        <f t="shared" si="22"/>
        <v>1.7599999999999998</v>
      </c>
      <c r="H359">
        <f t="shared" si="23"/>
        <v>1.3199999999999998</v>
      </c>
      <c r="I359">
        <f t="shared" si="25"/>
        <v>1.9799999999999998</v>
      </c>
      <c r="J359" s="154"/>
    </row>
    <row r="360" spans="1:10">
      <c r="A360" t="s">
        <v>236</v>
      </c>
      <c r="B360" s="153" t="s">
        <v>579</v>
      </c>
      <c r="C360" s="154">
        <v>47.12</v>
      </c>
      <c r="D360" s="154">
        <v>0.3</v>
      </c>
      <c r="E360" s="154">
        <v>4.3999999999999997E-2</v>
      </c>
      <c r="F360" s="155">
        <f t="shared" si="24"/>
        <v>2.6399999999999997</v>
      </c>
      <c r="G360">
        <f t="shared" si="22"/>
        <v>1.7599999999999998</v>
      </c>
      <c r="H360">
        <f t="shared" si="23"/>
        <v>1.3199999999999998</v>
      </c>
      <c r="I360">
        <f t="shared" si="25"/>
        <v>1.9799999999999998</v>
      </c>
      <c r="J360" s="154"/>
    </row>
    <row r="361" spans="1:10">
      <c r="A361" t="s">
        <v>236</v>
      </c>
      <c r="B361" s="153" t="s">
        <v>580</v>
      </c>
      <c r="C361" s="154">
        <v>5.89</v>
      </c>
      <c r="D361" s="154">
        <v>0.3</v>
      </c>
      <c r="E361" s="154">
        <v>4.3999999999999997E-2</v>
      </c>
      <c r="F361" s="155">
        <f t="shared" si="24"/>
        <v>2.6399999999999997</v>
      </c>
      <c r="G361">
        <f t="shared" si="22"/>
        <v>1.7599999999999998</v>
      </c>
      <c r="H361">
        <f t="shared" si="23"/>
        <v>1.3199999999999998</v>
      </c>
      <c r="I361">
        <f t="shared" si="25"/>
        <v>1.9799999999999998</v>
      </c>
      <c r="J361" s="154"/>
    </row>
    <row r="362" spans="1:10">
      <c r="A362" t="s">
        <v>236</v>
      </c>
      <c r="B362" s="153" t="s">
        <v>581</v>
      </c>
      <c r="C362" s="154">
        <v>58.91</v>
      </c>
      <c r="D362" s="154">
        <v>0.3</v>
      </c>
      <c r="E362" s="154">
        <v>4.3999999999999997E-2</v>
      </c>
      <c r="F362" s="155">
        <f t="shared" si="24"/>
        <v>2.6399999999999997</v>
      </c>
      <c r="G362">
        <f t="shared" si="22"/>
        <v>1.7599999999999998</v>
      </c>
      <c r="H362">
        <f t="shared" si="23"/>
        <v>1.3199999999999998</v>
      </c>
      <c r="I362">
        <f t="shared" si="25"/>
        <v>1.9799999999999998</v>
      </c>
      <c r="J362" s="154"/>
    </row>
    <row r="363" spans="1:10">
      <c r="A363" t="s">
        <v>236</v>
      </c>
      <c r="B363" s="153" t="s">
        <v>582</v>
      </c>
      <c r="C363" s="154">
        <v>7.07</v>
      </c>
      <c r="D363" s="154">
        <v>0.3</v>
      </c>
      <c r="E363" s="154">
        <v>4.3999999999999997E-2</v>
      </c>
      <c r="F363" s="155">
        <f t="shared" si="24"/>
        <v>2.6399999999999997</v>
      </c>
      <c r="G363">
        <f t="shared" si="22"/>
        <v>1.7599999999999998</v>
      </c>
      <c r="H363">
        <f t="shared" si="23"/>
        <v>1.3199999999999998</v>
      </c>
      <c r="I363">
        <f t="shared" si="25"/>
        <v>1.9799999999999998</v>
      </c>
      <c r="J363" s="154"/>
    </row>
    <row r="364" spans="1:10">
      <c r="A364" t="s">
        <v>236</v>
      </c>
      <c r="B364" s="153" t="s">
        <v>583</v>
      </c>
      <c r="C364" s="154">
        <v>8</v>
      </c>
      <c r="D364" s="154">
        <v>0.3</v>
      </c>
      <c r="E364" s="154">
        <v>4.3999999999999997E-2</v>
      </c>
      <c r="F364" s="155">
        <f t="shared" si="24"/>
        <v>2.6399999999999997</v>
      </c>
      <c r="G364">
        <f t="shared" si="22"/>
        <v>1.7599999999999998</v>
      </c>
      <c r="H364">
        <f t="shared" si="23"/>
        <v>1.3199999999999998</v>
      </c>
      <c r="I364">
        <f t="shared" si="25"/>
        <v>1.9799999999999998</v>
      </c>
      <c r="J364" s="154"/>
    </row>
    <row r="365" spans="1:10">
      <c r="A365" t="s">
        <v>236</v>
      </c>
      <c r="B365" s="153" t="s">
        <v>584</v>
      </c>
      <c r="C365" s="154">
        <v>9.42</v>
      </c>
      <c r="D365" s="154">
        <v>0.3</v>
      </c>
      <c r="E365" s="154">
        <v>4.3999999999999997E-2</v>
      </c>
      <c r="F365" s="155">
        <f t="shared" si="24"/>
        <v>2.6399999999999997</v>
      </c>
      <c r="G365">
        <f t="shared" si="22"/>
        <v>1.7599999999999998</v>
      </c>
      <c r="H365">
        <f t="shared" si="23"/>
        <v>1.3199999999999998</v>
      </c>
      <c r="I365">
        <f t="shared" si="25"/>
        <v>1.9799999999999998</v>
      </c>
      <c r="J365" s="154"/>
    </row>
    <row r="366" spans="1:10">
      <c r="A366" t="s">
        <v>236</v>
      </c>
      <c r="B366" s="153" t="s">
        <v>585</v>
      </c>
      <c r="C366" s="154">
        <v>1.25</v>
      </c>
      <c r="D366" s="154">
        <v>3.2000000000000001E-2</v>
      </c>
      <c r="E366" s="154">
        <v>0.01</v>
      </c>
      <c r="F366" s="155">
        <f t="shared" si="24"/>
        <v>0.6</v>
      </c>
      <c r="G366">
        <f t="shared" si="22"/>
        <v>0.39999999999999997</v>
      </c>
      <c r="H366">
        <f t="shared" si="23"/>
        <v>0.3</v>
      </c>
      <c r="I366">
        <f t="shared" si="25"/>
        <v>0.44999999999999996</v>
      </c>
      <c r="J366" s="154"/>
    </row>
    <row r="367" spans="1:10">
      <c r="A367" t="s">
        <v>236</v>
      </c>
      <c r="B367" s="153" t="s">
        <v>586</v>
      </c>
      <c r="C367" s="154">
        <v>1.5</v>
      </c>
      <c r="D367" s="154">
        <v>3.2000000000000001E-2</v>
      </c>
      <c r="E367" s="154">
        <v>0.01</v>
      </c>
      <c r="F367" s="155">
        <f t="shared" si="24"/>
        <v>0.6</v>
      </c>
      <c r="G367">
        <f t="shared" si="22"/>
        <v>0.39999999999999997</v>
      </c>
      <c r="H367">
        <f t="shared" si="23"/>
        <v>0.3</v>
      </c>
      <c r="I367">
        <f t="shared" si="25"/>
        <v>0.44999999999999996</v>
      </c>
      <c r="J367" s="154"/>
    </row>
    <row r="368" spans="1:10">
      <c r="A368" t="s">
        <v>236</v>
      </c>
      <c r="B368" s="153" t="s">
        <v>587</v>
      </c>
      <c r="C368" s="154">
        <v>1.76</v>
      </c>
      <c r="D368" s="154">
        <v>3.2000000000000001E-2</v>
      </c>
      <c r="E368" s="154">
        <v>0.01</v>
      </c>
      <c r="F368" s="155">
        <f t="shared" si="24"/>
        <v>0.6</v>
      </c>
      <c r="G368">
        <f t="shared" si="22"/>
        <v>0.39999999999999997</v>
      </c>
      <c r="H368">
        <f t="shared" si="23"/>
        <v>0.3</v>
      </c>
      <c r="I368">
        <f t="shared" si="25"/>
        <v>0.44999999999999996</v>
      </c>
      <c r="J368" s="154"/>
    </row>
    <row r="369" spans="1:10">
      <c r="A369" t="s">
        <v>236</v>
      </c>
      <c r="B369" s="153" t="s">
        <v>588</v>
      </c>
      <c r="C369" s="154">
        <v>0.38</v>
      </c>
      <c r="D369" s="154">
        <v>3.2000000000000001E-2</v>
      </c>
      <c r="E369" s="154">
        <v>0.01</v>
      </c>
      <c r="F369" s="155">
        <f t="shared" si="24"/>
        <v>0.6</v>
      </c>
      <c r="G369">
        <f t="shared" si="22"/>
        <v>0.39999999999999997</v>
      </c>
      <c r="H369">
        <f t="shared" si="23"/>
        <v>0.3</v>
      </c>
      <c r="I369">
        <f t="shared" si="25"/>
        <v>0.44999999999999996</v>
      </c>
      <c r="J369" s="154"/>
    </row>
    <row r="370" spans="1:10">
      <c r="A370" t="s">
        <v>236</v>
      </c>
      <c r="B370" s="153" t="s">
        <v>589</v>
      </c>
      <c r="C370" s="154">
        <v>0.5</v>
      </c>
      <c r="D370" s="154">
        <v>3.2000000000000001E-2</v>
      </c>
      <c r="E370" s="154">
        <v>0.01</v>
      </c>
      <c r="F370" s="155">
        <f t="shared" si="24"/>
        <v>0.6</v>
      </c>
      <c r="G370">
        <f t="shared" si="22"/>
        <v>0.39999999999999997</v>
      </c>
      <c r="H370">
        <f t="shared" si="23"/>
        <v>0.3</v>
      </c>
      <c r="I370">
        <f t="shared" si="25"/>
        <v>0.44999999999999996</v>
      </c>
      <c r="J370" s="154"/>
    </row>
    <row r="371" spans="1:10">
      <c r="A371" t="s">
        <v>236</v>
      </c>
      <c r="B371" s="153" t="s">
        <v>590</v>
      </c>
      <c r="C371" s="154">
        <v>0.63</v>
      </c>
      <c r="D371" s="154">
        <v>3.2000000000000001E-2</v>
      </c>
      <c r="E371" s="154">
        <v>0.01</v>
      </c>
      <c r="F371" s="155">
        <f t="shared" si="24"/>
        <v>0.6</v>
      </c>
      <c r="G371">
        <f t="shared" si="22"/>
        <v>0.39999999999999997</v>
      </c>
      <c r="H371">
        <f t="shared" si="23"/>
        <v>0.3</v>
      </c>
      <c r="I371">
        <f t="shared" si="25"/>
        <v>0.44999999999999996</v>
      </c>
      <c r="J371" s="154"/>
    </row>
    <row r="372" spans="1:10">
      <c r="A372" t="s">
        <v>236</v>
      </c>
      <c r="B372" s="153" t="s">
        <v>591</v>
      </c>
      <c r="C372" s="154">
        <v>0.75</v>
      </c>
      <c r="D372" s="154">
        <v>3.2000000000000001E-2</v>
      </c>
      <c r="E372" s="154">
        <v>0.01</v>
      </c>
      <c r="F372" s="155">
        <f t="shared" si="24"/>
        <v>0.6</v>
      </c>
      <c r="G372">
        <f t="shared" si="22"/>
        <v>0.39999999999999997</v>
      </c>
      <c r="H372">
        <f t="shared" si="23"/>
        <v>0.3</v>
      </c>
      <c r="I372">
        <f t="shared" si="25"/>
        <v>0.44999999999999996</v>
      </c>
      <c r="J372" s="154"/>
    </row>
    <row r="373" spans="1:10">
      <c r="A373" t="s">
        <v>236</v>
      </c>
      <c r="B373" s="153" t="s">
        <v>592</v>
      </c>
      <c r="C373" s="154">
        <v>0.88</v>
      </c>
      <c r="D373" s="154">
        <v>3.2000000000000001E-2</v>
      </c>
      <c r="E373" s="154">
        <v>0.01</v>
      </c>
      <c r="F373" s="155">
        <f t="shared" si="24"/>
        <v>0.6</v>
      </c>
      <c r="G373">
        <f t="shared" si="22"/>
        <v>0.39999999999999997</v>
      </c>
      <c r="H373">
        <f t="shared" si="23"/>
        <v>0.3</v>
      </c>
      <c r="I373">
        <f t="shared" si="25"/>
        <v>0.44999999999999996</v>
      </c>
      <c r="J373" s="154"/>
    </row>
    <row r="374" spans="1:10">
      <c r="A374" t="s">
        <v>236</v>
      </c>
      <c r="B374" s="153" t="s">
        <v>593</v>
      </c>
      <c r="C374" s="154">
        <v>1</v>
      </c>
      <c r="D374" s="154">
        <v>3.2000000000000001E-2</v>
      </c>
      <c r="E374" s="154">
        <v>0.01</v>
      </c>
      <c r="F374" s="155">
        <f t="shared" si="24"/>
        <v>0.6</v>
      </c>
      <c r="G374">
        <f t="shared" si="22"/>
        <v>0.39999999999999997</v>
      </c>
      <c r="H374">
        <f t="shared" si="23"/>
        <v>0.3</v>
      </c>
      <c r="I374">
        <f t="shared" si="25"/>
        <v>0.44999999999999996</v>
      </c>
      <c r="J374" s="154"/>
    </row>
    <row r="375" spans="1:10">
      <c r="A375" t="s">
        <v>236</v>
      </c>
      <c r="B375" s="153" t="s">
        <v>594</v>
      </c>
      <c r="C375" s="154">
        <v>1.41</v>
      </c>
      <c r="D375" s="154">
        <v>3.5999999999999997E-2</v>
      </c>
      <c r="E375" s="154">
        <v>0.01</v>
      </c>
      <c r="F375" s="155">
        <f t="shared" si="24"/>
        <v>0.6</v>
      </c>
      <c r="G375">
        <f t="shared" si="22"/>
        <v>0.39999999999999997</v>
      </c>
      <c r="H375">
        <f t="shared" si="23"/>
        <v>0.3</v>
      </c>
      <c r="I375">
        <f t="shared" si="25"/>
        <v>0.44999999999999996</v>
      </c>
      <c r="J375" s="154"/>
    </row>
    <row r="376" spans="1:10">
      <c r="A376" t="s">
        <v>236</v>
      </c>
      <c r="B376" s="153" t="s">
        <v>595</v>
      </c>
      <c r="C376" s="154">
        <v>1.69</v>
      </c>
      <c r="D376" s="154">
        <v>3.5999999999999997E-2</v>
      </c>
      <c r="E376" s="154">
        <v>0.01</v>
      </c>
      <c r="F376" s="155">
        <f t="shared" si="24"/>
        <v>0.6</v>
      </c>
      <c r="G376">
        <f t="shared" si="22"/>
        <v>0.39999999999999997</v>
      </c>
      <c r="H376">
        <f t="shared" si="23"/>
        <v>0.3</v>
      </c>
      <c r="I376">
        <f t="shared" si="25"/>
        <v>0.44999999999999996</v>
      </c>
      <c r="J376" s="154"/>
    </row>
    <row r="377" spans="1:10">
      <c r="A377" t="s">
        <v>236</v>
      </c>
      <c r="B377" s="153" t="s">
        <v>596</v>
      </c>
      <c r="C377" s="154">
        <v>1.98</v>
      </c>
      <c r="D377" s="154">
        <v>3.5999999999999997E-2</v>
      </c>
      <c r="E377" s="154">
        <v>0.01</v>
      </c>
      <c r="F377" s="155">
        <f t="shared" si="24"/>
        <v>0.6</v>
      </c>
      <c r="G377">
        <f t="shared" si="22"/>
        <v>0.39999999999999997</v>
      </c>
      <c r="H377">
        <f t="shared" si="23"/>
        <v>0.3</v>
      </c>
      <c r="I377">
        <f t="shared" si="25"/>
        <v>0.44999999999999996</v>
      </c>
      <c r="J377" s="154"/>
    </row>
    <row r="378" spans="1:10">
      <c r="A378" t="s">
        <v>236</v>
      </c>
      <c r="B378" s="153" t="s">
        <v>597</v>
      </c>
      <c r="C378" s="154">
        <v>2.12</v>
      </c>
      <c r="D378" s="154">
        <v>3.5999999999999997E-2</v>
      </c>
      <c r="E378" s="154">
        <v>0.01</v>
      </c>
      <c r="F378" s="155">
        <f t="shared" si="24"/>
        <v>0.6</v>
      </c>
      <c r="G378">
        <f t="shared" si="22"/>
        <v>0.39999999999999997</v>
      </c>
      <c r="H378">
        <f t="shared" si="23"/>
        <v>0.3</v>
      </c>
      <c r="I378">
        <f t="shared" si="25"/>
        <v>0.44999999999999996</v>
      </c>
      <c r="J378" s="154"/>
    </row>
    <row r="379" spans="1:10">
      <c r="A379" t="s">
        <v>236</v>
      </c>
      <c r="B379" s="153" t="s">
        <v>598</v>
      </c>
      <c r="C379" s="154">
        <v>2.2599999999999998</v>
      </c>
      <c r="D379" s="154">
        <v>3.5999999999999997E-2</v>
      </c>
      <c r="E379" s="154">
        <v>0.01</v>
      </c>
      <c r="F379" s="155">
        <f t="shared" si="24"/>
        <v>0.6</v>
      </c>
      <c r="G379">
        <f t="shared" si="22"/>
        <v>0.39999999999999997</v>
      </c>
      <c r="H379">
        <f t="shared" si="23"/>
        <v>0.3</v>
      </c>
      <c r="I379">
        <f t="shared" si="25"/>
        <v>0.44999999999999996</v>
      </c>
      <c r="J379" s="154"/>
    </row>
    <row r="380" spans="1:10">
      <c r="A380" t="s">
        <v>236</v>
      </c>
      <c r="B380" s="153" t="s">
        <v>599</v>
      </c>
      <c r="C380" s="154">
        <v>0.42</v>
      </c>
      <c r="D380" s="154">
        <v>3.5999999999999997E-2</v>
      </c>
      <c r="E380" s="154">
        <v>0.01</v>
      </c>
      <c r="F380" s="155">
        <f t="shared" si="24"/>
        <v>0.6</v>
      </c>
      <c r="G380">
        <f t="shared" si="22"/>
        <v>0.39999999999999997</v>
      </c>
      <c r="H380">
        <f t="shared" si="23"/>
        <v>0.3</v>
      </c>
      <c r="I380">
        <f t="shared" si="25"/>
        <v>0.44999999999999996</v>
      </c>
      <c r="J380" s="154"/>
    </row>
    <row r="381" spans="1:10">
      <c r="A381" t="s">
        <v>236</v>
      </c>
      <c r="B381" s="153" t="s">
        <v>600</v>
      </c>
      <c r="C381" s="154">
        <v>0.56000000000000005</v>
      </c>
      <c r="D381" s="154">
        <v>3.5999999999999997E-2</v>
      </c>
      <c r="E381" s="154">
        <v>0.01</v>
      </c>
      <c r="F381" s="155">
        <f t="shared" si="24"/>
        <v>0.6</v>
      </c>
      <c r="G381">
        <f t="shared" si="22"/>
        <v>0.39999999999999997</v>
      </c>
      <c r="H381">
        <f t="shared" si="23"/>
        <v>0.3</v>
      </c>
      <c r="I381">
        <f t="shared" si="25"/>
        <v>0.44999999999999996</v>
      </c>
      <c r="J381" s="154"/>
    </row>
    <row r="382" spans="1:10">
      <c r="A382" t="s">
        <v>236</v>
      </c>
      <c r="B382" s="153" t="s">
        <v>601</v>
      </c>
      <c r="C382" s="154">
        <v>0.7</v>
      </c>
      <c r="D382" s="154">
        <v>3.5999999999999997E-2</v>
      </c>
      <c r="E382" s="154">
        <v>0.01</v>
      </c>
      <c r="F382" s="155">
        <f t="shared" si="24"/>
        <v>0.6</v>
      </c>
      <c r="G382">
        <f t="shared" si="22"/>
        <v>0.39999999999999997</v>
      </c>
      <c r="H382">
        <f t="shared" si="23"/>
        <v>0.3</v>
      </c>
      <c r="I382">
        <f t="shared" si="25"/>
        <v>0.44999999999999996</v>
      </c>
      <c r="J382" s="154"/>
    </row>
    <row r="383" spans="1:10">
      <c r="A383" t="s">
        <v>236</v>
      </c>
      <c r="B383" s="153" t="s">
        <v>602</v>
      </c>
      <c r="C383" s="154">
        <v>0.85</v>
      </c>
      <c r="D383" s="154">
        <v>3.5999999999999997E-2</v>
      </c>
      <c r="E383" s="154">
        <v>0.01</v>
      </c>
      <c r="F383" s="155">
        <f t="shared" si="24"/>
        <v>0.6</v>
      </c>
      <c r="G383">
        <f t="shared" si="22"/>
        <v>0.39999999999999997</v>
      </c>
      <c r="H383">
        <f t="shared" si="23"/>
        <v>0.3</v>
      </c>
      <c r="I383">
        <f t="shared" si="25"/>
        <v>0.44999999999999996</v>
      </c>
      <c r="J383" s="154"/>
    </row>
    <row r="384" spans="1:10">
      <c r="A384" t="s">
        <v>236</v>
      </c>
      <c r="B384" s="153" t="s">
        <v>603</v>
      </c>
      <c r="C384" s="154">
        <v>0.99</v>
      </c>
      <c r="D384" s="154">
        <v>3.5999999999999997E-2</v>
      </c>
      <c r="E384" s="154">
        <v>0.01</v>
      </c>
      <c r="F384" s="155">
        <f t="shared" si="24"/>
        <v>0.6</v>
      </c>
      <c r="G384">
        <f t="shared" si="22"/>
        <v>0.39999999999999997</v>
      </c>
      <c r="H384">
        <f t="shared" si="23"/>
        <v>0.3</v>
      </c>
      <c r="I384">
        <f t="shared" si="25"/>
        <v>0.44999999999999996</v>
      </c>
      <c r="J384" s="154"/>
    </row>
    <row r="385" spans="1:10">
      <c r="A385" t="s">
        <v>236</v>
      </c>
      <c r="B385" s="153" t="s">
        <v>604</v>
      </c>
      <c r="C385" s="154">
        <v>1.1299999999999999</v>
      </c>
      <c r="D385" s="154">
        <v>3.5999999999999997E-2</v>
      </c>
      <c r="E385" s="154">
        <v>0.01</v>
      </c>
      <c r="F385" s="155">
        <f t="shared" si="24"/>
        <v>0.6</v>
      </c>
      <c r="G385">
        <f t="shared" si="22"/>
        <v>0.39999999999999997</v>
      </c>
      <c r="H385">
        <f t="shared" si="23"/>
        <v>0.3</v>
      </c>
      <c r="I385">
        <f t="shared" si="25"/>
        <v>0.44999999999999996</v>
      </c>
      <c r="J385" s="154"/>
    </row>
    <row r="386" spans="1:10">
      <c r="A386" t="s">
        <v>236</v>
      </c>
      <c r="B386" s="153" t="s">
        <v>605</v>
      </c>
      <c r="C386" s="154">
        <v>28.26</v>
      </c>
      <c r="D386" s="154">
        <v>0.36</v>
      </c>
      <c r="E386" s="154">
        <v>5.6000000000000008E-2</v>
      </c>
      <c r="F386" s="155">
        <f t="shared" si="24"/>
        <v>3.3600000000000003</v>
      </c>
      <c r="G386">
        <f t="shared" ref="G386:G449" si="26">40/60*F386</f>
        <v>2.2400000000000002</v>
      </c>
      <c r="H386">
        <f t="shared" ref="H386:H449" si="27">(30/60*F386)</f>
        <v>1.6800000000000002</v>
      </c>
      <c r="I386">
        <f t="shared" si="25"/>
        <v>2.5200000000000005</v>
      </c>
      <c r="J386" s="154"/>
    </row>
    <row r="387" spans="1:10">
      <c r="A387" t="s">
        <v>236</v>
      </c>
      <c r="B387" s="153" t="s">
        <v>606</v>
      </c>
      <c r="C387" s="154">
        <v>1.57</v>
      </c>
      <c r="D387" s="154">
        <v>0.04</v>
      </c>
      <c r="E387" s="154">
        <v>0.01</v>
      </c>
      <c r="F387" s="155">
        <f t="shared" ref="F387:F450" si="28">E387*60</f>
        <v>0.6</v>
      </c>
      <c r="G387">
        <f t="shared" si="26"/>
        <v>0.39999999999999997</v>
      </c>
      <c r="H387">
        <f t="shared" si="27"/>
        <v>0.3</v>
      </c>
      <c r="I387">
        <f t="shared" ref="I387:I450" si="29">45/60*F387</f>
        <v>0.44999999999999996</v>
      </c>
      <c r="J387" s="154"/>
    </row>
    <row r="388" spans="1:10">
      <c r="A388" t="s">
        <v>236</v>
      </c>
      <c r="B388" s="153" t="s">
        <v>607</v>
      </c>
      <c r="C388" s="154">
        <v>1.88</v>
      </c>
      <c r="D388" s="154">
        <v>0.04</v>
      </c>
      <c r="E388" s="154">
        <v>0.01</v>
      </c>
      <c r="F388" s="155">
        <f t="shared" si="28"/>
        <v>0.6</v>
      </c>
      <c r="G388">
        <f t="shared" si="26"/>
        <v>0.39999999999999997</v>
      </c>
      <c r="H388">
        <f t="shared" si="27"/>
        <v>0.3</v>
      </c>
      <c r="I388">
        <f t="shared" si="29"/>
        <v>0.44999999999999996</v>
      </c>
      <c r="J388" s="154"/>
    </row>
    <row r="389" spans="1:10">
      <c r="A389" t="s">
        <v>236</v>
      </c>
      <c r="B389" s="153" t="s">
        <v>608</v>
      </c>
      <c r="C389" s="154">
        <v>2.2000000000000002</v>
      </c>
      <c r="D389" s="154">
        <v>0.04</v>
      </c>
      <c r="E389" s="154">
        <v>0.01</v>
      </c>
      <c r="F389" s="155">
        <f t="shared" si="28"/>
        <v>0.6</v>
      </c>
      <c r="G389">
        <f t="shared" si="26"/>
        <v>0.39999999999999997</v>
      </c>
      <c r="H389">
        <f t="shared" si="27"/>
        <v>0.3</v>
      </c>
      <c r="I389">
        <f t="shared" si="29"/>
        <v>0.44999999999999996</v>
      </c>
      <c r="J389" s="154"/>
    </row>
    <row r="390" spans="1:10">
      <c r="A390" t="s">
        <v>236</v>
      </c>
      <c r="B390" s="153" t="s">
        <v>609</v>
      </c>
      <c r="C390" s="154">
        <v>2.35</v>
      </c>
      <c r="D390" s="154">
        <v>0.04</v>
      </c>
      <c r="E390" s="154">
        <v>0.01</v>
      </c>
      <c r="F390" s="155">
        <f t="shared" si="28"/>
        <v>0.6</v>
      </c>
      <c r="G390">
        <f t="shared" si="26"/>
        <v>0.39999999999999997</v>
      </c>
      <c r="H390">
        <f t="shared" si="27"/>
        <v>0.3</v>
      </c>
      <c r="I390">
        <f t="shared" si="29"/>
        <v>0.44999999999999996</v>
      </c>
      <c r="J390" s="154"/>
    </row>
    <row r="391" spans="1:10">
      <c r="A391" t="s">
        <v>236</v>
      </c>
      <c r="B391" s="153" t="s">
        <v>610</v>
      </c>
      <c r="C391" s="154">
        <v>2.5099999999999998</v>
      </c>
      <c r="D391" s="154">
        <v>0.04</v>
      </c>
      <c r="E391" s="154">
        <v>0.01</v>
      </c>
      <c r="F391" s="155">
        <f t="shared" si="28"/>
        <v>0.6</v>
      </c>
      <c r="G391">
        <f t="shared" si="26"/>
        <v>0.39999999999999997</v>
      </c>
      <c r="H391">
        <f t="shared" si="27"/>
        <v>0.3</v>
      </c>
      <c r="I391">
        <f t="shared" si="29"/>
        <v>0.44999999999999996</v>
      </c>
      <c r="J391" s="154"/>
    </row>
    <row r="392" spans="1:10">
      <c r="A392" t="s">
        <v>236</v>
      </c>
      <c r="B392" s="153" t="s">
        <v>611</v>
      </c>
      <c r="C392" s="154">
        <v>2.82</v>
      </c>
      <c r="D392" s="154">
        <v>0.04</v>
      </c>
      <c r="E392" s="154">
        <v>0.01</v>
      </c>
      <c r="F392" s="155">
        <f t="shared" si="28"/>
        <v>0.6</v>
      </c>
      <c r="G392">
        <f t="shared" si="26"/>
        <v>0.39999999999999997</v>
      </c>
      <c r="H392">
        <f t="shared" si="27"/>
        <v>0.3</v>
      </c>
      <c r="I392">
        <f t="shared" si="29"/>
        <v>0.44999999999999996</v>
      </c>
      <c r="J392" s="154"/>
    </row>
    <row r="393" spans="1:10">
      <c r="A393" t="s">
        <v>236</v>
      </c>
      <c r="B393" s="153" t="s">
        <v>612</v>
      </c>
      <c r="C393" s="154">
        <v>0.47</v>
      </c>
      <c r="D393" s="154">
        <v>0.04</v>
      </c>
      <c r="E393" s="154">
        <v>0.01</v>
      </c>
      <c r="F393" s="155">
        <f t="shared" si="28"/>
        <v>0.6</v>
      </c>
      <c r="G393">
        <f t="shared" si="26"/>
        <v>0.39999999999999997</v>
      </c>
      <c r="H393">
        <f t="shared" si="27"/>
        <v>0.3</v>
      </c>
      <c r="I393">
        <f t="shared" si="29"/>
        <v>0.44999999999999996</v>
      </c>
      <c r="J393" s="154"/>
    </row>
    <row r="394" spans="1:10">
      <c r="A394" t="s">
        <v>236</v>
      </c>
      <c r="B394" s="153" t="s">
        <v>613</v>
      </c>
      <c r="C394" s="154">
        <v>0.63</v>
      </c>
      <c r="D394" s="154">
        <v>0.04</v>
      </c>
      <c r="E394" s="154">
        <v>0.01</v>
      </c>
      <c r="F394" s="155">
        <f t="shared" si="28"/>
        <v>0.6</v>
      </c>
      <c r="G394">
        <f t="shared" si="26"/>
        <v>0.39999999999999997</v>
      </c>
      <c r="H394">
        <f t="shared" si="27"/>
        <v>0.3</v>
      </c>
      <c r="I394">
        <f t="shared" si="29"/>
        <v>0.44999999999999996</v>
      </c>
      <c r="J394" s="154"/>
    </row>
    <row r="395" spans="1:10">
      <c r="A395" t="s">
        <v>236</v>
      </c>
      <c r="B395" s="153" t="s">
        <v>614</v>
      </c>
      <c r="C395" s="154">
        <v>0.78</v>
      </c>
      <c r="D395" s="154">
        <v>0.04</v>
      </c>
      <c r="E395" s="154">
        <v>0.01</v>
      </c>
      <c r="F395" s="155">
        <f t="shared" si="28"/>
        <v>0.6</v>
      </c>
      <c r="G395">
        <f t="shared" si="26"/>
        <v>0.39999999999999997</v>
      </c>
      <c r="H395">
        <f t="shared" si="27"/>
        <v>0.3</v>
      </c>
      <c r="I395">
        <f t="shared" si="29"/>
        <v>0.44999999999999996</v>
      </c>
      <c r="J395" s="154"/>
    </row>
    <row r="396" spans="1:10">
      <c r="A396" t="s">
        <v>236</v>
      </c>
      <c r="B396" s="153" t="s">
        <v>615</v>
      </c>
      <c r="C396" s="154">
        <v>0.94</v>
      </c>
      <c r="D396" s="154">
        <v>0.04</v>
      </c>
      <c r="E396" s="154">
        <v>0.01</v>
      </c>
      <c r="F396" s="155">
        <f t="shared" si="28"/>
        <v>0.6</v>
      </c>
      <c r="G396">
        <f t="shared" si="26"/>
        <v>0.39999999999999997</v>
      </c>
      <c r="H396">
        <f t="shared" si="27"/>
        <v>0.3</v>
      </c>
      <c r="I396">
        <f t="shared" si="29"/>
        <v>0.44999999999999996</v>
      </c>
      <c r="J396" s="154"/>
    </row>
    <row r="397" spans="1:10">
      <c r="A397" t="s">
        <v>236</v>
      </c>
      <c r="B397" s="153" t="s">
        <v>616</v>
      </c>
      <c r="C397" s="154">
        <v>1.1000000000000001</v>
      </c>
      <c r="D397" s="154">
        <v>0.04</v>
      </c>
      <c r="E397" s="154">
        <v>0.01</v>
      </c>
      <c r="F397" s="155">
        <f t="shared" si="28"/>
        <v>0.6</v>
      </c>
      <c r="G397">
        <f t="shared" si="26"/>
        <v>0.39999999999999997</v>
      </c>
      <c r="H397">
        <f t="shared" si="27"/>
        <v>0.3</v>
      </c>
      <c r="I397">
        <f t="shared" si="29"/>
        <v>0.44999999999999996</v>
      </c>
      <c r="J397" s="154"/>
    </row>
    <row r="398" spans="1:10">
      <c r="A398" t="s">
        <v>236</v>
      </c>
      <c r="B398" s="153" t="s">
        <v>617</v>
      </c>
      <c r="C398" s="154">
        <v>1.25</v>
      </c>
      <c r="D398" s="154">
        <v>0.04</v>
      </c>
      <c r="E398" s="154">
        <v>0.01</v>
      </c>
      <c r="F398" s="155">
        <f t="shared" si="28"/>
        <v>0.6</v>
      </c>
      <c r="G398">
        <f t="shared" si="26"/>
        <v>0.39999999999999997</v>
      </c>
      <c r="H398">
        <f t="shared" si="27"/>
        <v>0.3</v>
      </c>
      <c r="I398">
        <f t="shared" si="29"/>
        <v>0.44999999999999996</v>
      </c>
      <c r="J398" s="154"/>
    </row>
    <row r="399" spans="1:10">
      <c r="A399" t="s">
        <v>236</v>
      </c>
      <c r="B399" s="153" t="s">
        <v>618</v>
      </c>
      <c r="C399" s="154">
        <v>17.27</v>
      </c>
      <c r="D399" s="154">
        <v>0.44</v>
      </c>
      <c r="E399" s="154">
        <v>7.1999999999999995E-2</v>
      </c>
      <c r="F399" s="155">
        <f t="shared" si="28"/>
        <v>4.3199999999999994</v>
      </c>
      <c r="G399">
        <f t="shared" si="26"/>
        <v>2.8799999999999994</v>
      </c>
      <c r="H399">
        <f t="shared" si="27"/>
        <v>2.1599999999999997</v>
      </c>
      <c r="I399">
        <f t="shared" si="29"/>
        <v>3.2399999999999993</v>
      </c>
      <c r="J399" s="154"/>
    </row>
    <row r="400" spans="1:10">
      <c r="A400" t="s">
        <v>236</v>
      </c>
      <c r="B400" s="153" t="s">
        <v>619</v>
      </c>
      <c r="C400" s="154">
        <v>34.54</v>
      </c>
      <c r="D400" s="154">
        <v>0.44</v>
      </c>
      <c r="E400" s="154">
        <v>7.1999999999999995E-2</v>
      </c>
      <c r="F400" s="155">
        <f t="shared" si="28"/>
        <v>4.3199999999999994</v>
      </c>
      <c r="G400">
        <f t="shared" si="26"/>
        <v>2.8799999999999994</v>
      </c>
      <c r="H400">
        <f t="shared" si="27"/>
        <v>2.1599999999999997</v>
      </c>
      <c r="I400">
        <f t="shared" si="29"/>
        <v>3.2399999999999993</v>
      </c>
      <c r="J400" s="154"/>
    </row>
    <row r="401" spans="1:10">
      <c r="A401" t="s">
        <v>236</v>
      </c>
      <c r="B401" s="153" t="s">
        <v>620</v>
      </c>
      <c r="C401" s="154">
        <v>1.96</v>
      </c>
      <c r="D401" s="154">
        <v>0.05</v>
      </c>
      <c r="E401" s="154">
        <v>0.01</v>
      </c>
      <c r="F401" s="155">
        <f t="shared" si="28"/>
        <v>0.6</v>
      </c>
      <c r="G401">
        <f t="shared" si="26"/>
        <v>0.39999999999999997</v>
      </c>
      <c r="H401">
        <f t="shared" si="27"/>
        <v>0.3</v>
      </c>
      <c r="I401">
        <f t="shared" si="29"/>
        <v>0.44999999999999996</v>
      </c>
      <c r="J401" s="154"/>
    </row>
    <row r="402" spans="1:10">
      <c r="A402" t="s">
        <v>236</v>
      </c>
      <c r="B402" s="153" t="s">
        <v>621</v>
      </c>
      <c r="C402" s="154">
        <v>2.35</v>
      </c>
      <c r="D402" s="154">
        <v>0.05</v>
      </c>
      <c r="E402" s="154">
        <v>0.01</v>
      </c>
      <c r="F402" s="155">
        <f t="shared" si="28"/>
        <v>0.6</v>
      </c>
      <c r="G402">
        <f t="shared" si="26"/>
        <v>0.39999999999999997</v>
      </c>
      <c r="H402">
        <f t="shared" si="27"/>
        <v>0.3</v>
      </c>
      <c r="I402">
        <f t="shared" si="29"/>
        <v>0.44999999999999996</v>
      </c>
      <c r="J402" s="154"/>
    </row>
    <row r="403" spans="1:10">
      <c r="A403" t="s">
        <v>236</v>
      </c>
      <c r="B403" s="153" t="s">
        <v>622</v>
      </c>
      <c r="C403" s="154">
        <v>2.75</v>
      </c>
      <c r="D403" s="154">
        <v>0.05</v>
      </c>
      <c r="E403" s="154">
        <v>0.01</v>
      </c>
      <c r="F403" s="155">
        <f t="shared" si="28"/>
        <v>0.6</v>
      </c>
      <c r="G403">
        <f t="shared" si="26"/>
        <v>0.39999999999999997</v>
      </c>
      <c r="H403">
        <f t="shared" si="27"/>
        <v>0.3</v>
      </c>
      <c r="I403">
        <f t="shared" si="29"/>
        <v>0.44999999999999996</v>
      </c>
      <c r="J403" s="154"/>
    </row>
    <row r="404" spans="1:10">
      <c r="A404" t="s">
        <v>236</v>
      </c>
      <c r="B404" s="153" t="s">
        <v>623</v>
      </c>
      <c r="C404" s="154">
        <v>2.95</v>
      </c>
      <c r="D404" s="154">
        <v>0.05</v>
      </c>
      <c r="E404" s="154">
        <v>0.01</v>
      </c>
      <c r="F404" s="155">
        <f t="shared" si="28"/>
        <v>0.6</v>
      </c>
      <c r="G404">
        <f t="shared" si="26"/>
        <v>0.39999999999999997</v>
      </c>
      <c r="H404">
        <f t="shared" si="27"/>
        <v>0.3</v>
      </c>
      <c r="I404">
        <f t="shared" si="29"/>
        <v>0.44999999999999996</v>
      </c>
      <c r="J404" s="154"/>
    </row>
    <row r="405" spans="1:10">
      <c r="A405" t="s">
        <v>236</v>
      </c>
      <c r="B405" s="153" t="s">
        <v>624</v>
      </c>
      <c r="C405" s="154">
        <v>3.14</v>
      </c>
      <c r="D405" s="154">
        <v>0.05</v>
      </c>
      <c r="E405" s="154">
        <v>0.01</v>
      </c>
      <c r="F405" s="155">
        <f t="shared" si="28"/>
        <v>0.6</v>
      </c>
      <c r="G405">
        <f t="shared" si="26"/>
        <v>0.39999999999999997</v>
      </c>
      <c r="H405">
        <f t="shared" si="27"/>
        <v>0.3</v>
      </c>
      <c r="I405">
        <f t="shared" si="29"/>
        <v>0.44999999999999996</v>
      </c>
      <c r="J405" s="154"/>
    </row>
    <row r="406" spans="1:10">
      <c r="A406" t="s">
        <v>236</v>
      </c>
      <c r="B406" s="153" t="s">
        <v>625</v>
      </c>
      <c r="C406" s="154">
        <v>3.53</v>
      </c>
      <c r="D406" s="154">
        <v>0.05</v>
      </c>
      <c r="E406" s="154">
        <v>0.01</v>
      </c>
      <c r="F406" s="155">
        <f t="shared" si="28"/>
        <v>0.6</v>
      </c>
      <c r="G406">
        <f t="shared" si="26"/>
        <v>0.39999999999999997</v>
      </c>
      <c r="H406">
        <f t="shared" si="27"/>
        <v>0.3</v>
      </c>
      <c r="I406">
        <f t="shared" si="29"/>
        <v>0.44999999999999996</v>
      </c>
      <c r="J406" s="154"/>
    </row>
    <row r="407" spans="1:10">
      <c r="A407" t="s">
        <v>236</v>
      </c>
      <c r="B407" s="153" t="s">
        <v>626</v>
      </c>
      <c r="C407" s="154">
        <v>3.92</v>
      </c>
      <c r="D407" s="154">
        <v>0.05</v>
      </c>
      <c r="E407" s="154">
        <v>0.01</v>
      </c>
      <c r="F407" s="155">
        <f t="shared" si="28"/>
        <v>0.6</v>
      </c>
      <c r="G407">
        <f t="shared" si="26"/>
        <v>0.39999999999999997</v>
      </c>
      <c r="H407">
        <f t="shared" si="27"/>
        <v>0.3</v>
      </c>
      <c r="I407">
        <f t="shared" si="29"/>
        <v>0.44999999999999996</v>
      </c>
      <c r="J407" s="154"/>
    </row>
    <row r="408" spans="1:10">
      <c r="A408" t="s">
        <v>236</v>
      </c>
      <c r="B408" s="153" t="s">
        <v>627</v>
      </c>
      <c r="C408" s="154">
        <v>0.59</v>
      </c>
      <c r="D408" s="154">
        <v>0.05</v>
      </c>
      <c r="E408" s="154">
        <v>0.01</v>
      </c>
      <c r="F408" s="155">
        <f t="shared" si="28"/>
        <v>0.6</v>
      </c>
      <c r="G408">
        <f t="shared" si="26"/>
        <v>0.39999999999999997</v>
      </c>
      <c r="H408">
        <f t="shared" si="27"/>
        <v>0.3</v>
      </c>
      <c r="I408">
        <f t="shared" si="29"/>
        <v>0.44999999999999996</v>
      </c>
      <c r="J408" s="154"/>
    </row>
    <row r="409" spans="1:10">
      <c r="A409" t="s">
        <v>236</v>
      </c>
      <c r="B409" s="153" t="s">
        <v>628</v>
      </c>
      <c r="C409" s="154">
        <v>0.78</v>
      </c>
      <c r="D409" s="154">
        <v>0.05</v>
      </c>
      <c r="E409" s="154">
        <v>0.01</v>
      </c>
      <c r="F409" s="155">
        <f t="shared" si="28"/>
        <v>0.6</v>
      </c>
      <c r="G409">
        <f t="shared" si="26"/>
        <v>0.39999999999999997</v>
      </c>
      <c r="H409">
        <f t="shared" si="27"/>
        <v>0.3</v>
      </c>
      <c r="I409">
        <f t="shared" si="29"/>
        <v>0.44999999999999996</v>
      </c>
      <c r="J409" s="154"/>
    </row>
    <row r="410" spans="1:10">
      <c r="A410" t="s">
        <v>236</v>
      </c>
      <c r="B410" s="153" t="s">
        <v>629</v>
      </c>
      <c r="C410" s="154">
        <v>0.98</v>
      </c>
      <c r="D410" s="154">
        <v>0.05</v>
      </c>
      <c r="E410" s="154">
        <v>0.01</v>
      </c>
      <c r="F410" s="155">
        <f t="shared" si="28"/>
        <v>0.6</v>
      </c>
      <c r="G410">
        <f t="shared" si="26"/>
        <v>0.39999999999999997</v>
      </c>
      <c r="H410">
        <f t="shared" si="27"/>
        <v>0.3</v>
      </c>
      <c r="I410">
        <f t="shared" si="29"/>
        <v>0.44999999999999996</v>
      </c>
      <c r="J410" s="154"/>
    </row>
    <row r="411" spans="1:10">
      <c r="A411" t="s">
        <v>236</v>
      </c>
      <c r="B411" s="153" t="s">
        <v>630</v>
      </c>
      <c r="C411" s="154">
        <v>1.18</v>
      </c>
      <c r="D411" s="154">
        <v>0.05</v>
      </c>
      <c r="E411" s="154">
        <v>0.01</v>
      </c>
      <c r="F411" s="155">
        <f t="shared" si="28"/>
        <v>0.6</v>
      </c>
      <c r="G411">
        <f t="shared" si="26"/>
        <v>0.39999999999999997</v>
      </c>
      <c r="H411">
        <f t="shared" si="27"/>
        <v>0.3</v>
      </c>
      <c r="I411">
        <f t="shared" si="29"/>
        <v>0.44999999999999996</v>
      </c>
      <c r="J411" s="154"/>
    </row>
    <row r="412" spans="1:10">
      <c r="A412" t="s">
        <v>236</v>
      </c>
      <c r="B412" s="153" t="s">
        <v>631</v>
      </c>
      <c r="C412" s="154">
        <v>1.37</v>
      </c>
      <c r="D412" s="154">
        <v>0.05</v>
      </c>
      <c r="E412" s="154">
        <v>0.01</v>
      </c>
      <c r="F412" s="155">
        <f t="shared" si="28"/>
        <v>0.6</v>
      </c>
      <c r="G412">
        <f t="shared" si="26"/>
        <v>0.39999999999999997</v>
      </c>
      <c r="H412">
        <f t="shared" si="27"/>
        <v>0.3</v>
      </c>
      <c r="I412">
        <f t="shared" si="29"/>
        <v>0.44999999999999996</v>
      </c>
      <c r="J412" s="154"/>
    </row>
    <row r="413" spans="1:10">
      <c r="A413" t="s">
        <v>236</v>
      </c>
      <c r="B413" s="153" t="s">
        <v>632</v>
      </c>
      <c r="C413" s="154">
        <v>1.57</v>
      </c>
      <c r="D413" s="154">
        <v>0.05</v>
      </c>
      <c r="E413" s="154">
        <v>0.01</v>
      </c>
      <c r="F413" s="155">
        <f t="shared" si="28"/>
        <v>0.6</v>
      </c>
      <c r="G413">
        <f t="shared" si="26"/>
        <v>0.39999999999999997</v>
      </c>
      <c r="H413">
        <f t="shared" si="27"/>
        <v>0.3</v>
      </c>
      <c r="I413">
        <f t="shared" si="29"/>
        <v>0.44999999999999996</v>
      </c>
      <c r="J413" s="154"/>
    </row>
    <row r="414" spans="1:10">
      <c r="A414" t="s">
        <v>236</v>
      </c>
      <c r="B414" s="153" t="s">
        <v>633</v>
      </c>
      <c r="C414" s="154">
        <v>2.35</v>
      </c>
      <c r="D414" s="154">
        <v>0.06</v>
      </c>
      <c r="E414" s="154">
        <v>0.01</v>
      </c>
      <c r="F414" s="155">
        <f t="shared" si="28"/>
        <v>0.6</v>
      </c>
      <c r="G414">
        <f t="shared" si="26"/>
        <v>0.39999999999999997</v>
      </c>
      <c r="H414">
        <f t="shared" si="27"/>
        <v>0.3</v>
      </c>
      <c r="I414">
        <f t="shared" si="29"/>
        <v>0.44999999999999996</v>
      </c>
      <c r="J414" s="154"/>
    </row>
    <row r="415" spans="1:10">
      <c r="A415" t="s">
        <v>236</v>
      </c>
      <c r="B415" s="153" t="s">
        <v>634</v>
      </c>
      <c r="C415" s="154">
        <v>2.83</v>
      </c>
      <c r="D415" s="154">
        <v>0.06</v>
      </c>
      <c r="E415" s="154">
        <v>1.2E-2</v>
      </c>
      <c r="F415" s="155">
        <f t="shared" si="28"/>
        <v>0.72</v>
      </c>
      <c r="G415">
        <f t="shared" si="26"/>
        <v>0.48</v>
      </c>
      <c r="H415">
        <f t="shared" si="27"/>
        <v>0.36</v>
      </c>
      <c r="I415">
        <f t="shared" si="29"/>
        <v>0.54</v>
      </c>
      <c r="J415" s="154"/>
    </row>
    <row r="416" spans="1:10">
      <c r="A416" t="s">
        <v>236</v>
      </c>
      <c r="B416" s="153" t="s">
        <v>635</v>
      </c>
      <c r="C416" s="154">
        <v>3.3</v>
      </c>
      <c r="D416" s="154">
        <v>0.06</v>
      </c>
      <c r="E416" s="154">
        <v>1.2E-2</v>
      </c>
      <c r="F416" s="155">
        <f t="shared" si="28"/>
        <v>0.72</v>
      </c>
      <c r="G416">
        <f t="shared" si="26"/>
        <v>0.48</v>
      </c>
      <c r="H416">
        <f t="shared" si="27"/>
        <v>0.36</v>
      </c>
      <c r="I416">
        <f t="shared" si="29"/>
        <v>0.54</v>
      </c>
      <c r="J416" s="154"/>
    </row>
    <row r="417" spans="1:10">
      <c r="A417" t="s">
        <v>236</v>
      </c>
      <c r="B417" s="153" t="s">
        <v>636</v>
      </c>
      <c r="C417" s="154">
        <v>3.52</v>
      </c>
      <c r="D417" s="154">
        <v>0.06</v>
      </c>
      <c r="E417" s="154">
        <v>1.2E-2</v>
      </c>
      <c r="F417" s="155">
        <f t="shared" si="28"/>
        <v>0.72</v>
      </c>
      <c r="G417">
        <f t="shared" si="26"/>
        <v>0.48</v>
      </c>
      <c r="H417">
        <f t="shared" si="27"/>
        <v>0.36</v>
      </c>
      <c r="I417">
        <f t="shared" si="29"/>
        <v>0.54</v>
      </c>
      <c r="J417" s="154"/>
    </row>
    <row r="418" spans="1:10">
      <c r="A418" t="s">
        <v>236</v>
      </c>
      <c r="B418" s="153" t="s">
        <v>637</v>
      </c>
      <c r="C418" s="154">
        <v>3.77</v>
      </c>
      <c r="D418" s="154">
        <v>0.06</v>
      </c>
      <c r="E418" s="154">
        <v>1.2E-2</v>
      </c>
      <c r="F418" s="155">
        <f t="shared" si="28"/>
        <v>0.72</v>
      </c>
      <c r="G418">
        <f t="shared" si="26"/>
        <v>0.48</v>
      </c>
      <c r="H418">
        <f t="shared" si="27"/>
        <v>0.36</v>
      </c>
      <c r="I418">
        <f t="shared" si="29"/>
        <v>0.54</v>
      </c>
      <c r="J418" s="154"/>
    </row>
    <row r="419" spans="1:10">
      <c r="A419" t="s">
        <v>236</v>
      </c>
      <c r="B419" s="153" t="s">
        <v>638</v>
      </c>
      <c r="C419" s="154">
        <v>4.24</v>
      </c>
      <c r="D419" s="154">
        <v>0.06</v>
      </c>
      <c r="E419" s="154">
        <v>1.2E-2</v>
      </c>
      <c r="F419" s="155">
        <f t="shared" si="28"/>
        <v>0.72</v>
      </c>
      <c r="G419">
        <f t="shared" si="26"/>
        <v>0.48</v>
      </c>
      <c r="H419">
        <f t="shared" si="27"/>
        <v>0.36</v>
      </c>
      <c r="I419">
        <f t="shared" si="29"/>
        <v>0.54</v>
      </c>
      <c r="J419" s="154"/>
    </row>
    <row r="420" spans="1:10">
      <c r="A420" t="s">
        <v>236</v>
      </c>
      <c r="B420" s="153" t="s">
        <v>639</v>
      </c>
      <c r="C420" s="154">
        <v>4.71</v>
      </c>
      <c r="D420" s="154">
        <v>0.06</v>
      </c>
      <c r="E420" s="154">
        <v>1.2E-2</v>
      </c>
      <c r="F420" s="155">
        <f t="shared" si="28"/>
        <v>0.72</v>
      </c>
      <c r="G420">
        <f t="shared" si="26"/>
        <v>0.48</v>
      </c>
      <c r="H420">
        <f t="shared" si="27"/>
        <v>0.36</v>
      </c>
      <c r="I420">
        <f t="shared" si="29"/>
        <v>0.54</v>
      </c>
      <c r="J420" s="154"/>
    </row>
    <row r="421" spans="1:10">
      <c r="A421" t="s">
        <v>236</v>
      </c>
      <c r="B421" s="153" t="s">
        <v>640</v>
      </c>
      <c r="C421" s="154">
        <v>5.18</v>
      </c>
      <c r="D421" s="154">
        <v>0.06</v>
      </c>
      <c r="E421" s="154">
        <v>1.2E-2</v>
      </c>
      <c r="F421" s="155">
        <f t="shared" si="28"/>
        <v>0.72</v>
      </c>
      <c r="G421">
        <f t="shared" si="26"/>
        <v>0.48</v>
      </c>
      <c r="H421">
        <f t="shared" si="27"/>
        <v>0.36</v>
      </c>
      <c r="I421">
        <f t="shared" si="29"/>
        <v>0.54</v>
      </c>
      <c r="J421" s="154"/>
    </row>
    <row r="422" spans="1:10">
      <c r="A422" t="s">
        <v>236</v>
      </c>
      <c r="B422" s="153" t="s">
        <v>641</v>
      </c>
      <c r="C422" s="154">
        <v>5.85</v>
      </c>
      <c r="D422" s="154">
        <v>0.06</v>
      </c>
      <c r="E422" s="154">
        <v>1.2E-2</v>
      </c>
      <c r="F422" s="155">
        <f t="shared" si="28"/>
        <v>0.72</v>
      </c>
      <c r="G422">
        <f t="shared" si="26"/>
        <v>0.48</v>
      </c>
      <c r="H422">
        <f t="shared" si="27"/>
        <v>0.36</v>
      </c>
      <c r="I422">
        <f t="shared" si="29"/>
        <v>0.54</v>
      </c>
      <c r="J422" s="154"/>
    </row>
    <row r="423" spans="1:10">
      <c r="A423" t="s">
        <v>236</v>
      </c>
      <c r="B423" s="153" t="s">
        <v>642</v>
      </c>
      <c r="C423" s="154">
        <v>0.7</v>
      </c>
      <c r="D423" s="154">
        <v>0.06</v>
      </c>
      <c r="E423" s="154">
        <v>0.01</v>
      </c>
      <c r="F423" s="155">
        <f t="shared" si="28"/>
        <v>0.6</v>
      </c>
      <c r="G423">
        <f t="shared" si="26"/>
        <v>0.39999999999999997</v>
      </c>
      <c r="H423">
        <f t="shared" si="27"/>
        <v>0.3</v>
      </c>
      <c r="I423">
        <f t="shared" si="29"/>
        <v>0.44999999999999996</v>
      </c>
      <c r="J423" s="154"/>
    </row>
    <row r="424" spans="1:10">
      <c r="A424" t="s">
        <v>236</v>
      </c>
      <c r="B424" s="153" t="s">
        <v>643</v>
      </c>
      <c r="C424" s="154">
        <v>0.94</v>
      </c>
      <c r="D424" s="154">
        <v>0.06</v>
      </c>
      <c r="E424" s="154">
        <v>0.01</v>
      </c>
      <c r="F424" s="155">
        <f t="shared" si="28"/>
        <v>0.6</v>
      </c>
      <c r="G424">
        <f t="shared" si="26"/>
        <v>0.39999999999999997</v>
      </c>
      <c r="H424">
        <f t="shared" si="27"/>
        <v>0.3</v>
      </c>
      <c r="I424">
        <f t="shared" si="29"/>
        <v>0.44999999999999996</v>
      </c>
      <c r="J424" s="154"/>
    </row>
    <row r="425" spans="1:10">
      <c r="A425" t="s">
        <v>236</v>
      </c>
      <c r="B425" s="153" t="s">
        <v>644</v>
      </c>
      <c r="C425" s="154">
        <v>1.18</v>
      </c>
      <c r="D425" s="154">
        <v>0.06</v>
      </c>
      <c r="E425" s="154">
        <v>0.01</v>
      </c>
      <c r="F425" s="155">
        <f t="shared" si="28"/>
        <v>0.6</v>
      </c>
      <c r="G425">
        <f t="shared" si="26"/>
        <v>0.39999999999999997</v>
      </c>
      <c r="H425">
        <f t="shared" si="27"/>
        <v>0.3</v>
      </c>
      <c r="I425">
        <f t="shared" si="29"/>
        <v>0.44999999999999996</v>
      </c>
      <c r="J425" s="154"/>
    </row>
    <row r="426" spans="1:10">
      <c r="A426" t="s">
        <v>236</v>
      </c>
      <c r="B426" s="153" t="s">
        <v>645</v>
      </c>
      <c r="C426" s="154">
        <v>1.41</v>
      </c>
      <c r="D426" s="154">
        <v>0.06</v>
      </c>
      <c r="E426" s="154">
        <v>0.01</v>
      </c>
      <c r="F426" s="155">
        <f t="shared" si="28"/>
        <v>0.6</v>
      </c>
      <c r="G426">
        <f t="shared" si="26"/>
        <v>0.39999999999999997</v>
      </c>
      <c r="H426">
        <f t="shared" si="27"/>
        <v>0.3</v>
      </c>
      <c r="I426">
        <f t="shared" si="29"/>
        <v>0.44999999999999996</v>
      </c>
      <c r="J426" s="154"/>
    </row>
    <row r="427" spans="1:10">
      <c r="A427" t="s">
        <v>236</v>
      </c>
      <c r="B427" s="153" t="s">
        <v>646</v>
      </c>
      <c r="C427" s="154">
        <v>1.65</v>
      </c>
      <c r="D427" s="154">
        <v>0.06</v>
      </c>
      <c r="E427" s="154">
        <v>0.01</v>
      </c>
      <c r="F427" s="155">
        <f t="shared" si="28"/>
        <v>0.6</v>
      </c>
      <c r="G427">
        <f t="shared" si="26"/>
        <v>0.39999999999999997</v>
      </c>
      <c r="H427">
        <f t="shared" si="27"/>
        <v>0.3</v>
      </c>
      <c r="I427">
        <f t="shared" si="29"/>
        <v>0.44999999999999996</v>
      </c>
      <c r="J427" s="154"/>
    </row>
    <row r="428" spans="1:10">
      <c r="A428" t="s">
        <v>236</v>
      </c>
      <c r="B428" s="153" t="s">
        <v>647</v>
      </c>
      <c r="C428" s="154">
        <v>1.88</v>
      </c>
      <c r="D428" s="154">
        <v>0.06</v>
      </c>
      <c r="E428" s="154">
        <v>0.01</v>
      </c>
      <c r="F428" s="155">
        <f t="shared" si="28"/>
        <v>0.6</v>
      </c>
      <c r="G428">
        <f t="shared" si="26"/>
        <v>0.39999999999999997</v>
      </c>
      <c r="H428">
        <f t="shared" si="27"/>
        <v>0.3</v>
      </c>
      <c r="I428">
        <f t="shared" si="29"/>
        <v>0.44999999999999996</v>
      </c>
      <c r="J428" s="154"/>
    </row>
    <row r="429" spans="1:10">
      <c r="A429" t="s">
        <v>236</v>
      </c>
      <c r="B429" s="153" t="s">
        <v>648</v>
      </c>
      <c r="C429" s="154">
        <v>47.1</v>
      </c>
      <c r="D429" s="154">
        <v>0.6</v>
      </c>
      <c r="E429" s="154">
        <v>0.10400000000000001</v>
      </c>
      <c r="F429" s="155">
        <f t="shared" si="28"/>
        <v>6.24</v>
      </c>
      <c r="G429">
        <f t="shared" si="26"/>
        <v>4.16</v>
      </c>
      <c r="H429">
        <f t="shared" si="27"/>
        <v>3.12</v>
      </c>
      <c r="I429">
        <f t="shared" si="29"/>
        <v>4.68</v>
      </c>
      <c r="J429" s="154"/>
    </row>
    <row r="430" spans="1:10">
      <c r="A430" t="s">
        <v>236</v>
      </c>
      <c r="B430" s="153" t="s">
        <v>649</v>
      </c>
      <c r="C430" s="154">
        <v>2.75</v>
      </c>
      <c r="D430" s="154">
        <v>7.0000000000000007E-2</v>
      </c>
      <c r="E430" s="154">
        <v>1.2E-2</v>
      </c>
      <c r="F430" s="155">
        <f t="shared" si="28"/>
        <v>0.72</v>
      </c>
      <c r="G430">
        <f t="shared" si="26"/>
        <v>0.48</v>
      </c>
      <c r="H430">
        <f t="shared" si="27"/>
        <v>0.36</v>
      </c>
      <c r="I430">
        <f t="shared" si="29"/>
        <v>0.54</v>
      </c>
      <c r="J430" s="154"/>
    </row>
    <row r="431" spans="1:10">
      <c r="A431" t="s">
        <v>236</v>
      </c>
      <c r="B431" s="153" t="s">
        <v>650</v>
      </c>
      <c r="C431" s="154">
        <v>3.3</v>
      </c>
      <c r="D431" s="154">
        <v>7.0000000000000007E-2</v>
      </c>
      <c r="E431" s="154">
        <v>1.2E-2</v>
      </c>
      <c r="F431" s="155">
        <f t="shared" si="28"/>
        <v>0.72</v>
      </c>
      <c r="G431">
        <f t="shared" si="26"/>
        <v>0.48</v>
      </c>
      <c r="H431">
        <f t="shared" si="27"/>
        <v>0.36</v>
      </c>
      <c r="I431">
        <f t="shared" si="29"/>
        <v>0.54</v>
      </c>
      <c r="J431" s="154"/>
    </row>
    <row r="432" spans="1:10">
      <c r="A432" t="s">
        <v>236</v>
      </c>
      <c r="B432" s="153" t="s">
        <v>651</v>
      </c>
      <c r="C432" s="154">
        <v>3.85</v>
      </c>
      <c r="D432" s="154">
        <v>7.0000000000000007E-2</v>
      </c>
      <c r="E432" s="154">
        <v>1.2E-2</v>
      </c>
      <c r="F432" s="155">
        <f t="shared" si="28"/>
        <v>0.72</v>
      </c>
      <c r="G432">
        <f t="shared" si="26"/>
        <v>0.48</v>
      </c>
      <c r="H432">
        <f t="shared" si="27"/>
        <v>0.36</v>
      </c>
      <c r="I432">
        <f t="shared" si="29"/>
        <v>0.54</v>
      </c>
      <c r="J432" s="154"/>
    </row>
    <row r="433" spans="1:10">
      <c r="A433" t="s">
        <v>236</v>
      </c>
      <c r="B433" s="153" t="s">
        <v>652</v>
      </c>
      <c r="C433" s="154">
        <v>4.12</v>
      </c>
      <c r="D433" s="154">
        <v>7.0000000000000007E-2</v>
      </c>
      <c r="E433" s="154">
        <v>1.2E-2</v>
      </c>
      <c r="F433" s="155">
        <f t="shared" si="28"/>
        <v>0.72</v>
      </c>
      <c r="G433">
        <f t="shared" si="26"/>
        <v>0.48</v>
      </c>
      <c r="H433">
        <f t="shared" si="27"/>
        <v>0.36</v>
      </c>
      <c r="I433">
        <f t="shared" si="29"/>
        <v>0.54</v>
      </c>
      <c r="J433" s="154"/>
    </row>
    <row r="434" spans="1:10">
      <c r="A434" t="s">
        <v>236</v>
      </c>
      <c r="B434" s="153" t="s">
        <v>653</v>
      </c>
      <c r="C434" s="154">
        <v>4.4000000000000004</v>
      </c>
      <c r="D434" s="154">
        <v>7.0000000000000007E-2</v>
      </c>
      <c r="E434" s="154">
        <v>1.2E-2</v>
      </c>
      <c r="F434" s="155">
        <f t="shared" si="28"/>
        <v>0.72</v>
      </c>
      <c r="G434">
        <f t="shared" si="26"/>
        <v>0.48</v>
      </c>
      <c r="H434">
        <f t="shared" si="27"/>
        <v>0.36</v>
      </c>
      <c r="I434">
        <f t="shared" si="29"/>
        <v>0.54</v>
      </c>
      <c r="J434" s="154"/>
    </row>
    <row r="435" spans="1:10">
      <c r="A435" t="s">
        <v>236</v>
      </c>
      <c r="B435" s="153" t="s">
        <v>654</v>
      </c>
      <c r="C435" s="154">
        <v>4.95</v>
      </c>
      <c r="D435" s="154">
        <v>7.0000000000000007E-2</v>
      </c>
      <c r="E435" s="154">
        <v>1.2E-2</v>
      </c>
      <c r="F435" s="155">
        <f t="shared" si="28"/>
        <v>0.72</v>
      </c>
      <c r="G435">
        <f t="shared" si="26"/>
        <v>0.48</v>
      </c>
      <c r="H435">
        <f t="shared" si="27"/>
        <v>0.36</v>
      </c>
      <c r="I435">
        <f t="shared" si="29"/>
        <v>0.54</v>
      </c>
      <c r="J435" s="154"/>
    </row>
    <row r="436" spans="1:10">
      <c r="A436" t="s">
        <v>236</v>
      </c>
      <c r="B436" s="153" t="s">
        <v>655</v>
      </c>
      <c r="C436" s="154">
        <v>5.5</v>
      </c>
      <c r="D436" s="154">
        <v>7.0000000000000007E-2</v>
      </c>
      <c r="E436" s="154">
        <v>1.2E-2</v>
      </c>
      <c r="F436" s="155">
        <f t="shared" si="28"/>
        <v>0.72</v>
      </c>
      <c r="G436">
        <f t="shared" si="26"/>
        <v>0.48</v>
      </c>
      <c r="H436">
        <f t="shared" si="27"/>
        <v>0.36</v>
      </c>
      <c r="I436">
        <f t="shared" si="29"/>
        <v>0.54</v>
      </c>
      <c r="J436" s="154"/>
    </row>
    <row r="437" spans="1:10">
      <c r="A437" t="s">
        <v>236</v>
      </c>
      <c r="B437" s="153" t="s">
        <v>656</v>
      </c>
      <c r="C437" s="154">
        <v>6.05</v>
      </c>
      <c r="D437" s="154">
        <v>7.0000000000000007E-2</v>
      </c>
      <c r="E437" s="154">
        <v>1.2E-2</v>
      </c>
      <c r="F437" s="155">
        <f t="shared" si="28"/>
        <v>0.72</v>
      </c>
      <c r="G437">
        <f t="shared" si="26"/>
        <v>0.48</v>
      </c>
      <c r="H437">
        <f t="shared" si="27"/>
        <v>0.36</v>
      </c>
      <c r="I437">
        <f t="shared" si="29"/>
        <v>0.54</v>
      </c>
      <c r="J437" s="154"/>
    </row>
    <row r="438" spans="1:10">
      <c r="A438" t="s">
        <v>236</v>
      </c>
      <c r="B438" s="153" t="s">
        <v>657</v>
      </c>
      <c r="C438" s="154">
        <v>6.87</v>
      </c>
      <c r="D438" s="154">
        <v>7.0000000000000007E-2</v>
      </c>
      <c r="E438" s="154">
        <v>1.2E-2</v>
      </c>
      <c r="F438" s="155">
        <f t="shared" si="28"/>
        <v>0.72</v>
      </c>
      <c r="G438">
        <f t="shared" si="26"/>
        <v>0.48</v>
      </c>
      <c r="H438">
        <f t="shared" si="27"/>
        <v>0.36</v>
      </c>
      <c r="I438">
        <f t="shared" si="29"/>
        <v>0.54</v>
      </c>
      <c r="J438" s="154"/>
    </row>
    <row r="439" spans="1:10">
      <c r="A439" t="s">
        <v>236</v>
      </c>
      <c r="B439" s="153" t="s">
        <v>658</v>
      </c>
      <c r="C439" s="154">
        <v>0.82</v>
      </c>
      <c r="D439" s="154">
        <v>7.0000000000000007E-2</v>
      </c>
      <c r="E439" s="154">
        <v>1.2E-2</v>
      </c>
      <c r="F439" s="155">
        <f t="shared" si="28"/>
        <v>0.72</v>
      </c>
      <c r="G439">
        <f t="shared" si="26"/>
        <v>0.48</v>
      </c>
      <c r="H439">
        <f t="shared" si="27"/>
        <v>0.36</v>
      </c>
      <c r="I439">
        <f t="shared" si="29"/>
        <v>0.54</v>
      </c>
      <c r="J439" s="154"/>
    </row>
    <row r="440" spans="1:10">
      <c r="A440" t="s">
        <v>236</v>
      </c>
      <c r="B440" s="153" t="s">
        <v>659</v>
      </c>
      <c r="C440" s="154">
        <v>8.24</v>
      </c>
      <c r="D440" s="154">
        <v>7.0000000000000007E-2</v>
      </c>
      <c r="E440" s="154">
        <v>1.2E-2</v>
      </c>
      <c r="F440" s="155">
        <f t="shared" si="28"/>
        <v>0.72</v>
      </c>
      <c r="G440">
        <f t="shared" si="26"/>
        <v>0.48</v>
      </c>
      <c r="H440">
        <f t="shared" si="27"/>
        <v>0.36</v>
      </c>
      <c r="I440">
        <f t="shared" si="29"/>
        <v>0.54</v>
      </c>
      <c r="J440" s="154"/>
    </row>
    <row r="441" spans="1:10">
      <c r="A441" t="s">
        <v>236</v>
      </c>
      <c r="B441" s="153" t="s">
        <v>660</v>
      </c>
      <c r="C441" s="154">
        <v>1.1000000000000001</v>
      </c>
      <c r="D441" s="154">
        <v>7.0000000000000007E-2</v>
      </c>
      <c r="E441" s="154">
        <v>1.2E-2</v>
      </c>
      <c r="F441" s="155">
        <f t="shared" si="28"/>
        <v>0.72</v>
      </c>
      <c r="G441">
        <f t="shared" si="26"/>
        <v>0.48</v>
      </c>
      <c r="H441">
        <f t="shared" si="27"/>
        <v>0.36</v>
      </c>
      <c r="I441">
        <f t="shared" si="29"/>
        <v>0.54</v>
      </c>
      <c r="J441" s="154"/>
    </row>
    <row r="442" spans="1:10">
      <c r="A442" t="s">
        <v>236</v>
      </c>
      <c r="B442" s="153" t="s">
        <v>661</v>
      </c>
      <c r="C442" s="154">
        <v>1.37</v>
      </c>
      <c r="D442" s="154">
        <v>7.0000000000000007E-2</v>
      </c>
      <c r="E442" s="154">
        <v>1.2E-2</v>
      </c>
      <c r="F442" s="155">
        <f t="shared" si="28"/>
        <v>0.72</v>
      </c>
      <c r="G442">
        <f t="shared" si="26"/>
        <v>0.48</v>
      </c>
      <c r="H442">
        <f t="shared" si="27"/>
        <v>0.36</v>
      </c>
      <c r="I442">
        <f t="shared" si="29"/>
        <v>0.54</v>
      </c>
      <c r="J442" s="154"/>
    </row>
    <row r="443" spans="1:10">
      <c r="A443" t="s">
        <v>236</v>
      </c>
      <c r="B443" s="153" t="s">
        <v>662</v>
      </c>
      <c r="C443" s="154">
        <v>1.65</v>
      </c>
      <c r="D443" s="154">
        <v>7.0000000000000007E-2</v>
      </c>
      <c r="E443" s="154">
        <v>1.2E-2</v>
      </c>
      <c r="F443" s="155">
        <f t="shared" si="28"/>
        <v>0.72</v>
      </c>
      <c r="G443">
        <f t="shared" si="26"/>
        <v>0.48</v>
      </c>
      <c r="H443">
        <f t="shared" si="27"/>
        <v>0.36</v>
      </c>
      <c r="I443">
        <f t="shared" si="29"/>
        <v>0.54</v>
      </c>
      <c r="J443" s="154"/>
    </row>
    <row r="444" spans="1:10">
      <c r="A444" t="s">
        <v>236</v>
      </c>
      <c r="B444" s="153" t="s">
        <v>663</v>
      </c>
      <c r="C444" s="154">
        <v>1.92</v>
      </c>
      <c r="D444" s="154">
        <v>7.0000000000000007E-2</v>
      </c>
      <c r="E444" s="154">
        <v>1.2E-2</v>
      </c>
      <c r="F444" s="155">
        <f t="shared" si="28"/>
        <v>0.72</v>
      </c>
      <c r="G444">
        <f t="shared" si="26"/>
        <v>0.48</v>
      </c>
      <c r="H444">
        <f t="shared" si="27"/>
        <v>0.36</v>
      </c>
      <c r="I444">
        <f t="shared" si="29"/>
        <v>0.54</v>
      </c>
      <c r="J444" s="154"/>
    </row>
    <row r="445" spans="1:10">
      <c r="A445" t="s">
        <v>236</v>
      </c>
      <c r="B445" s="153" t="s">
        <v>664</v>
      </c>
      <c r="C445" s="154">
        <v>2.2000000000000002</v>
      </c>
      <c r="D445" s="154">
        <v>7.0000000000000007E-2</v>
      </c>
      <c r="E445" s="154">
        <v>1.2E-2</v>
      </c>
      <c r="F445" s="155">
        <f t="shared" si="28"/>
        <v>0.72</v>
      </c>
      <c r="G445">
        <f t="shared" si="26"/>
        <v>0.48</v>
      </c>
      <c r="H445">
        <f t="shared" si="27"/>
        <v>0.36</v>
      </c>
      <c r="I445">
        <f t="shared" si="29"/>
        <v>0.54</v>
      </c>
      <c r="J445" s="154"/>
    </row>
    <row r="446" spans="1:10">
      <c r="A446" t="s">
        <v>236</v>
      </c>
      <c r="B446" s="153" t="s">
        <v>665</v>
      </c>
      <c r="C446" s="154">
        <v>3.14</v>
      </c>
      <c r="D446" s="154">
        <v>0.08</v>
      </c>
      <c r="E446" s="154">
        <v>1.2E-2</v>
      </c>
      <c r="F446" s="155">
        <f t="shared" si="28"/>
        <v>0.72</v>
      </c>
      <c r="G446">
        <f t="shared" si="26"/>
        <v>0.48</v>
      </c>
      <c r="H446">
        <f t="shared" si="27"/>
        <v>0.36</v>
      </c>
      <c r="I446">
        <f t="shared" si="29"/>
        <v>0.54</v>
      </c>
      <c r="J446" s="154"/>
    </row>
    <row r="447" spans="1:10">
      <c r="A447" t="s">
        <v>236</v>
      </c>
      <c r="B447" s="153" t="s">
        <v>666</v>
      </c>
      <c r="C447" s="154">
        <v>3.77</v>
      </c>
      <c r="D447" s="154">
        <v>0.08</v>
      </c>
      <c r="E447" s="154">
        <v>1.6E-2</v>
      </c>
      <c r="F447" s="155">
        <f t="shared" si="28"/>
        <v>0.96</v>
      </c>
      <c r="G447">
        <f t="shared" si="26"/>
        <v>0.6399999999999999</v>
      </c>
      <c r="H447">
        <f t="shared" si="27"/>
        <v>0.48</v>
      </c>
      <c r="I447">
        <f t="shared" si="29"/>
        <v>0.72</v>
      </c>
      <c r="J447" s="154"/>
    </row>
    <row r="448" spans="1:10">
      <c r="A448" t="s">
        <v>236</v>
      </c>
      <c r="B448" s="153" t="s">
        <v>667</v>
      </c>
      <c r="C448" s="154">
        <v>4.4000000000000004</v>
      </c>
      <c r="D448" s="154">
        <v>0.08</v>
      </c>
      <c r="E448" s="154">
        <v>1.6E-2</v>
      </c>
      <c r="F448" s="155">
        <f t="shared" si="28"/>
        <v>0.96</v>
      </c>
      <c r="G448">
        <f t="shared" si="26"/>
        <v>0.6399999999999999</v>
      </c>
      <c r="H448">
        <f t="shared" si="27"/>
        <v>0.48</v>
      </c>
      <c r="I448">
        <f t="shared" si="29"/>
        <v>0.72</v>
      </c>
      <c r="J448" s="154"/>
    </row>
    <row r="449" spans="1:10">
      <c r="A449" t="s">
        <v>236</v>
      </c>
      <c r="B449" s="153" t="s">
        <v>668</v>
      </c>
      <c r="C449" s="154">
        <v>4.71</v>
      </c>
      <c r="D449" s="154">
        <v>0.08</v>
      </c>
      <c r="E449" s="154">
        <v>1.6E-2</v>
      </c>
      <c r="F449" s="155">
        <f t="shared" si="28"/>
        <v>0.96</v>
      </c>
      <c r="G449">
        <f t="shared" si="26"/>
        <v>0.6399999999999999</v>
      </c>
      <c r="H449">
        <f t="shared" si="27"/>
        <v>0.48</v>
      </c>
      <c r="I449">
        <f t="shared" si="29"/>
        <v>0.72</v>
      </c>
      <c r="J449" s="154"/>
    </row>
    <row r="450" spans="1:10">
      <c r="A450" t="s">
        <v>236</v>
      </c>
      <c r="B450" s="153" t="s">
        <v>669</v>
      </c>
      <c r="C450" s="154">
        <v>5.0199999999999996</v>
      </c>
      <c r="D450" s="154">
        <v>0.08</v>
      </c>
      <c r="E450" s="154">
        <v>1.6E-2</v>
      </c>
      <c r="F450" s="155">
        <f t="shared" si="28"/>
        <v>0.96</v>
      </c>
      <c r="G450">
        <f t="shared" ref="G450:G513" si="30">40/60*F450</f>
        <v>0.6399999999999999</v>
      </c>
      <c r="H450">
        <f t="shared" ref="H450:H513" si="31">(30/60*F450)</f>
        <v>0.48</v>
      </c>
      <c r="I450">
        <f t="shared" si="29"/>
        <v>0.72</v>
      </c>
      <c r="J450" s="154"/>
    </row>
    <row r="451" spans="1:10">
      <c r="A451" t="s">
        <v>236</v>
      </c>
      <c r="B451" s="153" t="s">
        <v>670</v>
      </c>
      <c r="C451" s="154">
        <v>5.65</v>
      </c>
      <c r="D451" s="154">
        <v>0.08</v>
      </c>
      <c r="E451" s="154">
        <v>1.6E-2</v>
      </c>
      <c r="F451" s="155">
        <f t="shared" ref="F451:F514" si="32">E451*60</f>
        <v>0.96</v>
      </c>
      <c r="G451">
        <f t="shared" si="30"/>
        <v>0.6399999999999999</v>
      </c>
      <c r="H451">
        <f t="shared" si="31"/>
        <v>0.48</v>
      </c>
      <c r="I451">
        <f t="shared" ref="I451:I514" si="33">45/60*F451</f>
        <v>0.72</v>
      </c>
      <c r="J451" s="154"/>
    </row>
    <row r="452" spans="1:10">
      <c r="A452" t="s">
        <v>236</v>
      </c>
      <c r="B452" s="153" t="s">
        <v>671</v>
      </c>
      <c r="C452" s="154">
        <v>6.28</v>
      </c>
      <c r="D452" s="154">
        <v>0.08</v>
      </c>
      <c r="E452" s="154">
        <v>1.6E-2</v>
      </c>
      <c r="F452" s="155">
        <f t="shared" si="32"/>
        <v>0.96</v>
      </c>
      <c r="G452">
        <f t="shared" si="30"/>
        <v>0.6399999999999999</v>
      </c>
      <c r="H452">
        <f t="shared" si="31"/>
        <v>0.48</v>
      </c>
      <c r="I452">
        <f t="shared" si="33"/>
        <v>0.72</v>
      </c>
      <c r="J452" s="154"/>
    </row>
    <row r="453" spans="1:10">
      <c r="A453" t="s">
        <v>236</v>
      </c>
      <c r="B453" s="153" t="s">
        <v>672</v>
      </c>
      <c r="C453" s="154">
        <v>6.91</v>
      </c>
      <c r="D453" s="154">
        <v>0.08</v>
      </c>
      <c r="E453" s="154">
        <v>1.6E-2</v>
      </c>
      <c r="F453" s="155">
        <f t="shared" si="32"/>
        <v>0.96</v>
      </c>
      <c r="G453">
        <f t="shared" si="30"/>
        <v>0.6399999999999999</v>
      </c>
      <c r="H453">
        <f t="shared" si="31"/>
        <v>0.48</v>
      </c>
      <c r="I453">
        <f t="shared" si="33"/>
        <v>0.72</v>
      </c>
      <c r="J453" s="154"/>
    </row>
    <row r="454" spans="1:10">
      <c r="A454" t="s">
        <v>236</v>
      </c>
      <c r="B454" s="153" t="s">
        <v>673</v>
      </c>
      <c r="C454" s="154">
        <v>7.85</v>
      </c>
      <c r="D454" s="154">
        <v>0.08</v>
      </c>
      <c r="E454" s="154">
        <v>1.6E-2</v>
      </c>
      <c r="F454" s="155">
        <f t="shared" si="32"/>
        <v>0.96</v>
      </c>
      <c r="G454">
        <f t="shared" si="30"/>
        <v>0.6399999999999999</v>
      </c>
      <c r="H454">
        <f t="shared" si="31"/>
        <v>0.48</v>
      </c>
      <c r="I454">
        <f t="shared" si="33"/>
        <v>0.72</v>
      </c>
      <c r="J454" s="154"/>
    </row>
    <row r="455" spans="1:10">
      <c r="A455" t="s">
        <v>236</v>
      </c>
      <c r="B455" s="153" t="s">
        <v>674</v>
      </c>
      <c r="C455" s="154">
        <v>0.94</v>
      </c>
      <c r="D455" s="154">
        <v>0.08</v>
      </c>
      <c r="E455" s="154">
        <v>1.2E-2</v>
      </c>
      <c r="F455" s="155">
        <f t="shared" si="32"/>
        <v>0.72</v>
      </c>
      <c r="G455">
        <f t="shared" si="30"/>
        <v>0.48</v>
      </c>
      <c r="H455">
        <f t="shared" si="31"/>
        <v>0.36</v>
      </c>
      <c r="I455">
        <f t="shared" si="33"/>
        <v>0.54</v>
      </c>
      <c r="J455" s="154"/>
    </row>
    <row r="456" spans="1:10">
      <c r="A456" t="s">
        <v>236</v>
      </c>
      <c r="B456" s="153" t="s">
        <v>675</v>
      </c>
      <c r="C456" s="154">
        <v>9.42</v>
      </c>
      <c r="D456" s="154">
        <v>0.08</v>
      </c>
      <c r="E456" s="154">
        <v>1.6E-2</v>
      </c>
      <c r="F456" s="155">
        <f t="shared" si="32"/>
        <v>0.96</v>
      </c>
      <c r="G456">
        <f t="shared" si="30"/>
        <v>0.6399999999999999</v>
      </c>
      <c r="H456">
        <f t="shared" si="31"/>
        <v>0.48</v>
      </c>
      <c r="I456">
        <f t="shared" si="33"/>
        <v>0.72</v>
      </c>
      <c r="J456" s="154"/>
    </row>
    <row r="457" spans="1:10">
      <c r="A457" t="s">
        <v>236</v>
      </c>
      <c r="B457" s="153" t="s">
        <v>676</v>
      </c>
      <c r="C457" s="154">
        <v>1.25</v>
      </c>
      <c r="D457" s="154">
        <v>0.08</v>
      </c>
      <c r="E457" s="154">
        <v>1.2E-2</v>
      </c>
      <c r="F457" s="155">
        <f t="shared" si="32"/>
        <v>0.72</v>
      </c>
      <c r="G457">
        <f t="shared" si="30"/>
        <v>0.48</v>
      </c>
      <c r="H457">
        <f t="shared" si="31"/>
        <v>0.36</v>
      </c>
      <c r="I457">
        <f t="shared" si="33"/>
        <v>0.54</v>
      </c>
      <c r="J457" s="154"/>
    </row>
    <row r="458" spans="1:10">
      <c r="A458" t="s">
        <v>236</v>
      </c>
      <c r="B458" s="153" t="s">
        <v>677</v>
      </c>
      <c r="C458" s="154">
        <v>1.57</v>
      </c>
      <c r="D458" s="154">
        <v>0.08</v>
      </c>
      <c r="E458" s="154">
        <v>1.2E-2</v>
      </c>
      <c r="F458" s="155">
        <f t="shared" si="32"/>
        <v>0.72</v>
      </c>
      <c r="G458">
        <f t="shared" si="30"/>
        <v>0.48</v>
      </c>
      <c r="H458">
        <f t="shared" si="31"/>
        <v>0.36</v>
      </c>
      <c r="I458">
        <f t="shared" si="33"/>
        <v>0.54</v>
      </c>
      <c r="J458" s="154"/>
    </row>
    <row r="459" spans="1:10">
      <c r="A459" t="s">
        <v>236</v>
      </c>
      <c r="B459" s="153" t="s">
        <v>678</v>
      </c>
      <c r="C459" s="154">
        <v>1.88</v>
      </c>
      <c r="D459" s="154">
        <v>0.08</v>
      </c>
      <c r="E459" s="154">
        <v>1.2E-2</v>
      </c>
      <c r="F459" s="155">
        <f t="shared" si="32"/>
        <v>0.72</v>
      </c>
      <c r="G459">
        <f t="shared" si="30"/>
        <v>0.48</v>
      </c>
      <c r="H459">
        <f t="shared" si="31"/>
        <v>0.36</v>
      </c>
      <c r="I459">
        <f t="shared" si="33"/>
        <v>0.54</v>
      </c>
      <c r="J459" s="154"/>
    </row>
    <row r="460" spans="1:10">
      <c r="A460" t="s">
        <v>236</v>
      </c>
      <c r="B460" s="153" t="s">
        <v>679</v>
      </c>
      <c r="C460" s="154">
        <v>2.2000000000000002</v>
      </c>
      <c r="D460" s="154">
        <v>0.08</v>
      </c>
      <c r="E460" s="154">
        <v>1.2E-2</v>
      </c>
      <c r="F460" s="155">
        <f t="shared" si="32"/>
        <v>0.72</v>
      </c>
      <c r="G460">
        <f t="shared" si="30"/>
        <v>0.48</v>
      </c>
      <c r="H460">
        <f t="shared" si="31"/>
        <v>0.36</v>
      </c>
      <c r="I460">
        <f t="shared" si="33"/>
        <v>0.54</v>
      </c>
      <c r="J460" s="154"/>
    </row>
    <row r="461" spans="1:10">
      <c r="A461" t="s">
        <v>236</v>
      </c>
      <c r="B461" s="153" t="s">
        <v>680</v>
      </c>
      <c r="C461" s="154">
        <v>2.5099999999999998</v>
      </c>
      <c r="D461" s="154">
        <v>0.08</v>
      </c>
      <c r="E461" s="154">
        <v>1.2E-2</v>
      </c>
      <c r="F461" s="155">
        <f t="shared" si="32"/>
        <v>0.72</v>
      </c>
      <c r="G461">
        <f t="shared" si="30"/>
        <v>0.48</v>
      </c>
      <c r="H461">
        <f t="shared" si="31"/>
        <v>0.36</v>
      </c>
      <c r="I461">
        <f t="shared" si="33"/>
        <v>0.54</v>
      </c>
      <c r="J461" s="154"/>
    </row>
    <row r="462" spans="1:10">
      <c r="A462" t="s">
        <v>236</v>
      </c>
      <c r="B462" s="153" t="s">
        <v>681</v>
      </c>
      <c r="C462" s="154">
        <v>3.53</v>
      </c>
      <c r="D462" s="154">
        <v>0.09</v>
      </c>
      <c r="E462" s="154">
        <v>1.6E-2</v>
      </c>
      <c r="F462" s="155">
        <f t="shared" si="32"/>
        <v>0.96</v>
      </c>
      <c r="G462">
        <f t="shared" si="30"/>
        <v>0.6399999999999999</v>
      </c>
      <c r="H462">
        <f t="shared" si="31"/>
        <v>0.48</v>
      </c>
      <c r="I462">
        <f t="shared" si="33"/>
        <v>0.72</v>
      </c>
      <c r="J462" s="154"/>
    </row>
    <row r="463" spans="1:10">
      <c r="A463" t="s">
        <v>236</v>
      </c>
      <c r="B463" s="153" t="s">
        <v>682</v>
      </c>
      <c r="C463" s="154">
        <v>4.24</v>
      </c>
      <c r="D463" s="154">
        <v>0.09</v>
      </c>
      <c r="E463" s="154">
        <v>1.6E-2</v>
      </c>
      <c r="F463" s="155">
        <f t="shared" si="32"/>
        <v>0.96</v>
      </c>
      <c r="G463">
        <f t="shared" si="30"/>
        <v>0.6399999999999999</v>
      </c>
      <c r="H463">
        <f t="shared" si="31"/>
        <v>0.48</v>
      </c>
      <c r="I463">
        <f t="shared" si="33"/>
        <v>0.72</v>
      </c>
      <c r="J463" s="154"/>
    </row>
    <row r="464" spans="1:10">
      <c r="A464" t="s">
        <v>236</v>
      </c>
      <c r="B464" s="153" t="s">
        <v>683</v>
      </c>
      <c r="C464" s="154">
        <v>4.95</v>
      </c>
      <c r="D464" s="154">
        <v>0.09</v>
      </c>
      <c r="E464" s="154">
        <v>1.6E-2</v>
      </c>
      <c r="F464" s="155">
        <f t="shared" si="32"/>
        <v>0.96</v>
      </c>
      <c r="G464">
        <f t="shared" si="30"/>
        <v>0.6399999999999999</v>
      </c>
      <c r="H464">
        <f t="shared" si="31"/>
        <v>0.48</v>
      </c>
      <c r="I464">
        <f t="shared" si="33"/>
        <v>0.72</v>
      </c>
      <c r="J464" s="154"/>
    </row>
    <row r="465" spans="1:10">
      <c r="A465" t="s">
        <v>236</v>
      </c>
      <c r="B465" s="153" t="s">
        <v>684</v>
      </c>
      <c r="C465" s="154">
        <v>5.3</v>
      </c>
      <c r="D465" s="154">
        <v>0.09</v>
      </c>
      <c r="E465" s="154">
        <v>1.6E-2</v>
      </c>
      <c r="F465" s="155">
        <f t="shared" si="32"/>
        <v>0.96</v>
      </c>
      <c r="G465">
        <f t="shared" si="30"/>
        <v>0.6399999999999999</v>
      </c>
      <c r="H465">
        <f t="shared" si="31"/>
        <v>0.48</v>
      </c>
      <c r="I465">
        <f t="shared" si="33"/>
        <v>0.72</v>
      </c>
      <c r="J465" s="154"/>
    </row>
    <row r="466" spans="1:10">
      <c r="A466" t="s">
        <v>236</v>
      </c>
      <c r="B466" s="153" t="s">
        <v>685</v>
      </c>
      <c r="C466" s="154">
        <v>5.65</v>
      </c>
      <c r="D466" s="154">
        <v>0.09</v>
      </c>
      <c r="E466" s="154">
        <v>1.6E-2</v>
      </c>
      <c r="F466" s="155">
        <f t="shared" si="32"/>
        <v>0.96</v>
      </c>
      <c r="G466">
        <f t="shared" si="30"/>
        <v>0.6399999999999999</v>
      </c>
      <c r="H466">
        <f t="shared" si="31"/>
        <v>0.48</v>
      </c>
      <c r="I466">
        <f t="shared" si="33"/>
        <v>0.72</v>
      </c>
      <c r="J466" s="154"/>
    </row>
    <row r="467" spans="1:10">
      <c r="A467" t="s">
        <v>236</v>
      </c>
      <c r="B467" s="153" t="s">
        <v>686</v>
      </c>
      <c r="C467" s="154">
        <v>6.36</v>
      </c>
      <c r="D467" s="154">
        <v>0.09</v>
      </c>
      <c r="E467" s="154">
        <v>1.6E-2</v>
      </c>
      <c r="F467" s="155">
        <f t="shared" si="32"/>
        <v>0.96</v>
      </c>
      <c r="G467">
        <f t="shared" si="30"/>
        <v>0.6399999999999999</v>
      </c>
      <c r="H467">
        <f t="shared" si="31"/>
        <v>0.48</v>
      </c>
      <c r="I467">
        <f t="shared" si="33"/>
        <v>0.72</v>
      </c>
      <c r="J467" s="154"/>
    </row>
    <row r="468" spans="1:10">
      <c r="A468" t="s">
        <v>236</v>
      </c>
      <c r="B468" s="153" t="s">
        <v>687</v>
      </c>
      <c r="C468" s="154">
        <v>7.06</v>
      </c>
      <c r="D468" s="154">
        <v>0.09</v>
      </c>
      <c r="E468" s="154">
        <v>1.6E-2</v>
      </c>
      <c r="F468" s="155">
        <f t="shared" si="32"/>
        <v>0.96</v>
      </c>
      <c r="G468">
        <f t="shared" si="30"/>
        <v>0.6399999999999999</v>
      </c>
      <c r="H468">
        <f t="shared" si="31"/>
        <v>0.48</v>
      </c>
      <c r="I468">
        <f t="shared" si="33"/>
        <v>0.72</v>
      </c>
      <c r="J468" s="154"/>
    </row>
    <row r="469" spans="1:10">
      <c r="A469" t="s">
        <v>236</v>
      </c>
      <c r="B469" s="153" t="s">
        <v>688</v>
      </c>
      <c r="C469" s="154">
        <v>7.76</v>
      </c>
      <c r="D469" s="154">
        <v>0.09</v>
      </c>
      <c r="E469" s="154">
        <v>1.6E-2</v>
      </c>
      <c r="F469" s="155">
        <f t="shared" si="32"/>
        <v>0.96</v>
      </c>
      <c r="G469">
        <f t="shared" si="30"/>
        <v>0.6399999999999999</v>
      </c>
      <c r="H469">
        <f t="shared" si="31"/>
        <v>0.48</v>
      </c>
      <c r="I469">
        <f t="shared" si="33"/>
        <v>0.72</v>
      </c>
      <c r="J469" s="154"/>
    </row>
    <row r="470" spans="1:10">
      <c r="A470" t="s">
        <v>236</v>
      </c>
      <c r="B470" s="153" t="s">
        <v>689</v>
      </c>
      <c r="C470" s="154">
        <v>8.83</v>
      </c>
      <c r="D470" s="154">
        <v>0.09</v>
      </c>
      <c r="E470" s="154">
        <v>1.6E-2</v>
      </c>
      <c r="F470" s="155">
        <f t="shared" si="32"/>
        <v>0.96</v>
      </c>
      <c r="G470">
        <f t="shared" si="30"/>
        <v>0.6399999999999999</v>
      </c>
      <c r="H470">
        <f t="shared" si="31"/>
        <v>0.48</v>
      </c>
      <c r="I470">
        <f t="shared" si="33"/>
        <v>0.72</v>
      </c>
      <c r="J470" s="154"/>
    </row>
    <row r="471" spans="1:10">
      <c r="A471" t="s">
        <v>236</v>
      </c>
      <c r="B471" s="153" t="s">
        <v>690</v>
      </c>
      <c r="C471" s="154">
        <v>1.06</v>
      </c>
      <c r="D471" s="154">
        <v>0.09</v>
      </c>
      <c r="E471" s="154">
        <v>1.6E-2</v>
      </c>
      <c r="F471" s="155">
        <f t="shared" si="32"/>
        <v>0.96</v>
      </c>
      <c r="G471">
        <f t="shared" si="30"/>
        <v>0.6399999999999999</v>
      </c>
      <c r="H471">
        <f t="shared" si="31"/>
        <v>0.48</v>
      </c>
      <c r="I471">
        <f t="shared" si="33"/>
        <v>0.72</v>
      </c>
      <c r="J471" s="154"/>
    </row>
    <row r="472" spans="1:10">
      <c r="A472" t="s">
        <v>236</v>
      </c>
      <c r="B472" s="153" t="s">
        <v>691</v>
      </c>
      <c r="C472" s="154">
        <v>10.6</v>
      </c>
      <c r="D472" s="154">
        <v>0.09</v>
      </c>
      <c r="E472" s="154">
        <v>1.6E-2</v>
      </c>
      <c r="F472" s="155">
        <f t="shared" si="32"/>
        <v>0.96</v>
      </c>
      <c r="G472">
        <f t="shared" si="30"/>
        <v>0.6399999999999999</v>
      </c>
      <c r="H472">
        <f t="shared" si="31"/>
        <v>0.48</v>
      </c>
      <c r="I472">
        <f t="shared" si="33"/>
        <v>0.72</v>
      </c>
      <c r="J472" s="154"/>
    </row>
    <row r="473" spans="1:10">
      <c r="A473" t="s">
        <v>236</v>
      </c>
      <c r="B473" s="153" t="s">
        <v>692</v>
      </c>
      <c r="C473" s="154">
        <v>1.41</v>
      </c>
      <c r="D473" s="154">
        <v>0.09</v>
      </c>
      <c r="E473" s="154">
        <v>1.6E-2</v>
      </c>
      <c r="F473" s="155">
        <f t="shared" si="32"/>
        <v>0.96</v>
      </c>
      <c r="G473">
        <f t="shared" si="30"/>
        <v>0.6399999999999999</v>
      </c>
      <c r="H473">
        <f t="shared" si="31"/>
        <v>0.48</v>
      </c>
      <c r="I473">
        <f t="shared" si="33"/>
        <v>0.72</v>
      </c>
      <c r="J473" s="154"/>
    </row>
    <row r="474" spans="1:10">
      <c r="A474" t="s">
        <v>236</v>
      </c>
      <c r="B474" s="153" t="s">
        <v>693</v>
      </c>
      <c r="C474" s="154">
        <v>1.77</v>
      </c>
      <c r="D474" s="154">
        <v>0.09</v>
      </c>
      <c r="E474" s="154">
        <v>1.6E-2</v>
      </c>
      <c r="F474" s="155">
        <f t="shared" si="32"/>
        <v>0.96</v>
      </c>
      <c r="G474">
        <f t="shared" si="30"/>
        <v>0.6399999999999999</v>
      </c>
      <c r="H474">
        <f t="shared" si="31"/>
        <v>0.48</v>
      </c>
      <c r="I474">
        <f t="shared" si="33"/>
        <v>0.72</v>
      </c>
      <c r="J474" s="154"/>
    </row>
    <row r="475" spans="1:10">
      <c r="A475" t="s">
        <v>236</v>
      </c>
      <c r="B475" s="153" t="s">
        <v>694</v>
      </c>
      <c r="C475" s="154">
        <v>2.12</v>
      </c>
      <c r="D475" s="154">
        <v>0.09</v>
      </c>
      <c r="E475" s="154">
        <v>1.6E-2</v>
      </c>
      <c r="F475" s="155">
        <f t="shared" si="32"/>
        <v>0.96</v>
      </c>
      <c r="G475">
        <f t="shared" si="30"/>
        <v>0.6399999999999999</v>
      </c>
      <c r="H475">
        <f t="shared" si="31"/>
        <v>0.48</v>
      </c>
      <c r="I475">
        <f t="shared" si="33"/>
        <v>0.72</v>
      </c>
      <c r="J475" s="154"/>
    </row>
    <row r="476" spans="1:10">
      <c r="A476" t="s">
        <v>236</v>
      </c>
      <c r="B476" s="153" t="s">
        <v>695</v>
      </c>
      <c r="C476" s="154">
        <v>2.4700000000000002</v>
      </c>
      <c r="D476" s="154">
        <v>0.09</v>
      </c>
      <c r="E476" s="154">
        <v>1.6E-2</v>
      </c>
      <c r="F476" s="155">
        <f t="shared" si="32"/>
        <v>0.96</v>
      </c>
      <c r="G476">
        <f t="shared" si="30"/>
        <v>0.6399999999999999</v>
      </c>
      <c r="H476">
        <f t="shared" si="31"/>
        <v>0.48</v>
      </c>
      <c r="I476">
        <f t="shared" si="33"/>
        <v>0.72</v>
      </c>
      <c r="J476" s="154"/>
    </row>
    <row r="477" spans="1:10">
      <c r="A477" t="s">
        <v>236</v>
      </c>
      <c r="B477" s="153" t="s">
        <v>696</v>
      </c>
      <c r="C477" s="154">
        <v>2.83</v>
      </c>
      <c r="D477" s="154">
        <v>0.09</v>
      </c>
      <c r="E477" s="154">
        <v>1.6E-2</v>
      </c>
      <c r="F477" s="155">
        <f t="shared" si="32"/>
        <v>0.96</v>
      </c>
      <c r="G477">
        <f t="shared" si="30"/>
        <v>0.6399999999999999</v>
      </c>
      <c r="H477">
        <f t="shared" si="31"/>
        <v>0.48</v>
      </c>
      <c r="I477">
        <f t="shared" si="33"/>
        <v>0.72</v>
      </c>
      <c r="J477" s="154"/>
    </row>
    <row r="478" spans="1:10">
      <c r="A478" t="s">
        <v>236</v>
      </c>
      <c r="B478" s="153" t="s">
        <v>697</v>
      </c>
      <c r="C478" s="154">
        <v>3.92</v>
      </c>
      <c r="D478" s="154">
        <v>0.1</v>
      </c>
      <c r="E478" s="154">
        <v>1.6E-2</v>
      </c>
      <c r="F478" s="155">
        <f t="shared" si="32"/>
        <v>0.96</v>
      </c>
      <c r="G478">
        <f t="shared" si="30"/>
        <v>0.6399999999999999</v>
      </c>
      <c r="H478">
        <f t="shared" si="31"/>
        <v>0.48</v>
      </c>
      <c r="I478">
        <f t="shared" si="33"/>
        <v>0.72</v>
      </c>
      <c r="J478" s="154"/>
    </row>
    <row r="479" spans="1:10">
      <c r="A479" t="s">
        <v>236</v>
      </c>
      <c r="B479" s="153" t="s">
        <v>698</v>
      </c>
      <c r="C479" s="154">
        <v>4.71</v>
      </c>
      <c r="D479" s="154">
        <v>0.1</v>
      </c>
      <c r="E479" s="154">
        <v>1.6E-2</v>
      </c>
      <c r="F479" s="155">
        <f t="shared" si="32"/>
        <v>0.96</v>
      </c>
      <c r="G479">
        <f t="shared" si="30"/>
        <v>0.6399999999999999</v>
      </c>
      <c r="H479">
        <f t="shared" si="31"/>
        <v>0.48</v>
      </c>
      <c r="I479">
        <f t="shared" si="33"/>
        <v>0.72</v>
      </c>
      <c r="J479" s="154"/>
    </row>
    <row r="480" spans="1:10">
      <c r="A480" t="s">
        <v>236</v>
      </c>
      <c r="B480" s="153" t="s">
        <v>699</v>
      </c>
      <c r="C480" s="154">
        <v>5.5</v>
      </c>
      <c r="D480" s="154">
        <v>0.1</v>
      </c>
      <c r="E480" s="154">
        <v>1.6E-2</v>
      </c>
      <c r="F480" s="155">
        <f t="shared" si="32"/>
        <v>0.96</v>
      </c>
      <c r="G480">
        <f t="shared" si="30"/>
        <v>0.6399999999999999</v>
      </c>
      <c r="H480">
        <f t="shared" si="31"/>
        <v>0.48</v>
      </c>
      <c r="I480">
        <f t="shared" si="33"/>
        <v>0.72</v>
      </c>
      <c r="J480" s="154"/>
    </row>
    <row r="481" spans="1:10">
      <c r="A481" t="s">
        <v>236</v>
      </c>
      <c r="B481" s="153" t="s">
        <v>700</v>
      </c>
      <c r="C481" s="154">
        <v>5.89</v>
      </c>
      <c r="D481" s="154">
        <v>0.1</v>
      </c>
      <c r="E481" s="154">
        <v>1.6E-2</v>
      </c>
      <c r="F481" s="155">
        <f t="shared" si="32"/>
        <v>0.96</v>
      </c>
      <c r="G481">
        <f t="shared" si="30"/>
        <v>0.6399999999999999</v>
      </c>
      <c r="H481">
        <f t="shared" si="31"/>
        <v>0.48</v>
      </c>
      <c r="I481">
        <f t="shared" si="33"/>
        <v>0.72</v>
      </c>
      <c r="J481" s="154"/>
    </row>
    <row r="482" spans="1:10">
      <c r="A482" t="s">
        <v>236</v>
      </c>
      <c r="B482" s="153" t="s">
        <v>701</v>
      </c>
      <c r="C482" s="154">
        <v>6.28</v>
      </c>
      <c r="D482" s="154">
        <v>0.1</v>
      </c>
      <c r="E482" s="154">
        <v>1.6E-2</v>
      </c>
      <c r="F482" s="155">
        <f t="shared" si="32"/>
        <v>0.96</v>
      </c>
      <c r="G482">
        <f t="shared" si="30"/>
        <v>0.6399999999999999</v>
      </c>
      <c r="H482">
        <f t="shared" si="31"/>
        <v>0.48</v>
      </c>
      <c r="I482">
        <f t="shared" si="33"/>
        <v>0.72</v>
      </c>
      <c r="J482" s="154"/>
    </row>
    <row r="483" spans="1:10">
      <c r="A483" t="s">
        <v>236</v>
      </c>
      <c r="B483" s="153" t="s">
        <v>702</v>
      </c>
      <c r="C483" s="154">
        <v>7.06</v>
      </c>
      <c r="D483" s="154">
        <v>0.1</v>
      </c>
      <c r="E483" s="154">
        <v>1.6E-2</v>
      </c>
      <c r="F483" s="155">
        <f t="shared" si="32"/>
        <v>0.96</v>
      </c>
      <c r="G483">
        <f t="shared" si="30"/>
        <v>0.6399999999999999</v>
      </c>
      <c r="H483">
        <f t="shared" si="31"/>
        <v>0.48</v>
      </c>
      <c r="I483">
        <f t="shared" si="33"/>
        <v>0.72</v>
      </c>
      <c r="J483" s="154"/>
    </row>
    <row r="484" spans="1:10">
      <c r="A484" t="s">
        <v>236</v>
      </c>
      <c r="B484" s="153" t="s">
        <v>703</v>
      </c>
      <c r="C484" s="154">
        <v>7.85</v>
      </c>
      <c r="D484" s="154">
        <v>0.1</v>
      </c>
      <c r="E484" s="154">
        <v>1.6E-2</v>
      </c>
      <c r="F484" s="155">
        <f t="shared" si="32"/>
        <v>0.96</v>
      </c>
      <c r="G484">
        <f t="shared" si="30"/>
        <v>0.6399999999999999</v>
      </c>
      <c r="H484">
        <f t="shared" si="31"/>
        <v>0.48</v>
      </c>
      <c r="I484">
        <f t="shared" si="33"/>
        <v>0.72</v>
      </c>
      <c r="J484" s="154"/>
    </row>
    <row r="485" spans="1:10">
      <c r="A485" t="s">
        <v>236</v>
      </c>
      <c r="B485" s="153" t="s">
        <v>704</v>
      </c>
      <c r="C485" s="154">
        <v>8.64</v>
      </c>
      <c r="D485" s="154">
        <v>0.1</v>
      </c>
      <c r="E485" s="154">
        <v>1.6E-2</v>
      </c>
      <c r="F485" s="155">
        <f t="shared" si="32"/>
        <v>0.96</v>
      </c>
      <c r="G485">
        <f t="shared" si="30"/>
        <v>0.6399999999999999</v>
      </c>
      <c r="H485">
        <f t="shared" si="31"/>
        <v>0.48</v>
      </c>
      <c r="I485">
        <f t="shared" si="33"/>
        <v>0.72</v>
      </c>
      <c r="J485" s="154"/>
    </row>
    <row r="486" spans="1:10">
      <c r="A486" t="s">
        <v>236</v>
      </c>
      <c r="B486" s="153" t="s">
        <v>705</v>
      </c>
      <c r="C486" s="154">
        <v>9.81</v>
      </c>
      <c r="D486" s="154">
        <v>0.1</v>
      </c>
      <c r="E486" s="154">
        <v>1.6E-2</v>
      </c>
      <c r="F486" s="155">
        <f t="shared" si="32"/>
        <v>0.96</v>
      </c>
      <c r="G486">
        <f t="shared" si="30"/>
        <v>0.6399999999999999</v>
      </c>
      <c r="H486">
        <f t="shared" si="31"/>
        <v>0.48</v>
      </c>
      <c r="I486">
        <f t="shared" si="33"/>
        <v>0.72</v>
      </c>
      <c r="J486" s="154"/>
    </row>
    <row r="487" spans="1:10">
      <c r="A487" t="s">
        <v>236</v>
      </c>
      <c r="B487" s="153" t="s">
        <v>706</v>
      </c>
      <c r="C487" s="154">
        <v>1.17</v>
      </c>
      <c r="D487" s="154">
        <v>0.1</v>
      </c>
      <c r="E487" s="154">
        <v>1.6E-2</v>
      </c>
      <c r="F487" s="155">
        <f t="shared" si="32"/>
        <v>0.96</v>
      </c>
      <c r="G487">
        <f t="shared" si="30"/>
        <v>0.6399999999999999</v>
      </c>
      <c r="H487">
        <f t="shared" si="31"/>
        <v>0.48</v>
      </c>
      <c r="I487">
        <f t="shared" si="33"/>
        <v>0.72</v>
      </c>
      <c r="J487" s="154"/>
    </row>
    <row r="488" spans="1:10">
      <c r="A488" t="s">
        <v>236</v>
      </c>
      <c r="B488" s="153" t="s">
        <v>707</v>
      </c>
      <c r="C488" s="154">
        <v>11.78</v>
      </c>
      <c r="D488" s="154">
        <v>0.1</v>
      </c>
      <c r="E488" s="154">
        <v>1.6E-2</v>
      </c>
      <c r="F488" s="155">
        <f t="shared" si="32"/>
        <v>0.96</v>
      </c>
      <c r="G488">
        <f t="shared" si="30"/>
        <v>0.6399999999999999</v>
      </c>
      <c r="H488">
        <f t="shared" si="31"/>
        <v>0.48</v>
      </c>
      <c r="I488">
        <f t="shared" si="33"/>
        <v>0.72</v>
      </c>
      <c r="J488" s="154"/>
    </row>
    <row r="489" spans="1:10">
      <c r="A489" t="s">
        <v>236</v>
      </c>
      <c r="B489" s="153" t="s">
        <v>708</v>
      </c>
      <c r="C489" s="154">
        <v>13.74</v>
      </c>
      <c r="D489" s="154">
        <v>0.1</v>
      </c>
      <c r="E489" s="154">
        <v>1.6E-2</v>
      </c>
      <c r="F489" s="155">
        <f t="shared" si="32"/>
        <v>0.96</v>
      </c>
      <c r="G489">
        <f t="shared" si="30"/>
        <v>0.6399999999999999</v>
      </c>
      <c r="H489">
        <f t="shared" si="31"/>
        <v>0.48</v>
      </c>
      <c r="I489">
        <f t="shared" si="33"/>
        <v>0.72</v>
      </c>
      <c r="J489" s="154"/>
    </row>
    <row r="490" spans="1:10">
      <c r="A490" t="s">
        <v>236</v>
      </c>
      <c r="B490" s="153" t="s">
        <v>709</v>
      </c>
      <c r="C490" s="154">
        <v>1.56</v>
      </c>
      <c r="D490" s="154">
        <v>0.1</v>
      </c>
      <c r="E490" s="154">
        <v>1.6E-2</v>
      </c>
      <c r="F490" s="155">
        <f t="shared" si="32"/>
        <v>0.96</v>
      </c>
      <c r="G490">
        <f t="shared" si="30"/>
        <v>0.6399999999999999</v>
      </c>
      <c r="H490">
        <f t="shared" si="31"/>
        <v>0.48</v>
      </c>
      <c r="I490">
        <f t="shared" si="33"/>
        <v>0.72</v>
      </c>
      <c r="J490" s="154"/>
    </row>
    <row r="491" spans="1:10">
      <c r="A491" t="s">
        <v>236</v>
      </c>
      <c r="B491" s="153" t="s">
        <v>710</v>
      </c>
      <c r="C491" s="154">
        <v>15.7</v>
      </c>
      <c r="D491" s="154">
        <v>0.1</v>
      </c>
      <c r="E491" s="154">
        <v>1.6E-2</v>
      </c>
      <c r="F491" s="155">
        <f t="shared" si="32"/>
        <v>0.96</v>
      </c>
      <c r="G491">
        <f t="shared" si="30"/>
        <v>0.6399999999999999</v>
      </c>
      <c r="H491">
        <f t="shared" si="31"/>
        <v>0.48</v>
      </c>
      <c r="I491">
        <f t="shared" si="33"/>
        <v>0.72</v>
      </c>
      <c r="J491" s="154"/>
    </row>
    <row r="492" spans="1:10">
      <c r="A492" t="s">
        <v>236</v>
      </c>
      <c r="B492" s="153" t="s">
        <v>711</v>
      </c>
      <c r="C492" s="154">
        <v>1.96</v>
      </c>
      <c r="D492" s="154">
        <v>0.1</v>
      </c>
      <c r="E492" s="154">
        <v>1.6E-2</v>
      </c>
      <c r="F492" s="155">
        <f t="shared" si="32"/>
        <v>0.96</v>
      </c>
      <c r="G492">
        <f t="shared" si="30"/>
        <v>0.6399999999999999</v>
      </c>
      <c r="H492">
        <f t="shared" si="31"/>
        <v>0.48</v>
      </c>
      <c r="I492">
        <f t="shared" si="33"/>
        <v>0.72</v>
      </c>
      <c r="J492" s="154"/>
    </row>
    <row r="493" spans="1:10">
      <c r="A493" t="s">
        <v>236</v>
      </c>
      <c r="B493" s="153" t="s">
        <v>712</v>
      </c>
      <c r="C493" s="154">
        <v>19.62</v>
      </c>
      <c r="D493" s="154">
        <v>0.1</v>
      </c>
      <c r="E493" s="154">
        <v>1.6E-2</v>
      </c>
      <c r="F493" s="155">
        <f t="shared" si="32"/>
        <v>0.96</v>
      </c>
      <c r="G493">
        <f t="shared" si="30"/>
        <v>0.6399999999999999</v>
      </c>
      <c r="H493">
        <f t="shared" si="31"/>
        <v>0.48</v>
      </c>
      <c r="I493">
        <f t="shared" si="33"/>
        <v>0.72</v>
      </c>
      <c r="J493" s="154"/>
    </row>
    <row r="494" spans="1:10">
      <c r="A494" t="s">
        <v>236</v>
      </c>
      <c r="B494" s="153" t="s">
        <v>713</v>
      </c>
      <c r="C494" s="154">
        <v>2.35</v>
      </c>
      <c r="D494" s="154">
        <v>0.1</v>
      </c>
      <c r="E494" s="154">
        <v>1.6E-2</v>
      </c>
      <c r="F494" s="155">
        <f t="shared" si="32"/>
        <v>0.96</v>
      </c>
      <c r="G494">
        <f t="shared" si="30"/>
        <v>0.6399999999999999</v>
      </c>
      <c r="H494">
        <f t="shared" si="31"/>
        <v>0.48</v>
      </c>
      <c r="I494">
        <f t="shared" si="33"/>
        <v>0.72</v>
      </c>
      <c r="J494" s="154"/>
    </row>
    <row r="495" spans="1:10">
      <c r="A495" t="s">
        <v>236</v>
      </c>
      <c r="B495" s="153" t="s">
        <v>714</v>
      </c>
      <c r="C495" s="154">
        <v>2.75</v>
      </c>
      <c r="D495" s="154">
        <v>0.1</v>
      </c>
      <c r="E495" s="154">
        <v>1.6E-2</v>
      </c>
      <c r="F495" s="155">
        <f t="shared" si="32"/>
        <v>0.96</v>
      </c>
      <c r="G495">
        <f t="shared" si="30"/>
        <v>0.6399999999999999</v>
      </c>
      <c r="H495">
        <f t="shared" si="31"/>
        <v>0.48</v>
      </c>
      <c r="I495">
        <f t="shared" si="33"/>
        <v>0.72</v>
      </c>
      <c r="J495" s="154"/>
    </row>
    <row r="496" spans="1:10">
      <c r="A496" t="s">
        <v>236</v>
      </c>
      <c r="B496" s="153" t="s">
        <v>715</v>
      </c>
      <c r="C496" s="154">
        <v>3.14</v>
      </c>
      <c r="D496" s="154">
        <v>0.1</v>
      </c>
      <c r="E496" s="154">
        <v>1.6E-2</v>
      </c>
      <c r="F496" s="155">
        <f t="shared" si="32"/>
        <v>0.96</v>
      </c>
      <c r="G496">
        <f t="shared" si="30"/>
        <v>0.6399999999999999</v>
      </c>
      <c r="H496">
        <f t="shared" si="31"/>
        <v>0.48</v>
      </c>
      <c r="I496">
        <f t="shared" si="33"/>
        <v>0.72</v>
      </c>
      <c r="J496" s="154"/>
    </row>
    <row r="497" spans="1:10">
      <c r="A497" t="s">
        <v>236</v>
      </c>
      <c r="B497" s="153" t="s">
        <v>716</v>
      </c>
      <c r="C497" s="154">
        <v>4.71</v>
      </c>
      <c r="D497" s="154">
        <v>0.12</v>
      </c>
      <c r="E497" s="154">
        <v>1.6E-2</v>
      </c>
      <c r="F497" s="155">
        <f t="shared" si="32"/>
        <v>0.96</v>
      </c>
      <c r="G497">
        <f t="shared" si="30"/>
        <v>0.6399999999999999</v>
      </c>
      <c r="H497">
        <f t="shared" si="31"/>
        <v>0.48</v>
      </c>
      <c r="I497">
        <f t="shared" si="33"/>
        <v>0.72</v>
      </c>
      <c r="J497" s="154"/>
    </row>
    <row r="498" spans="1:10">
      <c r="A498" t="s">
        <v>236</v>
      </c>
      <c r="B498" s="153" t="s">
        <v>717</v>
      </c>
      <c r="C498" s="154">
        <v>5.65</v>
      </c>
      <c r="D498" s="154">
        <v>0.12</v>
      </c>
      <c r="E498" s="154">
        <v>1.6E-2</v>
      </c>
      <c r="F498" s="155">
        <f t="shared" si="32"/>
        <v>0.96</v>
      </c>
      <c r="G498">
        <f t="shared" si="30"/>
        <v>0.6399999999999999</v>
      </c>
      <c r="H498">
        <f t="shared" si="31"/>
        <v>0.48</v>
      </c>
      <c r="I498">
        <f t="shared" si="33"/>
        <v>0.72</v>
      </c>
      <c r="J498" s="154"/>
    </row>
    <row r="499" spans="1:10">
      <c r="A499" t="s">
        <v>236</v>
      </c>
      <c r="B499" s="153" t="s">
        <v>718</v>
      </c>
      <c r="C499" s="154">
        <v>6.59</v>
      </c>
      <c r="D499" s="154">
        <v>0.12</v>
      </c>
      <c r="E499" s="154">
        <v>1.6E-2</v>
      </c>
      <c r="F499" s="155">
        <f t="shared" si="32"/>
        <v>0.96</v>
      </c>
      <c r="G499">
        <f t="shared" si="30"/>
        <v>0.6399999999999999</v>
      </c>
      <c r="H499">
        <f t="shared" si="31"/>
        <v>0.48</v>
      </c>
      <c r="I499">
        <f t="shared" si="33"/>
        <v>0.72</v>
      </c>
      <c r="J499" s="154"/>
    </row>
    <row r="500" spans="1:10">
      <c r="A500" t="s">
        <v>236</v>
      </c>
      <c r="B500" s="153" t="s">
        <v>719</v>
      </c>
      <c r="C500" s="154">
        <v>7.07</v>
      </c>
      <c r="D500" s="154">
        <v>0.12</v>
      </c>
      <c r="E500" s="154">
        <v>1.6E-2</v>
      </c>
      <c r="F500" s="155">
        <f t="shared" si="32"/>
        <v>0.96</v>
      </c>
      <c r="G500">
        <f t="shared" si="30"/>
        <v>0.6399999999999999</v>
      </c>
      <c r="H500">
        <f t="shared" si="31"/>
        <v>0.48</v>
      </c>
      <c r="I500">
        <f t="shared" si="33"/>
        <v>0.72</v>
      </c>
      <c r="J500" s="154"/>
    </row>
    <row r="501" spans="1:10">
      <c r="A501" t="s">
        <v>236</v>
      </c>
      <c r="B501" s="153" t="s">
        <v>720</v>
      </c>
      <c r="C501" s="154">
        <v>7.54</v>
      </c>
      <c r="D501" s="154">
        <v>0.12</v>
      </c>
      <c r="E501" s="154">
        <v>1.6E-2</v>
      </c>
      <c r="F501" s="155">
        <f t="shared" si="32"/>
        <v>0.96</v>
      </c>
      <c r="G501">
        <f t="shared" si="30"/>
        <v>0.6399999999999999</v>
      </c>
      <c r="H501">
        <f t="shared" si="31"/>
        <v>0.48</v>
      </c>
      <c r="I501">
        <f t="shared" si="33"/>
        <v>0.72</v>
      </c>
      <c r="J501" s="154"/>
    </row>
    <row r="502" spans="1:10">
      <c r="A502" t="s">
        <v>236</v>
      </c>
      <c r="B502" s="153" t="s">
        <v>721</v>
      </c>
      <c r="C502" s="154">
        <v>8.48</v>
      </c>
      <c r="D502" s="154">
        <v>0.12</v>
      </c>
      <c r="E502" s="154">
        <v>1.6E-2</v>
      </c>
      <c r="F502" s="155">
        <f t="shared" si="32"/>
        <v>0.96</v>
      </c>
      <c r="G502">
        <f t="shared" si="30"/>
        <v>0.6399999999999999</v>
      </c>
      <c r="H502">
        <f t="shared" si="31"/>
        <v>0.48</v>
      </c>
      <c r="I502">
        <f t="shared" si="33"/>
        <v>0.72</v>
      </c>
      <c r="J502" s="154"/>
    </row>
    <row r="503" spans="1:10">
      <c r="A503" t="s">
        <v>236</v>
      </c>
      <c r="B503" s="153" t="s">
        <v>722</v>
      </c>
      <c r="C503" s="154">
        <v>9.42</v>
      </c>
      <c r="D503" s="154">
        <v>0.12</v>
      </c>
      <c r="E503" s="154">
        <v>1.6E-2</v>
      </c>
      <c r="F503" s="155">
        <f t="shared" si="32"/>
        <v>0.96</v>
      </c>
      <c r="G503">
        <f t="shared" si="30"/>
        <v>0.6399999999999999</v>
      </c>
      <c r="H503">
        <f t="shared" si="31"/>
        <v>0.48</v>
      </c>
      <c r="I503">
        <f t="shared" si="33"/>
        <v>0.72</v>
      </c>
      <c r="J503" s="154"/>
    </row>
    <row r="504" spans="1:10">
      <c r="A504" t="s">
        <v>236</v>
      </c>
      <c r="B504" s="153" t="s">
        <v>723</v>
      </c>
      <c r="C504" s="154">
        <v>10.36</v>
      </c>
      <c r="D504" s="154">
        <v>0.12</v>
      </c>
      <c r="E504" s="154">
        <v>1.6E-2</v>
      </c>
      <c r="F504" s="155">
        <f t="shared" si="32"/>
        <v>0.96</v>
      </c>
      <c r="G504">
        <f t="shared" si="30"/>
        <v>0.6399999999999999</v>
      </c>
      <c r="H504">
        <f t="shared" si="31"/>
        <v>0.48</v>
      </c>
      <c r="I504">
        <f t="shared" si="33"/>
        <v>0.72</v>
      </c>
      <c r="J504" s="154"/>
    </row>
    <row r="505" spans="1:10">
      <c r="A505" t="s">
        <v>236</v>
      </c>
      <c r="B505" s="153" t="s">
        <v>724</v>
      </c>
      <c r="C505" s="154">
        <v>11.78</v>
      </c>
      <c r="D505" s="154">
        <v>0.12</v>
      </c>
      <c r="E505" s="154">
        <v>1.6E-2</v>
      </c>
      <c r="F505" s="155">
        <f t="shared" si="32"/>
        <v>0.96</v>
      </c>
      <c r="G505">
        <f t="shared" si="30"/>
        <v>0.6399999999999999</v>
      </c>
      <c r="H505">
        <f t="shared" si="31"/>
        <v>0.48</v>
      </c>
      <c r="I505">
        <f t="shared" si="33"/>
        <v>0.72</v>
      </c>
      <c r="J505" s="154"/>
    </row>
    <row r="506" spans="1:10">
      <c r="A506" t="s">
        <v>236</v>
      </c>
      <c r="B506" s="153" t="s">
        <v>725</v>
      </c>
      <c r="C506" s="154">
        <v>1.39</v>
      </c>
      <c r="D506" s="154">
        <v>0.12</v>
      </c>
      <c r="E506" s="154">
        <v>1.6E-2</v>
      </c>
      <c r="F506" s="155">
        <f t="shared" si="32"/>
        <v>0.96</v>
      </c>
      <c r="G506">
        <f t="shared" si="30"/>
        <v>0.6399999999999999</v>
      </c>
      <c r="H506">
        <f t="shared" si="31"/>
        <v>0.48</v>
      </c>
      <c r="I506">
        <f t="shared" si="33"/>
        <v>0.72</v>
      </c>
      <c r="J506" s="154"/>
    </row>
    <row r="507" spans="1:10">
      <c r="A507" t="s">
        <v>236</v>
      </c>
      <c r="B507" s="153" t="s">
        <v>726</v>
      </c>
      <c r="C507" s="154">
        <v>14.13</v>
      </c>
      <c r="D507" s="154">
        <v>0.12</v>
      </c>
      <c r="E507" s="154">
        <v>0.02</v>
      </c>
      <c r="F507" s="155">
        <f t="shared" si="32"/>
        <v>1.2</v>
      </c>
      <c r="G507">
        <f t="shared" si="30"/>
        <v>0.79999999999999993</v>
      </c>
      <c r="H507">
        <f t="shared" si="31"/>
        <v>0.6</v>
      </c>
      <c r="I507">
        <f t="shared" si="33"/>
        <v>0.89999999999999991</v>
      </c>
      <c r="J507" s="154"/>
    </row>
    <row r="508" spans="1:10">
      <c r="A508" t="s">
        <v>236</v>
      </c>
      <c r="B508" s="153" t="s">
        <v>727</v>
      </c>
      <c r="C508" s="154">
        <v>16.48</v>
      </c>
      <c r="D508" s="154">
        <v>0.12</v>
      </c>
      <c r="E508" s="154">
        <v>0.02</v>
      </c>
      <c r="F508" s="155">
        <f t="shared" si="32"/>
        <v>1.2</v>
      </c>
      <c r="G508">
        <f t="shared" si="30"/>
        <v>0.79999999999999993</v>
      </c>
      <c r="H508">
        <f t="shared" si="31"/>
        <v>0.6</v>
      </c>
      <c r="I508">
        <f t="shared" si="33"/>
        <v>0.89999999999999991</v>
      </c>
      <c r="J508" s="154"/>
    </row>
    <row r="509" spans="1:10">
      <c r="A509" t="s">
        <v>236</v>
      </c>
      <c r="B509" s="153" t="s">
        <v>728</v>
      </c>
      <c r="C509" s="154">
        <v>1.87</v>
      </c>
      <c r="D509" s="154">
        <v>0.12</v>
      </c>
      <c r="E509" s="154">
        <v>1.6E-2</v>
      </c>
      <c r="F509" s="155">
        <f t="shared" si="32"/>
        <v>0.96</v>
      </c>
      <c r="G509">
        <f t="shared" si="30"/>
        <v>0.6399999999999999</v>
      </c>
      <c r="H509">
        <f t="shared" si="31"/>
        <v>0.48</v>
      </c>
      <c r="I509">
        <f t="shared" si="33"/>
        <v>0.72</v>
      </c>
      <c r="J509" s="154"/>
    </row>
    <row r="510" spans="1:10">
      <c r="A510" t="s">
        <v>236</v>
      </c>
      <c r="B510" s="153" t="s">
        <v>729</v>
      </c>
      <c r="C510" s="154">
        <v>18.84</v>
      </c>
      <c r="D510" s="154">
        <v>0.12</v>
      </c>
      <c r="E510" s="154">
        <v>0.02</v>
      </c>
      <c r="F510" s="155">
        <f t="shared" si="32"/>
        <v>1.2</v>
      </c>
      <c r="G510">
        <f t="shared" si="30"/>
        <v>0.79999999999999993</v>
      </c>
      <c r="H510">
        <f t="shared" si="31"/>
        <v>0.6</v>
      </c>
      <c r="I510">
        <f t="shared" si="33"/>
        <v>0.89999999999999991</v>
      </c>
      <c r="J510" s="154"/>
    </row>
    <row r="511" spans="1:10">
      <c r="A511" t="s">
        <v>236</v>
      </c>
      <c r="B511" s="153" t="s">
        <v>730</v>
      </c>
      <c r="C511" s="154">
        <v>2.35</v>
      </c>
      <c r="D511" s="154">
        <v>0.12</v>
      </c>
      <c r="E511" s="154">
        <v>1.6E-2</v>
      </c>
      <c r="F511" s="155">
        <f t="shared" si="32"/>
        <v>0.96</v>
      </c>
      <c r="G511">
        <f t="shared" si="30"/>
        <v>0.6399999999999999</v>
      </c>
      <c r="H511">
        <f t="shared" si="31"/>
        <v>0.48</v>
      </c>
      <c r="I511">
        <f t="shared" si="33"/>
        <v>0.72</v>
      </c>
      <c r="J511" s="154"/>
    </row>
    <row r="512" spans="1:10">
      <c r="A512" t="s">
        <v>236</v>
      </c>
      <c r="B512" s="153" t="s">
        <v>731</v>
      </c>
      <c r="C512" s="154">
        <v>23.55</v>
      </c>
      <c r="D512" s="154">
        <v>0.12</v>
      </c>
      <c r="E512" s="154">
        <v>0.02</v>
      </c>
      <c r="F512" s="155">
        <f t="shared" si="32"/>
        <v>1.2</v>
      </c>
      <c r="G512">
        <f t="shared" si="30"/>
        <v>0.79999999999999993</v>
      </c>
      <c r="H512">
        <f t="shared" si="31"/>
        <v>0.6</v>
      </c>
      <c r="I512">
        <f t="shared" si="33"/>
        <v>0.89999999999999991</v>
      </c>
      <c r="J512" s="154"/>
    </row>
    <row r="513" spans="1:10">
      <c r="A513" t="s">
        <v>236</v>
      </c>
      <c r="B513" s="153" t="s">
        <v>732</v>
      </c>
      <c r="C513" s="154">
        <v>2.83</v>
      </c>
      <c r="D513" s="154">
        <v>0.12</v>
      </c>
      <c r="E513" s="154">
        <v>1.6E-2</v>
      </c>
      <c r="F513" s="155">
        <f t="shared" si="32"/>
        <v>0.96</v>
      </c>
      <c r="G513">
        <f t="shared" si="30"/>
        <v>0.6399999999999999</v>
      </c>
      <c r="H513">
        <f t="shared" si="31"/>
        <v>0.48</v>
      </c>
      <c r="I513">
        <f t="shared" si="33"/>
        <v>0.72</v>
      </c>
      <c r="J513" s="154"/>
    </row>
    <row r="514" spans="1:10">
      <c r="A514" t="s">
        <v>236</v>
      </c>
      <c r="B514" s="153" t="s">
        <v>733</v>
      </c>
      <c r="C514" s="154">
        <v>3.3</v>
      </c>
      <c r="D514" s="154">
        <v>0.12</v>
      </c>
      <c r="E514" s="154">
        <v>1.6E-2</v>
      </c>
      <c r="F514" s="155">
        <f t="shared" si="32"/>
        <v>0.96</v>
      </c>
      <c r="G514">
        <f t="shared" ref="G514:G577" si="34">40/60*F514</f>
        <v>0.6399999999999999</v>
      </c>
      <c r="H514">
        <f t="shared" ref="H514:H577" si="35">(30/60*F514)</f>
        <v>0.48</v>
      </c>
      <c r="I514">
        <f t="shared" si="33"/>
        <v>0.72</v>
      </c>
      <c r="J514" s="154"/>
    </row>
    <row r="515" spans="1:10">
      <c r="A515" t="s">
        <v>236</v>
      </c>
      <c r="B515" s="153" t="s">
        <v>734</v>
      </c>
      <c r="C515" s="154">
        <v>3.77</v>
      </c>
      <c r="D515" s="154">
        <v>0.12</v>
      </c>
      <c r="E515" s="154">
        <v>1.6E-2</v>
      </c>
      <c r="F515" s="155">
        <f t="shared" ref="F515:F578" si="36">E515*60</f>
        <v>0.96</v>
      </c>
      <c r="G515">
        <f t="shared" si="34"/>
        <v>0.6399999999999999</v>
      </c>
      <c r="H515">
        <f t="shared" si="35"/>
        <v>0.48</v>
      </c>
      <c r="I515">
        <f t="shared" ref="I515:I578" si="37">45/60*F515</f>
        <v>0.72</v>
      </c>
      <c r="J515" s="154"/>
    </row>
    <row r="516" spans="1:10">
      <c r="A516" t="s">
        <v>236</v>
      </c>
      <c r="B516" s="153" t="s">
        <v>735</v>
      </c>
      <c r="C516" s="154">
        <v>5.5</v>
      </c>
      <c r="D516" s="154">
        <v>0.14000000000000001</v>
      </c>
      <c r="E516" s="154">
        <v>0.02</v>
      </c>
      <c r="F516" s="155">
        <f t="shared" si="36"/>
        <v>1.2</v>
      </c>
      <c r="G516">
        <f t="shared" si="34"/>
        <v>0.79999999999999993</v>
      </c>
      <c r="H516">
        <f t="shared" si="35"/>
        <v>0.6</v>
      </c>
      <c r="I516">
        <f t="shared" si="37"/>
        <v>0.89999999999999991</v>
      </c>
      <c r="J516" s="154"/>
    </row>
    <row r="517" spans="1:10">
      <c r="A517" t="s">
        <v>236</v>
      </c>
      <c r="B517" s="153" t="s">
        <v>736</v>
      </c>
      <c r="C517" s="154">
        <v>6.59</v>
      </c>
      <c r="D517" s="154">
        <v>0.14000000000000001</v>
      </c>
      <c r="E517" s="154">
        <v>0.02</v>
      </c>
      <c r="F517" s="155">
        <f t="shared" si="36"/>
        <v>1.2</v>
      </c>
      <c r="G517">
        <f t="shared" si="34"/>
        <v>0.79999999999999993</v>
      </c>
      <c r="H517">
        <f t="shared" si="35"/>
        <v>0.6</v>
      </c>
      <c r="I517">
        <f t="shared" si="37"/>
        <v>0.89999999999999991</v>
      </c>
      <c r="J517" s="154"/>
    </row>
    <row r="518" spans="1:10">
      <c r="A518" t="s">
        <v>236</v>
      </c>
      <c r="B518" s="153" t="s">
        <v>737</v>
      </c>
      <c r="C518" s="154">
        <v>7.69</v>
      </c>
      <c r="D518" s="154">
        <v>0.14000000000000001</v>
      </c>
      <c r="E518" s="154">
        <v>0.02</v>
      </c>
      <c r="F518" s="155">
        <f t="shared" si="36"/>
        <v>1.2</v>
      </c>
      <c r="G518">
        <f t="shared" si="34"/>
        <v>0.79999999999999993</v>
      </c>
      <c r="H518">
        <f t="shared" si="35"/>
        <v>0.6</v>
      </c>
      <c r="I518">
        <f t="shared" si="37"/>
        <v>0.89999999999999991</v>
      </c>
      <c r="J518" s="154"/>
    </row>
    <row r="519" spans="1:10">
      <c r="A519" t="s">
        <v>236</v>
      </c>
      <c r="B519" s="153" t="s">
        <v>738</v>
      </c>
      <c r="C519" s="154">
        <v>8.24</v>
      </c>
      <c r="D519" s="154">
        <v>0.14000000000000001</v>
      </c>
      <c r="E519" s="154">
        <v>0.02</v>
      </c>
      <c r="F519" s="155">
        <f t="shared" si="36"/>
        <v>1.2</v>
      </c>
      <c r="G519">
        <f t="shared" si="34"/>
        <v>0.79999999999999993</v>
      </c>
      <c r="H519">
        <f t="shared" si="35"/>
        <v>0.6</v>
      </c>
      <c r="I519">
        <f t="shared" si="37"/>
        <v>0.89999999999999991</v>
      </c>
      <c r="J519" s="154"/>
    </row>
    <row r="520" spans="1:10">
      <c r="A520" t="s">
        <v>236</v>
      </c>
      <c r="B520" s="153" t="s">
        <v>739</v>
      </c>
      <c r="C520" s="154">
        <v>8.7899999999999991</v>
      </c>
      <c r="D520" s="154">
        <v>0.14000000000000001</v>
      </c>
      <c r="E520" s="154">
        <v>0.02</v>
      </c>
      <c r="F520" s="155">
        <f t="shared" si="36"/>
        <v>1.2</v>
      </c>
      <c r="G520">
        <f t="shared" si="34"/>
        <v>0.79999999999999993</v>
      </c>
      <c r="H520">
        <f t="shared" si="35"/>
        <v>0.6</v>
      </c>
      <c r="I520">
        <f t="shared" si="37"/>
        <v>0.89999999999999991</v>
      </c>
      <c r="J520" s="154"/>
    </row>
    <row r="521" spans="1:10">
      <c r="A521" t="s">
        <v>236</v>
      </c>
      <c r="B521" s="153" t="s">
        <v>740</v>
      </c>
      <c r="C521" s="154">
        <v>9.89</v>
      </c>
      <c r="D521" s="154">
        <v>0.14000000000000001</v>
      </c>
      <c r="E521" s="154">
        <v>0.02</v>
      </c>
      <c r="F521" s="155">
        <f t="shared" si="36"/>
        <v>1.2</v>
      </c>
      <c r="G521">
        <f t="shared" si="34"/>
        <v>0.79999999999999993</v>
      </c>
      <c r="H521">
        <f t="shared" si="35"/>
        <v>0.6</v>
      </c>
      <c r="I521">
        <f t="shared" si="37"/>
        <v>0.89999999999999991</v>
      </c>
      <c r="J521" s="154"/>
    </row>
    <row r="522" spans="1:10">
      <c r="A522" t="s">
        <v>236</v>
      </c>
      <c r="B522" s="153" t="s">
        <v>741</v>
      </c>
      <c r="C522" s="154">
        <v>10.99</v>
      </c>
      <c r="D522" s="154">
        <v>0.14000000000000001</v>
      </c>
      <c r="E522" s="154">
        <v>0.02</v>
      </c>
      <c r="F522" s="155">
        <f t="shared" si="36"/>
        <v>1.2</v>
      </c>
      <c r="G522">
        <f t="shared" si="34"/>
        <v>0.79999999999999993</v>
      </c>
      <c r="H522">
        <f t="shared" si="35"/>
        <v>0.6</v>
      </c>
      <c r="I522">
        <f t="shared" si="37"/>
        <v>0.89999999999999991</v>
      </c>
      <c r="J522" s="154"/>
    </row>
    <row r="523" spans="1:10">
      <c r="A523" t="s">
        <v>236</v>
      </c>
      <c r="B523" s="153" t="s">
        <v>742</v>
      </c>
      <c r="C523" s="154">
        <v>12.09</v>
      </c>
      <c r="D523" s="154">
        <v>0.14000000000000001</v>
      </c>
      <c r="E523" s="154">
        <v>0.02</v>
      </c>
      <c r="F523" s="155">
        <f t="shared" si="36"/>
        <v>1.2</v>
      </c>
      <c r="G523">
        <f t="shared" si="34"/>
        <v>0.79999999999999993</v>
      </c>
      <c r="H523">
        <f t="shared" si="35"/>
        <v>0.6</v>
      </c>
      <c r="I523">
        <f t="shared" si="37"/>
        <v>0.89999999999999991</v>
      </c>
      <c r="J523" s="154"/>
    </row>
    <row r="524" spans="1:10">
      <c r="A524" t="s">
        <v>236</v>
      </c>
      <c r="B524" s="153" t="s">
        <v>743</v>
      </c>
      <c r="C524" s="154">
        <v>13.74</v>
      </c>
      <c r="D524" s="154">
        <v>0.14000000000000001</v>
      </c>
      <c r="E524" s="154">
        <v>0.02</v>
      </c>
      <c r="F524" s="155">
        <f t="shared" si="36"/>
        <v>1.2</v>
      </c>
      <c r="G524">
        <f t="shared" si="34"/>
        <v>0.79999999999999993</v>
      </c>
      <c r="H524">
        <f t="shared" si="35"/>
        <v>0.6</v>
      </c>
      <c r="I524">
        <f t="shared" si="37"/>
        <v>0.89999999999999991</v>
      </c>
      <c r="J524" s="154"/>
    </row>
    <row r="525" spans="1:10">
      <c r="A525" t="s">
        <v>236</v>
      </c>
      <c r="B525" s="153" t="s">
        <v>744</v>
      </c>
      <c r="C525" s="154">
        <v>1.64</v>
      </c>
      <c r="D525" s="154">
        <v>0.14000000000000001</v>
      </c>
      <c r="E525" s="154">
        <v>0.02</v>
      </c>
      <c r="F525" s="155">
        <f t="shared" si="36"/>
        <v>1.2</v>
      </c>
      <c r="G525">
        <f t="shared" si="34"/>
        <v>0.79999999999999993</v>
      </c>
      <c r="H525">
        <f t="shared" si="35"/>
        <v>0.6</v>
      </c>
      <c r="I525">
        <f t="shared" si="37"/>
        <v>0.89999999999999991</v>
      </c>
      <c r="J525" s="154"/>
    </row>
    <row r="526" spans="1:10">
      <c r="A526" t="s">
        <v>236</v>
      </c>
      <c r="B526" s="153" t="s">
        <v>745</v>
      </c>
      <c r="C526" s="154">
        <v>16.48</v>
      </c>
      <c r="D526" s="154">
        <v>0.14000000000000001</v>
      </c>
      <c r="E526" s="154">
        <v>0.02</v>
      </c>
      <c r="F526" s="155">
        <f t="shared" si="36"/>
        <v>1.2</v>
      </c>
      <c r="G526">
        <f t="shared" si="34"/>
        <v>0.79999999999999993</v>
      </c>
      <c r="H526">
        <f t="shared" si="35"/>
        <v>0.6</v>
      </c>
      <c r="I526">
        <f t="shared" si="37"/>
        <v>0.89999999999999991</v>
      </c>
      <c r="J526" s="154"/>
    </row>
    <row r="527" spans="1:10">
      <c r="A527" t="s">
        <v>236</v>
      </c>
      <c r="B527" s="153" t="s">
        <v>746</v>
      </c>
      <c r="C527" s="154">
        <v>19.23</v>
      </c>
      <c r="D527" s="154">
        <v>0.14000000000000001</v>
      </c>
      <c r="E527" s="154">
        <v>0.02</v>
      </c>
      <c r="F527" s="155">
        <f t="shared" si="36"/>
        <v>1.2</v>
      </c>
      <c r="G527">
        <f t="shared" si="34"/>
        <v>0.79999999999999993</v>
      </c>
      <c r="H527">
        <f t="shared" si="35"/>
        <v>0.6</v>
      </c>
      <c r="I527">
        <f t="shared" si="37"/>
        <v>0.89999999999999991</v>
      </c>
      <c r="J527" s="154"/>
    </row>
    <row r="528" spans="1:10">
      <c r="A528" t="s">
        <v>236</v>
      </c>
      <c r="B528" s="153" t="s">
        <v>747</v>
      </c>
      <c r="C528" s="154">
        <v>2.2000000000000002</v>
      </c>
      <c r="D528" s="154">
        <v>0.14000000000000001</v>
      </c>
      <c r="E528" s="154">
        <v>0.02</v>
      </c>
      <c r="F528" s="155">
        <f t="shared" si="36"/>
        <v>1.2</v>
      </c>
      <c r="G528">
        <f t="shared" si="34"/>
        <v>0.79999999999999993</v>
      </c>
      <c r="H528">
        <f t="shared" si="35"/>
        <v>0.6</v>
      </c>
      <c r="I528">
        <f t="shared" si="37"/>
        <v>0.89999999999999991</v>
      </c>
      <c r="J528" s="154"/>
    </row>
    <row r="529" spans="1:10">
      <c r="A529" t="s">
        <v>236</v>
      </c>
      <c r="B529" s="153" t="s">
        <v>748</v>
      </c>
      <c r="C529" s="154">
        <v>22</v>
      </c>
      <c r="D529" s="154">
        <v>0.14000000000000001</v>
      </c>
      <c r="E529" s="154">
        <v>0.02</v>
      </c>
      <c r="F529" s="155">
        <f t="shared" si="36"/>
        <v>1.2</v>
      </c>
      <c r="G529">
        <f t="shared" si="34"/>
        <v>0.79999999999999993</v>
      </c>
      <c r="H529">
        <f t="shared" si="35"/>
        <v>0.6</v>
      </c>
      <c r="I529">
        <f t="shared" si="37"/>
        <v>0.89999999999999991</v>
      </c>
      <c r="J529" s="154"/>
    </row>
    <row r="530" spans="1:10">
      <c r="A530" t="s">
        <v>236</v>
      </c>
      <c r="B530" s="153" t="s">
        <v>749</v>
      </c>
      <c r="C530" s="154">
        <v>2.75</v>
      </c>
      <c r="D530" s="154">
        <v>0.14000000000000001</v>
      </c>
      <c r="E530" s="154">
        <v>0.02</v>
      </c>
      <c r="F530" s="155">
        <f t="shared" si="36"/>
        <v>1.2</v>
      </c>
      <c r="G530">
        <f t="shared" si="34"/>
        <v>0.79999999999999993</v>
      </c>
      <c r="H530">
        <f t="shared" si="35"/>
        <v>0.6</v>
      </c>
      <c r="I530">
        <f t="shared" si="37"/>
        <v>0.89999999999999991</v>
      </c>
      <c r="J530" s="154"/>
    </row>
    <row r="531" spans="1:10">
      <c r="A531" t="s">
        <v>236</v>
      </c>
      <c r="B531" s="153" t="s">
        <v>750</v>
      </c>
      <c r="C531" s="154">
        <v>27.52</v>
      </c>
      <c r="D531" s="154">
        <v>0.14000000000000001</v>
      </c>
      <c r="E531" s="154">
        <v>0.02</v>
      </c>
      <c r="F531" s="155">
        <f t="shared" si="36"/>
        <v>1.2</v>
      </c>
      <c r="G531">
        <f t="shared" si="34"/>
        <v>0.79999999999999993</v>
      </c>
      <c r="H531">
        <f t="shared" si="35"/>
        <v>0.6</v>
      </c>
      <c r="I531">
        <f t="shared" si="37"/>
        <v>0.89999999999999991</v>
      </c>
      <c r="J531" s="154"/>
    </row>
    <row r="532" spans="1:10">
      <c r="A532" t="s">
        <v>236</v>
      </c>
      <c r="B532" s="153" t="s">
        <v>751</v>
      </c>
      <c r="C532" s="154">
        <v>3.3</v>
      </c>
      <c r="D532" s="154">
        <v>0.14000000000000001</v>
      </c>
      <c r="E532" s="154">
        <v>0.02</v>
      </c>
      <c r="F532" s="155">
        <f t="shared" si="36"/>
        <v>1.2</v>
      </c>
      <c r="G532">
        <f t="shared" si="34"/>
        <v>0.79999999999999993</v>
      </c>
      <c r="H532">
        <f t="shared" si="35"/>
        <v>0.6</v>
      </c>
      <c r="I532">
        <f t="shared" si="37"/>
        <v>0.89999999999999991</v>
      </c>
      <c r="J532" s="154"/>
    </row>
    <row r="533" spans="1:10">
      <c r="A533" t="s">
        <v>236</v>
      </c>
      <c r="B533" s="153" t="s">
        <v>752</v>
      </c>
      <c r="C533" s="154">
        <v>3.85</v>
      </c>
      <c r="D533" s="154">
        <v>0.14000000000000001</v>
      </c>
      <c r="E533" s="154">
        <v>0.02</v>
      </c>
      <c r="F533" s="155">
        <f t="shared" si="36"/>
        <v>1.2</v>
      </c>
      <c r="G533">
        <f t="shared" si="34"/>
        <v>0.79999999999999993</v>
      </c>
      <c r="H533">
        <f t="shared" si="35"/>
        <v>0.6</v>
      </c>
      <c r="I533">
        <f t="shared" si="37"/>
        <v>0.89999999999999991</v>
      </c>
      <c r="J533" s="154"/>
    </row>
    <row r="534" spans="1:10">
      <c r="A534" t="s">
        <v>236</v>
      </c>
      <c r="B534" s="153" t="s">
        <v>753</v>
      </c>
      <c r="C534" s="154">
        <v>4.4000000000000004</v>
      </c>
      <c r="D534" s="154">
        <v>0.14000000000000001</v>
      </c>
      <c r="E534" s="154">
        <v>0.02</v>
      </c>
      <c r="F534" s="155">
        <f t="shared" si="36"/>
        <v>1.2</v>
      </c>
      <c r="G534">
        <f t="shared" si="34"/>
        <v>0.79999999999999993</v>
      </c>
      <c r="H534">
        <f t="shared" si="35"/>
        <v>0.6</v>
      </c>
      <c r="I534">
        <f t="shared" si="37"/>
        <v>0.89999999999999991</v>
      </c>
      <c r="J534" s="154"/>
    </row>
    <row r="535" spans="1:10">
      <c r="A535" t="s">
        <v>236</v>
      </c>
      <c r="B535" s="153" t="s">
        <v>754</v>
      </c>
      <c r="C535" s="154">
        <v>6.28</v>
      </c>
      <c r="D535" s="154">
        <v>0.16</v>
      </c>
      <c r="E535" s="154">
        <v>0.02</v>
      </c>
      <c r="F535" s="155">
        <f t="shared" si="36"/>
        <v>1.2</v>
      </c>
      <c r="G535">
        <f t="shared" si="34"/>
        <v>0.79999999999999993</v>
      </c>
      <c r="H535">
        <f t="shared" si="35"/>
        <v>0.6</v>
      </c>
      <c r="I535">
        <f t="shared" si="37"/>
        <v>0.89999999999999991</v>
      </c>
      <c r="J535" s="154"/>
    </row>
    <row r="536" spans="1:10">
      <c r="A536" t="s">
        <v>236</v>
      </c>
      <c r="B536" s="153" t="s">
        <v>755</v>
      </c>
      <c r="C536" s="154">
        <v>7.54</v>
      </c>
      <c r="D536" s="154">
        <v>0.16</v>
      </c>
      <c r="E536" s="154">
        <v>0.02</v>
      </c>
      <c r="F536" s="155">
        <f t="shared" si="36"/>
        <v>1.2</v>
      </c>
      <c r="G536">
        <f t="shared" si="34"/>
        <v>0.79999999999999993</v>
      </c>
      <c r="H536">
        <f t="shared" si="35"/>
        <v>0.6</v>
      </c>
      <c r="I536">
        <f t="shared" si="37"/>
        <v>0.89999999999999991</v>
      </c>
      <c r="J536" s="154"/>
    </row>
    <row r="537" spans="1:10">
      <c r="A537" t="s">
        <v>236</v>
      </c>
      <c r="B537" s="153" t="s">
        <v>756</v>
      </c>
      <c r="C537" s="154">
        <v>8.8000000000000007</v>
      </c>
      <c r="D537" s="154">
        <v>0.16</v>
      </c>
      <c r="E537" s="154">
        <v>0.02</v>
      </c>
      <c r="F537" s="155">
        <f t="shared" si="36"/>
        <v>1.2</v>
      </c>
      <c r="G537">
        <f t="shared" si="34"/>
        <v>0.79999999999999993</v>
      </c>
      <c r="H537">
        <f t="shared" si="35"/>
        <v>0.6</v>
      </c>
      <c r="I537">
        <f t="shared" si="37"/>
        <v>0.89999999999999991</v>
      </c>
      <c r="J537" s="154"/>
    </row>
    <row r="538" spans="1:10">
      <c r="A538" t="s">
        <v>236</v>
      </c>
      <c r="B538" s="153" t="s">
        <v>757</v>
      </c>
      <c r="C538" s="154">
        <v>9.3000000000000007</v>
      </c>
      <c r="D538" s="154">
        <v>0.16</v>
      </c>
      <c r="E538" s="154">
        <v>0.02</v>
      </c>
      <c r="F538" s="155">
        <f t="shared" si="36"/>
        <v>1.2</v>
      </c>
      <c r="G538">
        <f t="shared" si="34"/>
        <v>0.79999999999999993</v>
      </c>
      <c r="H538">
        <f t="shared" si="35"/>
        <v>0.6</v>
      </c>
      <c r="I538">
        <f t="shared" si="37"/>
        <v>0.89999999999999991</v>
      </c>
      <c r="J538" s="154"/>
    </row>
    <row r="539" spans="1:10">
      <c r="A539" t="s">
        <v>236</v>
      </c>
      <c r="B539" s="153" t="s">
        <v>758</v>
      </c>
      <c r="C539" s="154">
        <v>10</v>
      </c>
      <c r="D539" s="154">
        <v>0.16</v>
      </c>
      <c r="E539" s="154">
        <v>0.02</v>
      </c>
      <c r="F539" s="155">
        <f t="shared" si="36"/>
        <v>1.2</v>
      </c>
      <c r="G539">
        <f t="shared" si="34"/>
        <v>0.79999999999999993</v>
      </c>
      <c r="H539">
        <f t="shared" si="35"/>
        <v>0.6</v>
      </c>
      <c r="I539">
        <f t="shared" si="37"/>
        <v>0.89999999999999991</v>
      </c>
      <c r="J539" s="154"/>
    </row>
    <row r="540" spans="1:10">
      <c r="A540" t="s">
        <v>236</v>
      </c>
      <c r="B540" s="153" t="s">
        <v>759</v>
      </c>
      <c r="C540" s="154">
        <v>11.3</v>
      </c>
      <c r="D540" s="154">
        <v>0.16</v>
      </c>
      <c r="E540" s="154">
        <v>0.02</v>
      </c>
      <c r="F540" s="155">
        <f t="shared" si="36"/>
        <v>1.2</v>
      </c>
      <c r="G540">
        <f t="shared" si="34"/>
        <v>0.79999999999999993</v>
      </c>
      <c r="H540">
        <f t="shared" si="35"/>
        <v>0.6</v>
      </c>
      <c r="I540">
        <f t="shared" si="37"/>
        <v>0.89999999999999991</v>
      </c>
      <c r="J540" s="154"/>
    </row>
    <row r="541" spans="1:10">
      <c r="A541" t="s">
        <v>236</v>
      </c>
      <c r="B541" s="153" t="s">
        <v>760</v>
      </c>
      <c r="C541" s="154">
        <v>12.56</v>
      </c>
      <c r="D541" s="154">
        <v>0.16</v>
      </c>
      <c r="E541" s="154">
        <v>2.4E-2</v>
      </c>
      <c r="F541" s="155">
        <f t="shared" si="36"/>
        <v>1.44</v>
      </c>
      <c r="G541">
        <f t="shared" si="34"/>
        <v>0.96</v>
      </c>
      <c r="H541">
        <f t="shared" si="35"/>
        <v>0.72</v>
      </c>
      <c r="I541">
        <f t="shared" si="37"/>
        <v>1.08</v>
      </c>
      <c r="J541" s="154"/>
    </row>
    <row r="542" spans="1:10">
      <c r="A542" t="s">
        <v>236</v>
      </c>
      <c r="B542" s="153" t="s">
        <v>761</v>
      </c>
      <c r="C542" s="154">
        <v>13.82</v>
      </c>
      <c r="D542" s="154">
        <v>0.16</v>
      </c>
      <c r="E542" s="154">
        <v>2.4E-2</v>
      </c>
      <c r="F542" s="155">
        <f t="shared" si="36"/>
        <v>1.44</v>
      </c>
      <c r="G542">
        <f t="shared" si="34"/>
        <v>0.96</v>
      </c>
      <c r="H542">
        <f t="shared" si="35"/>
        <v>0.72</v>
      </c>
      <c r="I542">
        <f t="shared" si="37"/>
        <v>1.08</v>
      </c>
      <c r="J542" s="154"/>
    </row>
    <row r="543" spans="1:10">
      <c r="A543" t="s">
        <v>236</v>
      </c>
      <c r="B543" s="153" t="s">
        <v>762</v>
      </c>
      <c r="C543" s="154">
        <v>15.7</v>
      </c>
      <c r="D543" s="154">
        <v>0.16</v>
      </c>
      <c r="E543" s="154">
        <v>2.4E-2</v>
      </c>
      <c r="F543" s="155">
        <f t="shared" si="36"/>
        <v>1.44</v>
      </c>
      <c r="G543">
        <f t="shared" si="34"/>
        <v>0.96</v>
      </c>
      <c r="H543">
        <f t="shared" si="35"/>
        <v>0.72</v>
      </c>
      <c r="I543">
        <f t="shared" si="37"/>
        <v>1.08</v>
      </c>
      <c r="J543" s="154"/>
    </row>
    <row r="544" spans="1:10">
      <c r="A544" t="s">
        <v>236</v>
      </c>
      <c r="B544" s="153" t="s">
        <v>763</v>
      </c>
      <c r="C544" s="154">
        <v>1.88</v>
      </c>
      <c r="D544" s="154">
        <v>0.16</v>
      </c>
      <c r="E544" s="154">
        <v>0.02</v>
      </c>
      <c r="F544" s="155">
        <f t="shared" si="36"/>
        <v>1.2</v>
      </c>
      <c r="G544">
        <f t="shared" si="34"/>
        <v>0.79999999999999993</v>
      </c>
      <c r="H544">
        <f t="shared" si="35"/>
        <v>0.6</v>
      </c>
      <c r="I544">
        <f t="shared" si="37"/>
        <v>0.89999999999999991</v>
      </c>
      <c r="J544" s="154"/>
    </row>
    <row r="545" spans="1:10">
      <c r="A545" t="s">
        <v>236</v>
      </c>
      <c r="B545" s="153" t="s">
        <v>764</v>
      </c>
      <c r="C545" s="154">
        <v>18.850000000000001</v>
      </c>
      <c r="D545" s="154">
        <v>0.16</v>
      </c>
      <c r="E545" s="154">
        <v>2.4E-2</v>
      </c>
      <c r="F545" s="155">
        <f t="shared" si="36"/>
        <v>1.44</v>
      </c>
      <c r="G545">
        <f t="shared" si="34"/>
        <v>0.96</v>
      </c>
      <c r="H545">
        <f t="shared" si="35"/>
        <v>0.72</v>
      </c>
      <c r="I545">
        <f t="shared" si="37"/>
        <v>1.08</v>
      </c>
      <c r="J545" s="154"/>
    </row>
    <row r="546" spans="1:10">
      <c r="A546" t="s">
        <v>236</v>
      </c>
      <c r="B546" s="153" t="s">
        <v>765</v>
      </c>
      <c r="C546" s="154">
        <v>21.98</v>
      </c>
      <c r="D546" s="154">
        <v>0.16</v>
      </c>
      <c r="E546" s="154">
        <v>2.4E-2</v>
      </c>
      <c r="F546" s="155">
        <f t="shared" si="36"/>
        <v>1.44</v>
      </c>
      <c r="G546">
        <f t="shared" si="34"/>
        <v>0.96</v>
      </c>
      <c r="H546">
        <f t="shared" si="35"/>
        <v>0.72</v>
      </c>
      <c r="I546">
        <f t="shared" si="37"/>
        <v>1.08</v>
      </c>
      <c r="J546" s="154"/>
    </row>
    <row r="547" spans="1:10">
      <c r="A547" t="s">
        <v>236</v>
      </c>
      <c r="B547" s="153" t="s">
        <v>766</v>
      </c>
      <c r="C547" s="154">
        <v>2.5099999999999998</v>
      </c>
      <c r="D547" s="154">
        <v>0.16</v>
      </c>
      <c r="E547" s="154">
        <v>0.02</v>
      </c>
      <c r="F547" s="155">
        <f t="shared" si="36"/>
        <v>1.2</v>
      </c>
      <c r="G547">
        <f t="shared" si="34"/>
        <v>0.79999999999999993</v>
      </c>
      <c r="H547">
        <f t="shared" si="35"/>
        <v>0.6</v>
      </c>
      <c r="I547">
        <f t="shared" si="37"/>
        <v>0.89999999999999991</v>
      </c>
      <c r="J547" s="154"/>
    </row>
    <row r="548" spans="1:10">
      <c r="A548" t="s">
        <v>236</v>
      </c>
      <c r="B548" s="153" t="s">
        <v>767</v>
      </c>
      <c r="C548" s="154">
        <v>25.12</v>
      </c>
      <c r="D548" s="154">
        <v>0.16</v>
      </c>
      <c r="E548" s="154">
        <v>2.4E-2</v>
      </c>
      <c r="F548" s="155">
        <f t="shared" si="36"/>
        <v>1.44</v>
      </c>
      <c r="G548">
        <f t="shared" si="34"/>
        <v>0.96</v>
      </c>
      <c r="H548">
        <f t="shared" si="35"/>
        <v>0.72</v>
      </c>
      <c r="I548">
        <f t="shared" si="37"/>
        <v>1.08</v>
      </c>
      <c r="J548" s="154"/>
    </row>
    <row r="549" spans="1:10">
      <c r="A549" t="s">
        <v>236</v>
      </c>
      <c r="B549" s="153" t="s">
        <v>768</v>
      </c>
      <c r="C549" s="154">
        <v>3.14</v>
      </c>
      <c r="D549" s="154">
        <v>0.16</v>
      </c>
      <c r="E549" s="154">
        <v>0.02</v>
      </c>
      <c r="F549" s="155">
        <f t="shared" si="36"/>
        <v>1.2</v>
      </c>
      <c r="G549">
        <f t="shared" si="34"/>
        <v>0.79999999999999993</v>
      </c>
      <c r="H549">
        <f t="shared" si="35"/>
        <v>0.6</v>
      </c>
      <c r="I549">
        <f t="shared" si="37"/>
        <v>0.89999999999999991</v>
      </c>
      <c r="J549" s="154"/>
    </row>
    <row r="550" spans="1:10">
      <c r="A550" t="s">
        <v>236</v>
      </c>
      <c r="B550" s="153" t="s">
        <v>769</v>
      </c>
      <c r="C550" s="154">
        <v>31.4</v>
      </c>
      <c r="D550" s="154">
        <v>0.16</v>
      </c>
      <c r="E550" s="154">
        <v>2.4E-2</v>
      </c>
      <c r="F550" s="155">
        <f t="shared" si="36"/>
        <v>1.44</v>
      </c>
      <c r="G550">
        <f t="shared" si="34"/>
        <v>0.96</v>
      </c>
      <c r="H550">
        <f t="shared" si="35"/>
        <v>0.72</v>
      </c>
      <c r="I550">
        <f t="shared" si="37"/>
        <v>1.08</v>
      </c>
      <c r="J550" s="154"/>
    </row>
    <row r="551" spans="1:10">
      <c r="A551" t="s">
        <v>236</v>
      </c>
      <c r="B551" s="153" t="s">
        <v>770</v>
      </c>
      <c r="C551" s="154">
        <v>3.77</v>
      </c>
      <c r="D551" s="154">
        <v>0.16</v>
      </c>
      <c r="E551" s="154">
        <v>0.02</v>
      </c>
      <c r="F551" s="155">
        <f t="shared" si="36"/>
        <v>1.2</v>
      </c>
      <c r="G551">
        <f t="shared" si="34"/>
        <v>0.79999999999999993</v>
      </c>
      <c r="H551">
        <f t="shared" si="35"/>
        <v>0.6</v>
      </c>
      <c r="I551">
        <f t="shared" si="37"/>
        <v>0.89999999999999991</v>
      </c>
      <c r="J551" s="154"/>
    </row>
    <row r="552" spans="1:10">
      <c r="A552" t="s">
        <v>236</v>
      </c>
      <c r="B552" s="153" t="s">
        <v>771</v>
      </c>
      <c r="C552" s="154"/>
      <c r="D552" s="154">
        <v>0.16</v>
      </c>
      <c r="E552" s="154">
        <v>0.02</v>
      </c>
      <c r="F552" s="155">
        <f t="shared" si="36"/>
        <v>1.2</v>
      </c>
      <c r="G552">
        <f t="shared" si="34"/>
        <v>0.79999999999999993</v>
      </c>
      <c r="H552">
        <f t="shared" si="35"/>
        <v>0.6</v>
      </c>
      <c r="I552">
        <f t="shared" si="37"/>
        <v>0.89999999999999991</v>
      </c>
      <c r="J552" s="154"/>
    </row>
    <row r="553" spans="1:10">
      <c r="A553" t="s">
        <v>236</v>
      </c>
      <c r="B553" s="153" t="s">
        <v>772</v>
      </c>
      <c r="C553" s="154">
        <v>5.0199999999999996</v>
      </c>
      <c r="D553" s="154">
        <v>0.16</v>
      </c>
      <c r="E553" s="154">
        <v>0.02</v>
      </c>
      <c r="F553" s="155">
        <f t="shared" si="36"/>
        <v>1.2</v>
      </c>
      <c r="G553">
        <f t="shared" si="34"/>
        <v>0.79999999999999993</v>
      </c>
      <c r="H553">
        <f t="shared" si="35"/>
        <v>0.6</v>
      </c>
      <c r="I553">
        <f t="shared" si="37"/>
        <v>0.89999999999999991</v>
      </c>
      <c r="J553" s="154"/>
    </row>
    <row r="554" spans="1:10">
      <c r="A554" t="s">
        <v>236</v>
      </c>
      <c r="B554" s="153" t="s">
        <v>773</v>
      </c>
      <c r="C554" s="154">
        <v>7.06</v>
      </c>
      <c r="D554" s="154">
        <v>0.18</v>
      </c>
      <c r="E554" s="154">
        <v>2.4E-2</v>
      </c>
      <c r="F554" s="155">
        <f t="shared" si="36"/>
        <v>1.44</v>
      </c>
      <c r="G554">
        <f t="shared" si="34"/>
        <v>0.96</v>
      </c>
      <c r="H554">
        <f t="shared" si="35"/>
        <v>0.72</v>
      </c>
      <c r="I554">
        <f t="shared" si="37"/>
        <v>1.08</v>
      </c>
      <c r="J554" s="154"/>
    </row>
    <row r="555" spans="1:10">
      <c r="A555" t="s">
        <v>236</v>
      </c>
      <c r="B555" s="153" t="s">
        <v>774</v>
      </c>
      <c r="C555" s="154">
        <v>8.48</v>
      </c>
      <c r="D555" s="154">
        <v>0.18</v>
      </c>
      <c r="E555" s="154">
        <v>2.4E-2</v>
      </c>
      <c r="F555" s="155">
        <f t="shared" si="36"/>
        <v>1.44</v>
      </c>
      <c r="G555">
        <f t="shared" si="34"/>
        <v>0.96</v>
      </c>
      <c r="H555">
        <f t="shared" si="35"/>
        <v>0.72</v>
      </c>
      <c r="I555">
        <f t="shared" si="37"/>
        <v>1.08</v>
      </c>
      <c r="J555" s="154"/>
    </row>
    <row r="556" spans="1:10">
      <c r="A556" t="s">
        <v>236</v>
      </c>
      <c r="B556" s="153" t="s">
        <v>775</v>
      </c>
      <c r="C556" s="154">
        <v>9.89</v>
      </c>
      <c r="D556" s="154">
        <v>0.18</v>
      </c>
      <c r="E556" s="154">
        <v>2.4E-2</v>
      </c>
      <c r="F556" s="155">
        <f t="shared" si="36"/>
        <v>1.44</v>
      </c>
      <c r="G556">
        <f t="shared" si="34"/>
        <v>0.96</v>
      </c>
      <c r="H556">
        <f t="shared" si="35"/>
        <v>0.72</v>
      </c>
      <c r="I556">
        <f t="shared" si="37"/>
        <v>1.08</v>
      </c>
      <c r="J556" s="154"/>
    </row>
    <row r="557" spans="1:10">
      <c r="A557" t="s">
        <v>236</v>
      </c>
      <c r="B557" s="153" t="s">
        <v>776</v>
      </c>
      <c r="C557" s="154">
        <v>10.59</v>
      </c>
      <c r="D557" s="154">
        <v>0.18</v>
      </c>
      <c r="E557" s="154">
        <v>2.4E-2</v>
      </c>
      <c r="F557" s="155">
        <f t="shared" si="36"/>
        <v>1.44</v>
      </c>
      <c r="G557">
        <f t="shared" si="34"/>
        <v>0.96</v>
      </c>
      <c r="H557">
        <f t="shared" si="35"/>
        <v>0.72</v>
      </c>
      <c r="I557">
        <f t="shared" si="37"/>
        <v>1.08</v>
      </c>
      <c r="J557" s="154"/>
    </row>
    <row r="558" spans="1:10">
      <c r="A558" t="s">
        <v>236</v>
      </c>
      <c r="B558" s="153" t="s">
        <v>777</v>
      </c>
      <c r="C558" s="154">
        <v>11.3</v>
      </c>
      <c r="D558" s="154">
        <v>0.18</v>
      </c>
      <c r="E558" s="154">
        <v>2.4E-2</v>
      </c>
      <c r="F558" s="155">
        <f t="shared" si="36"/>
        <v>1.44</v>
      </c>
      <c r="G558">
        <f t="shared" si="34"/>
        <v>0.96</v>
      </c>
      <c r="H558">
        <f t="shared" si="35"/>
        <v>0.72</v>
      </c>
      <c r="I558">
        <f t="shared" si="37"/>
        <v>1.08</v>
      </c>
      <c r="J558" s="154"/>
    </row>
    <row r="559" spans="1:10">
      <c r="A559" t="s">
        <v>236</v>
      </c>
      <c r="B559" s="153" t="s">
        <v>778</v>
      </c>
      <c r="C559" s="154">
        <v>12.72</v>
      </c>
      <c r="D559" s="154">
        <v>0.18</v>
      </c>
      <c r="E559" s="154">
        <v>2.4E-2</v>
      </c>
      <c r="F559" s="155">
        <f t="shared" si="36"/>
        <v>1.44</v>
      </c>
      <c r="G559">
        <f t="shared" si="34"/>
        <v>0.96</v>
      </c>
      <c r="H559">
        <f t="shared" si="35"/>
        <v>0.72</v>
      </c>
      <c r="I559">
        <f t="shared" si="37"/>
        <v>1.08</v>
      </c>
      <c r="J559" s="154"/>
    </row>
    <row r="560" spans="1:10">
      <c r="A560" t="s">
        <v>236</v>
      </c>
      <c r="B560" s="153" t="s">
        <v>779</v>
      </c>
      <c r="C560" s="154">
        <v>14.13</v>
      </c>
      <c r="D560" s="154">
        <v>0.18</v>
      </c>
      <c r="E560" s="154">
        <v>2.4E-2</v>
      </c>
      <c r="F560" s="155">
        <f t="shared" si="36"/>
        <v>1.44</v>
      </c>
      <c r="G560">
        <f t="shared" si="34"/>
        <v>0.96</v>
      </c>
      <c r="H560">
        <f t="shared" si="35"/>
        <v>0.72</v>
      </c>
      <c r="I560">
        <f t="shared" si="37"/>
        <v>1.08</v>
      </c>
      <c r="J560" s="154"/>
    </row>
    <row r="561" spans="1:10">
      <c r="A561" t="s">
        <v>236</v>
      </c>
      <c r="B561" s="153" t="s">
        <v>780</v>
      </c>
      <c r="C561" s="154">
        <v>15.54</v>
      </c>
      <c r="D561" s="154">
        <v>0.18</v>
      </c>
      <c r="E561" s="154">
        <v>2.4E-2</v>
      </c>
      <c r="F561" s="155">
        <f t="shared" si="36"/>
        <v>1.44</v>
      </c>
      <c r="G561">
        <f t="shared" si="34"/>
        <v>0.96</v>
      </c>
      <c r="H561">
        <f t="shared" si="35"/>
        <v>0.72</v>
      </c>
      <c r="I561">
        <f t="shared" si="37"/>
        <v>1.08</v>
      </c>
      <c r="J561" s="154"/>
    </row>
    <row r="562" spans="1:10">
      <c r="A562" t="s">
        <v>236</v>
      </c>
      <c r="B562" s="153" t="s">
        <v>781</v>
      </c>
      <c r="C562" s="154">
        <v>17.66</v>
      </c>
      <c r="D562" s="154">
        <v>0.18</v>
      </c>
      <c r="E562" s="154">
        <v>2.4E-2</v>
      </c>
      <c r="F562" s="155">
        <f t="shared" si="36"/>
        <v>1.44</v>
      </c>
      <c r="G562">
        <f t="shared" si="34"/>
        <v>0.96</v>
      </c>
      <c r="H562">
        <f t="shared" si="35"/>
        <v>0.72</v>
      </c>
      <c r="I562">
        <f t="shared" si="37"/>
        <v>1.08</v>
      </c>
      <c r="J562" s="154"/>
    </row>
    <row r="563" spans="1:10">
      <c r="A563" t="s">
        <v>236</v>
      </c>
      <c r="B563" s="153" t="s">
        <v>782</v>
      </c>
      <c r="C563" s="154">
        <v>2.1</v>
      </c>
      <c r="D563" s="154">
        <v>0.18</v>
      </c>
      <c r="E563" s="154">
        <v>2.4E-2</v>
      </c>
      <c r="F563" s="155">
        <f t="shared" si="36"/>
        <v>1.44</v>
      </c>
      <c r="G563">
        <f t="shared" si="34"/>
        <v>0.96</v>
      </c>
      <c r="H563">
        <f t="shared" si="35"/>
        <v>0.72</v>
      </c>
      <c r="I563">
        <f t="shared" si="37"/>
        <v>1.08</v>
      </c>
      <c r="J563" s="154"/>
    </row>
    <row r="564" spans="1:10">
      <c r="A564" t="s">
        <v>236</v>
      </c>
      <c r="B564" s="153" t="s">
        <v>783</v>
      </c>
      <c r="C564" s="154">
        <v>21.2</v>
      </c>
      <c r="D564" s="154">
        <v>0.18</v>
      </c>
      <c r="E564" s="154">
        <v>2.4E-2</v>
      </c>
      <c r="F564" s="155">
        <f t="shared" si="36"/>
        <v>1.44</v>
      </c>
      <c r="G564">
        <f t="shared" si="34"/>
        <v>0.96</v>
      </c>
      <c r="H564">
        <f t="shared" si="35"/>
        <v>0.72</v>
      </c>
      <c r="I564">
        <f t="shared" si="37"/>
        <v>1.08</v>
      </c>
      <c r="J564" s="154"/>
    </row>
    <row r="565" spans="1:10">
      <c r="A565" t="s">
        <v>236</v>
      </c>
      <c r="B565" s="153" t="s">
        <v>784</v>
      </c>
      <c r="C565" s="154">
        <v>24.73</v>
      </c>
      <c r="D565" s="154">
        <v>0.18</v>
      </c>
      <c r="E565" s="154">
        <v>2.4E-2</v>
      </c>
      <c r="F565" s="155">
        <f t="shared" si="36"/>
        <v>1.44</v>
      </c>
      <c r="G565">
        <f t="shared" si="34"/>
        <v>0.96</v>
      </c>
      <c r="H565">
        <f t="shared" si="35"/>
        <v>0.72</v>
      </c>
      <c r="I565">
        <f t="shared" si="37"/>
        <v>1.08</v>
      </c>
      <c r="J565" s="154"/>
    </row>
    <row r="566" spans="1:10">
      <c r="A566" t="s">
        <v>236</v>
      </c>
      <c r="B566" s="153" t="s">
        <v>785</v>
      </c>
      <c r="C566" s="154">
        <v>2.82</v>
      </c>
      <c r="D566" s="154">
        <v>0.18</v>
      </c>
      <c r="E566" s="154">
        <v>2.4E-2</v>
      </c>
      <c r="F566" s="155">
        <f t="shared" si="36"/>
        <v>1.44</v>
      </c>
      <c r="G566">
        <f t="shared" si="34"/>
        <v>0.96</v>
      </c>
      <c r="H566">
        <f t="shared" si="35"/>
        <v>0.72</v>
      </c>
      <c r="I566">
        <f t="shared" si="37"/>
        <v>1.08</v>
      </c>
      <c r="J566" s="154"/>
    </row>
    <row r="567" spans="1:10">
      <c r="A567" t="s">
        <v>236</v>
      </c>
      <c r="B567" s="153" t="s">
        <v>786</v>
      </c>
      <c r="C567" s="154">
        <v>28.26</v>
      </c>
      <c r="D567" s="154">
        <v>0.18</v>
      </c>
      <c r="E567" s="154">
        <v>2.4E-2</v>
      </c>
      <c r="F567" s="155">
        <f t="shared" si="36"/>
        <v>1.44</v>
      </c>
      <c r="G567">
        <f t="shared" si="34"/>
        <v>0.96</v>
      </c>
      <c r="H567">
        <f t="shared" si="35"/>
        <v>0.72</v>
      </c>
      <c r="I567">
        <f t="shared" si="37"/>
        <v>1.08</v>
      </c>
      <c r="J567" s="154"/>
    </row>
    <row r="568" spans="1:10">
      <c r="A568" t="s">
        <v>236</v>
      </c>
      <c r="B568" s="153" t="s">
        <v>787</v>
      </c>
      <c r="C568" s="154">
        <v>3.53</v>
      </c>
      <c r="D568" s="154">
        <v>0.18</v>
      </c>
      <c r="E568" s="154">
        <v>2.4E-2</v>
      </c>
      <c r="F568" s="155">
        <f t="shared" si="36"/>
        <v>1.44</v>
      </c>
      <c r="G568">
        <f t="shared" si="34"/>
        <v>0.96</v>
      </c>
      <c r="H568">
        <f t="shared" si="35"/>
        <v>0.72</v>
      </c>
      <c r="I568">
        <f t="shared" si="37"/>
        <v>1.08</v>
      </c>
      <c r="J568" s="154"/>
    </row>
    <row r="569" spans="1:10">
      <c r="A569" t="s">
        <v>236</v>
      </c>
      <c r="B569" s="153" t="s">
        <v>788</v>
      </c>
      <c r="C569" s="154">
        <v>35.32</v>
      </c>
      <c r="D569" s="154">
        <v>0.18</v>
      </c>
      <c r="E569" s="154">
        <v>2.4E-2</v>
      </c>
      <c r="F569" s="155">
        <f t="shared" si="36"/>
        <v>1.44</v>
      </c>
      <c r="G569">
        <f t="shared" si="34"/>
        <v>0.96</v>
      </c>
      <c r="H569">
        <f t="shared" si="35"/>
        <v>0.72</v>
      </c>
      <c r="I569">
        <f t="shared" si="37"/>
        <v>1.08</v>
      </c>
      <c r="J569" s="154"/>
    </row>
    <row r="570" spans="1:10">
      <c r="A570" t="s">
        <v>236</v>
      </c>
      <c r="B570" s="153" t="s">
        <v>789</v>
      </c>
      <c r="C570" s="154">
        <v>4.24</v>
      </c>
      <c r="D570" s="154">
        <v>0.18</v>
      </c>
      <c r="E570" s="154">
        <v>2.4E-2</v>
      </c>
      <c r="F570" s="155">
        <f t="shared" si="36"/>
        <v>1.44</v>
      </c>
      <c r="G570">
        <f t="shared" si="34"/>
        <v>0.96</v>
      </c>
      <c r="H570">
        <f t="shared" si="35"/>
        <v>0.72</v>
      </c>
      <c r="I570">
        <f t="shared" si="37"/>
        <v>1.08</v>
      </c>
      <c r="J570" s="154"/>
    </row>
    <row r="571" spans="1:10">
      <c r="A571" t="s">
        <v>236</v>
      </c>
      <c r="B571" s="153" t="s">
        <v>790</v>
      </c>
      <c r="C571" s="154">
        <v>5</v>
      </c>
      <c r="D571" s="154">
        <v>0.18</v>
      </c>
      <c r="E571" s="154">
        <v>2.4E-2</v>
      </c>
      <c r="F571" s="155">
        <f t="shared" si="36"/>
        <v>1.44</v>
      </c>
      <c r="G571">
        <f t="shared" si="34"/>
        <v>0.96</v>
      </c>
      <c r="H571">
        <f t="shared" si="35"/>
        <v>0.72</v>
      </c>
      <c r="I571">
        <f t="shared" si="37"/>
        <v>1.08</v>
      </c>
      <c r="J571" s="154"/>
    </row>
    <row r="572" spans="1:10">
      <c r="A572" t="s">
        <v>236</v>
      </c>
      <c r="B572" s="153" t="s">
        <v>791</v>
      </c>
      <c r="C572" s="154">
        <v>5.65</v>
      </c>
      <c r="D572" s="154">
        <v>0.18</v>
      </c>
      <c r="E572" s="154">
        <v>2.4E-2</v>
      </c>
      <c r="F572" s="155">
        <f t="shared" si="36"/>
        <v>1.44</v>
      </c>
      <c r="G572">
        <f t="shared" si="34"/>
        <v>0.96</v>
      </c>
      <c r="H572">
        <f t="shared" si="35"/>
        <v>0.72</v>
      </c>
      <c r="I572">
        <f t="shared" si="37"/>
        <v>1.08</v>
      </c>
      <c r="J572" s="154"/>
    </row>
    <row r="573" spans="1:10">
      <c r="A573" t="s">
        <v>239</v>
      </c>
      <c r="B573" s="153" t="s">
        <v>792</v>
      </c>
      <c r="C573" s="154">
        <v>2.4180000000000001</v>
      </c>
      <c r="D573" s="154">
        <v>7.9755999999999994E-2</v>
      </c>
      <c r="E573" s="154">
        <v>0.01</v>
      </c>
      <c r="F573" s="155">
        <f t="shared" si="36"/>
        <v>0.6</v>
      </c>
      <c r="G573">
        <f t="shared" si="34"/>
        <v>0.39999999999999997</v>
      </c>
      <c r="H573">
        <f t="shared" si="35"/>
        <v>0.3</v>
      </c>
      <c r="I573">
        <f t="shared" si="37"/>
        <v>0.44999999999999996</v>
      </c>
      <c r="J573" s="154"/>
    </row>
    <row r="574" spans="1:10">
      <c r="A574" t="s">
        <v>239</v>
      </c>
      <c r="B574" s="153" t="s">
        <v>793</v>
      </c>
      <c r="C574" s="154">
        <v>3.5779999999999998</v>
      </c>
      <c r="D574" s="154">
        <v>0.11932</v>
      </c>
      <c r="E574" s="154">
        <v>1.2E-2</v>
      </c>
      <c r="F574" s="155">
        <f t="shared" si="36"/>
        <v>0.72</v>
      </c>
      <c r="G574">
        <f t="shared" si="34"/>
        <v>0.48</v>
      </c>
      <c r="H574">
        <f t="shared" si="35"/>
        <v>0.36</v>
      </c>
      <c r="I574">
        <f t="shared" si="37"/>
        <v>0.54</v>
      </c>
      <c r="J574" s="154"/>
    </row>
    <row r="575" spans="1:10">
      <c r="A575" t="s">
        <v>239</v>
      </c>
      <c r="B575" s="153" t="s">
        <v>794</v>
      </c>
      <c r="C575" s="154">
        <v>3.1179999999999999</v>
      </c>
      <c r="D575" s="154">
        <v>0.10048</v>
      </c>
      <c r="E575" s="154">
        <v>0.01</v>
      </c>
      <c r="F575" s="155">
        <f t="shared" si="36"/>
        <v>0.6</v>
      </c>
      <c r="G575">
        <f t="shared" si="34"/>
        <v>0.39999999999999997</v>
      </c>
      <c r="H575">
        <f t="shared" si="35"/>
        <v>0.3</v>
      </c>
      <c r="I575">
        <f t="shared" si="37"/>
        <v>0.44999999999999996</v>
      </c>
      <c r="J575" s="154"/>
    </row>
    <row r="576" spans="1:10">
      <c r="A576" t="s">
        <v>239</v>
      </c>
      <c r="B576" s="153" t="s">
        <v>795</v>
      </c>
      <c r="C576" s="154">
        <v>5.34</v>
      </c>
      <c r="D576" s="154"/>
      <c r="E576" s="154">
        <v>1.6E-2</v>
      </c>
      <c r="F576" s="155">
        <f t="shared" si="36"/>
        <v>0.96</v>
      </c>
      <c r="G576">
        <f t="shared" si="34"/>
        <v>0.6399999999999999</v>
      </c>
      <c r="H576">
        <f t="shared" si="35"/>
        <v>0.48</v>
      </c>
      <c r="I576">
        <f t="shared" si="37"/>
        <v>0.72</v>
      </c>
      <c r="J576" s="154"/>
    </row>
    <row r="577" spans="1:10">
      <c r="A577" t="s">
        <v>239</v>
      </c>
      <c r="B577" s="153" t="s">
        <v>796</v>
      </c>
      <c r="C577" s="154">
        <v>4.6100000000000003</v>
      </c>
      <c r="D577" s="154"/>
      <c r="E577" s="154">
        <v>1.2E-2</v>
      </c>
      <c r="F577" s="155">
        <f t="shared" si="36"/>
        <v>0.72</v>
      </c>
      <c r="G577">
        <f t="shared" si="34"/>
        <v>0.48</v>
      </c>
      <c r="H577">
        <f t="shared" si="35"/>
        <v>0.36</v>
      </c>
      <c r="I577">
        <f t="shared" si="37"/>
        <v>0.54</v>
      </c>
      <c r="J577" s="154"/>
    </row>
    <row r="578" spans="1:10">
      <c r="A578" t="s">
        <v>239</v>
      </c>
      <c r="B578" s="153" t="s">
        <v>797</v>
      </c>
      <c r="C578" s="154">
        <v>1.2130000000000001</v>
      </c>
      <c r="D578" s="154">
        <v>3.9877999999999997E-2</v>
      </c>
      <c r="E578" s="154">
        <v>0.01</v>
      </c>
      <c r="F578" s="155">
        <f t="shared" si="36"/>
        <v>0.6</v>
      </c>
      <c r="G578">
        <f t="shared" ref="G578:G641" si="38">40/60*F578</f>
        <v>0.39999999999999997</v>
      </c>
      <c r="H578">
        <f t="shared" ref="H578:H641" si="39">(30/60*F578)</f>
        <v>0.3</v>
      </c>
      <c r="I578">
        <f t="shared" si="37"/>
        <v>0.44999999999999996</v>
      </c>
      <c r="J578" s="154"/>
    </row>
    <row r="579" spans="1:10">
      <c r="A579" t="s">
        <v>239</v>
      </c>
      <c r="B579" s="153" t="s">
        <v>798</v>
      </c>
      <c r="C579" s="154">
        <v>0.63</v>
      </c>
      <c r="D579" s="154">
        <v>1.9938999999999998E-2</v>
      </c>
      <c r="E579" s="154">
        <v>0.01</v>
      </c>
      <c r="F579" s="155">
        <f t="shared" ref="F579:F642" si="40">E579*60</f>
        <v>0.6</v>
      </c>
      <c r="G579">
        <f t="shared" si="38"/>
        <v>0.39999999999999997</v>
      </c>
      <c r="H579">
        <f t="shared" si="39"/>
        <v>0.3</v>
      </c>
      <c r="I579">
        <f t="shared" ref="I579:I642" si="41">45/60*F579</f>
        <v>0.44999999999999996</v>
      </c>
      <c r="J579" s="154"/>
    </row>
    <row r="580" spans="1:10">
      <c r="A580" t="s">
        <v>239</v>
      </c>
      <c r="B580" s="153" t="s">
        <v>799</v>
      </c>
      <c r="C580" s="154">
        <v>0.44</v>
      </c>
      <c r="D580" s="154">
        <v>7.9755999999999994E-2</v>
      </c>
      <c r="E580" s="154">
        <v>0.01</v>
      </c>
      <c r="F580" s="155">
        <f t="shared" si="40"/>
        <v>0.6</v>
      </c>
      <c r="G580">
        <f t="shared" si="38"/>
        <v>0.39999999999999997</v>
      </c>
      <c r="H580">
        <f t="shared" si="39"/>
        <v>0.3</v>
      </c>
      <c r="I580">
        <f t="shared" si="41"/>
        <v>0.44999999999999996</v>
      </c>
      <c r="J580" s="154"/>
    </row>
    <row r="581" spans="1:10">
      <c r="A581" t="s">
        <v>239</v>
      </c>
      <c r="B581" s="153" t="s">
        <v>800</v>
      </c>
      <c r="C581" s="154">
        <v>52.3</v>
      </c>
      <c r="D581" s="154">
        <v>0.79756000000000005</v>
      </c>
      <c r="E581" s="154">
        <v>0.14799999999999999</v>
      </c>
      <c r="F581" s="155">
        <f t="shared" si="40"/>
        <v>8.879999999999999</v>
      </c>
      <c r="G581">
        <f t="shared" si="38"/>
        <v>5.919999999999999</v>
      </c>
      <c r="H581">
        <f t="shared" si="39"/>
        <v>4.4399999999999995</v>
      </c>
      <c r="I581">
        <f t="shared" si="41"/>
        <v>6.6599999999999993</v>
      </c>
      <c r="J581" s="154"/>
    </row>
    <row r="582" spans="1:10">
      <c r="A582" t="s">
        <v>239</v>
      </c>
      <c r="B582" s="153" t="s">
        <v>801</v>
      </c>
      <c r="C582" s="154">
        <v>0.28000000000000003</v>
      </c>
      <c r="D582" s="154">
        <v>0.04</v>
      </c>
      <c r="E582" s="154">
        <v>0.01</v>
      </c>
      <c r="F582" s="155">
        <f t="shared" si="40"/>
        <v>0.6</v>
      </c>
      <c r="G582">
        <f t="shared" si="38"/>
        <v>0.39999999999999997</v>
      </c>
      <c r="H582">
        <f t="shared" si="39"/>
        <v>0.3</v>
      </c>
      <c r="I582">
        <f t="shared" si="41"/>
        <v>0.44999999999999996</v>
      </c>
      <c r="J582" s="154"/>
    </row>
    <row r="583" spans="1:10">
      <c r="A583" t="s">
        <v>239</v>
      </c>
      <c r="B583" s="153" t="s">
        <v>802</v>
      </c>
      <c r="C583" s="154">
        <v>0.34</v>
      </c>
      <c r="D583" s="154">
        <v>0.04</v>
      </c>
      <c r="E583" s="154">
        <v>0.01</v>
      </c>
      <c r="F583" s="155">
        <f t="shared" si="40"/>
        <v>0.6</v>
      </c>
      <c r="G583">
        <f t="shared" si="38"/>
        <v>0.39999999999999997</v>
      </c>
      <c r="H583">
        <f t="shared" si="39"/>
        <v>0.3</v>
      </c>
      <c r="I583">
        <f t="shared" si="41"/>
        <v>0.44999999999999996</v>
      </c>
      <c r="J583" s="154"/>
    </row>
    <row r="584" spans="1:10">
      <c r="A584" t="s">
        <v>239</v>
      </c>
      <c r="B584" s="153" t="s">
        <v>803</v>
      </c>
      <c r="C584" s="154">
        <v>27.6</v>
      </c>
      <c r="D584" s="154">
        <v>0.4</v>
      </c>
      <c r="E584" s="154">
        <v>7.5999999999999998E-2</v>
      </c>
      <c r="F584" s="155">
        <f t="shared" si="40"/>
        <v>4.5599999999999996</v>
      </c>
      <c r="G584">
        <f t="shared" si="38"/>
        <v>3.0399999999999996</v>
      </c>
      <c r="H584">
        <f t="shared" si="39"/>
        <v>2.2799999999999998</v>
      </c>
      <c r="I584">
        <f t="shared" si="41"/>
        <v>3.42</v>
      </c>
      <c r="J584" s="154"/>
    </row>
    <row r="585" spans="1:10">
      <c r="A585" t="s">
        <v>239</v>
      </c>
      <c r="B585" s="153" t="s">
        <v>804</v>
      </c>
      <c r="C585" s="154">
        <v>29.9</v>
      </c>
      <c r="D585" s="154">
        <v>0.4</v>
      </c>
      <c r="E585" s="154">
        <v>8.3999999999999991E-2</v>
      </c>
      <c r="F585" s="155">
        <f t="shared" si="40"/>
        <v>5.0399999999999991</v>
      </c>
      <c r="G585">
        <f t="shared" si="38"/>
        <v>3.3599999999999994</v>
      </c>
      <c r="H585">
        <f t="shared" si="39"/>
        <v>2.5199999999999996</v>
      </c>
      <c r="I585">
        <f t="shared" si="41"/>
        <v>3.7799999999999994</v>
      </c>
      <c r="J585" s="154"/>
    </row>
    <row r="586" spans="1:10">
      <c r="A586" t="s">
        <v>239</v>
      </c>
      <c r="B586" s="153" t="s">
        <v>805</v>
      </c>
      <c r="C586" s="154">
        <v>33.200000000000003</v>
      </c>
      <c r="D586" s="154">
        <v>0.4</v>
      </c>
      <c r="E586" s="154">
        <v>9.1999999999999998E-2</v>
      </c>
      <c r="F586" s="155">
        <f t="shared" si="40"/>
        <v>5.52</v>
      </c>
      <c r="G586">
        <f t="shared" si="38"/>
        <v>3.6799999999999997</v>
      </c>
      <c r="H586">
        <f t="shared" si="39"/>
        <v>2.76</v>
      </c>
      <c r="I586">
        <f t="shared" si="41"/>
        <v>4.1399999999999997</v>
      </c>
      <c r="J586" s="154"/>
    </row>
    <row r="587" spans="1:10">
      <c r="A587" t="s">
        <v>239</v>
      </c>
      <c r="B587" s="153" t="s">
        <v>806</v>
      </c>
      <c r="C587" s="154">
        <v>38.299999999999997</v>
      </c>
      <c r="D587" s="154">
        <v>0.4</v>
      </c>
      <c r="E587" s="154">
        <v>0.10800000000000001</v>
      </c>
      <c r="F587" s="155">
        <f t="shared" si="40"/>
        <v>6.48</v>
      </c>
      <c r="G587">
        <f t="shared" si="38"/>
        <v>4.32</v>
      </c>
      <c r="H587">
        <f t="shared" si="39"/>
        <v>3.24</v>
      </c>
      <c r="I587">
        <f t="shared" si="41"/>
        <v>4.8600000000000003</v>
      </c>
      <c r="J587" s="154"/>
    </row>
    <row r="588" spans="1:10">
      <c r="A588" t="s">
        <v>239</v>
      </c>
      <c r="B588" s="153" t="s">
        <v>807</v>
      </c>
      <c r="C588" s="154">
        <v>8.99</v>
      </c>
      <c r="D588" s="154">
        <v>0.4</v>
      </c>
      <c r="E588" s="154">
        <v>2.4E-2</v>
      </c>
      <c r="F588" s="155">
        <f t="shared" si="40"/>
        <v>1.44</v>
      </c>
      <c r="G588">
        <f t="shared" si="38"/>
        <v>0.96</v>
      </c>
      <c r="H588">
        <f t="shared" si="39"/>
        <v>0.72</v>
      </c>
      <c r="I588">
        <f t="shared" si="41"/>
        <v>1.08</v>
      </c>
      <c r="J588" s="154"/>
    </row>
    <row r="589" spans="1:10">
      <c r="A589" t="s">
        <v>239</v>
      </c>
      <c r="B589" s="153" t="s">
        <v>808</v>
      </c>
      <c r="C589" s="154">
        <v>9.8699999999999992</v>
      </c>
      <c r="D589" s="154">
        <v>0.4</v>
      </c>
      <c r="E589" s="154">
        <v>2.8000000000000004E-2</v>
      </c>
      <c r="F589" s="155">
        <f t="shared" si="40"/>
        <v>1.6800000000000002</v>
      </c>
      <c r="G589">
        <f t="shared" si="38"/>
        <v>1.1200000000000001</v>
      </c>
      <c r="H589">
        <f t="shared" si="39"/>
        <v>0.84000000000000008</v>
      </c>
      <c r="I589">
        <f t="shared" si="41"/>
        <v>1.2600000000000002</v>
      </c>
      <c r="J589" s="154"/>
    </row>
    <row r="590" spans="1:10">
      <c r="A590" t="s">
        <v>239</v>
      </c>
      <c r="B590" s="153" t="s">
        <v>809</v>
      </c>
      <c r="C590" s="154">
        <v>10.8</v>
      </c>
      <c r="D590" s="154">
        <v>0.4</v>
      </c>
      <c r="E590" s="154">
        <v>3.2000000000000001E-2</v>
      </c>
      <c r="F590" s="155">
        <f t="shared" si="40"/>
        <v>1.92</v>
      </c>
      <c r="G590">
        <f t="shared" si="38"/>
        <v>1.2799999999999998</v>
      </c>
      <c r="H590">
        <f t="shared" si="39"/>
        <v>0.96</v>
      </c>
      <c r="I590">
        <f t="shared" si="41"/>
        <v>1.44</v>
      </c>
      <c r="J590" s="154"/>
    </row>
    <row r="591" spans="1:10">
      <c r="A591" t="s">
        <v>239</v>
      </c>
      <c r="B591" s="153" t="s">
        <v>810</v>
      </c>
      <c r="C591" s="154">
        <v>12</v>
      </c>
      <c r="D591" s="154">
        <v>0.4</v>
      </c>
      <c r="E591" s="154">
        <v>3.2000000000000001E-2</v>
      </c>
      <c r="F591" s="155">
        <f t="shared" si="40"/>
        <v>1.92</v>
      </c>
      <c r="G591">
        <f t="shared" si="38"/>
        <v>1.2799999999999998</v>
      </c>
      <c r="H591">
        <f t="shared" si="39"/>
        <v>0.96</v>
      </c>
      <c r="I591">
        <f t="shared" si="41"/>
        <v>1.44</v>
      </c>
      <c r="J591" s="154"/>
    </row>
    <row r="592" spans="1:10">
      <c r="A592" t="s">
        <v>239</v>
      </c>
      <c r="B592" s="153" t="s">
        <v>811</v>
      </c>
      <c r="C592" s="154">
        <v>13.4</v>
      </c>
      <c r="D592" s="154">
        <v>0.4</v>
      </c>
      <c r="E592" s="154">
        <v>3.5999999999999997E-2</v>
      </c>
      <c r="F592" s="155">
        <f t="shared" si="40"/>
        <v>2.1599999999999997</v>
      </c>
      <c r="G592">
        <f t="shared" si="38"/>
        <v>1.4399999999999997</v>
      </c>
      <c r="H592">
        <f t="shared" si="39"/>
        <v>1.0799999999999998</v>
      </c>
      <c r="I592">
        <f t="shared" si="41"/>
        <v>1.6199999999999997</v>
      </c>
      <c r="J592" s="154"/>
    </row>
    <row r="593" spans="1:10">
      <c r="A593" t="s">
        <v>239</v>
      </c>
      <c r="B593" s="153" t="s">
        <v>812</v>
      </c>
      <c r="C593" s="154">
        <v>14.7</v>
      </c>
      <c r="D593" s="154">
        <v>0.4</v>
      </c>
      <c r="E593" s="154">
        <v>0.04</v>
      </c>
      <c r="F593" s="155">
        <f t="shared" si="40"/>
        <v>2.4</v>
      </c>
      <c r="G593">
        <f t="shared" si="38"/>
        <v>1.5999999999999999</v>
      </c>
      <c r="H593">
        <f t="shared" si="39"/>
        <v>1.2</v>
      </c>
      <c r="I593">
        <f t="shared" si="41"/>
        <v>1.7999999999999998</v>
      </c>
      <c r="J593" s="154"/>
    </row>
    <row r="594" spans="1:10">
      <c r="A594" t="s">
        <v>239</v>
      </c>
      <c r="B594" s="153" t="s">
        <v>813</v>
      </c>
      <c r="C594" s="154">
        <v>16.399999999999999</v>
      </c>
      <c r="D594" s="154">
        <v>0.4</v>
      </c>
      <c r="E594" s="154">
        <v>4.3999999999999997E-2</v>
      </c>
      <c r="F594" s="155">
        <f t="shared" si="40"/>
        <v>2.6399999999999997</v>
      </c>
      <c r="G594">
        <f t="shared" si="38"/>
        <v>1.7599999999999998</v>
      </c>
      <c r="H594">
        <f t="shared" si="39"/>
        <v>1.3199999999999998</v>
      </c>
      <c r="I594">
        <f t="shared" si="41"/>
        <v>1.9799999999999998</v>
      </c>
      <c r="J594" s="154"/>
    </row>
    <row r="595" spans="1:10">
      <c r="A595" t="s">
        <v>239</v>
      </c>
      <c r="B595" s="153" t="s">
        <v>814</v>
      </c>
      <c r="C595" s="154">
        <v>16.739999999999998</v>
      </c>
      <c r="D595" s="154">
        <v>0.4</v>
      </c>
      <c r="E595" s="154">
        <v>4.8000000000000001E-2</v>
      </c>
      <c r="F595" s="155">
        <f t="shared" si="40"/>
        <v>2.88</v>
      </c>
      <c r="G595">
        <f t="shared" si="38"/>
        <v>1.92</v>
      </c>
      <c r="H595">
        <f t="shared" si="39"/>
        <v>1.44</v>
      </c>
      <c r="I595">
        <f t="shared" si="41"/>
        <v>2.16</v>
      </c>
      <c r="J595" s="154"/>
    </row>
    <row r="596" spans="1:10">
      <c r="A596" t="s">
        <v>239</v>
      </c>
      <c r="B596" s="153" t="s">
        <v>815</v>
      </c>
      <c r="C596" s="154">
        <v>18.3</v>
      </c>
      <c r="D596" s="154">
        <v>0.4</v>
      </c>
      <c r="E596" s="154">
        <v>5.2000000000000005E-2</v>
      </c>
      <c r="F596" s="155">
        <f t="shared" si="40"/>
        <v>3.12</v>
      </c>
      <c r="G596">
        <f t="shared" si="38"/>
        <v>2.08</v>
      </c>
      <c r="H596">
        <f t="shared" si="39"/>
        <v>1.56</v>
      </c>
      <c r="I596">
        <f t="shared" si="41"/>
        <v>2.34</v>
      </c>
      <c r="J596" s="154"/>
    </row>
    <row r="597" spans="1:10">
      <c r="A597" t="s">
        <v>239</v>
      </c>
      <c r="B597" s="153" t="s">
        <v>816</v>
      </c>
      <c r="C597" s="154">
        <v>20.399999999999999</v>
      </c>
      <c r="D597" s="154">
        <v>0.4</v>
      </c>
      <c r="E597" s="154">
        <v>5.6000000000000008E-2</v>
      </c>
      <c r="F597" s="155">
        <f t="shared" si="40"/>
        <v>3.3600000000000003</v>
      </c>
      <c r="G597">
        <f t="shared" si="38"/>
        <v>2.2400000000000002</v>
      </c>
      <c r="H597">
        <f t="shared" si="39"/>
        <v>1.6800000000000002</v>
      </c>
      <c r="I597">
        <f t="shared" si="41"/>
        <v>2.5200000000000005</v>
      </c>
      <c r="J597" s="154"/>
    </row>
    <row r="598" spans="1:10">
      <c r="A598" t="s">
        <v>239</v>
      </c>
      <c r="B598" s="153" t="s">
        <v>817</v>
      </c>
      <c r="C598" s="154">
        <v>20.399999999999999</v>
      </c>
      <c r="D598" s="154">
        <v>0.4</v>
      </c>
      <c r="E598" s="154">
        <v>5.6000000000000008E-2</v>
      </c>
      <c r="F598" s="155">
        <f t="shared" si="40"/>
        <v>3.3600000000000003</v>
      </c>
      <c r="G598">
        <f t="shared" si="38"/>
        <v>2.2400000000000002</v>
      </c>
      <c r="H598">
        <f t="shared" si="39"/>
        <v>1.6800000000000002</v>
      </c>
      <c r="I598">
        <f t="shared" si="41"/>
        <v>2.5200000000000005</v>
      </c>
      <c r="J598" s="154"/>
    </row>
    <row r="599" spans="1:10">
      <c r="A599" t="s">
        <v>239</v>
      </c>
      <c r="B599" s="153" t="s">
        <v>818</v>
      </c>
      <c r="C599" s="154">
        <v>22.7</v>
      </c>
      <c r="D599" s="154">
        <v>0.4</v>
      </c>
      <c r="E599" s="154">
        <v>6.4000000000000001E-2</v>
      </c>
      <c r="F599" s="155">
        <f t="shared" si="40"/>
        <v>3.84</v>
      </c>
      <c r="G599">
        <f t="shared" si="38"/>
        <v>2.5599999999999996</v>
      </c>
      <c r="H599">
        <f t="shared" si="39"/>
        <v>1.92</v>
      </c>
      <c r="I599">
        <f t="shared" si="41"/>
        <v>2.88</v>
      </c>
      <c r="J599" s="154"/>
    </row>
    <row r="600" spans="1:10">
      <c r="A600" t="s">
        <v>239</v>
      </c>
      <c r="B600" s="153" t="s">
        <v>819</v>
      </c>
      <c r="C600" s="154">
        <v>24.7</v>
      </c>
      <c r="D600" s="154">
        <v>0.4</v>
      </c>
      <c r="E600" s="154">
        <v>6.8000000000000005E-2</v>
      </c>
      <c r="F600" s="155">
        <f t="shared" si="40"/>
        <v>4.08</v>
      </c>
      <c r="G600">
        <f t="shared" si="38"/>
        <v>2.7199999999999998</v>
      </c>
      <c r="H600">
        <f t="shared" si="39"/>
        <v>2.04</v>
      </c>
      <c r="I600">
        <f t="shared" si="41"/>
        <v>3.06</v>
      </c>
      <c r="J600" s="154"/>
    </row>
    <row r="601" spans="1:10">
      <c r="A601" t="s">
        <v>239</v>
      </c>
      <c r="B601" s="153" t="s">
        <v>820</v>
      </c>
      <c r="C601" s="154">
        <v>7.39</v>
      </c>
      <c r="D601" s="154">
        <v>0.26</v>
      </c>
      <c r="E601" s="154">
        <v>0.02</v>
      </c>
      <c r="F601" s="155">
        <f t="shared" si="40"/>
        <v>1.2</v>
      </c>
      <c r="G601">
        <f t="shared" si="38"/>
        <v>0.79999999999999993</v>
      </c>
      <c r="H601">
        <f t="shared" si="39"/>
        <v>0.6</v>
      </c>
      <c r="I601">
        <f t="shared" si="41"/>
        <v>0.89999999999999991</v>
      </c>
      <c r="J601" s="154"/>
    </row>
    <row r="602" spans="1:10">
      <c r="A602" t="s">
        <v>239</v>
      </c>
      <c r="B602" s="153" t="s">
        <v>821</v>
      </c>
      <c r="C602" s="154">
        <v>4.26</v>
      </c>
      <c r="D602" s="154">
        <v>0.28000000000000003</v>
      </c>
      <c r="E602" s="154">
        <v>1.2E-2</v>
      </c>
      <c r="F602" s="155">
        <f t="shared" si="40"/>
        <v>0.72</v>
      </c>
      <c r="G602">
        <f t="shared" si="38"/>
        <v>0.48</v>
      </c>
      <c r="H602">
        <f t="shared" si="39"/>
        <v>0.36</v>
      </c>
      <c r="I602">
        <f t="shared" si="41"/>
        <v>0.54</v>
      </c>
      <c r="J602" s="154"/>
    </row>
    <row r="603" spans="1:10">
      <c r="A603" t="s">
        <v>239</v>
      </c>
      <c r="B603" s="153" t="s">
        <v>822</v>
      </c>
      <c r="C603" s="154">
        <v>6.16</v>
      </c>
      <c r="D603" s="154">
        <v>0.28000000000000003</v>
      </c>
      <c r="E603" s="154">
        <v>1.6E-2</v>
      </c>
      <c r="F603" s="155">
        <f t="shared" si="40"/>
        <v>0.96</v>
      </c>
      <c r="G603">
        <f t="shared" si="38"/>
        <v>0.6399999999999999</v>
      </c>
      <c r="H603">
        <f t="shared" si="39"/>
        <v>0.48</v>
      </c>
      <c r="I603">
        <f t="shared" si="41"/>
        <v>0.72</v>
      </c>
      <c r="J603" s="154"/>
    </row>
    <row r="604" spans="1:10">
      <c r="A604" t="s">
        <v>239</v>
      </c>
      <c r="B604" s="153" t="s">
        <v>823</v>
      </c>
      <c r="C604" s="154">
        <v>8.02</v>
      </c>
      <c r="D604" s="154">
        <v>0.28000000000000003</v>
      </c>
      <c r="E604" s="154">
        <v>2.4E-2</v>
      </c>
      <c r="F604" s="155">
        <f t="shared" si="40"/>
        <v>1.44</v>
      </c>
      <c r="G604">
        <f t="shared" si="38"/>
        <v>0.96</v>
      </c>
      <c r="H604">
        <f t="shared" si="39"/>
        <v>0.72</v>
      </c>
      <c r="I604">
        <f t="shared" si="41"/>
        <v>1.08</v>
      </c>
      <c r="J604" s="154"/>
    </row>
    <row r="605" spans="1:10">
      <c r="A605" t="s">
        <v>239</v>
      </c>
      <c r="B605" s="153" t="s">
        <v>824</v>
      </c>
      <c r="C605" s="154">
        <v>9.52</v>
      </c>
      <c r="D605" s="154">
        <v>0.28000000000000003</v>
      </c>
      <c r="E605" s="154">
        <v>2.8000000000000004E-2</v>
      </c>
      <c r="F605" s="155">
        <f t="shared" si="40"/>
        <v>1.6800000000000002</v>
      </c>
      <c r="G605">
        <f t="shared" si="38"/>
        <v>1.1200000000000001</v>
      </c>
      <c r="H605">
        <f t="shared" si="39"/>
        <v>0.84000000000000008</v>
      </c>
      <c r="I605">
        <f t="shared" si="41"/>
        <v>1.2600000000000002</v>
      </c>
      <c r="J605" s="154"/>
    </row>
    <row r="606" spans="1:10">
      <c r="A606" t="s">
        <v>239</v>
      </c>
      <c r="B606" s="153" t="s">
        <v>825</v>
      </c>
      <c r="C606" s="154">
        <v>19.7</v>
      </c>
      <c r="D606" s="154">
        <v>0.3</v>
      </c>
      <c r="E606" s="154">
        <v>5.6000000000000008E-2</v>
      </c>
      <c r="F606" s="155">
        <f t="shared" si="40"/>
        <v>3.3600000000000003</v>
      </c>
      <c r="G606">
        <f t="shared" si="38"/>
        <v>2.2400000000000002</v>
      </c>
      <c r="H606">
        <f t="shared" si="39"/>
        <v>1.6800000000000002</v>
      </c>
      <c r="I606">
        <f t="shared" si="41"/>
        <v>2.5200000000000005</v>
      </c>
      <c r="J606" s="154"/>
    </row>
    <row r="607" spans="1:10">
      <c r="A607" t="s">
        <v>239</v>
      </c>
      <c r="B607" s="153" t="s">
        <v>826</v>
      </c>
      <c r="C607" s="154">
        <v>6.63</v>
      </c>
      <c r="D607" s="154">
        <v>0.3</v>
      </c>
      <c r="E607" s="154">
        <v>0.02</v>
      </c>
      <c r="F607" s="155">
        <f t="shared" si="40"/>
        <v>1.2</v>
      </c>
      <c r="G607">
        <f t="shared" si="38"/>
        <v>0.79999999999999993</v>
      </c>
      <c r="H607">
        <f t="shared" si="39"/>
        <v>0.6</v>
      </c>
      <c r="I607">
        <f t="shared" si="41"/>
        <v>0.89999999999999991</v>
      </c>
      <c r="J607" s="154"/>
    </row>
    <row r="608" spans="1:10">
      <c r="A608" t="s">
        <v>239</v>
      </c>
      <c r="B608" s="153" t="s">
        <v>827</v>
      </c>
      <c r="C608" s="154">
        <v>7.15</v>
      </c>
      <c r="D608" s="154">
        <v>0.3</v>
      </c>
      <c r="E608" s="154">
        <v>0.02</v>
      </c>
      <c r="F608" s="155">
        <f t="shared" si="40"/>
        <v>1.2</v>
      </c>
      <c r="G608">
        <f t="shared" si="38"/>
        <v>0.79999999999999993</v>
      </c>
      <c r="H608">
        <f t="shared" si="39"/>
        <v>0.6</v>
      </c>
      <c r="I608">
        <f t="shared" si="41"/>
        <v>0.89999999999999991</v>
      </c>
      <c r="J608" s="154"/>
    </row>
    <row r="609" spans="1:10">
      <c r="A609" t="s">
        <v>239</v>
      </c>
      <c r="B609" s="153" t="s">
        <v>828</v>
      </c>
      <c r="C609" s="154">
        <v>7.98</v>
      </c>
      <c r="D609" s="154">
        <v>0.3</v>
      </c>
      <c r="E609" s="154">
        <v>2.4E-2</v>
      </c>
      <c r="F609" s="155">
        <f t="shared" si="40"/>
        <v>1.44</v>
      </c>
      <c r="G609">
        <f t="shared" si="38"/>
        <v>0.96</v>
      </c>
      <c r="H609">
        <f t="shared" si="39"/>
        <v>0.72</v>
      </c>
      <c r="I609">
        <f t="shared" si="41"/>
        <v>1.08</v>
      </c>
      <c r="J609" s="154"/>
    </row>
    <row r="610" spans="1:10">
      <c r="A610" t="s">
        <v>239</v>
      </c>
      <c r="B610" s="153" t="s">
        <v>829</v>
      </c>
      <c r="C610" s="154">
        <v>8.65</v>
      </c>
      <c r="D610" s="154">
        <v>0.3</v>
      </c>
      <c r="E610" s="154">
        <v>2.4E-2</v>
      </c>
      <c r="F610" s="155">
        <f t="shared" si="40"/>
        <v>1.44</v>
      </c>
      <c r="G610">
        <f t="shared" si="38"/>
        <v>0.96</v>
      </c>
      <c r="H610">
        <f t="shared" si="39"/>
        <v>0.72</v>
      </c>
      <c r="I610">
        <f t="shared" si="41"/>
        <v>1.08</v>
      </c>
      <c r="J610" s="154"/>
    </row>
    <row r="611" spans="1:10">
      <c r="A611" t="s">
        <v>239</v>
      </c>
      <c r="B611" s="153" t="s">
        <v>830</v>
      </c>
      <c r="C611" s="154">
        <v>9.83</v>
      </c>
      <c r="D611" s="154">
        <v>0.3</v>
      </c>
      <c r="E611" s="154">
        <v>2.8000000000000004E-2</v>
      </c>
      <c r="F611" s="155">
        <f t="shared" si="40"/>
        <v>1.6800000000000002</v>
      </c>
      <c r="G611">
        <f t="shared" si="38"/>
        <v>1.1200000000000001</v>
      </c>
      <c r="H611">
        <f t="shared" si="39"/>
        <v>0.84000000000000008</v>
      </c>
      <c r="I611">
        <f t="shared" si="41"/>
        <v>1.2600000000000002</v>
      </c>
      <c r="J611" s="154"/>
    </row>
    <row r="612" spans="1:10">
      <c r="A612" t="s">
        <v>239</v>
      </c>
      <c r="B612" s="153" t="s">
        <v>831</v>
      </c>
      <c r="C612" s="154">
        <v>10.32</v>
      </c>
      <c r="D612" s="154">
        <v>0.3</v>
      </c>
      <c r="E612" s="154">
        <v>2.8000000000000004E-2</v>
      </c>
      <c r="F612" s="155">
        <f t="shared" si="40"/>
        <v>1.6800000000000002</v>
      </c>
      <c r="G612">
        <f t="shared" si="38"/>
        <v>1.1200000000000001</v>
      </c>
      <c r="H612">
        <f t="shared" si="39"/>
        <v>0.84000000000000008</v>
      </c>
      <c r="I612">
        <f t="shared" si="41"/>
        <v>1.2600000000000002</v>
      </c>
      <c r="J612" s="154"/>
    </row>
    <row r="613" spans="1:10">
      <c r="A613" t="s">
        <v>239</v>
      </c>
      <c r="B613" s="153" t="s">
        <v>832</v>
      </c>
      <c r="C613" s="154">
        <v>12</v>
      </c>
      <c r="D613" s="154">
        <v>0.3</v>
      </c>
      <c r="E613" s="154">
        <v>3.2000000000000001E-2</v>
      </c>
      <c r="F613" s="155">
        <f t="shared" si="40"/>
        <v>1.92</v>
      </c>
      <c r="G613">
        <f t="shared" si="38"/>
        <v>1.2799999999999998</v>
      </c>
      <c r="H613">
        <f t="shared" si="39"/>
        <v>0.96</v>
      </c>
      <c r="I613">
        <f t="shared" si="41"/>
        <v>1.44</v>
      </c>
      <c r="J613" s="154"/>
    </row>
    <row r="614" spans="1:10">
      <c r="A614" t="s">
        <v>239</v>
      </c>
      <c r="B614" s="153" t="s">
        <v>833</v>
      </c>
      <c r="C614" s="154">
        <v>13</v>
      </c>
      <c r="D614" s="154">
        <v>0.3</v>
      </c>
      <c r="E614" s="154">
        <v>3.5999999999999997E-2</v>
      </c>
      <c r="F614" s="155">
        <f t="shared" si="40"/>
        <v>2.1599999999999997</v>
      </c>
      <c r="G614">
        <f t="shared" si="38"/>
        <v>1.4399999999999997</v>
      </c>
      <c r="H614">
        <f t="shared" si="39"/>
        <v>1.0799999999999998</v>
      </c>
      <c r="I614">
        <f t="shared" si="41"/>
        <v>1.6199999999999997</v>
      </c>
      <c r="J614" s="154"/>
    </row>
    <row r="615" spans="1:10">
      <c r="A615" t="s">
        <v>239</v>
      </c>
      <c r="B615" s="153" t="s">
        <v>834</v>
      </c>
      <c r="C615" s="154">
        <v>13.3</v>
      </c>
      <c r="D615" s="154">
        <v>0.3</v>
      </c>
      <c r="E615" s="154">
        <v>3.5999999999999997E-2</v>
      </c>
      <c r="F615" s="155">
        <f t="shared" si="40"/>
        <v>2.1599999999999997</v>
      </c>
      <c r="G615">
        <f t="shared" si="38"/>
        <v>1.4399999999999997</v>
      </c>
      <c r="H615">
        <f t="shared" si="39"/>
        <v>1.0799999999999998</v>
      </c>
      <c r="I615">
        <f t="shared" si="41"/>
        <v>1.6199999999999997</v>
      </c>
      <c r="J615" s="154"/>
    </row>
    <row r="616" spans="1:10">
      <c r="A616" t="s">
        <v>239</v>
      </c>
      <c r="B616" s="153" t="s">
        <v>835</v>
      </c>
      <c r="C616" s="154">
        <v>14.9</v>
      </c>
      <c r="D616" s="154">
        <v>0.3</v>
      </c>
      <c r="E616" s="154">
        <v>0.04</v>
      </c>
      <c r="F616" s="155">
        <f t="shared" si="40"/>
        <v>2.4</v>
      </c>
      <c r="G616">
        <f t="shared" si="38"/>
        <v>1.5999999999999999</v>
      </c>
      <c r="H616">
        <f t="shared" si="39"/>
        <v>1.2</v>
      </c>
      <c r="I616">
        <f t="shared" si="41"/>
        <v>1.7999999999999998</v>
      </c>
      <c r="J616" s="154"/>
    </row>
    <row r="617" spans="1:10">
      <c r="A617" t="s">
        <v>239</v>
      </c>
      <c r="B617" s="153" t="s">
        <v>836</v>
      </c>
      <c r="C617" s="154">
        <v>14.8</v>
      </c>
      <c r="D617" s="154">
        <v>0.3</v>
      </c>
      <c r="E617" s="154">
        <v>0.04</v>
      </c>
      <c r="F617" s="155">
        <f t="shared" si="40"/>
        <v>2.4</v>
      </c>
      <c r="G617">
        <f t="shared" si="38"/>
        <v>1.5999999999999999</v>
      </c>
      <c r="H617">
        <f t="shared" si="39"/>
        <v>1.2</v>
      </c>
      <c r="I617">
        <f t="shared" si="41"/>
        <v>1.7999999999999998</v>
      </c>
      <c r="J617" s="154"/>
    </row>
    <row r="618" spans="1:10">
      <c r="A618" t="s">
        <v>239</v>
      </c>
      <c r="B618" s="153" t="s">
        <v>837</v>
      </c>
      <c r="C618" s="154">
        <v>16.399999999999999</v>
      </c>
      <c r="D618" s="154">
        <v>0.3</v>
      </c>
      <c r="E618" s="154">
        <v>4.3999999999999997E-2</v>
      </c>
      <c r="F618" s="155">
        <f t="shared" si="40"/>
        <v>2.6399999999999997</v>
      </c>
      <c r="G618">
        <f t="shared" si="38"/>
        <v>1.7599999999999998</v>
      </c>
      <c r="H618">
        <f t="shared" si="39"/>
        <v>1.3199999999999998</v>
      </c>
      <c r="I618">
        <f t="shared" si="41"/>
        <v>1.9799999999999998</v>
      </c>
      <c r="J618" s="154"/>
    </row>
    <row r="619" spans="1:10">
      <c r="A619" t="s">
        <v>239</v>
      </c>
      <c r="B619" s="153" t="s">
        <v>838</v>
      </c>
      <c r="C619" s="154">
        <v>17.8</v>
      </c>
      <c r="D619" s="154">
        <v>0.3</v>
      </c>
      <c r="E619" s="154">
        <v>4.8000000000000001E-2</v>
      </c>
      <c r="F619" s="155">
        <f t="shared" si="40"/>
        <v>2.88</v>
      </c>
      <c r="G619">
        <f t="shared" si="38"/>
        <v>1.92</v>
      </c>
      <c r="H619">
        <f t="shared" si="39"/>
        <v>1.44</v>
      </c>
      <c r="I619">
        <f t="shared" si="41"/>
        <v>2.16</v>
      </c>
      <c r="J619" s="154"/>
    </row>
    <row r="620" spans="1:10">
      <c r="A620" t="s">
        <v>239</v>
      </c>
      <c r="B620" s="153" t="s">
        <v>839</v>
      </c>
      <c r="C620" s="154">
        <v>21.3</v>
      </c>
      <c r="D620" s="154">
        <v>0.32</v>
      </c>
      <c r="E620" s="154">
        <v>0.06</v>
      </c>
      <c r="F620" s="155">
        <f t="shared" si="40"/>
        <v>3.5999999999999996</v>
      </c>
      <c r="G620">
        <f t="shared" si="38"/>
        <v>2.3999999999999995</v>
      </c>
      <c r="H620">
        <f t="shared" si="39"/>
        <v>1.7999999999999998</v>
      </c>
      <c r="I620">
        <f t="shared" si="41"/>
        <v>2.6999999999999997</v>
      </c>
      <c r="J620" s="154"/>
    </row>
    <row r="621" spans="1:10">
      <c r="A621" t="s">
        <v>239</v>
      </c>
      <c r="B621" s="153" t="s">
        <v>840</v>
      </c>
      <c r="C621" s="154">
        <v>7.1</v>
      </c>
      <c r="D621" s="154">
        <v>0.32</v>
      </c>
      <c r="E621" s="154">
        <v>0.02</v>
      </c>
      <c r="F621" s="155">
        <f t="shared" si="40"/>
        <v>1.2</v>
      </c>
      <c r="G621">
        <f t="shared" si="38"/>
        <v>0.79999999999999993</v>
      </c>
      <c r="H621">
        <f t="shared" si="39"/>
        <v>0.6</v>
      </c>
      <c r="I621">
        <f t="shared" si="41"/>
        <v>0.89999999999999991</v>
      </c>
      <c r="J621" s="154"/>
    </row>
    <row r="622" spans="1:10">
      <c r="A622" t="s">
        <v>239</v>
      </c>
      <c r="B622" s="153" t="s">
        <v>841</v>
      </c>
      <c r="C622" s="154">
        <v>7.65</v>
      </c>
      <c r="D622" s="154">
        <v>0.32</v>
      </c>
      <c r="E622" s="154">
        <v>0.02</v>
      </c>
      <c r="F622" s="155">
        <f t="shared" si="40"/>
        <v>1.2</v>
      </c>
      <c r="G622">
        <f t="shared" si="38"/>
        <v>0.79999999999999993</v>
      </c>
      <c r="H622">
        <f t="shared" si="39"/>
        <v>0.6</v>
      </c>
      <c r="I622">
        <f t="shared" si="41"/>
        <v>0.89999999999999991</v>
      </c>
      <c r="J622" s="154"/>
    </row>
    <row r="623" spans="1:10">
      <c r="A623" t="s">
        <v>239</v>
      </c>
      <c r="B623" s="153" t="s">
        <v>842</v>
      </c>
      <c r="C623" s="154">
        <v>8.5500000000000007</v>
      </c>
      <c r="D623" s="154">
        <v>0.32</v>
      </c>
      <c r="E623" s="154">
        <v>2.4E-2</v>
      </c>
      <c r="F623" s="155">
        <f t="shared" si="40"/>
        <v>1.44</v>
      </c>
      <c r="G623">
        <f t="shared" si="38"/>
        <v>0.96</v>
      </c>
      <c r="H623">
        <f t="shared" si="39"/>
        <v>0.72</v>
      </c>
      <c r="I623">
        <f t="shared" si="41"/>
        <v>1.08</v>
      </c>
      <c r="J623" s="154"/>
    </row>
    <row r="624" spans="1:10">
      <c r="A624" t="s">
        <v>239</v>
      </c>
      <c r="B624" s="153" t="s">
        <v>843</v>
      </c>
      <c r="C624" s="154">
        <v>9.2799999999999994</v>
      </c>
      <c r="D624" s="154">
        <v>0.32</v>
      </c>
      <c r="E624" s="154">
        <v>2.4E-2</v>
      </c>
      <c r="F624" s="155">
        <f t="shared" si="40"/>
        <v>1.44</v>
      </c>
      <c r="G624">
        <f t="shared" si="38"/>
        <v>0.96</v>
      </c>
      <c r="H624">
        <f t="shared" si="39"/>
        <v>0.72</v>
      </c>
      <c r="I624">
        <f t="shared" si="41"/>
        <v>1.08</v>
      </c>
      <c r="J624" s="154"/>
    </row>
    <row r="625" spans="1:10">
      <c r="A625" t="s">
        <v>239</v>
      </c>
      <c r="B625" s="153" t="s">
        <v>844</v>
      </c>
      <c r="C625" s="154">
        <v>10.5</v>
      </c>
      <c r="D625" s="154">
        <v>0.32</v>
      </c>
      <c r="E625" s="154">
        <v>2.8000000000000004E-2</v>
      </c>
      <c r="F625" s="155">
        <f t="shared" si="40"/>
        <v>1.6800000000000002</v>
      </c>
      <c r="G625">
        <f t="shared" si="38"/>
        <v>1.1200000000000001</v>
      </c>
      <c r="H625">
        <f t="shared" si="39"/>
        <v>0.84000000000000008</v>
      </c>
      <c r="I625">
        <f t="shared" si="41"/>
        <v>1.2600000000000002</v>
      </c>
      <c r="J625" s="154"/>
    </row>
    <row r="626" spans="1:10">
      <c r="A626" t="s">
        <v>239</v>
      </c>
      <c r="B626" s="153" t="s">
        <v>845</v>
      </c>
      <c r="C626" s="154">
        <v>11.1</v>
      </c>
      <c r="D626" s="154">
        <v>0.32</v>
      </c>
      <c r="E626" s="154">
        <v>3.2000000000000001E-2</v>
      </c>
      <c r="F626" s="155">
        <f t="shared" si="40"/>
        <v>1.92</v>
      </c>
      <c r="G626">
        <f t="shared" si="38"/>
        <v>1.2799999999999998</v>
      </c>
      <c r="H626">
        <f t="shared" si="39"/>
        <v>0.96</v>
      </c>
      <c r="I626">
        <f t="shared" si="41"/>
        <v>1.44</v>
      </c>
      <c r="J626" s="154"/>
    </row>
    <row r="627" spans="1:10">
      <c r="A627" t="s">
        <v>239</v>
      </c>
      <c r="B627" s="153" t="s">
        <v>846</v>
      </c>
      <c r="C627" s="154">
        <v>12.9</v>
      </c>
      <c r="D627" s="154">
        <v>0.32</v>
      </c>
      <c r="E627" s="154">
        <v>3.5999999999999997E-2</v>
      </c>
      <c r="F627" s="155">
        <f t="shared" si="40"/>
        <v>2.1599999999999997</v>
      </c>
      <c r="G627">
        <f t="shared" si="38"/>
        <v>1.4399999999999997</v>
      </c>
      <c r="H627">
        <f t="shared" si="39"/>
        <v>1.0799999999999998</v>
      </c>
      <c r="I627">
        <f t="shared" si="41"/>
        <v>1.6199999999999997</v>
      </c>
      <c r="J627" s="154"/>
    </row>
    <row r="628" spans="1:10">
      <c r="A628" t="s">
        <v>239</v>
      </c>
      <c r="B628" s="153" t="s">
        <v>847</v>
      </c>
      <c r="C628" s="154">
        <v>12.97</v>
      </c>
      <c r="D628" s="154">
        <v>0.32</v>
      </c>
      <c r="E628" s="154">
        <v>3.5999999999999997E-2</v>
      </c>
      <c r="F628" s="155">
        <f t="shared" si="40"/>
        <v>2.1599999999999997</v>
      </c>
      <c r="G628">
        <f t="shared" si="38"/>
        <v>1.4399999999999997</v>
      </c>
      <c r="H628">
        <f t="shared" si="39"/>
        <v>1.0799999999999998</v>
      </c>
      <c r="I628">
        <f t="shared" si="41"/>
        <v>1.6199999999999997</v>
      </c>
      <c r="J628" s="154"/>
    </row>
    <row r="629" spans="1:10">
      <c r="A629" t="s">
        <v>239</v>
      </c>
      <c r="B629" s="153" t="s">
        <v>848</v>
      </c>
      <c r="C629" s="154">
        <v>14.3</v>
      </c>
      <c r="D629" s="154">
        <v>0.32</v>
      </c>
      <c r="E629" s="154">
        <v>0.04</v>
      </c>
      <c r="F629" s="155">
        <f t="shared" si="40"/>
        <v>2.4</v>
      </c>
      <c r="G629">
        <f t="shared" si="38"/>
        <v>1.5999999999999999</v>
      </c>
      <c r="H629">
        <f t="shared" si="39"/>
        <v>1.2</v>
      </c>
      <c r="I629">
        <f t="shared" si="41"/>
        <v>1.7999999999999998</v>
      </c>
      <c r="J629" s="154"/>
    </row>
    <row r="630" spans="1:10">
      <c r="A630" t="s">
        <v>239</v>
      </c>
      <c r="B630" s="153" t="s">
        <v>849</v>
      </c>
      <c r="C630" s="154">
        <v>16</v>
      </c>
      <c r="D630" s="154">
        <v>0.32</v>
      </c>
      <c r="E630" s="154">
        <v>4.3999999999999997E-2</v>
      </c>
      <c r="F630" s="155">
        <f t="shared" si="40"/>
        <v>2.6399999999999997</v>
      </c>
      <c r="G630">
        <f t="shared" si="38"/>
        <v>1.7599999999999998</v>
      </c>
      <c r="H630">
        <f t="shared" si="39"/>
        <v>1.3199999999999998</v>
      </c>
      <c r="I630">
        <f t="shared" si="41"/>
        <v>1.9799999999999998</v>
      </c>
      <c r="J630" s="154"/>
    </row>
    <row r="631" spans="1:10">
      <c r="A631" t="s">
        <v>239</v>
      </c>
      <c r="B631" s="153" t="s">
        <v>850</v>
      </c>
      <c r="C631" s="154">
        <v>15.9</v>
      </c>
      <c r="D631" s="154">
        <v>0.32</v>
      </c>
      <c r="E631" s="154">
        <v>4.3999999999999997E-2</v>
      </c>
      <c r="F631" s="155">
        <f t="shared" si="40"/>
        <v>2.6399999999999997</v>
      </c>
      <c r="G631">
        <f t="shared" si="38"/>
        <v>1.7599999999999998</v>
      </c>
      <c r="H631">
        <f t="shared" si="39"/>
        <v>1.3199999999999998</v>
      </c>
      <c r="I631">
        <f t="shared" si="41"/>
        <v>1.9799999999999998</v>
      </c>
      <c r="J631" s="154"/>
    </row>
    <row r="632" spans="1:10">
      <c r="A632" t="s">
        <v>239</v>
      </c>
      <c r="B632" s="153" t="s">
        <v>851</v>
      </c>
      <c r="C632" s="154">
        <v>17.7</v>
      </c>
      <c r="D632" s="154">
        <v>0.32</v>
      </c>
      <c r="E632" s="154">
        <v>4.8000000000000001E-2</v>
      </c>
      <c r="F632" s="155">
        <f t="shared" si="40"/>
        <v>2.88</v>
      </c>
      <c r="G632">
        <f t="shared" si="38"/>
        <v>1.92</v>
      </c>
      <c r="H632">
        <f t="shared" si="39"/>
        <v>1.44</v>
      </c>
      <c r="I632">
        <f t="shared" si="41"/>
        <v>2.16</v>
      </c>
      <c r="J632" s="154"/>
    </row>
    <row r="633" spans="1:10">
      <c r="A633" t="s">
        <v>239</v>
      </c>
      <c r="B633" s="153" t="s">
        <v>852</v>
      </c>
      <c r="C633" s="154">
        <v>19.2</v>
      </c>
      <c r="D633" s="154">
        <v>0.32</v>
      </c>
      <c r="E633" s="154">
        <v>5.2000000000000005E-2</v>
      </c>
      <c r="F633" s="155">
        <f t="shared" si="40"/>
        <v>3.12</v>
      </c>
      <c r="G633">
        <f t="shared" si="38"/>
        <v>2.08</v>
      </c>
      <c r="H633">
        <f t="shared" si="39"/>
        <v>1.56</v>
      </c>
      <c r="I633">
        <f t="shared" si="41"/>
        <v>2.34</v>
      </c>
      <c r="J633" s="154"/>
    </row>
    <row r="634" spans="1:10">
      <c r="A634" t="s">
        <v>239</v>
      </c>
      <c r="B634" s="153" t="s">
        <v>853</v>
      </c>
      <c r="C634" s="154">
        <v>8.0399999999999991</v>
      </c>
      <c r="D634" s="154">
        <v>0.36</v>
      </c>
      <c r="E634" s="154">
        <v>2.4E-2</v>
      </c>
      <c r="F634" s="155">
        <f t="shared" si="40"/>
        <v>1.44</v>
      </c>
      <c r="G634">
        <f t="shared" si="38"/>
        <v>0.96</v>
      </c>
      <c r="H634">
        <f t="shared" si="39"/>
        <v>0.72</v>
      </c>
      <c r="I634">
        <f t="shared" si="41"/>
        <v>1.08</v>
      </c>
      <c r="J634" s="154"/>
    </row>
    <row r="635" spans="1:10">
      <c r="A635" t="s">
        <v>239</v>
      </c>
      <c r="B635" s="153" t="s">
        <v>854</v>
      </c>
      <c r="C635" s="154">
        <v>10.5</v>
      </c>
      <c r="D635" s="154">
        <v>0.36</v>
      </c>
      <c r="E635" s="154">
        <v>2.8000000000000004E-2</v>
      </c>
      <c r="F635" s="155">
        <f t="shared" si="40"/>
        <v>1.6800000000000002</v>
      </c>
      <c r="G635">
        <f t="shared" si="38"/>
        <v>1.1200000000000001</v>
      </c>
      <c r="H635">
        <f t="shared" si="39"/>
        <v>0.84000000000000008</v>
      </c>
      <c r="I635">
        <f t="shared" si="41"/>
        <v>1.2600000000000002</v>
      </c>
      <c r="J635" s="154"/>
    </row>
    <row r="636" spans="1:10">
      <c r="A636" t="s">
        <v>239</v>
      </c>
      <c r="B636" s="153" t="s">
        <v>855</v>
      </c>
      <c r="C636" s="154">
        <v>12.7</v>
      </c>
      <c r="D636" s="154">
        <v>0.36</v>
      </c>
      <c r="E636" s="154">
        <v>3.5999999999999997E-2</v>
      </c>
      <c r="F636" s="155">
        <f t="shared" si="40"/>
        <v>2.1599999999999997</v>
      </c>
      <c r="G636">
        <f t="shared" si="38"/>
        <v>1.4399999999999997</v>
      </c>
      <c r="H636">
        <f t="shared" si="39"/>
        <v>1.0799999999999998</v>
      </c>
      <c r="I636">
        <f t="shared" si="41"/>
        <v>1.6199999999999997</v>
      </c>
      <c r="J636" s="154"/>
    </row>
    <row r="637" spans="1:10">
      <c r="A637" t="s">
        <v>239</v>
      </c>
      <c r="B637" s="153" t="s">
        <v>856</v>
      </c>
      <c r="C637" s="154">
        <v>14.86</v>
      </c>
      <c r="D637" s="154">
        <v>0.36</v>
      </c>
      <c r="E637" s="154">
        <v>0.04</v>
      </c>
      <c r="F637" s="155">
        <f t="shared" si="40"/>
        <v>2.4</v>
      </c>
      <c r="G637">
        <f t="shared" si="38"/>
        <v>1.5999999999999999</v>
      </c>
      <c r="H637">
        <f t="shared" si="39"/>
        <v>1.2</v>
      </c>
      <c r="I637">
        <f t="shared" si="41"/>
        <v>1.7999999999999998</v>
      </c>
      <c r="J637" s="154"/>
    </row>
    <row r="638" spans="1:10">
      <c r="A638" t="s">
        <v>239</v>
      </c>
      <c r="B638" s="153" t="s">
        <v>857</v>
      </c>
      <c r="C638" s="154">
        <v>30.2</v>
      </c>
      <c r="D638" s="154">
        <v>0.44</v>
      </c>
      <c r="E638" s="154">
        <v>8.3999999999999991E-2</v>
      </c>
      <c r="F638" s="155">
        <f t="shared" si="40"/>
        <v>5.0399999999999991</v>
      </c>
      <c r="G638">
        <f t="shared" si="38"/>
        <v>3.3599999999999994</v>
      </c>
      <c r="H638">
        <f t="shared" si="39"/>
        <v>2.5199999999999996</v>
      </c>
      <c r="I638">
        <f t="shared" si="41"/>
        <v>3.7799999999999994</v>
      </c>
      <c r="J638" s="154"/>
    </row>
    <row r="639" spans="1:10">
      <c r="A639" t="s">
        <v>239</v>
      </c>
      <c r="B639" s="153" t="s">
        <v>858</v>
      </c>
      <c r="C639" s="154">
        <v>32.700000000000003</v>
      </c>
      <c r="D639" s="154">
        <v>0.44</v>
      </c>
      <c r="E639" s="154">
        <v>9.1999999999999998E-2</v>
      </c>
      <c r="F639" s="155">
        <f t="shared" si="40"/>
        <v>5.52</v>
      </c>
      <c r="G639">
        <f t="shared" si="38"/>
        <v>3.6799999999999997</v>
      </c>
      <c r="H639">
        <f t="shared" si="39"/>
        <v>2.76</v>
      </c>
      <c r="I639">
        <f t="shared" si="41"/>
        <v>4.1399999999999997</v>
      </c>
      <c r="J639" s="154"/>
    </row>
    <row r="640" spans="1:10">
      <c r="A640" t="s">
        <v>239</v>
      </c>
      <c r="B640" s="153" t="s">
        <v>859</v>
      </c>
      <c r="C640" s="154">
        <v>36.9</v>
      </c>
      <c r="D640" s="154">
        <v>0.44</v>
      </c>
      <c r="E640" s="154">
        <v>0.10400000000000001</v>
      </c>
      <c r="F640" s="155">
        <f t="shared" si="40"/>
        <v>6.24</v>
      </c>
      <c r="G640">
        <f t="shared" si="38"/>
        <v>4.16</v>
      </c>
      <c r="H640">
        <f t="shared" si="39"/>
        <v>3.12</v>
      </c>
      <c r="I640">
        <f t="shared" si="41"/>
        <v>4.68</v>
      </c>
      <c r="J640" s="154"/>
    </row>
    <row r="641" spans="1:10">
      <c r="A641" t="s">
        <v>239</v>
      </c>
      <c r="B641" s="153" t="s">
        <v>860</v>
      </c>
      <c r="C641" s="154">
        <v>36.4</v>
      </c>
      <c r="D641" s="154">
        <v>0.44</v>
      </c>
      <c r="E641" s="154">
        <v>0.1</v>
      </c>
      <c r="F641" s="155">
        <f t="shared" si="40"/>
        <v>6</v>
      </c>
      <c r="G641">
        <f t="shared" si="38"/>
        <v>4</v>
      </c>
      <c r="H641">
        <f t="shared" si="39"/>
        <v>3</v>
      </c>
      <c r="I641">
        <f t="shared" si="41"/>
        <v>4.5</v>
      </c>
      <c r="J641" s="154"/>
    </row>
    <row r="642" spans="1:10">
      <c r="A642" t="s">
        <v>239</v>
      </c>
      <c r="B642" s="153" t="s">
        <v>861</v>
      </c>
      <c r="C642" s="154">
        <v>10.9</v>
      </c>
      <c r="D642" s="154">
        <v>0.44</v>
      </c>
      <c r="E642" s="154">
        <v>3.2000000000000001E-2</v>
      </c>
      <c r="F642" s="155">
        <f t="shared" si="40"/>
        <v>1.92</v>
      </c>
      <c r="G642">
        <f t="shared" ref="G642:G705" si="42">40/60*F642</f>
        <v>1.2799999999999998</v>
      </c>
      <c r="H642">
        <f t="shared" ref="H642:H705" si="43">(30/60*F642)</f>
        <v>0.96</v>
      </c>
      <c r="I642">
        <f t="shared" si="41"/>
        <v>1.44</v>
      </c>
      <c r="J642" s="154"/>
    </row>
    <row r="643" spans="1:10">
      <c r="A643" t="s">
        <v>239</v>
      </c>
      <c r="B643" s="153" t="s">
        <v>862</v>
      </c>
      <c r="C643" s="154">
        <v>11.9</v>
      </c>
      <c r="D643" s="154">
        <v>0.44</v>
      </c>
      <c r="E643" s="154">
        <v>3.2000000000000001E-2</v>
      </c>
      <c r="F643" s="155">
        <f t="shared" ref="F643:F706" si="44">E643*60</f>
        <v>1.92</v>
      </c>
      <c r="G643">
        <f t="shared" si="42"/>
        <v>1.2799999999999998</v>
      </c>
      <c r="H643">
        <f t="shared" si="43"/>
        <v>0.96</v>
      </c>
      <c r="I643">
        <f t="shared" ref="I643:I706" si="45">45/60*F643</f>
        <v>1.44</v>
      </c>
      <c r="J643" s="154"/>
    </row>
    <row r="644" spans="1:10">
      <c r="A644" t="s">
        <v>239</v>
      </c>
      <c r="B644" s="153" t="s">
        <v>863</v>
      </c>
      <c r="C644" s="154">
        <v>13.1</v>
      </c>
      <c r="D644" s="154">
        <v>0.44</v>
      </c>
      <c r="E644" s="154">
        <v>3.5999999999999997E-2</v>
      </c>
      <c r="F644" s="155">
        <f t="shared" si="44"/>
        <v>2.1599999999999997</v>
      </c>
      <c r="G644">
        <f t="shared" si="42"/>
        <v>1.4399999999999997</v>
      </c>
      <c r="H644">
        <f t="shared" si="43"/>
        <v>1.0799999999999998</v>
      </c>
      <c r="I644">
        <f t="shared" si="45"/>
        <v>1.6199999999999997</v>
      </c>
      <c r="J644" s="154"/>
    </row>
    <row r="645" spans="1:10">
      <c r="A645" t="s">
        <v>239</v>
      </c>
      <c r="B645" s="153" t="s">
        <v>864</v>
      </c>
      <c r="C645" s="154">
        <v>14.7</v>
      </c>
      <c r="D645" s="154">
        <v>0.44</v>
      </c>
      <c r="E645" s="154">
        <v>0.04</v>
      </c>
      <c r="F645" s="155">
        <f t="shared" si="44"/>
        <v>2.4</v>
      </c>
      <c r="G645">
        <f t="shared" si="42"/>
        <v>1.5999999999999999</v>
      </c>
      <c r="H645">
        <f t="shared" si="43"/>
        <v>1.2</v>
      </c>
      <c r="I645">
        <f t="shared" si="45"/>
        <v>1.7999999999999998</v>
      </c>
      <c r="J645" s="154"/>
    </row>
    <row r="646" spans="1:10">
      <c r="A646" t="s">
        <v>239</v>
      </c>
      <c r="B646" s="153" t="s">
        <v>865</v>
      </c>
      <c r="C646" s="154">
        <v>16.2</v>
      </c>
      <c r="D646" s="154">
        <v>0.44</v>
      </c>
      <c r="E646" s="154">
        <v>4.3999999999999997E-2</v>
      </c>
      <c r="F646" s="155">
        <f t="shared" si="44"/>
        <v>2.6399999999999997</v>
      </c>
      <c r="G646">
        <f t="shared" si="42"/>
        <v>1.7599999999999998</v>
      </c>
      <c r="H646">
        <f t="shared" si="43"/>
        <v>1.3199999999999998</v>
      </c>
      <c r="I646">
        <f t="shared" si="45"/>
        <v>1.9799999999999998</v>
      </c>
      <c r="J646" s="154"/>
    </row>
    <row r="647" spans="1:10">
      <c r="A647" t="s">
        <v>239</v>
      </c>
      <c r="B647" s="153" t="s">
        <v>866</v>
      </c>
      <c r="C647" s="154">
        <v>18</v>
      </c>
      <c r="D647" s="154">
        <v>0.44</v>
      </c>
      <c r="E647" s="154">
        <v>5.2000000000000005E-2</v>
      </c>
      <c r="F647" s="155">
        <f t="shared" si="44"/>
        <v>3.12</v>
      </c>
      <c r="G647">
        <f t="shared" si="42"/>
        <v>2.08</v>
      </c>
      <c r="H647">
        <f t="shared" si="43"/>
        <v>1.56</v>
      </c>
      <c r="I647">
        <f t="shared" si="45"/>
        <v>2.34</v>
      </c>
      <c r="J647" s="154"/>
    </row>
    <row r="648" spans="1:10">
      <c r="A648" t="s">
        <v>239</v>
      </c>
      <c r="B648" s="153" t="s">
        <v>867</v>
      </c>
      <c r="C648" s="154">
        <v>19.600000000000001</v>
      </c>
      <c r="D648" s="154">
        <v>0.44</v>
      </c>
      <c r="E648" s="154">
        <v>5.6000000000000008E-2</v>
      </c>
      <c r="F648" s="155">
        <f t="shared" si="44"/>
        <v>3.3600000000000003</v>
      </c>
      <c r="G648">
        <f t="shared" si="42"/>
        <v>2.2400000000000002</v>
      </c>
      <c r="H648">
        <f t="shared" si="43"/>
        <v>1.6800000000000002</v>
      </c>
      <c r="I648">
        <f t="shared" si="45"/>
        <v>2.5200000000000005</v>
      </c>
      <c r="J648" s="154"/>
    </row>
    <row r="649" spans="1:10">
      <c r="A649" t="s">
        <v>239</v>
      </c>
      <c r="B649" s="153" t="s">
        <v>868</v>
      </c>
      <c r="C649" s="154">
        <v>20</v>
      </c>
      <c r="D649" s="154">
        <v>0.44</v>
      </c>
      <c r="E649" s="154">
        <v>5.6000000000000008E-2</v>
      </c>
      <c r="F649" s="155">
        <f t="shared" si="44"/>
        <v>3.3600000000000003</v>
      </c>
      <c r="G649">
        <f t="shared" si="42"/>
        <v>2.2400000000000002</v>
      </c>
      <c r="H649">
        <f t="shared" si="43"/>
        <v>1.6800000000000002</v>
      </c>
      <c r="I649">
        <f t="shared" si="45"/>
        <v>2.5200000000000005</v>
      </c>
      <c r="J649" s="154"/>
    </row>
    <row r="650" spans="1:10">
      <c r="A650" t="s">
        <v>239</v>
      </c>
      <c r="B650" s="153" t="s">
        <v>869</v>
      </c>
      <c r="C650" s="154">
        <v>22.6</v>
      </c>
      <c r="D650" s="154">
        <v>0.44</v>
      </c>
      <c r="E650" s="154">
        <v>6.4000000000000001E-2</v>
      </c>
      <c r="F650" s="155">
        <f t="shared" si="44"/>
        <v>3.84</v>
      </c>
      <c r="G650">
        <f t="shared" si="42"/>
        <v>2.5599999999999996</v>
      </c>
      <c r="H650">
        <f t="shared" si="43"/>
        <v>1.92</v>
      </c>
      <c r="I650">
        <f t="shared" si="45"/>
        <v>2.88</v>
      </c>
      <c r="J650" s="154"/>
    </row>
    <row r="651" spans="1:10">
      <c r="A651" t="s">
        <v>239</v>
      </c>
      <c r="B651" s="153" t="s">
        <v>870</v>
      </c>
      <c r="C651" s="154">
        <v>22.8</v>
      </c>
      <c r="D651" s="154">
        <v>0.44</v>
      </c>
      <c r="E651" s="154">
        <v>6.4000000000000001E-2</v>
      </c>
      <c r="F651" s="155">
        <f t="shared" si="44"/>
        <v>3.84</v>
      </c>
      <c r="G651">
        <f t="shared" si="42"/>
        <v>2.5599999999999996</v>
      </c>
      <c r="H651">
        <f t="shared" si="43"/>
        <v>1.92</v>
      </c>
      <c r="I651">
        <f t="shared" si="45"/>
        <v>2.88</v>
      </c>
      <c r="J651" s="154"/>
    </row>
    <row r="652" spans="1:10">
      <c r="A652" t="s">
        <v>239</v>
      </c>
      <c r="B652" s="153" t="s">
        <v>871</v>
      </c>
      <c r="C652" s="154">
        <v>24.8</v>
      </c>
      <c r="D652" s="154">
        <v>0.44</v>
      </c>
      <c r="E652" s="154">
        <v>6.8000000000000005E-2</v>
      </c>
      <c r="F652" s="155">
        <f t="shared" si="44"/>
        <v>4.08</v>
      </c>
      <c r="G652">
        <f t="shared" si="42"/>
        <v>2.7199999999999998</v>
      </c>
      <c r="H652">
        <f t="shared" si="43"/>
        <v>2.04</v>
      </c>
      <c r="I652">
        <f t="shared" si="45"/>
        <v>3.06</v>
      </c>
      <c r="J652" s="154"/>
    </row>
    <row r="653" spans="1:10">
      <c r="A653" t="s">
        <v>239</v>
      </c>
      <c r="B653" s="153" t="s">
        <v>872</v>
      </c>
      <c r="C653" s="154">
        <v>27</v>
      </c>
      <c r="D653" s="154">
        <v>0.44</v>
      </c>
      <c r="E653" s="154">
        <v>7.5999999999999998E-2</v>
      </c>
      <c r="F653" s="155">
        <f t="shared" si="44"/>
        <v>4.5599999999999996</v>
      </c>
      <c r="G653">
        <f t="shared" si="42"/>
        <v>3.0399999999999996</v>
      </c>
      <c r="H653">
        <f t="shared" si="43"/>
        <v>2.2799999999999998</v>
      </c>
      <c r="I653">
        <f t="shared" si="45"/>
        <v>3.42</v>
      </c>
      <c r="J653" s="154"/>
    </row>
    <row r="654" spans="1:10">
      <c r="A654" t="s">
        <v>239</v>
      </c>
      <c r="B654" s="153" t="s">
        <v>873</v>
      </c>
      <c r="C654" s="154">
        <v>22.3</v>
      </c>
      <c r="D654" s="154">
        <v>0.34</v>
      </c>
      <c r="E654" s="154">
        <v>6.4000000000000001E-2</v>
      </c>
      <c r="F654" s="155">
        <f t="shared" si="44"/>
        <v>3.84</v>
      </c>
      <c r="G654">
        <f t="shared" si="42"/>
        <v>2.5599999999999996</v>
      </c>
      <c r="H654">
        <f t="shared" si="43"/>
        <v>1.92</v>
      </c>
      <c r="I654">
        <f t="shared" si="45"/>
        <v>2.88</v>
      </c>
      <c r="J654" s="154"/>
    </row>
    <row r="655" spans="1:10">
      <c r="A655" t="s">
        <v>239</v>
      </c>
      <c r="B655" s="153" t="s">
        <v>874</v>
      </c>
      <c r="C655" s="154">
        <v>8.09</v>
      </c>
      <c r="D655" s="154">
        <v>0.34</v>
      </c>
      <c r="E655" s="154">
        <v>2.4E-2</v>
      </c>
      <c r="F655" s="155">
        <f t="shared" si="44"/>
        <v>1.44</v>
      </c>
      <c r="G655">
        <f t="shared" si="42"/>
        <v>0.96</v>
      </c>
      <c r="H655">
        <f t="shared" si="43"/>
        <v>0.72</v>
      </c>
      <c r="I655">
        <f t="shared" si="45"/>
        <v>1.08</v>
      </c>
      <c r="J655" s="154"/>
    </row>
    <row r="656" spans="1:10">
      <c r="A656" t="s">
        <v>239</v>
      </c>
      <c r="B656" s="153" t="s">
        <v>875</v>
      </c>
      <c r="C656" s="154">
        <v>9.0500000000000007</v>
      </c>
      <c r="D656" s="154">
        <v>0.34</v>
      </c>
      <c r="E656" s="154">
        <v>2.4E-2</v>
      </c>
      <c r="F656" s="155">
        <f t="shared" si="44"/>
        <v>1.44</v>
      </c>
      <c r="G656">
        <f t="shared" si="42"/>
        <v>0.96</v>
      </c>
      <c r="H656">
        <f t="shared" si="43"/>
        <v>0.72</v>
      </c>
      <c r="I656">
        <f t="shared" si="45"/>
        <v>1.08</v>
      </c>
      <c r="J656" s="154"/>
    </row>
    <row r="657" spans="1:10">
      <c r="A657" t="s">
        <v>239</v>
      </c>
      <c r="B657" s="153" t="s">
        <v>876</v>
      </c>
      <c r="C657" s="154">
        <v>9.98</v>
      </c>
      <c r="D657" s="154">
        <v>0.34</v>
      </c>
      <c r="E657" s="154">
        <v>2.8000000000000004E-2</v>
      </c>
      <c r="F657" s="155">
        <f t="shared" si="44"/>
        <v>1.6800000000000002</v>
      </c>
      <c r="G657">
        <f t="shared" si="42"/>
        <v>1.1200000000000001</v>
      </c>
      <c r="H657">
        <f t="shared" si="43"/>
        <v>0.84000000000000008</v>
      </c>
      <c r="I657">
        <f t="shared" si="45"/>
        <v>1.2600000000000002</v>
      </c>
      <c r="J657" s="154"/>
    </row>
    <row r="658" spans="1:10">
      <c r="A658" t="s">
        <v>239</v>
      </c>
      <c r="B658" s="153" t="s">
        <v>877</v>
      </c>
      <c r="C658" s="154">
        <v>11.1</v>
      </c>
      <c r="D658" s="154">
        <v>0.34</v>
      </c>
      <c r="E658" s="154">
        <v>3.2000000000000001E-2</v>
      </c>
      <c r="F658" s="155">
        <f t="shared" si="44"/>
        <v>1.92</v>
      </c>
      <c r="G658">
        <f t="shared" si="42"/>
        <v>1.2799999999999998</v>
      </c>
      <c r="H658">
        <f t="shared" si="43"/>
        <v>0.96</v>
      </c>
      <c r="I658">
        <f t="shared" si="45"/>
        <v>1.44</v>
      </c>
      <c r="J658" s="154"/>
    </row>
    <row r="659" spans="1:10">
      <c r="A659" t="s">
        <v>239</v>
      </c>
      <c r="B659" s="153" t="s">
        <v>878</v>
      </c>
      <c r="C659" s="154">
        <v>12.3</v>
      </c>
      <c r="D659" s="154">
        <v>0.34</v>
      </c>
      <c r="E659" s="154">
        <v>3.5999999999999997E-2</v>
      </c>
      <c r="F659" s="155">
        <f t="shared" si="44"/>
        <v>2.1599999999999997</v>
      </c>
      <c r="G659">
        <f t="shared" si="42"/>
        <v>1.4399999999999997</v>
      </c>
      <c r="H659">
        <f t="shared" si="43"/>
        <v>1.0799999999999998</v>
      </c>
      <c r="I659">
        <f t="shared" si="45"/>
        <v>1.6199999999999997</v>
      </c>
      <c r="J659" s="154"/>
    </row>
    <row r="660" spans="1:10">
      <c r="A660" t="s">
        <v>239</v>
      </c>
      <c r="B660" s="153" t="s">
        <v>879</v>
      </c>
      <c r="C660" s="154">
        <v>13.6</v>
      </c>
      <c r="D660" s="154">
        <v>0.34</v>
      </c>
      <c r="E660" s="154">
        <v>0.04</v>
      </c>
      <c r="F660" s="155">
        <f t="shared" si="44"/>
        <v>2.4</v>
      </c>
      <c r="G660">
        <f t="shared" si="42"/>
        <v>1.5999999999999999</v>
      </c>
      <c r="H660">
        <f t="shared" si="43"/>
        <v>1.2</v>
      </c>
      <c r="I660">
        <f t="shared" si="45"/>
        <v>1.7999999999999998</v>
      </c>
      <c r="J660" s="154"/>
    </row>
    <row r="661" spans="1:10">
      <c r="A661" t="s">
        <v>239</v>
      </c>
      <c r="B661" s="153" t="s">
        <v>880</v>
      </c>
      <c r="C661" s="154">
        <v>14.9</v>
      </c>
      <c r="D661" s="154">
        <v>0.34</v>
      </c>
      <c r="E661" s="154">
        <v>0.04</v>
      </c>
      <c r="F661" s="155">
        <f t="shared" si="44"/>
        <v>2.4</v>
      </c>
      <c r="G661">
        <f t="shared" si="42"/>
        <v>1.5999999999999999</v>
      </c>
      <c r="H661">
        <f t="shared" si="43"/>
        <v>1.2</v>
      </c>
      <c r="I661">
        <f t="shared" si="45"/>
        <v>1.7999999999999998</v>
      </c>
      <c r="J661" s="154"/>
    </row>
    <row r="662" spans="1:10">
      <c r="A662" t="s">
        <v>239</v>
      </c>
      <c r="B662" s="153" t="s">
        <v>881</v>
      </c>
      <c r="C662" s="154">
        <v>15.1</v>
      </c>
      <c r="D662" s="154">
        <v>0.34</v>
      </c>
      <c r="E662" s="154">
        <v>4.3999999999999997E-2</v>
      </c>
      <c r="F662" s="155">
        <f t="shared" si="44"/>
        <v>2.6399999999999997</v>
      </c>
      <c r="G662">
        <f t="shared" si="42"/>
        <v>1.7599999999999998</v>
      </c>
      <c r="H662">
        <f t="shared" si="43"/>
        <v>1.3199999999999998</v>
      </c>
      <c r="I662">
        <f t="shared" si="45"/>
        <v>1.9799999999999998</v>
      </c>
      <c r="J662" s="154"/>
    </row>
    <row r="663" spans="1:10">
      <c r="A663" t="s">
        <v>239</v>
      </c>
      <c r="B663" s="153" t="s">
        <v>882</v>
      </c>
      <c r="C663" s="154">
        <v>17.100000000000001</v>
      </c>
      <c r="D663" s="154">
        <v>0.34</v>
      </c>
      <c r="E663" s="154">
        <v>4.8000000000000001E-2</v>
      </c>
      <c r="F663" s="155">
        <f t="shared" si="44"/>
        <v>2.88</v>
      </c>
      <c r="G663">
        <f t="shared" si="42"/>
        <v>1.92</v>
      </c>
      <c r="H663">
        <f t="shared" si="43"/>
        <v>1.44</v>
      </c>
      <c r="I663">
        <f t="shared" si="45"/>
        <v>2.16</v>
      </c>
      <c r="J663" s="154"/>
    </row>
    <row r="664" spans="1:10">
      <c r="A664" t="s">
        <v>239</v>
      </c>
      <c r="B664" s="153" t="s">
        <v>883</v>
      </c>
      <c r="C664" s="154">
        <v>16.8</v>
      </c>
      <c r="D664" s="154">
        <v>0.34</v>
      </c>
      <c r="E664" s="154">
        <v>4.8000000000000001E-2</v>
      </c>
      <c r="F664" s="155">
        <f t="shared" si="44"/>
        <v>2.88</v>
      </c>
      <c r="G664">
        <f t="shared" si="42"/>
        <v>1.92</v>
      </c>
      <c r="H664">
        <f t="shared" si="43"/>
        <v>1.44</v>
      </c>
      <c r="I664">
        <f t="shared" si="45"/>
        <v>2.16</v>
      </c>
      <c r="J664" s="154"/>
    </row>
    <row r="665" spans="1:10">
      <c r="A665" t="s">
        <v>239</v>
      </c>
      <c r="B665" s="153" t="s">
        <v>884</v>
      </c>
      <c r="C665" s="154">
        <v>18.600000000000001</v>
      </c>
      <c r="D665" s="154">
        <v>0.34</v>
      </c>
      <c r="E665" s="154">
        <v>5.2000000000000005E-2</v>
      </c>
      <c r="F665" s="155">
        <f t="shared" si="44"/>
        <v>3.12</v>
      </c>
      <c r="G665">
        <f t="shared" si="42"/>
        <v>2.08</v>
      </c>
      <c r="H665">
        <f t="shared" si="43"/>
        <v>1.56</v>
      </c>
      <c r="I665">
        <f t="shared" si="45"/>
        <v>2.34</v>
      </c>
      <c r="J665" s="154"/>
    </row>
    <row r="666" spans="1:10">
      <c r="A666" t="s">
        <v>239</v>
      </c>
      <c r="B666" s="153" t="s">
        <v>885</v>
      </c>
      <c r="C666" s="154">
        <v>20.100000000000001</v>
      </c>
      <c r="D666" s="154">
        <v>0.34</v>
      </c>
      <c r="E666" s="154">
        <v>5.6000000000000008E-2</v>
      </c>
      <c r="F666" s="155">
        <f t="shared" si="44"/>
        <v>3.3600000000000003</v>
      </c>
      <c r="G666">
        <f t="shared" si="42"/>
        <v>2.2400000000000002</v>
      </c>
      <c r="H666">
        <f t="shared" si="43"/>
        <v>1.6800000000000002</v>
      </c>
      <c r="I666">
        <f t="shared" si="45"/>
        <v>2.5200000000000005</v>
      </c>
      <c r="J666" s="154"/>
    </row>
    <row r="667" spans="1:10">
      <c r="A667" t="s">
        <v>239</v>
      </c>
      <c r="B667" s="153" t="s">
        <v>886</v>
      </c>
      <c r="C667" s="154">
        <v>8.0399999999999991</v>
      </c>
      <c r="D667" s="154">
        <v>0.36</v>
      </c>
      <c r="E667" s="154">
        <v>2.4E-2</v>
      </c>
      <c r="F667" s="155">
        <f t="shared" si="44"/>
        <v>1.44</v>
      </c>
      <c r="G667">
        <f t="shared" si="42"/>
        <v>0.96</v>
      </c>
      <c r="H667">
        <f t="shared" si="43"/>
        <v>0.72</v>
      </c>
      <c r="I667">
        <f t="shared" si="45"/>
        <v>1.08</v>
      </c>
      <c r="J667" s="154"/>
    </row>
    <row r="668" spans="1:10">
      <c r="A668" t="s">
        <v>239</v>
      </c>
      <c r="B668" s="153" t="s">
        <v>887</v>
      </c>
      <c r="C668" s="154">
        <v>10.5</v>
      </c>
      <c r="D668" s="154">
        <v>0.36</v>
      </c>
      <c r="E668" s="154">
        <v>2.8000000000000004E-2</v>
      </c>
      <c r="F668" s="155">
        <f t="shared" si="44"/>
        <v>1.6800000000000002</v>
      </c>
      <c r="G668">
        <f t="shared" si="42"/>
        <v>1.1200000000000001</v>
      </c>
      <c r="H668">
        <f t="shared" si="43"/>
        <v>0.84000000000000008</v>
      </c>
      <c r="I668">
        <f t="shared" si="45"/>
        <v>1.2600000000000002</v>
      </c>
      <c r="J668" s="154"/>
    </row>
    <row r="669" spans="1:10">
      <c r="A669" t="s">
        <v>239</v>
      </c>
      <c r="B669" s="153" t="s">
        <v>888</v>
      </c>
      <c r="C669" s="154">
        <v>12.7</v>
      </c>
      <c r="D669" s="154">
        <v>0.36</v>
      </c>
      <c r="E669" s="154">
        <v>3.5999999999999997E-2</v>
      </c>
      <c r="F669" s="155">
        <f t="shared" si="44"/>
        <v>2.1599999999999997</v>
      </c>
      <c r="G669">
        <f t="shared" si="42"/>
        <v>1.4399999999999997</v>
      </c>
      <c r="H669">
        <f t="shared" si="43"/>
        <v>1.0799999999999998</v>
      </c>
      <c r="I669">
        <f t="shared" si="45"/>
        <v>1.6199999999999997</v>
      </c>
      <c r="J669" s="154"/>
    </row>
    <row r="670" spans="1:10">
      <c r="A670" t="s">
        <v>239</v>
      </c>
      <c r="B670" s="153" t="s">
        <v>889</v>
      </c>
      <c r="C670" s="154">
        <v>77.400000000000006</v>
      </c>
      <c r="D670" s="154">
        <v>0.95455999999999996</v>
      </c>
      <c r="E670" s="154">
        <v>0.21600000000000003</v>
      </c>
      <c r="F670" s="155">
        <f t="shared" si="44"/>
        <v>12.96</v>
      </c>
      <c r="G670">
        <f t="shared" si="42"/>
        <v>8.64</v>
      </c>
      <c r="H670">
        <f t="shared" si="43"/>
        <v>6.48</v>
      </c>
      <c r="I670">
        <f t="shared" si="45"/>
        <v>9.7200000000000006</v>
      </c>
      <c r="J670" s="154"/>
    </row>
    <row r="671" spans="1:10">
      <c r="A671" t="s">
        <v>239</v>
      </c>
      <c r="B671" s="153" t="s">
        <v>890</v>
      </c>
      <c r="C671" s="154">
        <v>0.41</v>
      </c>
      <c r="D671" s="154">
        <v>4.8000000000000001E-2</v>
      </c>
      <c r="E671" s="154">
        <v>0.01</v>
      </c>
      <c r="F671" s="155">
        <f t="shared" si="44"/>
        <v>0.6</v>
      </c>
      <c r="G671">
        <f t="shared" si="42"/>
        <v>0.39999999999999997</v>
      </c>
      <c r="H671">
        <f t="shared" si="43"/>
        <v>0.3</v>
      </c>
      <c r="I671">
        <f t="shared" si="45"/>
        <v>0.44999999999999996</v>
      </c>
      <c r="J671" s="154"/>
    </row>
    <row r="672" spans="1:10">
      <c r="A672" t="s">
        <v>239</v>
      </c>
      <c r="B672" s="153" t="s">
        <v>891</v>
      </c>
      <c r="C672" s="154">
        <v>0.49</v>
      </c>
      <c r="D672" s="154">
        <v>4.8000000000000001E-2</v>
      </c>
      <c r="E672" s="154">
        <v>0.01</v>
      </c>
      <c r="F672" s="155">
        <f t="shared" si="44"/>
        <v>0.6</v>
      </c>
      <c r="G672">
        <f t="shared" si="42"/>
        <v>0.39999999999999997</v>
      </c>
      <c r="H672">
        <f t="shared" si="43"/>
        <v>0.3</v>
      </c>
      <c r="I672">
        <f t="shared" si="45"/>
        <v>0.44999999999999996</v>
      </c>
      <c r="J672" s="154"/>
    </row>
    <row r="673" spans="1:10">
      <c r="A673" t="s">
        <v>239</v>
      </c>
      <c r="B673" s="153" t="s">
        <v>892</v>
      </c>
      <c r="C673" s="154">
        <v>33.299999999999997</v>
      </c>
      <c r="D673" s="154">
        <v>0.48</v>
      </c>
      <c r="E673" s="154">
        <v>9.1999999999999998E-2</v>
      </c>
      <c r="F673" s="155">
        <f t="shared" si="44"/>
        <v>5.52</v>
      </c>
      <c r="G673">
        <f t="shared" si="42"/>
        <v>3.6799999999999997</v>
      </c>
      <c r="H673">
        <f t="shared" si="43"/>
        <v>2.76</v>
      </c>
      <c r="I673">
        <f t="shared" si="45"/>
        <v>4.1399999999999997</v>
      </c>
      <c r="J673" s="154"/>
    </row>
    <row r="674" spans="1:10">
      <c r="A674" t="s">
        <v>239</v>
      </c>
      <c r="B674" s="153" t="s">
        <v>893</v>
      </c>
      <c r="C674" s="154">
        <v>36.200000000000003</v>
      </c>
      <c r="D674" s="154">
        <v>0.48</v>
      </c>
      <c r="E674" s="154">
        <v>0.1</v>
      </c>
      <c r="F674" s="155">
        <f t="shared" si="44"/>
        <v>6</v>
      </c>
      <c r="G674">
        <f t="shared" si="42"/>
        <v>4</v>
      </c>
      <c r="H674">
        <f t="shared" si="43"/>
        <v>3</v>
      </c>
      <c r="I674">
        <f t="shared" si="45"/>
        <v>4.5</v>
      </c>
      <c r="J674" s="154"/>
    </row>
    <row r="675" spans="1:10">
      <c r="A675" t="s">
        <v>239</v>
      </c>
      <c r="B675" s="153" t="s">
        <v>894</v>
      </c>
      <c r="C675" s="154">
        <v>40.299999999999997</v>
      </c>
      <c r="D675" s="154">
        <v>0.48</v>
      </c>
      <c r="E675" s="154">
        <v>0.11200000000000002</v>
      </c>
      <c r="F675" s="155">
        <f t="shared" si="44"/>
        <v>6.7200000000000006</v>
      </c>
      <c r="G675">
        <f t="shared" si="42"/>
        <v>4.4800000000000004</v>
      </c>
      <c r="H675">
        <f t="shared" si="43"/>
        <v>3.3600000000000003</v>
      </c>
      <c r="I675">
        <f t="shared" si="45"/>
        <v>5.0400000000000009</v>
      </c>
      <c r="J675" s="154"/>
    </row>
    <row r="676" spans="1:10">
      <c r="A676" t="s">
        <v>239</v>
      </c>
      <c r="B676" s="153" t="s">
        <v>895</v>
      </c>
      <c r="C676" s="154">
        <v>40.700000000000003</v>
      </c>
      <c r="D676" s="154">
        <v>0.48</v>
      </c>
      <c r="E676" s="154">
        <v>0.11200000000000002</v>
      </c>
      <c r="F676" s="155">
        <f t="shared" si="44"/>
        <v>6.7200000000000006</v>
      </c>
      <c r="G676">
        <f t="shared" si="42"/>
        <v>4.4800000000000004</v>
      </c>
      <c r="H676">
        <f t="shared" si="43"/>
        <v>3.3600000000000003</v>
      </c>
      <c r="I676">
        <f t="shared" si="45"/>
        <v>5.0400000000000009</v>
      </c>
      <c r="J676" s="154"/>
    </row>
    <row r="677" spans="1:10">
      <c r="A677" t="s">
        <v>239</v>
      </c>
      <c r="B677" s="153" t="s">
        <v>896</v>
      </c>
      <c r="C677" s="154">
        <v>10.84</v>
      </c>
      <c r="D677" s="154">
        <v>0.48</v>
      </c>
      <c r="E677" s="154">
        <v>3.2000000000000001E-2</v>
      </c>
      <c r="F677" s="155">
        <f t="shared" si="44"/>
        <v>1.92</v>
      </c>
      <c r="G677">
        <f t="shared" si="42"/>
        <v>1.2799999999999998</v>
      </c>
      <c r="H677">
        <f t="shared" si="43"/>
        <v>0.96</v>
      </c>
      <c r="I677">
        <f t="shared" si="45"/>
        <v>1.44</v>
      </c>
      <c r="J677" s="154"/>
    </row>
    <row r="678" spans="1:10">
      <c r="A678" t="s">
        <v>239</v>
      </c>
      <c r="B678" s="153" t="s">
        <v>897</v>
      </c>
      <c r="C678" s="154">
        <v>11.9</v>
      </c>
      <c r="D678" s="154">
        <v>0.48</v>
      </c>
      <c r="E678" s="154">
        <v>3.2000000000000001E-2</v>
      </c>
      <c r="F678" s="155">
        <f t="shared" si="44"/>
        <v>1.92</v>
      </c>
      <c r="G678">
        <f t="shared" si="42"/>
        <v>1.2799999999999998</v>
      </c>
      <c r="H678">
        <f t="shared" si="43"/>
        <v>0.96</v>
      </c>
      <c r="I678">
        <f t="shared" si="45"/>
        <v>1.44</v>
      </c>
      <c r="J678" s="154"/>
    </row>
    <row r="679" spans="1:10">
      <c r="A679" t="s">
        <v>239</v>
      </c>
      <c r="B679" s="153" t="s">
        <v>898</v>
      </c>
      <c r="C679" s="154">
        <v>13</v>
      </c>
      <c r="D679" s="154">
        <v>0.48</v>
      </c>
      <c r="E679" s="154">
        <v>3.5999999999999997E-2</v>
      </c>
      <c r="F679" s="155">
        <f t="shared" si="44"/>
        <v>2.1599999999999997</v>
      </c>
      <c r="G679">
        <f t="shared" si="42"/>
        <v>1.4399999999999997</v>
      </c>
      <c r="H679">
        <f t="shared" si="43"/>
        <v>1.0799999999999998</v>
      </c>
      <c r="I679">
        <f t="shared" si="45"/>
        <v>1.6199999999999997</v>
      </c>
      <c r="J679" s="154"/>
    </row>
    <row r="680" spans="1:10">
      <c r="A680" t="s">
        <v>239</v>
      </c>
      <c r="B680" s="153" t="s">
        <v>899</v>
      </c>
      <c r="C680" s="154">
        <v>14.4</v>
      </c>
      <c r="D680" s="154">
        <v>0.48</v>
      </c>
      <c r="E680" s="154">
        <v>0.04</v>
      </c>
      <c r="F680" s="155">
        <f t="shared" si="44"/>
        <v>2.4</v>
      </c>
      <c r="G680">
        <f t="shared" si="42"/>
        <v>1.5999999999999999</v>
      </c>
      <c r="H680">
        <f t="shared" si="43"/>
        <v>1.2</v>
      </c>
      <c r="I680">
        <f t="shared" si="45"/>
        <v>1.7999999999999998</v>
      </c>
      <c r="J680" s="154"/>
    </row>
    <row r="681" spans="1:10">
      <c r="A681" t="s">
        <v>239</v>
      </c>
      <c r="B681" s="153" t="s">
        <v>900</v>
      </c>
      <c r="C681" s="154">
        <v>16.100000000000001</v>
      </c>
      <c r="D681" s="154">
        <v>0.48</v>
      </c>
      <c r="E681" s="154">
        <v>4.3999999999999997E-2</v>
      </c>
      <c r="F681" s="155">
        <f t="shared" si="44"/>
        <v>2.6399999999999997</v>
      </c>
      <c r="G681">
        <f t="shared" si="42"/>
        <v>1.7599999999999998</v>
      </c>
      <c r="H681">
        <f t="shared" si="43"/>
        <v>1.3199999999999998</v>
      </c>
      <c r="I681">
        <f t="shared" si="45"/>
        <v>1.9799999999999998</v>
      </c>
      <c r="J681" s="154"/>
    </row>
    <row r="682" spans="1:10">
      <c r="A682" t="s">
        <v>239</v>
      </c>
      <c r="B682" s="153" t="s">
        <v>901</v>
      </c>
      <c r="C682" s="154">
        <v>17.8</v>
      </c>
      <c r="D682" s="154">
        <v>0.48</v>
      </c>
      <c r="E682" s="154">
        <v>4.8000000000000001E-2</v>
      </c>
      <c r="F682" s="155">
        <f t="shared" si="44"/>
        <v>2.88</v>
      </c>
      <c r="G682">
        <f t="shared" si="42"/>
        <v>1.92</v>
      </c>
      <c r="H682">
        <f t="shared" si="43"/>
        <v>1.44</v>
      </c>
      <c r="I682">
        <f t="shared" si="45"/>
        <v>2.16</v>
      </c>
      <c r="J682" s="154"/>
    </row>
    <row r="683" spans="1:10">
      <c r="A683" t="s">
        <v>239</v>
      </c>
      <c r="B683" s="153" t="s">
        <v>902</v>
      </c>
      <c r="C683" s="154">
        <v>19.7</v>
      </c>
      <c r="D683" s="154">
        <v>0.48</v>
      </c>
      <c r="E683" s="154">
        <v>5.6000000000000008E-2</v>
      </c>
      <c r="F683" s="155">
        <f t="shared" si="44"/>
        <v>3.3600000000000003</v>
      </c>
      <c r="G683">
        <f t="shared" si="42"/>
        <v>2.2400000000000002</v>
      </c>
      <c r="H683">
        <f t="shared" si="43"/>
        <v>1.6800000000000002</v>
      </c>
      <c r="I683">
        <f t="shared" si="45"/>
        <v>2.5200000000000005</v>
      </c>
      <c r="J683" s="154"/>
    </row>
    <row r="684" spans="1:10">
      <c r="A684" t="s">
        <v>239</v>
      </c>
      <c r="B684" s="153" t="s">
        <v>903</v>
      </c>
      <c r="C684" s="154">
        <v>20.51</v>
      </c>
      <c r="D684" s="154">
        <v>0.48</v>
      </c>
      <c r="E684" s="154">
        <v>5.6000000000000008E-2</v>
      </c>
      <c r="F684" s="155">
        <f t="shared" si="44"/>
        <v>3.3600000000000003</v>
      </c>
      <c r="G684">
        <f t="shared" si="42"/>
        <v>2.2400000000000002</v>
      </c>
      <c r="H684">
        <f t="shared" si="43"/>
        <v>1.6800000000000002</v>
      </c>
      <c r="I684">
        <f t="shared" si="45"/>
        <v>2.5200000000000005</v>
      </c>
      <c r="J684" s="154"/>
    </row>
    <row r="685" spans="1:10">
      <c r="A685" t="s">
        <v>239</v>
      </c>
      <c r="B685" s="153" t="s">
        <v>904</v>
      </c>
      <c r="C685" s="154">
        <v>22</v>
      </c>
      <c r="D685" s="154">
        <v>0.48</v>
      </c>
      <c r="E685" s="154">
        <v>0.06</v>
      </c>
      <c r="F685" s="155">
        <f t="shared" si="44"/>
        <v>3.5999999999999996</v>
      </c>
      <c r="G685">
        <f t="shared" si="42"/>
        <v>2.3999999999999995</v>
      </c>
      <c r="H685">
        <f t="shared" si="43"/>
        <v>1.7999999999999998</v>
      </c>
      <c r="I685">
        <f t="shared" si="45"/>
        <v>2.6999999999999997</v>
      </c>
      <c r="J685" s="154"/>
    </row>
    <row r="686" spans="1:10">
      <c r="A686" t="s">
        <v>239</v>
      </c>
      <c r="B686" s="153" t="s">
        <v>905</v>
      </c>
      <c r="C686" s="154">
        <v>24.8</v>
      </c>
      <c r="D686" s="154">
        <v>0.48</v>
      </c>
      <c r="E686" s="154">
        <v>6.8000000000000005E-2</v>
      </c>
      <c r="F686" s="155">
        <f t="shared" si="44"/>
        <v>4.08</v>
      </c>
      <c r="G686">
        <f t="shared" si="42"/>
        <v>2.7199999999999998</v>
      </c>
      <c r="H686">
        <f t="shared" si="43"/>
        <v>2.04</v>
      </c>
      <c r="I686">
        <f t="shared" si="45"/>
        <v>3.06</v>
      </c>
      <c r="J686" s="154"/>
    </row>
    <row r="687" spans="1:10">
      <c r="A687" t="s">
        <v>239</v>
      </c>
      <c r="B687" s="153" t="s">
        <v>906</v>
      </c>
      <c r="C687" s="154">
        <v>24.6</v>
      </c>
      <c r="D687" s="154">
        <v>0.48</v>
      </c>
      <c r="E687" s="154">
        <v>6.8000000000000005E-2</v>
      </c>
      <c r="F687" s="155">
        <f t="shared" si="44"/>
        <v>4.08</v>
      </c>
      <c r="G687">
        <f t="shared" si="42"/>
        <v>2.7199999999999998</v>
      </c>
      <c r="H687">
        <f t="shared" si="43"/>
        <v>2.04</v>
      </c>
      <c r="I687">
        <f t="shared" si="45"/>
        <v>3.06</v>
      </c>
      <c r="J687" s="154"/>
    </row>
    <row r="688" spans="1:10">
      <c r="A688" t="s">
        <v>239</v>
      </c>
      <c r="B688" s="153" t="s">
        <v>907</v>
      </c>
      <c r="C688" s="154">
        <v>27.4</v>
      </c>
      <c r="D688" s="154">
        <v>0.48</v>
      </c>
      <c r="E688" s="154">
        <v>7.5999999999999998E-2</v>
      </c>
      <c r="F688" s="155">
        <f t="shared" si="44"/>
        <v>4.5599999999999996</v>
      </c>
      <c r="G688">
        <f t="shared" si="42"/>
        <v>3.0399999999999996</v>
      </c>
      <c r="H688">
        <f t="shared" si="43"/>
        <v>2.2799999999999998</v>
      </c>
      <c r="I688">
        <f t="shared" si="45"/>
        <v>3.42</v>
      </c>
      <c r="J688" s="154"/>
    </row>
    <row r="689" spans="1:10">
      <c r="A689" t="s">
        <v>239</v>
      </c>
      <c r="B689" s="153" t="s">
        <v>908</v>
      </c>
      <c r="C689" s="154">
        <v>29.8</v>
      </c>
      <c r="D689" s="154">
        <v>0.48</v>
      </c>
      <c r="E689" s="154">
        <v>8.3999999999999991E-2</v>
      </c>
      <c r="F689" s="155">
        <f t="shared" si="44"/>
        <v>5.0399999999999991</v>
      </c>
      <c r="G689">
        <f t="shared" si="42"/>
        <v>3.3599999999999994</v>
      </c>
      <c r="H689">
        <f t="shared" si="43"/>
        <v>2.5199999999999996</v>
      </c>
      <c r="I689">
        <f t="shared" si="45"/>
        <v>3.7799999999999994</v>
      </c>
      <c r="J689" s="154"/>
    </row>
    <row r="690" spans="1:10">
      <c r="A690" t="s">
        <v>239</v>
      </c>
      <c r="B690" s="153" t="s">
        <v>909</v>
      </c>
      <c r="C690" s="154">
        <v>7.1</v>
      </c>
      <c r="D690" s="154">
        <v>0.32</v>
      </c>
      <c r="E690" s="154">
        <v>0.02</v>
      </c>
      <c r="F690" s="155">
        <f t="shared" si="44"/>
        <v>1.2</v>
      </c>
      <c r="G690">
        <f t="shared" si="42"/>
        <v>0.79999999999999993</v>
      </c>
      <c r="H690">
        <f t="shared" si="43"/>
        <v>0.6</v>
      </c>
      <c r="I690">
        <f t="shared" si="45"/>
        <v>0.89999999999999991</v>
      </c>
      <c r="J690" s="154"/>
    </row>
    <row r="691" spans="1:10">
      <c r="A691" t="s">
        <v>239</v>
      </c>
      <c r="B691" s="153" t="s">
        <v>910</v>
      </c>
      <c r="C691" s="154">
        <v>9.2799999999999994</v>
      </c>
      <c r="D691" s="154">
        <v>0.32</v>
      </c>
      <c r="E691" s="154">
        <v>2.4E-2</v>
      </c>
      <c r="F691" s="155">
        <f t="shared" si="44"/>
        <v>1.44</v>
      </c>
      <c r="G691">
        <f t="shared" si="42"/>
        <v>0.96</v>
      </c>
      <c r="H691">
        <f t="shared" si="43"/>
        <v>0.72</v>
      </c>
      <c r="I691">
        <f t="shared" si="45"/>
        <v>1.08</v>
      </c>
      <c r="J691" s="154"/>
    </row>
    <row r="692" spans="1:10">
      <c r="A692" t="s">
        <v>239</v>
      </c>
      <c r="B692" s="153" t="s">
        <v>911</v>
      </c>
      <c r="C692" s="154">
        <v>11.1</v>
      </c>
      <c r="D692" s="154">
        <v>0.32</v>
      </c>
      <c r="E692" s="154">
        <v>3.2000000000000001E-2</v>
      </c>
      <c r="F692" s="155">
        <f t="shared" si="44"/>
        <v>1.92</v>
      </c>
      <c r="G692">
        <f t="shared" si="42"/>
        <v>1.2799999999999998</v>
      </c>
      <c r="H692">
        <f t="shared" si="43"/>
        <v>0.96</v>
      </c>
      <c r="I692">
        <f t="shared" si="45"/>
        <v>1.44</v>
      </c>
      <c r="J692" s="154"/>
    </row>
    <row r="693" spans="1:10">
      <c r="A693" t="s">
        <v>239</v>
      </c>
      <c r="B693" s="153" t="s">
        <v>912</v>
      </c>
      <c r="C693" s="154">
        <v>23.9</v>
      </c>
      <c r="D693" s="154">
        <v>0.36</v>
      </c>
      <c r="E693" s="154">
        <v>6.8000000000000005E-2</v>
      </c>
      <c r="F693" s="155">
        <f t="shared" si="44"/>
        <v>4.08</v>
      </c>
      <c r="G693">
        <f t="shared" si="42"/>
        <v>2.7199999999999998</v>
      </c>
      <c r="H693">
        <f t="shared" si="43"/>
        <v>2.04</v>
      </c>
      <c r="I693">
        <f t="shared" si="45"/>
        <v>3.06</v>
      </c>
      <c r="J693" s="154"/>
    </row>
    <row r="694" spans="1:10">
      <c r="A694" t="s">
        <v>239</v>
      </c>
      <c r="B694" s="153" t="s">
        <v>913</v>
      </c>
      <c r="C694" s="154">
        <v>8.0399999999999991</v>
      </c>
      <c r="D694" s="154">
        <v>0.36</v>
      </c>
      <c r="E694" s="154">
        <v>2.4E-2</v>
      </c>
      <c r="F694" s="155">
        <f t="shared" si="44"/>
        <v>1.44</v>
      </c>
      <c r="G694">
        <f t="shared" si="42"/>
        <v>0.96</v>
      </c>
      <c r="H694">
        <f t="shared" si="43"/>
        <v>0.72</v>
      </c>
      <c r="I694">
        <f t="shared" si="45"/>
        <v>1.08</v>
      </c>
      <c r="J694" s="154"/>
    </row>
    <row r="695" spans="1:10">
      <c r="A695" t="s">
        <v>239</v>
      </c>
      <c r="B695" s="153" t="s">
        <v>914</v>
      </c>
      <c r="C695" s="154">
        <v>8.85</v>
      </c>
      <c r="D695" s="154">
        <v>0.36</v>
      </c>
      <c r="E695" s="154">
        <v>2.4E-2</v>
      </c>
      <c r="F695" s="155">
        <f t="shared" si="44"/>
        <v>1.44</v>
      </c>
      <c r="G695">
        <f t="shared" si="42"/>
        <v>0.96</v>
      </c>
      <c r="H695">
        <f t="shared" si="43"/>
        <v>0.72</v>
      </c>
      <c r="I695">
        <f t="shared" si="45"/>
        <v>1.08</v>
      </c>
      <c r="J695" s="154"/>
    </row>
    <row r="696" spans="1:10">
      <c r="A696" t="s">
        <v>239</v>
      </c>
      <c r="B696" s="153" t="s">
        <v>915</v>
      </c>
      <c r="C696" s="154">
        <v>9.61</v>
      </c>
      <c r="D696" s="154">
        <v>0.36</v>
      </c>
      <c r="E696" s="154">
        <v>2.8000000000000004E-2</v>
      </c>
      <c r="F696" s="155">
        <f t="shared" si="44"/>
        <v>1.6800000000000002</v>
      </c>
      <c r="G696">
        <f t="shared" si="42"/>
        <v>1.1200000000000001</v>
      </c>
      <c r="H696">
        <f t="shared" si="43"/>
        <v>0.84000000000000008</v>
      </c>
      <c r="I696">
        <f t="shared" si="45"/>
        <v>1.2600000000000002</v>
      </c>
      <c r="J696" s="154"/>
    </row>
    <row r="697" spans="1:10">
      <c r="A697" t="s">
        <v>239</v>
      </c>
      <c r="B697" s="153" t="s">
        <v>916</v>
      </c>
      <c r="C697" s="154">
        <v>10.6</v>
      </c>
      <c r="D697" s="154">
        <v>0.36</v>
      </c>
      <c r="E697" s="154">
        <v>2.8000000000000004E-2</v>
      </c>
      <c r="F697" s="155">
        <f t="shared" si="44"/>
        <v>1.6800000000000002</v>
      </c>
      <c r="G697">
        <f t="shared" si="42"/>
        <v>1.1200000000000001</v>
      </c>
      <c r="H697">
        <f t="shared" si="43"/>
        <v>0.84000000000000008</v>
      </c>
      <c r="I697">
        <f t="shared" si="45"/>
        <v>1.2600000000000002</v>
      </c>
      <c r="J697" s="154"/>
    </row>
    <row r="698" spans="1:10">
      <c r="A698" t="s">
        <v>239</v>
      </c>
      <c r="B698" s="153" t="s">
        <v>917</v>
      </c>
      <c r="C698" s="154">
        <v>11.8</v>
      </c>
      <c r="D698" s="154">
        <v>0.36</v>
      </c>
      <c r="E698" s="154">
        <v>3.2000000000000001E-2</v>
      </c>
      <c r="F698" s="155">
        <f t="shared" si="44"/>
        <v>1.92</v>
      </c>
      <c r="G698">
        <f t="shared" si="42"/>
        <v>1.2799999999999998</v>
      </c>
      <c r="H698">
        <f t="shared" si="43"/>
        <v>0.96</v>
      </c>
      <c r="I698">
        <f t="shared" si="45"/>
        <v>1.44</v>
      </c>
      <c r="J698" s="154"/>
    </row>
    <row r="699" spans="1:10">
      <c r="A699" t="s">
        <v>239</v>
      </c>
      <c r="B699" s="153" t="s">
        <v>918</v>
      </c>
      <c r="C699" s="154">
        <v>13</v>
      </c>
      <c r="D699" s="154">
        <v>0.36</v>
      </c>
      <c r="E699" s="154">
        <v>3.5999999999999997E-2</v>
      </c>
      <c r="F699" s="155">
        <f t="shared" si="44"/>
        <v>2.1599999999999997</v>
      </c>
      <c r="G699">
        <f t="shared" si="42"/>
        <v>1.4399999999999997</v>
      </c>
      <c r="H699">
        <f t="shared" si="43"/>
        <v>1.0799999999999998</v>
      </c>
      <c r="I699">
        <f t="shared" si="45"/>
        <v>1.6199999999999997</v>
      </c>
      <c r="J699" s="154"/>
    </row>
    <row r="700" spans="1:10">
      <c r="A700" t="s">
        <v>239</v>
      </c>
      <c r="B700" s="153" t="s">
        <v>919</v>
      </c>
      <c r="C700" s="154">
        <v>14.5</v>
      </c>
      <c r="D700" s="154">
        <v>0.36</v>
      </c>
      <c r="E700" s="154">
        <v>0.04</v>
      </c>
      <c r="F700" s="155">
        <f t="shared" si="44"/>
        <v>2.4</v>
      </c>
      <c r="G700">
        <f t="shared" si="42"/>
        <v>1.5999999999999999</v>
      </c>
      <c r="H700">
        <f t="shared" si="43"/>
        <v>1.2</v>
      </c>
      <c r="I700">
        <f t="shared" si="45"/>
        <v>1.7999999999999998</v>
      </c>
      <c r="J700" s="154"/>
    </row>
    <row r="701" spans="1:10">
      <c r="A701" t="s">
        <v>239</v>
      </c>
      <c r="B701" s="153" t="s">
        <v>920</v>
      </c>
      <c r="C701" s="154">
        <v>14.8</v>
      </c>
      <c r="D701" s="154">
        <v>0.36</v>
      </c>
      <c r="E701" s="154">
        <v>0.04</v>
      </c>
      <c r="F701" s="155">
        <f t="shared" si="44"/>
        <v>2.4</v>
      </c>
      <c r="G701">
        <f t="shared" si="42"/>
        <v>1.5999999999999999</v>
      </c>
      <c r="H701">
        <f t="shared" si="43"/>
        <v>1.2</v>
      </c>
      <c r="I701">
        <f t="shared" si="45"/>
        <v>1.7999999999999998</v>
      </c>
      <c r="J701" s="154"/>
    </row>
    <row r="702" spans="1:10">
      <c r="A702" t="s">
        <v>239</v>
      </c>
      <c r="B702" s="153" t="s">
        <v>921</v>
      </c>
      <c r="C702" s="154">
        <v>16.100000000000001</v>
      </c>
      <c r="D702" s="154">
        <v>0.36</v>
      </c>
      <c r="E702" s="154">
        <v>4.3999999999999997E-2</v>
      </c>
      <c r="F702" s="155">
        <f t="shared" si="44"/>
        <v>2.6399999999999997</v>
      </c>
      <c r="G702">
        <f t="shared" si="42"/>
        <v>1.7599999999999998</v>
      </c>
      <c r="H702">
        <f t="shared" si="43"/>
        <v>1.3199999999999998</v>
      </c>
      <c r="I702">
        <f t="shared" si="45"/>
        <v>1.9799999999999998</v>
      </c>
      <c r="J702" s="154"/>
    </row>
    <row r="703" spans="1:10">
      <c r="A703" t="s">
        <v>239</v>
      </c>
      <c r="B703" s="153" t="s">
        <v>922</v>
      </c>
      <c r="C703" s="154">
        <v>16.899999999999999</v>
      </c>
      <c r="D703" s="154">
        <v>0.36</v>
      </c>
      <c r="E703" s="154">
        <v>4.8000000000000001E-2</v>
      </c>
      <c r="F703" s="155">
        <f t="shared" si="44"/>
        <v>2.88</v>
      </c>
      <c r="G703">
        <f t="shared" si="42"/>
        <v>1.92</v>
      </c>
      <c r="H703">
        <f t="shared" si="43"/>
        <v>1.44</v>
      </c>
      <c r="I703">
        <f t="shared" si="45"/>
        <v>2.16</v>
      </c>
      <c r="J703" s="154"/>
    </row>
    <row r="704" spans="1:10">
      <c r="A704" t="s">
        <v>239</v>
      </c>
      <c r="B704" s="153" t="s">
        <v>923</v>
      </c>
      <c r="C704" s="154">
        <v>17.899999999999999</v>
      </c>
      <c r="D704" s="154">
        <v>0.36</v>
      </c>
      <c r="E704" s="154">
        <v>5.2000000000000005E-2</v>
      </c>
      <c r="F704" s="155">
        <f t="shared" si="44"/>
        <v>3.12</v>
      </c>
      <c r="G704">
        <f t="shared" si="42"/>
        <v>2.08</v>
      </c>
      <c r="H704">
        <f t="shared" si="43"/>
        <v>1.56</v>
      </c>
      <c r="I704">
        <f t="shared" si="45"/>
        <v>2.34</v>
      </c>
      <c r="J704" s="154"/>
    </row>
    <row r="705" spans="1:10">
      <c r="A705" t="s">
        <v>239</v>
      </c>
      <c r="B705" s="153" t="s">
        <v>924</v>
      </c>
      <c r="C705" s="154">
        <v>19.8</v>
      </c>
      <c r="D705" s="154">
        <v>0.36</v>
      </c>
      <c r="E705" s="154">
        <v>5.6000000000000008E-2</v>
      </c>
      <c r="F705" s="155">
        <f t="shared" si="44"/>
        <v>3.3600000000000003</v>
      </c>
      <c r="G705">
        <f t="shared" si="42"/>
        <v>2.2400000000000002</v>
      </c>
      <c r="H705">
        <f t="shared" si="43"/>
        <v>1.6800000000000002</v>
      </c>
      <c r="I705">
        <f t="shared" si="45"/>
        <v>2.5200000000000005</v>
      </c>
      <c r="J705" s="154"/>
    </row>
    <row r="706" spans="1:10">
      <c r="A706" t="s">
        <v>239</v>
      </c>
      <c r="B706" s="153" t="s">
        <v>925</v>
      </c>
      <c r="C706" s="154">
        <v>21.5</v>
      </c>
      <c r="D706" s="154">
        <v>0.36</v>
      </c>
      <c r="E706" s="154">
        <v>0.06</v>
      </c>
      <c r="F706" s="155">
        <f t="shared" si="44"/>
        <v>3.5999999999999996</v>
      </c>
      <c r="G706">
        <f t="shared" ref="G706:G769" si="46">40/60*F706</f>
        <v>2.3999999999999995</v>
      </c>
      <c r="H706">
        <f t="shared" ref="H706:H769" si="47">(30/60*F706)</f>
        <v>1.7999999999999998</v>
      </c>
      <c r="I706">
        <f t="shared" si="45"/>
        <v>2.6999999999999997</v>
      </c>
      <c r="J706" s="154"/>
    </row>
    <row r="707" spans="1:10">
      <c r="A707" t="s">
        <v>239</v>
      </c>
      <c r="B707" s="153" t="s">
        <v>926</v>
      </c>
      <c r="C707" s="154">
        <v>27</v>
      </c>
      <c r="D707" s="154">
        <v>0.4</v>
      </c>
      <c r="E707" s="154">
        <v>7.5999999999999998E-2</v>
      </c>
      <c r="F707" s="155">
        <f t="shared" ref="F707:F770" si="48">E707*60</f>
        <v>4.5599999999999996</v>
      </c>
      <c r="G707">
        <f t="shared" si="46"/>
        <v>3.0399999999999996</v>
      </c>
      <c r="H707">
        <f t="shared" si="47"/>
        <v>2.2799999999999998</v>
      </c>
      <c r="I707">
        <f t="shared" ref="I707:I770" si="49">45/60*F707</f>
        <v>3.42</v>
      </c>
      <c r="J707" s="154"/>
    </row>
    <row r="708" spans="1:10">
      <c r="A708" t="s">
        <v>239</v>
      </c>
      <c r="B708" s="153" t="s">
        <v>927</v>
      </c>
      <c r="C708" s="154">
        <v>29.3</v>
      </c>
      <c r="D708" s="154">
        <v>0.4</v>
      </c>
      <c r="E708" s="154">
        <v>8.3999999999999991E-2</v>
      </c>
      <c r="F708" s="155">
        <f t="shared" si="48"/>
        <v>5.0399999999999991</v>
      </c>
      <c r="G708">
        <f t="shared" si="46"/>
        <v>3.3599999999999994</v>
      </c>
      <c r="H708">
        <f t="shared" si="47"/>
        <v>2.5199999999999996</v>
      </c>
      <c r="I708">
        <f t="shared" si="49"/>
        <v>3.7799999999999994</v>
      </c>
      <c r="J708" s="154"/>
    </row>
    <row r="709" spans="1:10">
      <c r="A709" t="s">
        <v>239</v>
      </c>
      <c r="B709" s="153" t="s">
        <v>928</v>
      </c>
      <c r="C709" s="154">
        <v>33.200000000000003</v>
      </c>
      <c r="D709" s="154">
        <v>0.4</v>
      </c>
      <c r="E709" s="154">
        <v>9.1999999999999998E-2</v>
      </c>
      <c r="F709" s="155">
        <f t="shared" si="48"/>
        <v>5.52</v>
      </c>
      <c r="G709">
        <f t="shared" si="46"/>
        <v>3.6799999999999997</v>
      </c>
      <c r="H709">
        <f t="shared" si="47"/>
        <v>2.76</v>
      </c>
      <c r="I709">
        <f t="shared" si="49"/>
        <v>4.1399999999999997</v>
      </c>
      <c r="J709" s="154"/>
    </row>
    <row r="710" spans="1:10">
      <c r="A710" t="s">
        <v>239</v>
      </c>
      <c r="B710" s="153" t="s">
        <v>929</v>
      </c>
      <c r="C710" s="154">
        <v>32.4</v>
      </c>
      <c r="D710" s="154">
        <v>0.4</v>
      </c>
      <c r="E710" s="154">
        <v>9.1999999999999998E-2</v>
      </c>
      <c r="F710" s="155">
        <f t="shared" si="48"/>
        <v>5.52</v>
      </c>
      <c r="G710">
        <f t="shared" si="46"/>
        <v>3.6799999999999997</v>
      </c>
      <c r="H710">
        <f t="shared" si="47"/>
        <v>2.76</v>
      </c>
      <c r="I710">
        <f t="shared" si="49"/>
        <v>4.1399999999999997</v>
      </c>
      <c r="J710" s="154"/>
    </row>
    <row r="711" spans="1:10">
      <c r="A711" t="s">
        <v>239</v>
      </c>
      <c r="B711" s="153" t="s">
        <v>930</v>
      </c>
      <c r="C711" s="154">
        <v>8.99</v>
      </c>
      <c r="D711" s="154">
        <v>0.4</v>
      </c>
      <c r="E711" s="154">
        <v>2.4E-2</v>
      </c>
      <c r="F711" s="155">
        <f t="shared" si="48"/>
        <v>1.44</v>
      </c>
      <c r="G711">
        <f t="shared" si="46"/>
        <v>0.96</v>
      </c>
      <c r="H711">
        <f t="shared" si="47"/>
        <v>0.72</v>
      </c>
      <c r="I711">
        <f t="shared" si="49"/>
        <v>1.08</v>
      </c>
      <c r="J711" s="154"/>
    </row>
    <row r="712" spans="1:10">
      <c r="A712" t="s">
        <v>239</v>
      </c>
      <c r="B712" s="153" t="s">
        <v>931</v>
      </c>
      <c r="C712" s="154">
        <v>9.8699999999999992</v>
      </c>
      <c r="D712" s="154">
        <v>0.4</v>
      </c>
      <c r="E712" s="154">
        <v>2.8000000000000004E-2</v>
      </c>
      <c r="F712" s="155">
        <f t="shared" si="48"/>
        <v>1.6800000000000002</v>
      </c>
      <c r="G712">
        <f t="shared" si="46"/>
        <v>1.1200000000000001</v>
      </c>
      <c r="H712">
        <f t="shared" si="47"/>
        <v>0.84000000000000008</v>
      </c>
      <c r="I712">
        <f t="shared" si="49"/>
        <v>1.2600000000000002</v>
      </c>
      <c r="J712" s="154"/>
    </row>
    <row r="713" spans="1:10">
      <c r="A713" t="s">
        <v>239</v>
      </c>
      <c r="B713" s="153" t="s">
        <v>932</v>
      </c>
      <c r="C713" s="154">
        <v>10.7</v>
      </c>
      <c r="D713" s="154">
        <v>0.4</v>
      </c>
      <c r="E713" s="154">
        <v>2.8000000000000004E-2</v>
      </c>
      <c r="F713" s="155">
        <f t="shared" si="48"/>
        <v>1.6800000000000002</v>
      </c>
      <c r="G713">
        <f t="shared" si="46"/>
        <v>1.1200000000000001</v>
      </c>
      <c r="H713">
        <f t="shared" si="47"/>
        <v>0.84000000000000008</v>
      </c>
      <c r="I713">
        <f t="shared" si="49"/>
        <v>1.2600000000000002</v>
      </c>
      <c r="J713" s="154"/>
    </row>
    <row r="714" spans="1:10">
      <c r="A714" t="s">
        <v>239</v>
      </c>
      <c r="B714" s="153" t="s">
        <v>933</v>
      </c>
      <c r="C714" s="154">
        <v>11.8</v>
      </c>
      <c r="D714" s="154">
        <v>0.4</v>
      </c>
      <c r="E714" s="154">
        <v>3.2000000000000001E-2</v>
      </c>
      <c r="F714" s="155">
        <f t="shared" si="48"/>
        <v>1.92</v>
      </c>
      <c r="G714">
        <f t="shared" si="46"/>
        <v>1.2799999999999998</v>
      </c>
      <c r="H714">
        <f t="shared" si="47"/>
        <v>0.96</v>
      </c>
      <c r="I714">
        <f t="shared" si="49"/>
        <v>1.44</v>
      </c>
      <c r="J714" s="154"/>
    </row>
    <row r="715" spans="1:10">
      <c r="A715" t="s">
        <v>239</v>
      </c>
      <c r="B715" s="153" t="s">
        <v>934</v>
      </c>
      <c r="C715" s="154">
        <v>13.2</v>
      </c>
      <c r="D715" s="154">
        <v>0.4</v>
      </c>
      <c r="E715" s="154">
        <v>3.5999999999999997E-2</v>
      </c>
      <c r="F715" s="155">
        <f t="shared" si="48"/>
        <v>2.1599999999999997</v>
      </c>
      <c r="G715">
        <f t="shared" si="46"/>
        <v>1.4399999999999997</v>
      </c>
      <c r="H715">
        <f t="shared" si="47"/>
        <v>1.0799999999999998</v>
      </c>
      <c r="I715">
        <f t="shared" si="49"/>
        <v>1.6199999999999997</v>
      </c>
      <c r="J715" s="154"/>
    </row>
    <row r="716" spans="1:10">
      <c r="A716" t="s">
        <v>239</v>
      </c>
      <c r="B716" s="153" t="s">
        <v>935</v>
      </c>
      <c r="C716" s="154">
        <v>14.8</v>
      </c>
      <c r="D716" s="154">
        <v>0.4</v>
      </c>
      <c r="E716" s="154">
        <v>0.04</v>
      </c>
      <c r="F716" s="155">
        <f t="shared" si="48"/>
        <v>2.4</v>
      </c>
      <c r="G716">
        <f t="shared" si="46"/>
        <v>1.5999999999999999</v>
      </c>
      <c r="H716">
        <f t="shared" si="47"/>
        <v>1.2</v>
      </c>
      <c r="I716">
        <f t="shared" si="49"/>
        <v>1.7999999999999998</v>
      </c>
      <c r="J716" s="154"/>
    </row>
    <row r="717" spans="1:10">
      <c r="A717" t="s">
        <v>239</v>
      </c>
      <c r="B717" s="153" t="s">
        <v>936</v>
      </c>
      <c r="C717" s="154">
        <v>16.2</v>
      </c>
      <c r="D717" s="154">
        <v>0.4</v>
      </c>
      <c r="E717" s="154">
        <v>4.3999999999999997E-2</v>
      </c>
      <c r="F717" s="155">
        <f t="shared" si="48"/>
        <v>2.6399999999999997</v>
      </c>
      <c r="G717">
        <f t="shared" si="46"/>
        <v>1.7599999999999998</v>
      </c>
      <c r="H717">
        <f t="shared" si="47"/>
        <v>1.3199999999999998</v>
      </c>
      <c r="I717">
        <f t="shared" si="49"/>
        <v>1.9799999999999998</v>
      </c>
      <c r="J717" s="154"/>
    </row>
    <row r="718" spans="1:10">
      <c r="A718" t="s">
        <v>239</v>
      </c>
      <c r="B718" s="153" t="s">
        <v>937</v>
      </c>
      <c r="C718" s="154">
        <v>16.7</v>
      </c>
      <c r="D718" s="154">
        <v>0.4</v>
      </c>
      <c r="E718" s="154">
        <v>4.8000000000000001E-2</v>
      </c>
      <c r="F718" s="155">
        <f t="shared" si="48"/>
        <v>2.88</v>
      </c>
      <c r="G718">
        <f t="shared" si="46"/>
        <v>1.92</v>
      </c>
      <c r="H718">
        <f t="shared" si="47"/>
        <v>1.44</v>
      </c>
      <c r="I718">
        <f t="shared" si="49"/>
        <v>2.16</v>
      </c>
      <c r="J718" s="154"/>
    </row>
    <row r="719" spans="1:10">
      <c r="A719" t="s">
        <v>239</v>
      </c>
      <c r="B719" s="153" t="s">
        <v>938</v>
      </c>
      <c r="C719" s="154">
        <v>18.399999999999999</v>
      </c>
      <c r="D719" s="154">
        <v>0.4</v>
      </c>
      <c r="E719" s="154">
        <v>5.2000000000000005E-2</v>
      </c>
      <c r="F719" s="155">
        <f t="shared" si="48"/>
        <v>3.12</v>
      </c>
      <c r="G719">
        <f t="shared" si="46"/>
        <v>2.08</v>
      </c>
      <c r="H719">
        <f t="shared" si="47"/>
        <v>1.56</v>
      </c>
      <c r="I719">
        <f t="shared" si="49"/>
        <v>2.34</v>
      </c>
      <c r="J719" s="154"/>
    </row>
    <row r="720" spans="1:10">
      <c r="A720" t="s">
        <v>239</v>
      </c>
      <c r="B720" s="153" t="s">
        <v>939</v>
      </c>
      <c r="C720" s="154">
        <v>20.399999999999999</v>
      </c>
      <c r="D720" s="154">
        <v>0.4</v>
      </c>
      <c r="E720" s="154">
        <v>5.6000000000000008E-2</v>
      </c>
      <c r="F720" s="155">
        <f t="shared" si="48"/>
        <v>3.3600000000000003</v>
      </c>
      <c r="G720">
        <f t="shared" si="46"/>
        <v>2.2400000000000002</v>
      </c>
      <c r="H720">
        <f t="shared" si="47"/>
        <v>1.6800000000000002</v>
      </c>
      <c r="I720">
        <f t="shared" si="49"/>
        <v>2.5200000000000005</v>
      </c>
      <c r="J720" s="154"/>
    </row>
    <row r="721" spans="1:10">
      <c r="A721" t="s">
        <v>239</v>
      </c>
      <c r="B721" s="153" t="s">
        <v>940</v>
      </c>
      <c r="C721" s="154">
        <v>20.100000000000001</v>
      </c>
      <c r="D721" s="154">
        <v>0.4</v>
      </c>
      <c r="E721" s="154">
        <v>5.6000000000000008E-2</v>
      </c>
      <c r="F721" s="155">
        <f t="shared" si="48"/>
        <v>3.3600000000000003</v>
      </c>
      <c r="G721">
        <f t="shared" si="46"/>
        <v>2.2400000000000002</v>
      </c>
      <c r="H721">
        <f t="shared" si="47"/>
        <v>1.6800000000000002</v>
      </c>
      <c r="I721">
        <f t="shared" si="49"/>
        <v>2.5200000000000005</v>
      </c>
      <c r="J721" s="154"/>
    </row>
    <row r="722" spans="1:10">
      <c r="A722" t="s">
        <v>239</v>
      </c>
      <c r="B722" s="153" t="s">
        <v>941</v>
      </c>
      <c r="C722" s="154">
        <v>22.9</v>
      </c>
      <c r="D722" s="154">
        <v>0.4</v>
      </c>
      <c r="E722" s="154">
        <v>6.4000000000000001E-2</v>
      </c>
      <c r="F722" s="155">
        <f t="shared" si="48"/>
        <v>3.84</v>
      </c>
      <c r="G722">
        <f t="shared" si="46"/>
        <v>2.5599999999999996</v>
      </c>
      <c r="H722">
        <f t="shared" si="47"/>
        <v>1.92</v>
      </c>
      <c r="I722">
        <f t="shared" si="49"/>
        <v>2.88</v>
      </c>
      <c r="J722" s="154"/>
    </row>
    <row r="723" spans="1:10">
      <c r="A723" t="s">
        <v>239</v>
      </c>
      <c r="B723" s="153" t="s">
        <v>942</v>
      </c>
      <c r="C723" s="154">
        <v>24.3</v>
      </c>
      <c r="D723" s="154">
        <v>0.4</v>
      </c>
      <c r="E723" s="154">
        <v>6.8000000000000005E-2</v>
      </c>
      <c r="F723" s="155">
        <f t="shared" si="48"/>
        <v>4.08</v>
      </c>
      <c r="G723">
        <f t="shared" si="46"/>
        <v>2.7199999999999998</v>
      </c>
      <c r="H723">
        <f t="shared" si="47"/>
        <v>2.04</v>
      </c>
      <c r="I723">
        <f t="shared" si="49"/>
        <v>3.06</v>
      </c>
      <c r="J723" s="154"/>
    </row>
    <row r="724" spans="1:10">
      <c r="A724" t="s">
        <v>239</v>
      </c>
      <c r="B724" s="153" t="s">
        <v>943</v>
      </c>
      <c r="C724" s="154">
        <v>18.170000000000002</v>
      </c>
      <c r="D724" s="154">
        <v>0.5</v>
      </c>
      <c r="E724" s="154">
        <v>5.2000000000000005E-2</v>
      </c>
      <c r="F724" s="155">
        <f t="shared" si="48"/>
        <v>3.12</v>
      </c>
      <c r="G724">
        <f t="shared" si="46"/>
        <v>2.08</v>
      </c>
      <c r="H724">
        <f t="shared" si="47"/>
        <v>1.56</v>
      </c>
      <c r="I724">
        <f t="shared" si="49"/>
        <v>2.34</v>
      </c>
      <c r="J724" s="154"/>
    </row>
    <row r="725" spans="1:10">
      <c r="A725" t="s">
        <v>239</v>
      </c>
      <c r="B725" s="153" t="s">
        <v>944</v>
      </c>
      <c r="C725" s="154">
        <v>21.45</v>
      </c>
      <c r="D725" s="154">
        <v>0.5</v>
      </c>
      <c r="E725" s="154">
        <v>0.06</v>
      </c>
      <c r="F725" s="155">
        <f t="shared" si="48"/>
        <v>3.5999999999999996</v>
      </c>
      <c r="G725">
        <f t="shared" si="46"/>
        <v>2.3999999999999995</v>
      </c>
      <c r="H725">
        <f t="shared" si="47"/>
        <v>1.7999999999999998</v>
      </c>
      <c r="I725">
        <f t="shared" si="49"/>
        <v>2.6999999999999997</v>
      </c>
      <c r="J725" s="154"/>
    </row>
    <row r="726" spans="1:10">
      <c r="A726" t="s">
        <v>239</v>
      </c>
      <c r="B726" s="153" t="s">
        <v>945</v>
      </c>
      <c r="C726" s="154">
        <v>20.9</v>
      </c>
      <c r="D726" s="154">
        <v>0.5</v>
      </c>
      <c r="E726" s="154">
        <v>0.06</v>
      </c>
      <c r="F726" s="155">
        <f t="shared" si="48"/>
        <v>3.5999999999999996</v>
      </c>
      <c r="G726">
        <f t="shared" si="46"/>
        <v>2.3999999999999995</v>
      </c>
      <c r="H726">
        <f t="shared" si="47"/>
        <v>1.7999999999999998</v>
      </c>
      <c r="I726">
        <f t="shared" si="49"/>
        <v>2.6999999999999997</v>
      </c>
      <c r="J726" s="154"/>
    </row>
    <row r="727" spans="1:10">
      <c r="A727" t="s">
        <v>239</v>
      </c>
      <c r="B727" s="153" t="s">
        <v>946</v>
      </c>
      <c r="C727" s="154">
        <v>93.5</v>
      </c>
      <c r="D727" s="154">
        <v>1.1115600000000001</v>
      </c>
      <c r="E727" s="154">
        <v>0.26</v>
      </c>
      <c r="F727" s="155">
        <f t="shared" si="48"/>
        <v>15.600000000000001</v>
      </c>
      <c r="G727">
        <f t="shared" si="46"/>
        <v>10.4</v>
      </c>
      <c r="H727">
        <f t="shared" si="47"/>
        <v>7.8000000000000007</v>
      </c>
      <c r="I727">
        <f t="shared" si="49"/>
        <v>11.700000000000001</v>
      </c>
      <c r="J727" s="154"/>
    </row>
    <row r="728" spans="1:10">
      <c r="A728" t="s">
        <v>239</v>
      </c>
      <c r="B728" s="153" t="s">
        <v>947</v>
      </c>
      <c r="C728" s="154">
        <v>39.6</v>
      </c>
      <c r="D728" s="154">
        <v>0.56000000000000005</v>
      </c>
      <c r="E728" s="154">
        <v>0.11200000000000002</v>
      </c>
      <c r="F728" s="155">
        <f t="shared" si="48"/>
        <v>6.7200000000000006</v>
      </c>
      <c r="G728">
        <f t="shared" si="46"/>
        <v>4.4800000000000004</v>
      </c>
      <c r="H728">
        <f t="shared" si="47"/>
        <v>3.3600000000000003</v>
      </c>
      <c r="I728">
        <f t="shared" si="49"/>
        <v>5.0400000000000009</v>
      </c>
      <c r="J728" s="154"/>
    </row>
    <row r="729" spans="1:10">
      <c r="A729" t="s">
        <v>239</v>
      </c>
      <c r="B729" s="153" t="s">
        <v>948</v>
      </c>
      <c r="C729" s="154">
        <v>43.1</v>
      </c>
      <c r="D729" s="154">
        <v>0.56000000000000005</v>
      </c>
      <c r="E729" s="154">
        <v>0.12</v>
      </c>
      <c r="F729" s="155">
        <f t="shared" si="48"/>
        <v>7.1999999999999993</v>
      </c>
      <c r="G729">
        <f t="shared" si="46"/>
        <v>4.7999999999999989</v>
      </c>
      <c r="H729">
        <f t="shared" si="47"/>
        <v>3.5999999999999996</v>
      </c>
      <c r="I729">
        <f t="shared" si="49"/>
        <v>5.3999999999999995</v>
      </c>
      <c r="J729" s="154"/>
    </row>
    <row r="730" spans="1:10">
      <c r="A730" t="s">
        <v>239</v>
      </c>
      <c r="B730" s="153" t="s">
        <v>949</v>
      </c>
      <c r="C730" s="154">
        <v>48.2</v>
      </c>
      <c r="D730" s="154">
        <v>0.56000000000000005</v>
      </c>
      <c r="E730" s="154">
        <v>0.13600000000000001</v>
      </c>
      <c r="F730" s="155">
        <f t="shared" si="48"/>
        <v>8.16</v>
      </c>
      <c r="G730">
        <f t="shared" si="46"/>
        <v>5.4399999999999995</v>
      </c>
      <c r="H730">
        <f t="shared" si="47"/>
        <v>4.08</v>
      </c>
      <c r="I730">
        <f t="shared" si="49"/>
        <v>6.12</v>
      </c>
      <c r="J730" s="154"/>
    </row>
    <row r="731" spans="1:10">
      <c r="A731" t="s">
        <v>239</v>
      </c>
      <c r="B731" s="153" t="s">
        <v>950</v>
      </c>
      <c r="C731" s="154">
        <v>48.1</v>
      </c>
      <c r="D731" s="154">
        <v>0.56000000000000005</v>
      </c>
      <c r="E731" s="154">
        <v>0.13600000000000001</v>
      </c>
      <c r="F731" s="155">
        <f t="shared" si="48"/>
        <v>8.16</v>
      </c>
      <c r="G731">
        <f t="shared" si="46"/>
        <v>5.4399999999999995</v>
      </c>
      <c r="H731">
        <f t="shared" si="47"/>
        <v>4.08</v>
      </c>
      <c r="I731">
        <f t="shared" si="49"/>
        <v>6.12</v>
      </c>
      <c r="J731" s="154"/>
    </row>
    <row r="732" spans="1:10">
      <c r="A732" t="s">
        <v>239</v>
      </c>
      <c r="B732" s="153" t="s">
        <v>951</v>
      </c>
      <c r="C732" s="154">
        <v>53.6</v>
      </c>
      <c r="D732" s="154">
        <v>0.56000000000000005</v>
      </c>
      <c r="E732" s="154">
        <v>0.152</v>
      </c>
      <c r="F732" s="155">
        <f t="shared" si="48"/>
        <v>9.1199999999999992</v>
      </c>
      <c r="G732">
        <f t="shared" si="46"/>
        <v>6.0799999999999992</v>
      </c>
      <c r="H732">
        <f t="shared" si="47"/>
        <v>4.5599999999999996</v>
      </c>
      <c r="I732">
        <f t="shared" si="49"/>
        <v>6.84</v>
      </c>
      <c r="J732" s="154"/>
    </row>
    <row r="733" spans="1:10">
      <c r="A733" t="s">
        <v>239</v>
      </c>
      <c r="B733" s="153" t="s">
        <v>952</v>
      </c>
      <c r="C733" s="154">
        <v>59.2</v>
      </c>
      <c r="D733" s="154">
        <v>0.56000000000000005</v>
      </c>
      <c r="E733" s="154">
        <v>0.16399999999999998</v>
      </c>
      <c r="F733" s="155">
        <f t="shared" si="48"/>
        <v>9.8399999999999981</v>
      </c>
      <c r="G733">
        <f t="shared" si="46"/>
        <v>6.5599999999999987</v>
      </c>
      <c r="H733">
        <f t="shared" si="47"/>
        <v>4.919999999999999</v>
      </c>
      <c r="I733">
        <f t="shared" si="49"/>
        <v>7.379999999999999</v>
      </c>
      <c r="J733" s="154"/>
    </row>
    <row r="734" spans="1:10">
      <c r="A734" t="s">
        <v>239</v>
      </c>
      <c r="B734" s="153" t="s">
        <v>953</v>
      </c>
      <c r="C734" s="154">
        <v>16.8</v>
      </c>
      <c r="D734" s="154">
        <v>0.56000000000000005</v>
      </c>
      <c r="E734" s="154">
        <v>4.8000000000000001E-2</v>
      </c>
      <c r="F734" s="155">
        <f t="shared" si="48"/>
        <v>2.88</v>
      </c>
      <c r="G734">
        <f t="shared" si="46"/>
        <v>1.92</v>
      </c>
      <c r="H734">
        <f t="shared" si="47"/>
        <v>1.44</v>
      </c>
      <c r="I734">
        <f t="shared" si="49"/>
        <v>2.16</v>
      </c>
      <c r="J734" s="154"/>
    </row>
    <row r="735" spans="1:10">
      <c r="A735" t="s">
        <v>239</v>
      </c>
      <c r="B735" s="153" t="s">
        <v>954</v>
      </c>
      <c r="C735" s="154">
        <v>20.9</v>
      </c>
      <c r="D735" s="154">
        <v>0.56000000000000005</v>
      </c>
      <c r="E735" s="154">
        <v>0.06</v>
      </c>
      <c r="F735" s="155">
        <f t="shared" si="48"/>
        <v>3.5999999999999996</v>
      </c>
      <c r="G735">
        <f t="shared" si="46"/>
        <v>2.3999999999999995</v>
      </c>
      <c r="H735">
        <f t="shared" si="47"/>
        <v>1.7999999999999998</v>
      </c>
      <c r="I735">
        <f t="shared" si="49"/>
        <v>2.6999999999999997</v>
      </c>
      <c r="J735" s="154"/>
    </row>
    <row r="736" spans="1:10">
      <c r="A736" t="s">
        <v>239</v>
      </c>
      <c r="B736" s="153" t="s">
        <v>955</v>
      </c>
      <c r="C736" s="154">
        <v>23.3</v>
      </c>
      <c r="D736" s="154">
        <v>0.56000000000000005</v>
      </c>
      <c r="E736" s="154">
        <v>6.4000000000000001E-2</v>
      </c>
      <c r="F736" s="155">
        <f t="shared" si="48"/>
        <v>3.84</v>
      </c>
      <c r="G736">
        <f t="shared" si="46"/>
        <v>2.5599999999999996</v>
      </c>
      <c r="H736">
        <f t="shared" si="47"/>
        <v>1.92</v>
      </c>
      <c r="I736">
        <f t="shared" si="49"/>
        <v>2.88</v>
      </c>
      <c r="J736" s="154"/>
    </row>
    <row r="737" spans="1:10">
      <c r="A737" t="s">
        <v>239</v>
      </c>
      <c r="B737" s="153" t="s">
        <v>956</v>
      </c>
      <c r="C737" s="154">
        <v>24.28</v>
      </c>
      <c r="D737" s="154">
        <v>0.56000000000000005</v>
      </c>
      <c r="E737" s="154">
        <v>6.8000000000000005E-2</v>
      </c>
      <c r="F737" s="155">
        <f t="shared" si="48"/>
        <v>4.08</v>
      </c>
      <c r="G737">
        <f t="shared" si="46"/>
        <v>2.7199999999999998</v>
      </c>
      <c r="H737">
        <f t="shared" si="47"/>
        <v>2.04</v>
      </c>
      <c r="I737">
        <f t="shared" si="49"/>
        <v>3.06</v>
      </c>
      <c r="J737" s="154"/>
    </row>
    <row r="738" spans="1:10">
      <c r="A738" t="s">
        <v>239</v>
      </c>
      <c r="B738" s="153" t="s">
        <v>957</v>
      </c>
      <c r="C738" s="154">
        <v>26</v>
      </c>
      <c r="D738" s="154">
        <v>0.56000000000000005</v>
      </c>
      <c r="E738" s="154">
        <v>7.1999999999999995E-2</v>
      </c>
      <c r="F738" s="155">
        <f t="shared" si="48"/>
        <v>4.3199999999999994</v>
      </c>
      <c r="G738">
        <f t="shared" si="46"/>
        <v>2.8799999999999994</v>
      </c>
      <c r="H738">
        <f t="shared" si="47"/>
        <v>2.1599999999999997</v>
      </c>
      <c r="I738">
        <f t="shared" si="49"/>
        <v>3.2399999999999993</v>
      </c>
      <c r="J738" s="154"/>
    </row>
    <row r="739" spans="1:10">
      <c r="A739" t="s">
        <v>239</v>
      </c>
      <c r="B739" s="153" t="s">
        <v>958</v>
      </c>
      <c r="C739" s="154">
        <v>29.2</v>
      </c>
      <c r="D739" s="154">
        <v>0.56000000000000005</v>
      </c>
      <c r="E739" s="154">
        <v>0.08</v>
      </c>
      <c r="F739" s="155">
        <f t="shared" si="48"/>
        <v>4.8</v>
      </c>
      <c r="G739">
        <f t="shared" si="46"/>
        <v>3.1999999999999997</v>
      </c>
      <c r="H739">
        <f t="shared" si="47"/>
        <v>2.4</v>
      </c>
      <c r="I739">
        <f t="shared" si="49"/>
        <v>3.5999999999999996</v>
      </c>
      <c r="J739" s="154"/>
    </row>
    <row r="740" spans="1:10">
      <c r="A740" t="s">
        <v>239</v>
      </c>
      <c r="B740" s="153" t="s">
        <v>959</v>
      </c>
      <c r="C740" s="154">
        <v>29</v>
      </c>
      <c r="D740" s="154">
        <v>0.56000000000000005</v>
      </c>
      <c r="E740" s="154">
        <v>0.08</v>
      </c>
      <c r="F740" s="155">
        <f t="shared" si="48"/>
        <v>4.8</v>
      </c>
      <c r="G740">
        <f t="shared" si="46"/>
        <v>3.1999999999999997</v>
      </c>
      <c r="H740">
        <f t="shared" si="47"/>
        <v>2.4</v>
      </c>
      <c r="I740">
        <f t="shared" si="49"/>
        <v>3.5999999999999996</v>
      </c>
      <c r="J740" s="154"/>
    </row>
    <row r="741" spans="1:10">
      <c r="A741" t="s">
        <v>239</v>
      </c>
      <c r="B741" s="153" t="s">
        <v>960</v>
      </c>
      <c r="C741" s="154">
        <v>32.4</v>
      </c>
      <c r="D741" s="154">
        <v>0.56000000000000005</v>
      </c>
      <c r="E741" s="154">
        <v>9.1999999999999998E-2</v>
      </c>
      <c r="F741" s="155">
        <f t="shared" si="48"/>
        <v>5.52</v>
      </c>
      <c r="G741">
        <f t="shared" si="46"/>
        <v>3.6799999999999997</v>
      </c>
      <c r="H741">
        <f t="shared" si="47"/>
        <v>2.76</v>
      </c>
      <c r="I741">
        <f t="shared" si="49"/>
        <v>4.1399999999999997</v>
      </c>
      <c r="J741" s="154"/>
    </row>
    <row r="742" spans="1:10">
      <c r="A742" t="s">
        <v>239</v>
      </c>
      <c r="B742" s="153" t="s">
        <v>961</v>
      </c>
      <c r="C742" s="154">
        <v>35.299999999999997</v>
      </c>
      <c r="D742" s="154">
        <v>0.56000000000000005</v>
      </c>
      <c r="E742" s="154">
        <v>0.1</v>
      </c>
      <c r="F742" s="155">
        <f t="shared" si="48"/>
        <v>6</v>
      </c>
      <c r="G742">
        <f t="shared" si="46"/>
        <v>4</v>
      </c>
      <c r="H742">
        <f t="shared" si="47"/>
        <v>3</v>
      </c>
      <c r="I742">
        <f t="shared" si="49"/>
        <v>4.5</v>
      </c>
      <c r="J742" s="154"/>
    </row>
    <row r="743" spans="1:10">
      <c r="A743" t="s">
        <v>239</v>
      </c>
      <c r="B743" s="153" t="s">
        <v>962</v>
      </c>
      <c r="C743" s="154">
        <v>28.6</v>
      </c>
      <c r="D743" s="154">
        <v>0.42</v>
      </c>
      <c r="E743" s="154">
        <v>0.08</v>
      </c>
      <c r="F743" s="155">
        <f t="shared" si="48"/>
        <v>4.8</v>
      </c>
      <c r="G743">
        <f t="shared" si="46"/>
        <v>3.1999999999999997</v>
      </c>
      <c r="H743">
        <f t="shared" si="47"/>
        <v>2.4</v>
      </c>
      <c r="I743">
        <f t="shared" si="49"/>
        <v>3.5999999999999996</v>
      </c>
      <c r="J743" s="154"/>
    </row>
    <row r="744" spans="1:10">
      <c r="A744" t="s">
        <v>239</v>
      </c>
      <c r="B744" s="153" t="s">
        <v>963</v>
      </c>
      <c r="C744" s="154">
        <v>31</v>
      </c>
      <c r="D744" s="154">
        <v>0.42</v>
      </c>
      <c r="E744" s="154">
        <v>8.7999999999999995E-2</v>
      </c>
      <c r="F744" s="155">
        <f t="shared" si="48"/>
        <v>5.2799999999999994</v>
      </c>
      <c r="G744">
        <f t="shared" si="46"/>
        <v>3.5199999999999996</v>
      </c>
      <c r="H744">
        <f t="shared" si="47"/>
        <v>2.6399999999999997</v>
      </c>
      <c r="I744">
        <f t="shared" si="49"/>
        <v>3.9599999999999995</v>
      </c>
      <c r="J744" s="154"/>
    </row>
    <row r="745" spans="1:10">
      <c r="A745" t="s">
        <v>239</v>
      </c>
      <c r="B745" s="153" t="s">
        <v>964</v>
      </c>
      <c r="C745" s="154">
        <v>35</v>
      </c>
      <c r="D745" s="154">
        <v>0.42</v>
      </c>
      <c r="E745" s="154">
        <v>0.1</v>
      </c>
      <c r="F745" s="155">
        <f t="shared" si="48"/>
        <v>6</v>
      </c>
      <c r="G745">
        <f t="shared" si="46"/>
        <v>4</v>
      </c>
      <c r="H745">
        <f t="shared" si="47"/>
        <v>3</v>
      </c>
      <c r="I745">
        <f t="shared" si="49"/>
        <v>4.5</v>
      </c>
      <c r="J745" s="154"/>
    </row>
    <row r="746" spans="1:10">
      <c r="A746" t="s">
        <v>239</v>
      </c>
      <c r="B746" s="153" t="s">
        <v>965</v>
      </c>
      <c r="C746" s="154">
        <v>34.4</v>
      </c>
      <c r="D746" s="154">
        <v>0.42</v>
      </c>
      <c r="E746" s="154">
        <v>9.6000000000000002E-2</v>
      </c>
      <c r="F746" s="155">
        <f t="shared" si="48"/>
        <v>5.76</v>
      </c>
      <c r="G746">
        <f t="shared" si="46"/>
        <v>3.84</v>
      </c>
      <c r="H746">
        <f t="shared" si="47"/>
        <v>2.88</v>
      </c>
      <c r="I746">
        <f t="shared" si="49"/>
        <v>4.32</v>
      </c>
      <c r="J746" s="154"/>
    </row>
    <row r="747" spans="1:10">
      <c r="A747" t="s">
        <v>239</v>
      </c>
      <c r="B747" s="153" t="s">
        <v>966</v>
      </c>
      <c r="C747" s="154">
        <v>9.43</v>
      </c>
      <c r="D747" s="154">
        <v>0.42</v>
      </c>
      <c r="E747" s="154">
        <v>2.8000000000000004E-2</v>
      </c>
      <c r="F747" s="155">
        <f t="shared" si="48"/>
        <v>1.6800000000000002</v>
      </c>
      <c r="G747">
        <f t="shared" si="46"/>
        <v>1.1200000000000001</v>
      </c>
      <c r="H747">
        <f t="shared" si="47"/>
        <v>0.84000000000000008</v>
      </c>
      <c r="I747">
        <f t="shared" si="49"/>
        <v>1.2600000000000002</v>
      </c>
      <c r="J747" s="154"/>
    </row>
    <row r="748" spans="1:10">
      <c r="A748" t="s">
        <v>239</v>
      </c>
      <c r="B748" s="153" t="s">
        <v>967</v>
      </c>
      <c r="C748" s="154">
        <v>10.4</v>
      </c>
      <c r="D748" s="154">
        <v>0.42</v>
      </c>
      <c r="E748" s="154">
        <v>2.8000000000000004E-2</v>
      </c>
      <c r="F748" s="155">
        <f t="shared" si="48"/>
        <v>1.6800000000000002</v>
      </c>
      <c r="G748">
        <f t="shared" si="46"/>
        <v>1.1200000000000001</v>
      </c>
      <c r="H748">
        <f t="shared" si="47"/>
        <v>0.84000000000000008</v>
      </c>
      <c r="I748">
        <f t="shared" si="49"/>
        <v>1.2600000000000002</v>
      </c>
      <c r="J748" s="154"/>
    </row>
    <row r="749" spans="1:10">
      <c r="A749" t="s">
        <v>239</v>
      </c>
      <c r="B749" s="153" t="s">
        <v>968</v>
      </c>
      <c r="C749" s="154">
        <v>11.3</v>
      </c>
      <c r="D749" s="154">
        <v>0.42</v>
      </c>
      <c r="E749" s="154">
        <v>3.2000000000000001E-2</v>
      </c>
      <c r="F749" s="155">
        <f t="shared" si="48"/>
        <v>1.92</v>
      </c>
      <c r="G749">
        <f t="shared" si="46"/>
        <v>1.2799999999999998</v>
      </c>
      <c r="H749">
        <f t="shared" si="47"/>
        <v>0.96</v>
      </c>
      <c r="I749">
        <f t="shared" si="49"/>
        <v>1.44</v>
      </c>
      <c r="J749" s="154"/>
    </row>
    <row r="750" spans="1:10">
      <c r="A750" t="s">
        <v>239</v>
      </c>
      <c r="B750" s="153" t="s">
        <v>969</v>
      </c>
      <c r="C750" s="154">
        <v>12.5</v>
      </c>
      <c r="D750" s="154">
        <v>0.42</v>
      </c>
      <c r="E750" s="154">
        <v>3.5999999999999997E-2</v>
      </c>
      <c r="F750" s="155">
        <f t="shared" si="48"/>
        <v>2.1599999999999997</v>
      </c>
      <c r="G750">
        <f t="shared" si="46"/>
        <v>1.4399999999999997</v>
      </c>
      <c r="H750">
        <f t="shared" si="47"/>
        <v>1.0799999999999998</v>
      </c>
      <c r="I750">
        <f t="shared" si="49"/>
        <v>1.6199999999999997</v>
      </c>
      <c r="J750" s="154"/>
    </row>
    <row r="751" spans="1:10">
      <c r="A751" t="s">
        <v>239</v>
      </c>
      <c r="B751" s="153" t="s">
        <v>970</v>
      </c>
      <c r="C751" s="154">
        <v>14</v>
      </c>
      <c r="D751" s="154">
        <v>0.42</v>
      </c>
      <c r="E751" s="154">
        <v>0.04</v>
      </c>
      <c r="F751" s="155">
        <f t="shared" si="48"/>
        <v>2.4</v>
      </c>
      <c r="G751">
        <f t="shared" si="46"/>
        <v>1.5999999999999999</v>
      </c>
      <c r="H751">
        <f t="shared" si="47"/>
        <v>1.2</v>
      </c>
      <c r="I751">
        <f t="shared" si="49"/>
        <v>1.7999999999999998</v>
      </c>
      <c r="J751" s="154"/>
    </row>
    <row r="752" spans="1:10">
      <c r="A752" t="s">
        <v>239</v>
      </c>
      <c r="B752" s="153" t="s">
        <v>971</v>
      </c>
      <c r="C752" s="154">
        <v>15.4</v>
      </c>
      <c r="D752" s="154">
        <v>0.42</v>
      </c>
      <c r="E752" s="154">
        <v>4.3999999999999997E-2</v>
      </c>
      <c r="F752" s="155">
        <f t="shared" si="48"/>
        <v>2.6399999999999997</v>
      </c>
      <c r="G752">
        <f t="shared" si="46"/>
        <v>1.7599999999999998</v>
      </c>
      <c r="H752">
        <f t="shared" si="47"/>
        <v>1.3199999999999998</v>
      </c>
      <c r="I752">
        <f t="shared" si="49"/>
        <v>1.9799999999999998</v>
      </c>
      <c r="J752" s="154"/>
    </row>
    <row r="753" spans="1:10">
      <c r="A753" t="s">
        <v>239</v>
      </c>
      <c r="B753" s="153" t="s">
        <v>972</v>
      </c>
      <c r="C753" s="154">
        <v>17.100000000000001</v>
      </c>
      <c r="D753" s="154">
        <v>0.42</v>
      </c>
      <c r="E753" s="154">
        <v>4.8000000000000001E-2</v>
      </c>
      <c r="F753" s="155">
        <f t="shared" si="48"/>
        <v>2.88</v>
      </c>
      <c r="G753">
        <f t="shared" si="46"/>
        <v>1.92</v>
      </c>
      <c r="H753">
        <f t="shared" si="47"/>
        <v>1.44</v>
      </c>
      <c r="I753">
        <f t="shared" si="49"/>
        <v>2.16</v>
      </c>
      <c r="J753" s="154"/>
    </row>
    <row r="754" spans="1:10">
      <c r="A754" t="s">
        <v>239</v>
      </c>
      <c r="B754" s="153" t="s">
        <v>973</v>
      </c>
      <c r="C754" s="154">
        <v>17.600000000000001</v>
      </c>
      <c r="D754" s="154">
        <v>0.42</v>
      </c>
      <c r="E754" s="154">
        <v>4.8000000000000001E-2</v>
      </c>
      <c r="F754" s="155">
        <f t="shared" si="48"/>
        <v>2.88</v>
      </c>
      <c r="G754">
        <f t="shared" si="46"/>
        <v>1.92</v>
      </c>
      <c r="H754">
        <f t="shared" si="47"/>
        <v>1.44</v>
      </c>
      <c r="I754">
        <f t="shared" si="49"/>
        <v>2.16</v>
      </c>
      <c r="J754" s="154"/>
    </row>
    <row r="755" spans="1:10">
      <c r="A755" t="s">
        <v>239</v>
      </c>
      <c r="B755" s="153" t="s">
        <v>974</v>
      </c>
      <c r="C755" s="154">
        <v>19</v>
      </c>
      <c r="D755" s="154">
        <v>0.42</v>
      </c>
      <c r="E755" s="154">
        <v>5.2000000000000005E-2</v>
      </c>
      <c r="F755" s="155">
        <f t="shared" si="48"/>
        <v>3.12</v>
      </c>
      <c r="G755">
        <f t="shared" si="46"/>
        <v>2.08</v>
      </c>
      <c r="H755">
        <f t="shared" si="47"/>
        <v>1.56</v>
      </c>
      <c r="I755">
        <f t="shared" si="49"/>
        <v>2.34</v>
      </c>
      <c r="J755" s="154"/>
    </row>
    <row r="756" spans="1:10">
      <c r="A756" t="s">
        <v>239</v>
      </c>
      <c r="B756" s="153" t="s">
        <v>975</v>
      </c>
      <c r="C756" s="154">
        <v>20.2</v>
      </c>
      <c r="D756" s="154">
        <v>0.42</v>
      </c>
      <c r="E756" s="154">
        <v>5.6000000000000008E-2</v>
      </c>
      <c r="F756" s="155">
        <f t="shared" si="48"/>
        <v>3.3600000000000003</v>
      </c>
      <c r="G756">
        <f t="shared" si="46"/>
        <v>2.2400000000000002</v>
      </c>
      <c r="H756">
        <f t="shared" si="47"/>
        <v>1.6800000000000002</v>
      </c>
      <c r="I756">
        <f t="shared" si="49"/>
        <v>2.5200000000000005</v>
      </c>
      <c r="J756" s="154"/>
    </row>
    <row r="757" spans="1:10">
      <c r="A757" t="s">
        <v>239</v>
      </c>
      <c r="B757" s="153" t="s">
        <v>976</v>
      </c>
      <c r="C757" s="154">
        <v>21.2</v>
      </c>
      <c r="D757" s="154">
        <v>0.42</v>
      </c>
      <c r="E757" s="154">
        <v>0.06</v>
      </c>
      <c r="F757" s="155">
        <f t="shared" si="48"/>
        <v>3.5999999999999996</v>
      </c>
      <c r="G757">
        <f t="shared" si="46"/>
        <v>2.3999999999999995</v>
      </c>
      <c r="H757">
        <f t="shared" si="47"/>
        <v>1.7999999999999998</v>
      </c>
      <c r="I757">
        <f t="shared" si="49"/>
        <v>2.6999999999999997</v>
      </c>
      <c r="J757" s="154"/>
    </row>
    <row r="758" spans="1:10">
      <c r="A758" t="s">
        <v>239</v>
      </c>
      <c r="B758" s="153" t="s">
        <v>977</v>
      </c>
      <c r="C758" s="154">
        <v>23.6</v>
      </c>
      <c r="D758" s="154">
        <v>0.42</v>
      </c>
      <c r="E758" s="154">
        <v>6.8000000000000005E-2</v>
      </c>
      <c r="F758" s="155">
        <f t="shared" si="48"/>
        <v>4.08</v>
      </c>
      <c r="G758">
        <f t="shared" si="46"/>
        <v>2.7199999999999998</v>
      </c>
      <c r="H758">
        <f t="shared" si="47"/>
        <v>2.04</v>
      </c>
      <c r="I758">
        <f t="shared" si="49"/>
        <v>3.06</v>
      </c>
      <c r="J758" s="154"/>
    </row>
    <row r="759" spans="1:10">
      <c r="A759" t="s">
        <v>239</v>
      </c>
      <c r="B759" s="153" t="s">
        <v>978</v>
      </c>
      <c r="C759" s="154">
        <v>25.6</v>
      </c>
      <c r="D759" s="154">
        <v>0.42</v>
      </c>
      <c r="E759" s="154">
        <v>7.1999999999999995E-2</v>
      </c>
      <c r="F759" s="155">
        <f t="shared" si="48"/>
        <v>4.3199999999999994</v>
      </c>
      <c r="G759">
        <f t="shared" si="46"/>
        <v>2.8799999999999994</v>
      </c>
      <c r="H759">
        <f t="shared" si="47"/>
        <v>2.1599999999999997</v>
      </c>
      <c r="I759">
        <f t="shared" si="49"/>
        <v>3.2399999999999993</v>
      </c>
      <c r="J759" s="154"/>
    </row>
    <row r="760" spans="1:10">
      <c r="A760" t="s">
        <v>239</v>
      </c>
      <c r="B760" s="153" t="s">
        <v>979</v>
      </c>
      <c r="C760" s="154">
        <v>30.2</v>
      </c>
      <c r="D760" s="154">
        <v>0.44</v>
      </c>
      <c r="E760" s="154">
        <v>8.3999999999999991E-2</v>
      </c>
      <c r="F760" s="155">
        <f t="shared" si="48"/>
        <v>5.0399999999999991</v>
      </c>
      <c r="G760">
        <f t="shared" si="46"/>
        <v>3.3599999999999994</v>
      </c>
      <c r="H760">
        <f t="shared" si="47"/>
        <v>2.5199999999999996</v>
      </c>
      <c r="I760">
        <f t="shared" si="49"/>
        <v>3.7799999999999994</v>
      </c>
      <c r="J760" s="154"/>
    </row>
    <row r="761" spans="1:10">
      <c r="A761" t="s">
        <v>239</v>
      </c>
      <c r="B761" s="153" t="s">
        <v>980</v>
      </c>
      <c r="C761" s="154">
        <v>32.700000000000003</v>
      </c>
      <c r="D761" s="154">
        <v>0.44</v>
      </c>
      <c r="E761" s="154">
        <v>9.1999999999999998E-2</v>
      </c>
      <c r="F761" s="155">
        <f t="shared" si="48"/>
        <v>5.52</v>
      </c>
      <c r="G761">
        <f t="shared" si="46"/>
        <v>3.6799999999999997</v>
      </c>
      <c r="H761">
        <f t="shared" si="47"/>
        <v>2.76</v>
      </c>
      <c r="I761">
        <f t="shared" si="49"/>
        <v>4.1399999999999997</v>
      </c>
      <c r="J761" s="154"/>
    </row>
    <row r="762" spans="1:10">
      <c r="A762" t="s">
        <v>239</v>
      </c>
      <c r="B762" s="153" t="s">
        <v>981</v>
      </c>
      <c r="C762" s="154">
        <v>36.9</v>
      </c>
      <c r="D762" s="154">
        <v>0.44</v>
      </c>
      <c r="E762" s="154">
        <v>0.10400000000000001</v>
      </c>
      <c r="F762" s="155">
        <f t="shared" si="48"/>
        <v>6.24</v>
      </c>
      <c r="G762">
        <f t="shared" si="46"/>
        <v>4.16</v>
      </c>
      <c r="H762">
        <f t="shared" si="47"/>
        <v>3.12</v>
      </c>
      <c r="I762">
        <f t="shared" si="49"/>
        <v>4.68</v>
      </c>
      <c r="J762" s="154"/>
    </row>
    <row r="763" spans="1:10">
      <c r="A763" t="s">
        <v>239</v>
      </c>
      <c r="B763" s="153" t="s">
        <v>982</v>
      </c>
      <c r="C763" s="154">
        <v>36.4</v>
      </c>
      <c r="D763" s="154">
        <v>0.44</v>
      </c>
      <c r="E763" s="154">
        <v>0.1</v>
      </c>
      <c r="F763" s="155">
        <f t="shared" si="48"/>
        <v>6</v>
      </c>
      <c r="G763">
        <f t="shared" si="46"/>
        <v>4</v>
      </c>
      <c r="H763">
        <f t="shared" si="47"/>
        <v>3</v>
      </c>
      <c r="I763">
        <f t="shared" si="49"/>
        <v>4.5</v>
      </c>
      <c r="J763" s="154"/>
    </row>
    <row r="764" spans="1:10">
      <c r="A764" t="s">
        <v>239</v>
      </c>
      <c r="B764" s="153" t="s">
        <v>983</v>
      </c>
      <c r="C764" s="154">
        <v>10.9</v>
      </c>
      <c r="D764" s="154">
        <v>0.44</v>
      </c>
      <c r="E764" s="154">
        <v>3.2000000000000001E-2</v>
      </c>
      <c r="F764" s="155">
        <f t="shared" si="48"/>
        <v>1.92</v>
      </c>
      <c r="G764">
        <f t="shared" si="46"/>
        <v>1.2799999999999998</v>
      </c>
      <c r="H764">
        <f t="shared" si="47"/>
        <v>0.96</v>
      </c>
      <c r="I764">
        <f t="shared" si="49"/>
        <v>1.44</v>
      </c>
      <c r="J764" s="154"/>
    </row>
    <row r="765" spans="1:10">
      <c r="A765" t="s">
        <v>239</v>
      </c>
      <c r="B765" s="153" t="s">
        <v>984</v>
      </c>
      <c r="C765" s="154">
        <v>11.9</v>
      </c>
      <c r="D765" s="154">
        <v>0.44</v>
      </c>
      <c r="E765" s="154">
        <v>3.2000000000000001E-2</v>
      </c>
      <c r="F765" s="155">
        <f t="shared" si="48"/>
        <v>1.92</v>
      </c>
      <c r="G765">
        <f t="shared" si="46"/>
        <v>1.2799999999999998</v>
      </c>
      <c r="H765">
        <f t="shared" si="47"/>
        <v>0.96</v>
      </c>
      <c r="I765">
        <f t="shared" si="49"/>
        <v>1.44</v>
      </c>
      <c r="J765" s="154"/>
    </row>
    <row r="766" spans="1:10">
      <c r="A766" t="s">
        <v>239</v>
      </c>
      <c r="B766" s="153" t="s">
        <v>985</v>
      </c>
      <c r="C766" s="154">
        <v>13.1</v>
      </c>
      <c r="D766" s="154">
        <v>0.44</v>
      </c>
      <c r="E766" s="154">
        <v>3.5999999999999997E-2</v>
      </c>
      <c r="F766" s="155">
        <f t="shared" si="48"/>
        <v>2.1599999999999997</v>
      </c>
      <c r="G766">
        <f t="shared" si="46"/>
        <v>1.4399999999999997</v>
      </c>
      <c r="H766">
        <f t="shared" si="47"/>
        <v>1.0799999999999998</v>
      </c>
      <c r="I766">
        <f t="shared" si="49"/>
        <v>1.6199999999999997</v>
      </c>
      <c r="J766" s="154"/>
    </row>
    <row r="767" spans="1:10">
      <c r="A767" t="s">
        <v>239</v>
      </c>
      <c r="B767" s="153" t="s">
        <v>986</v>
      </c>
      <c r="C767" s="154">
        <v>14.7</v>
      </c>
      <c r="D767" s="154">
        <v>0.44</v>
      </c>
      <c r="E767" s="154">
        <v>0.04</v>
      </c>
      <c r="F767" s="155">
        <f t="shared" si="48"/>
        <v>2.4</v>
      </c>
      <c r="G767">
        <f t="shared" si="46"/>
        <v>1.5999999999999999</v>
      </c>
      <c r="H767">
        <f t="shared" si="47"/>
        <v>1.2</v>
      </c>
      <c r="I767">
        <f t="shared" si="49"/>
        <v>1.7999999999999998</v>
      </c>
      <c r="J767" s="154"/>
    </row>
    <row r="768" spans="1:10">
      <c r="A768" t="s">
        <v>239</v>
      </c>
      <c r="B768" s="153" t="s">
        <v>987</v>
      </c>
      <c r="C768" s="154">
        <v>16.2</v>
      </c>
      <c r="D768" s="154">
        <v>0.44</v>
      </c>
      <c r="E768" s="154">
        <v>4.3999999999999997E-2</v>
      </c>
      <c r="F768" s="155">
        <f t="shared" si="48"/>
        <v>2.6399999999999997</v>
      </c>
      <c r="G768">
        <f t="shared" si="46"/>
        <v>1.7599999999999998</v>
      </c>
      <c r="H768">
        <f t="shared" si="47"/>
        <v>1.3199999999999998</v>
      </c>
      <c r="I768">
        <f t="shared" si="49"/>
        <v>1.9799999999999998</v>
      </c>
      <c r="J768" s="154"/>
    </row>
    <row r="769" spans="1:10">
      <c r="A769" t="s">
        <v>239</v>
      </c>
      <c r="B769" s="153" t="s">
        <v>988</v>
      </c>
      <c r="C769" s="154">
        <v>18</v>
      </c>
      <c r="D769" s="154">
        <v>0.44</v>
      </c>
      <c r="E769" s="154">
        <v>5.2000000000000005E-2</v>
      </c>
      <c r="F769" s="155">
        <f t="shared" si="48"/>
        <v>3.12</v>
      </c>
      <c r="G769">
        <f t="shared" si="46"/>
        <v>2.08</v>
      </c>
      <c r="H769">
        <f t="shared" si="47"/>
        <v>1.56</v>
      </c>
      <c r="I769">
        <f t="shared" si="49"/>
        <v>2.34</v>
      </c>
      <c r="J769" s="154"/>
    </row>
    <row r="770" spans="1:10">
      <c r="A770" t="s">
        <v>239</v>
      </c>
      <c r="B770" s="153" t="s">
        <v>989</v>
      </c>
      <c r="C770" s="154">
        <v>18.8</v>
      </c>
      <c r="D770" s="154">
        <v>0.44</v>
      </c>
      <c r="E770" s="154">
        <v>5.2000000000000005E-2</v>
      </c>
      <c r="F770" s="155">
        <f t="shared" si="48"/>
        <v>3.12</v>
      </c>
      <c r="G770">
        <f t="shared" ref="G770:G833" si="50">40/60*F770</f>
        <v>2.08</v>
      </c>
      <c r="H770">
        <f t="shared" ref="H770:H833" si="51">(30/60*F770)</f>
        <v>1.56</v>
      </c>
      <c r="I770">
        <f t="shared" si="49"/>
        <v>2.34</v>
      </c>
      <c r="J770" s="154"/>
    </row>
    <row r="771" spans="1:10">
      <c r="A771" t="s">
        <v>239</v>
      </c>
      <c r="B771" s="153" t="s">
        <v>990</v>
      </c>
      <c r="C771" s="154">
        <v>20</v>
      </c>
      <c r="D771" s="154">
        <v>0.44</v>
      </c>
      <c r="E771" s="154">
        <v>5.6000000000000008E-2</v>
      </c>
      <c r="F771" s="155">
        <f t="shared" ref="F771:F834" si="52">E771*60</f>
        <v>3.3600000000000003</v>
      </c>
      <c r="G771">
        <f t="shared" si="50"/>
        <v>2.2400000000000002</v>
      </c>
      <c r="H771">
        <f t="shared" si="51"/>
        <v>1.6800000000000002</v>
      </c>
      <c r="I771">
        <f t="shared" ref="I771:I834" si="53">45/60*F771</f>
        <v>2.5200000000000005</v>
      </c>
      <c r="J771" s="154"/>
    </row>
    <row r="772" spans="1:10">
      <c r="A772" t="s">
        <v>239</v>
      </c>
      <c r="B772" s="153" t="s">
        <v>991</v>
      </c>
      <c r="C772" s="154">
        <v>22.6</v>
      </c>
      <c r="D772" s="154">
        <v>0.44</v>
      </c>
      <c r="E772" s="154">
        <v>6.4000000000000001E-2</v>
      </c>
      <c r="F772" s="155">
        <f t="shared" si="52"/>
        <v>3.84</v>
      </c>
      <c r="G772">
        <f t="shared" si="50"/>
        <v>2.5599999999999996</v>
      </c>
      <c r="H772">
        <f t="shared" si="51"/>
        <v>1.92</v>
      </c>
      <c r="I772">
        <f t="shared" si="53"/>
        <v>2.88</v>
      </c>
      <c r="J772" s="154"/>
    </row>
    <row r="773" spans="1:10">
      <c r="A773" t="s">
        <v>239</v>
      </c>
      <c r="B773" s="153" t="s">
        <v>992</v>
      </c>
      <c r="C773" s="154">
        <v>22.3</v>
      </c>
      <c r="D773" s="154">
        <v>0.44</v>
      </c>
      <c r="E773" s="154">
        <v>6.4000000000000001E-2</v>
      </c>
      <c r="F773" s="155">
        <f t="shared" si="52"/>
        <v>3.84</v>
      </c>
      <c r="G773">
        <f t="shared" si="50"/>
        <v>2.5599999999999996</v>
      </c>
      <c r="H773">
        <f t="shared" si="51"/>
        <v>1.92</v>
      </c>
      <c r="I773">
        <f t="shared" si="53"/>
        <v>2.88</v>
      </c>
      <c r="J773" s="154"/>
    </row>
    <row r="774" spans="1:10">
      <c r="A774" t="s">
        <v>239</v>
      </c>
      <c r="B774" s="153" t="s">
        <v>993</v>
      </c>
      <c r="C774" s="154">
        <v>24.8</v>
      </c>
      <c r="D774" s="154">
        <v>0.44</v>
      </c>
      <c r="E774" s="154">
        <v>6.8000000000000005E-2</v>
      </c>
      <c r="F774" s="155">
        <f t="shared" si="52"/>
        <v>4.08</v>
      </c>
      <c r="G774">
        <f t="shared" si="50"/>
        <v>2.7199999999999998</v>
      </c>
      <c r="H774">
        <f t="shared" si="51"/>
        <v>2.04</v>
      </c>
      <c r="I774">
        <f t="shared" si="53"/>
        <v>3.06</v>
      </c>
      <c r="J774" s="154"/>
    </row>
    <row r="775" spans="1:10">
      <c r="A775" t="s">
        <v>239</v>
      </c>
      <c r="B775" s="153" t="s">
        <v>994</v>
      </c>
      <c r="C775" s="154">
        <v>27</v>
      </c>
      <c r="D775" s="154">
        <v>0.44</v>
      </c>
      <c r="E775" s="154">
        <v>7.5999999999999998E-2</v>
      </c>
      <c r="F775" s="155">
        <f t="shared" si="52"/>
        <v>4.5599999999999996</v>
      </c>
      <c r="G775">
        <f t="shared" si="50"/>
        <v>3.0399999999999996</v>
      </c>
      <c r="H775">
        <f t="shared" si="51"/>
        <v>2.2799999999999998</v>
      </c>
      <c r="I775">
        <f t="shared" si="53"/>
        <v>3.42</v>
      </c>
      <c r="J775" s="154"/>
    </row>
    <row r="776" spans="1:10">
      <c r="A776" t="s">
        <v>239</v>
      </c>
      <c r="B776" s="153" t="s">
        <v>995</v>
      </c>
      <c r="C776" s="154">
        <v>0.43</v>
      </c>
      <c r="D776" s="154">
        <v>0.06</v>
      </c>
      <c r="E776" s="154">
        <v>0.01</v>
      </c>
      <c r="F776" s="155">
        <f t="shared" si="52"/>
        <v>0.6</v>
      </c>
      <c r="G776">
        <f t="shared" si="50"/>
        <v>0.39999999999999997</v>
      </c>
      <c r="H776">
        <f t="shared" si="51"/>
        <v>0.3</v>
      </c>
      <c r="I776">
        <f t="shared" si="53"/>
        <v>0.44999999999999996</v>
      </c>
      <c r="J776" s="154"/>
    </row>
    <row r="777" spans="1:10">
      <c r="A777" t="s">
        <v>239</v>
      </c>
      <c r="B777" s="153" t="s">
        <v>996</v>
      </c>
      <c r="C777" s="154">
        <v>0.53</v>
      </c>
      <c r="D777" s="154">
        <v>0.06</v>
      </c>
      <c r="E777" s="154">
        <v>0.01</v>
      </c>
      <c r="F777" s="155">
        <f t="shared" si="52"/>
        <v>0.6</v>
      </c>
      <c r="G777">
        <f t="shared" si="50"/>
        <v>0.39999999999999997</v>
      </c>
      <c r="H777">
        <f t="shared" si="51"/>
        <v>0.3</v>
      </c>
      <c r="I777">
        <f t="shared" si="53"/>
        <v>0.44999999999999996</v>
      </c>
      <c r="J777" s="154"/>
    </row>
    <row r="778" spans="1:10">
      <c r="A778" t="s">
        <v>239</v>
      </c>
      <c r="B778" s="153" t="s">
        <v>997</v>
      </c>
      <c r="C778" s="154">
        <v>0.63</v>
      </c>
      <c r="D778" s="154">
        <v>0.06</v>
      </c>
      <c r="E778" s="154">
        <v>0.01</v>
      </c>
      <c r="F778" s="155">
        <f t="shared" si="52"/>
        <v>0.6</v>
      </c>
      <c r="G778">
        <f t="shared" si="50"/>
        <v>0.39999999999999997</v>
      </c>
      <c r="H778">
        <f t="shared" si="51"/>
        <v>0.3</v>
      </c>
      <c r="I778">
        <f t="shared" si="53"/>
        <v>0.44999999999999996</v>
      </c>
      <c r="J778" s="154"/>
    </row>
    <row r="779" spans="1:10">
      <c r="A779" t="s">
        <v>239</v>
      </c>
      <c r="B779" s="153" t="s">
        <v>998</v>
      </c>
      <c r="C779" s="154">
        <v>0.72</v>
      </c>
      <c r="D779" s="154">
        <v>0.06</v>
      </c>
      <c r="E779" s="154">
        <v>0.01</v>
      </c>
      <c r="F779" s="155">
        <f t="shared" si="52"/>
        <v>0.6</v>
      </c>
      <c r="G779">
        <f t="shared" si="50"/>
        <v>0.39999999999999997</v>
      </c>
      <c r="H779">
        <f t="shared" si="51"/>
        <v>0.3</v>
      </c>
      <c r="I779">
        <f t="shared" si="53"/>
        <v>0.44999999999999996</v>
      </c>
      <c r="J779" s="154"/>
    </row>
    <row r="780" spans="1:10">
      <c r="A780" t="s">
        <v>239</v>
      </c>
      <c r="B780" s="153" t="s">
        <v>999</v>
      </c>
      <c r="C780" s="154">
        <v>0.81</v>
      </c>
      <c r="D780" s="154">
        <v>0.06</v>
      </c>
      <c r="E780" s="154">
        <v>0.01</v>
      </c>
      <c r="F780" s="155">
        <f t="shared" si="52"/>
        <v>0.6</v>
      </c>
      <c r="G780">
        <f t="shared" si="50"/>
        <v>0.39999999999999997</v>
      </c>
      <c r="H780">
        <f t="shared" si="51"/>
        <v>0.3</v>
      </c>
      <c r="I780">
        <f t="shared" si="53"/>
        <v>0.44999999999999996</v>
      </c>
      <c r="J780" s="154"/>
    </row>
    <row r="781" spans="1:10">
      <c r="A781" t="s">
        <v>239</v>
      </c>
      <c r="B781" s="153" t="s">
        <v>1000</v>
      </c>
      <c r="C781" s="154">
        <v>35.700000000000003</v>
      </c>
      <c r="D781" s="154">
        <v>0.5</v>
      </c>
      <c r="E781" s="154">
        <v>0.1</v>
      </c>
      <c r="F781" s="155">
        <f t="shared" si="52"/>
        <v>6</v>
      </c>
      <c r="G781">
        <f t="shared" si="50"/>
        <v>4</v>
      </c>
      <c r="H781">
        <f t="shared" si="51"/>
        <v>3</v>
      </c>
      <c r="I781">
        <f t="shared" si="53"/>
        <v>4.5</v>
      </c>
      <c r="J781" s="154"/>
    </row>
    <row r="782" spans="1:10">
      <c r="A782" t="s">
        <v>239</v>
      </c>
      <c r="B782" s="153" t="s">
        <v>1001</v>
      </c>
      <c r="C782" s="154">
        <v>36.9</v>
      </c>
      <c r="D782" s="154">
        <v>0.5</v>
      </c>
      <c r="E782" s="154">
        <v>0.10400000000000001</v>
      </c>
      <c r="F782" s="155">
        <f t="shared" si="52"/>
        <v>6.24</v>
      </c>
      <c r="G782">
        <f t="shared" si="50"/>
        <v>4.16</v>
      </c>
      <c r="H782">
        <f t="shared" si="51"/>
        <v>3.12</v>
      </c>
      <c r="I782">
        <f t="shared" si="53"/>
        <v>4.68</v>
      </c>
      <c r="J782" s="154"/>
    </row>
    <row r="783" spans="1:10">
      <c r="A783" t="s">
        <v>239</v>
      </c>
      <c r="B783" s="153" t="s">
        <v>1002</v>
      </c>
      <c r="C783" s="154">
        <v>42.6</v>
      </c>
      <c r="D783" s="154">
        <v>0.5</v>
      </c>
      <c r="E783" s="154">
        <v>0.12</v>
      </c>
      <c r="F783" s="155">
        <f t="shared" si="52"/>
        <v>7.1999999999999993</v>
      </c>
      <c r="G783">
        <f t="shared" si="50"/>
        <v>4.7999999999999989</v>
      </c>
      <c r="H783">
        <f t="shared" si="51"/>
        <v>3.5999999999999996</v>
      </c>
      <c r="I783">
        <f t="shared" si="53"/>
        <v>5.3999999999999995</v>
      </c>
      <c r="J783" s="154"/>
    </row>
    <row r="784" spans="1:10">
      <c r="A784" t="s">
        <v>239</v>
      </c>
      <c r="B784" s="153" t="s">
        <v>1003</v>
      </c>
      <c r="C784" s="154">
        <v>41</v>
      </c>
      <c r="D784" s="154">
        <v>0.5</v>
      </c>
      <c r="E784" s="154">
        <v>0.11599999999999999</v>
      </c>
      <c r="F784" s="155">
        <f t="shared" si="52"/>
        <v>6.9599999999999991</v>
      </c>
      <c r="G784">
        <f t="shared" si="50"/>
        <v>4.6399999999999988</v>
      </c>
      <c r="H784">
        <f t="shared" si="51"/>
        <v>3.4799999999999995</v>
      </c>
      <c r="I784">
        <f t="shared" si="53"/>
        <v>5.2199999999999989</v>
      </c>
      <c r="J784" s="154"/>
    </row>
    <row r="785" spans="1:10">
      <c r="A785" t="s">
        <v>239</v>
      </c>
      <c r="B785" s="153" t="s">
        <v>1004</v>
      </c>
      <c r="C785" s="154">
        <v>12.4</v>
      </c>
      <c r="D785" s="154">
        <v>0.5</v>
      </c>
      <c r="E785" s="154">
        <v>3.5999999999999997E-2</v>
      </c>
      <c r="F785" s="155">
        <f t="shared" si="52"/>
        <v>2.1599999999999997</v>
      </c>
      <c r="G785">
        <f t="shared" si="50"/>
        <v>1.4399999999999997</v>
      </c>
      <c r="H785">
        <f t="shared" si="51"/>
        <v>1.0799999999999998</v>
      </c>
      <c r="I785">
        <f t="shared" si="53"/>
        <v>1.6199999999999997</v>
      </c>
      <c r="J785" s="154"/>
    </row>
    <row r="786" spans="1:10">
      <c r="A786" t="s">
        <v>239</v>
      </c>
      <c r="B786" s="153" t="s">
        <v>1005</v>
      </c>
      <c r="C786" s="154">
        <v>13.5</v>
      </c>
      <c r="D786" s="154">
        <v>0.5</v>
      </c>
      <c r="E786" s="154">
        <v>3.5999999999999997E-2</v>
      </c>
      <c r="F786" s="155">
        <f t="shared" si="52"/>
        <v>2.1599999999999997</v>
      </c>
      <c r="G786">
        <f t="shared" si="50"/>
        <v>1.4399999999999997</v>
      </c>
      <c r="H786">
        <f t="shared" si="51"/>
        <v>1.0799999999999998</v>
      </c>
      <c r="I786">
        <f t="shared" si="53"/>
        <v>1.6199999999999997</v>
      </c>
      <c r="J786" s="154"/>
    </row>
    <row r="787" spans="1:10">
      <c r="A787" t="s">
        <v>239</v>
      </c>
      <c r="B787" s="153" t="s">
        <v>1006</v>
      </c>
      <c r="C787" s="154">
        <v>14.9</v>
      </c>
      <c r="D787" s="154">
        <v>0.5</v>
      </c>
      <c r="E787" s="154">
        <v>0.04</v>
      </c>
      <c r="F787" s="155">
        <f t="shared" si="52"/>
        <v>2.4</v>
      </c>
      <c r="G787">
        <f t="shared" si="50"/>
        <v>1.5999999999999999</v>
      </c>
      <c r="H787">
        <f t="shared" si="51"/>
        <v>1.2</v>
      </c>
      <c r="I787">
        <f t="shared" si="53"/>
        <v>1.7999999999999998</v>
      </c>
      <c r="J787" s="154"/>
    </row>
    <row r="788" spans="1:10">
      <c r="A788" t="s">
        <v>239</v>
      </c>
      <c r="B788" s="153" t="s">
        <v>1007</v>
      </c>
      <c r="C788" s="154">
        <v>16.600000000000001</v>
      </c>
      <c r="D788" s="154">
        <v>0.5</v>
      </c>
      <c r="E788" s="154">
        <v>4.8000000000000001E-2</v>
      </c>
      <c r="F788" s="155">
        <f t="shared" si="52"/>
        <v>2.88</v>
      </c>
      <c r="G788">
        <f t="shared" si="50"/>
        <v>1.92</v>
      </c>
      <c r="H788">
        <f t="shared" si="51"/>
        <v>1.44</v>
      </c>
      <c r="I788">
        <f t="shared" si="53"/>
        <v>2.16</v>
      </c>
      <c r="J788" s="154"/>
    </row>
    <row r="789" spans="1:10">
      <c r="A789" t="s">
        <v>239</v>
      </c>
      <c r="B789" s="153" t="s">
        <v>1008</v>
      </c>
      <c r="C789" s="154">
        <v>18.2</v>
      </c>
      <c r="D789" s="154">
        <v>0.5</v>
      </c>
      <c r="E789" s="154">
        <v>5.2000000000000005E-2</v>
      </c>
      <c r="F789" s="155">
        <f t="shared" si="52"/>
        <v>3.12</v>
      </c>
      <c r="G789">
        <f t="shared" si="50"/>
        <v>2.08</v>
      </c>
      <c r="H789">
        <f t="shared" si="51"/>
        <v>1.56</v>
      </c>
      <c r="I789">
        <f t="shared" si="53"/>
        <v>2.34</v>
      </c>
      <c r="J789" s="154"/>
    </row>
    <row r="790" spans="1:10">
      <c r="A790" t="s">
        <v>239</v>
      </c>
      <c r="B790" s="153" t="s">
        <v>1009</v>
      </c>
      <c r="C790" s="154">
        <v>20.399999999999999</v>
      </c>
      <c r="D790" s="154">
        <v>0.5</v>
      </c>
      <c r="E790" s="154">
        <v>5.6000000000000008E-2</v>
      </c>
      <c r="F790" s="155">
        <f t="shared" si="52"/>
        <v>3.3600000000000003</v>
      </c>
      <c r="G790">
        <f t="shared" si="50"/>
        <v>2.2400000000000002</v>
      </c>
      <c r="H790">
        <f t="shared" si="51"/>
        <v>1.6800000000000002</v>
      </c>
      <c r="I790">
        <f t="shared" si="53"/>
        <v>2.5200000000000005</v>
      </c>
      <c r="J790" s="154"/>
    </row>
    <row r="791" spans="1:10">
      <c r="A791" t="s">
        <v>239</v>
      </c>
      <c r="B791" s="153" t="s">
        <v>1010</v>
      </c>
      <c r="C791" s="154">
        <v>21.4</v>
      </c>
      <c r="D791" s="154">
        <v>0.5</v>
      </c>
      <c r="E791" s="154">
        <v>0.06</v>
      </c>
      <c r="F791" s="155">
        <f t="shared" si="52"/>
        <v>3.5999999999999996</v>
      </c>
      <c r="G791">
        <f t="shared" si="50"/>
        <v>2.3999999999999995</v>
      </c>
      <c r="H791">
        <f t="shared" si="51"/>
        <v>1.7999999999999998</v>
      </c>
      <c r="I791">
        <f t="shared" si="53"/>
        <v>2.6999999999999997</v>
      </c>
      <c r="J791" s="154"/>
    </row>
    <row r="792" spans="1:10">
      <c r="A792" t="s">
        <v>239</v>
      </c>
      <c r="B792" s="153" t="s">
        <v>1011</v>
      </c>
      <c r="C792" s="154">
        <v>23.3</v>
      </c>
      <c r="D792" s="154">
        <v>0.5</v>
      </c>
      <c r="E792" s="154">
        <v>6.4000000000000001E-2</v>
      </c>
      <c r="F792" s="155">
        <f t="shared" si="52"/>
        <v>3.84</v>
      </c>
      <c r="G792">
        <f t="shared" si="50"/>
        <v>2.5599999999999996</v>
      </c>
      <c r="H792">
        <f t="shared" si="51"/>
        <v>1.92</v>
      </c>
      <c r="I792">
        <f t="shared" si="53"/>
        <v>2.88</v>
      </c>
      <c r="J792" s="154"/>
    </row>
    <row r="793" spans="1:10">
      <c r="A793" t="s">
        <v>239</v>
      </c>
      <c r="B793" s="153" t="s">
        <v>1012</v>
      </c>
      <c r="C793" s="154">
        <v>25.9</v>
      </c>
      <c r="D793" s="154">
        <v>0.5</v>
      </c>
      <c r="E793" s="154">
        <v>7.1999999999999995E-2</v>
      </c>
      <c r="F793" s="155">
        <f t="shared" si="52"/>
        <v>4.3199999999999994</v>
      </c>
      <c r="G793">
        <f t="shared" si="50"/>
        <v>2.8799999999999994</v>
      </c>
      <c r="H793">
        <f t="shared" si="51"/>
        <v>2.1599999999999997</v>
      </c>
      <c r="I793">
        <f t="shared" si="53"/>
        <v>3.2399999999999993</v>
      </c>
      <c r="J793" s="154"/>
    </row>
    <row r="794" spans="1:10">
      <c r="A794" t="s">
        <v>239</v>
      </c>
      <c r="B794" s="153" t="s">
        <v>1013</v>
      </c>
      <c r="C794" s="154">
        <v>25.3</v>
      </c>
      <c r="D794" s="154">
        <v>0.5</v>
      </c>
      <c r="E794" s="154">
        <v>7.1999999999999995E-2</v>
      </c>
      <c r="F794" s="155">
        <f t="shared" si="52"/>
        <v>4.3199999999999994</v>
      </c>
      <c r="G794">
        <f t="shared" si="50"/>
        <v>2.8799999999999994</v>
      </c>
      <c r="H794">
        <f t="shared" si="51"/>
        <v>2.1599999999999997</v>
      </c>
      <c r="I794">
        <f t="shared" si="53"/>
        <v>3.2399999999999993</v>
      </c>
      <c r="J794" s="154"/>
    </row>
    <row r="795" spans="1:10">
      <c r="A795" t="s">
        <v>239</v>
      </c>
      <c r="B795" s="153" t="s">
        <v>1014</v>
      </c>
      <c r="C795" s="154">
        <v>29.1</v>
      </c>
      <c r="D795" s="154">
        <v>0.5</v>
      </c>
      <c r="E795" s="154">
        <v>0.08</v>
      </c>
      <c r="F795" s="155">
        <f t="shared" si="52"/>
        <v>4.8</v>
      </c>
      <c r="G795">
        <f t="shared" si="50"/>
        <v>3.1999999999999997</v>
      </c>
      <c r="H795">
        <f t="shared" si="51"/>
        <v>2.4</v>
      </c>
      <c r="I795">
        <f t="shared" si="53"/>
        <v>3.5999999999999996</v>
      </c>
      <c r="J795" s="154"/>
    </row>
    <row r="796" spans="1:10">
      <c r="A796" t="s">
        <v>239</v>
      </c>
      <c r="B796" s="153" t="s">
        <v>1015</v>
      </c>
      <c r="C796" s="154">
        <v>30.5</v>
      </c>
      <c r="D796" s="154">
        <v>0.5</v>
      </c>
      <c r="E796" s="154">
        <v>8.3999999999999991E-2</v>
      </c>
      <c r="F796" s="155">
        <f t="shared" si="52"/>
        <v>5.0399999999999991</v>
      </c>
      <c r="G796">
        <f t="shared" si="50"/>
        <v>3.3599999999999994</v>
      </c>
      <c r="H796">
        <f t="shared" si="51"/>
        <v>2.5199999999999996</v>
      </c>
      <c r="I796">
        <f t="shared" si="53"/>
        <v>3.7799999999999994</v>
      </c>
      <c r="J796" s="154"/>
    </row>
    <row r="797" spans="1:10">
      <c r="A797" t="s">
        <v>239</v>
      </c>
      <c r="B797" s="153" t="s">
        <v>1016</v>
      </c>
      <c r="C797" s="154">
        <v>41.9</v>
      </c>
      <c r="D797" s="154">
        <v>0.6</v>
      </c>
      <c r="E797" s="154">
        <v>0.11599999999999999</v>
      </c>
      <c r="F797" s="155">
        <f t="shared" si="52"/>
        <v>6.9599999999999991</v>
      </c>
      <c r="G797">
        <f t="shared" si="50"/>
        <v>4.6399999999999988</v>
      </c>
      <c r="H797">
        <f t="shared" si="51"/>
        <v>3.4799999999999995</v>
      </c>
      <c r="I797">
        <f t="shared" si="53"/>
        <v>5.2199999999999989</v>
      </c>
      <c r="J797" s="154"/>
    </row>
    <row r="798" spans="1:10">
      <c r="A798" t="s">
        <v>239</v>
      </c>
      <c r="B798" s="153" t="s">
        <v>1017</v>
      </c>
      <c r="C798" s="154">
        <v>45.6</v>
      </c>
      <c r="D798" s="154">
        <v>0.6</v>
      </c>
      <c r="E798" s="154">
        <v>0.128</v>
      </c>
      <c r="F798" s="155">
        <f t="shared" si="52"/>
        <v>7.68</v>
      </c>
      <c r="G798">
        <f t="shared" si="50"/>
        <v>5.1199999999999992</v>
      </c>
      <c r="H798">
        <f t="shared" si="51"/>
        <v>3.84</v>
      </c>
      <c r="I798">
        <f t="shared" si="53"/>
        <v>5.76</v>
      </c>
      <c r="J798" s="154"/>
    </row>
    <row r="799" spans="1:10">
      <c r="A799" t="s">
        <v>239</v>
      </c>
      <c r="B799" s="153" t="s">
        <v>1018</v>
      </c>
      <c r="C799" s="154">
        <v>48.5</v>
      </c>
      <c r="D799" s="154">
        <v>0.6</v>
      </c>
      <c r="E799" s="154">
        <v>0.13600000000000001</v>
      </c>
      <c r="F799" s="155">
        <f t="shared" si="52"/>
        <v>8.16</v>
      </c>
      <c r="G799">
        <f t="shared" si="50"/>
        <v>5.4399999999999995</v>
      </c>
      <c r="H799">
        <f t="shared" si="51"/>
        <v>4.08</v>
      </c>
      <c r="I799">
        <f t="shared" si="53"/>
        <v>6.12</v>
      </c>
      <c r="J799" s="154"/>
    </row>
    <row r="800" spans="1:10">
      <c r="A800" t="s">
        <v>239</v>
      </c>
      <c r="B800" s="153" t="s">
        <v>1019</v>
      </c>
      <c r="C800" s="154">
        <v>50.8</v>
      </c>
      <c r="D800" s="154">
        <v>0.6</v>
      </c>
      <c r="E800" s="154">
        <v>0.14399999999999999</v>
      </c>
      <c r="F800" s="155">
        <f t="shared" si="52"/>
        <v>8.6399999999999988</v>
      </c>
      <c r="G800">
        <f t="shared" si="50"/>
        <v>5.7599999999999989</v>
      </c>
      <c r="H800">
        <f t="shared" si="51"/>
        <v>4.3199999999999994</v>
      </c>
      <c r="I800">
        <f t="shared" si="53"/>
        <v>6.4799999999999986</v>
      </c>
      <c r="J800" s="154"/>
    </row>
    <row r="801" spans="1:10">
      <c r="A801" t="s">
        <v>239</v>
      </c>
      <c r="B801" s="153" t="s">
        <v>1020</v>
      </c>
      <c r="C801" s="154">
        <v>56.5</v>
      </c>
      <c r="D801" s="154">
        <v>0.6</v>
      </c>
      <c r="E801" s="154">
        <v>0.16</v>
      </c>
      <c r="F801" s="155">
        <f t="shared" si="52"/>
        <v>9.6</v>
      </c>
      <c r="G801">
        <f t="shared" si="50"/>
        <v>6.3999999999999995</v>
      </c>
      <c r="H801">
        <f t="shared" si="51"/>
        <v>4.8</v>
      </c>
      <c r="I801">
        <f t="shared" si="53"/>
        <v>7.1999999999999993</v>
      </c>
      <c r="J801" s="154"/>
    </row>
    <row r="802" spans="1:10">
      <c r="A802" t="s">
        <v>239</v>
      </c>
      <c r="B802" s="153" t="s">
        <v>1021</v>
      </c>
      <c r="C802" s="154">
        <v>62.1</v>
      </c>
      <c r="D802" s="154">
        <v>0.6</v>
      </c>
      <c r="E802" s="154">
        <v>0.17199999999999999</v>
      </c>
      <c r="F802" s="155">
        <f t="shared" si="52"/>
        <v>10.319999999999999</v>
      </c>
      <c r="G802">
        <f t="shared" si="50"/>
        <v>6.879999999999999</v>
      </c>
      <c r="H802">
        <f t="shared" si="51"/>
        <v>5.1599999999999993</v>
      </c>
      <c r="I802">
        <f t="shared" si="53"/>
        <v>7.7399999999999984</v>
      </c>
      <c r="J802" s="154"/>
    </row>
    <row r="803" spans="1:10">
      <c r="A803" t="s">
        <v>239</v>
      </c>
      <c r="B803" s="153" t="s">
        <v>1022</v>
      </c>
      <c r="C803" s="154">
        <v>22.2</v>
      </c>
      <c r="D803" s="154">
        <v>0.6</v>
      </c>
      <c r="E803" s="154">
        <v>6.4000000000000001E-2</v>
      </c>
      <c r="F803" s="155">
        <f t="shared" si="52"/>
        <v>3.84</v>
      </c>
      <c r="G803">
        <f t="shared" si="50"/>
        <v>2.5599999999999996</v>
      </c>
      <c r="H803">
        <f t="shared" si="51"/>
        <v>1.92</v>
      </c>
      <c r="I803">
        <f t="shared" si="53"/>
        <v>2.88</v>
      </c>
      <c r="J803" s="154"/>
    </row>
    <row r="804" spans="1:10">
      <c r="A804" t="s">
        <v>239</v>
      </c>
      <c r="B804" s="153" t="s">
        <v>1023</v>
      </c>
      <c r="C804" s="154">
        <v>24.8</v>
      </c>
      <c r="D804" s="154">
        <v>0.6</v>
      </c>
      <c r="E804" s="154">
        <v>6.8000000000000005E-2</v>
      </c>
      <c r="F804" s="155">
        <f t="shared" si="52"/>
        <v>4.08</v>
      </c>
      <c r="G804">
        <f t="shared" si="50"/>
        <v>2.7199999999999998</v>
      </c>
      <c r="H804">
        <f t="shared" si="51"/>
        <v>2.04</v>
      </c>
      <c r="I804">
        <f t="shared" si="53"/>
        <v>3.06</v>
      </c>
      <c r="J804" s="154"/>
    </row>
    <row r="805" spans="1:10">
      <c r="A805" t="s">
        <v>239</v>
      </c>
      <c r="B805" s="153" t="s">
        <v>1024</v>
      </c>
      <c r="C805" s="154">
        <v>26.16</v>
      </c>
      <c r="D805" s="154">
        <v>0.6</v>
      </c>
      <c r="E805" s="154">
        <v>7.1999999999999995E-2</v>
      </c>
      <c r="F805" s="155">
        <f t="shared" si="52"/>
        <v>4.3199999999999994</v>
      </c>
      <c r="G805">
        <f t="shared" si="50"/>
        <v>2.8799999999999994</v>
      </c>
      <c r="H805">
        <f t="shared" si="51"/>
        <v>2.1599999999999997</v>
      </c>
      <c r="I805">
        <f t="shared" si="53"/>
        <v>3.2399999999999993</v>
      </c>
      <c r="J805" s="154"/>
    </row>
    <row r="806" spans="1:10">
      <c r="A806" t="s">
        <v>239</v>
      </c>
      <c r="B806" s="153" t="s">
        <v>1025</v>
      </c>
      <c r="C806" s="154">
        <v>27.6</v>
      </c>
      <c r="D806" s="154">
        <v>0.6</v>
      </c>
      <c r="E806" s="154">
        <v>7.5999999999999998E-2</v>
      </c>
      <c r="F806" s="155">
        <f t="shared" si="52"/>
        <v>4.5599999999999996</v>
      </c>
      <c r="G806">
        <f t="shared" si="50"/>
        <v>3.0399999999999996</v>
      </c>
      <c r="H806">
        <f t="shared" si="51"/>
        <v>2.2799999999999998</v>
      </c>
      <c r="I806">
        <f t="shared" si="53"/>
        <v>3.42</v>
      </c>
      <c r="J806" s="154"/>
    </row>
    <row r="807" spans="1:10">
      <c r="A807" t="s">
        <v>239</v>
      </c>
      <c r="B807" s="153" t="s">
        <v>1026</v>
      </c>
      <c r="C807" s="154">
        <v>31.4</v>
      </c>
      <c r="D807" s="154">
        <v>0.6</v>
      </c>
      <c r="E807" s="154">
        <v>8.7999999999999995E-2</v>
      </c>
      <c r="F807" s="155">
        <f t="shared" si="52"/>
        <v>5.2799999999999994</v>
      </c>
      <c r="G807">
        <f t="shared" si="50"/>
        <v>3.5199999999999996</v>
      </c>
      <c r="H807">
        <f t="shared" si="51"/>
        <v>2.6399999999999997</v>
      </c>
      <c r="I807">
        <f t="shared" si="53"/>
        <v>3.9599999999999995</v>
      </c>
      <c r="J807" s="154"/>
    </row>
    <row r="808" spans="1:10">
      <c r="A808" t="s">
        <v>239</v>
      </c>
      <c r="B808" s="153" t="s">
        <v>1027</v>
      </c>
      <c r="C808" s="154">
        <v>30.8</v>
      </c>
      <c r="D808" s="154">
        <v>0.6</v>
      </c>
      <c r="E808" s="154">
        <v>8.7999999999999995E-2</v>
      </c>
      <c r="F808" s="155">
        <f t="shared" si="52"/>
        <v>5.2799999999999994</v>
      </c>
      <c r="G808">
        <f t="shared" si="50"/>
        <v>3.5199999999999996</v>
      </c>
      <c r="H808">
        <f t="shared" si="51"/>
        <v>2.6399999999999997</v>
      </c>
      <c r="I808">
        <f t="shared" si="53"/>
        <v>3.9599999999999995</v>
      </c>
      <c r="J808" s="154"/>
    </row>
    <row r="809" spans="1:10">
      <c r="A809" t="s">
        <v>239</v>
      </c>
      <c r="B809" s="153" t="s">
        <v>1028</v>
      </c>
      <c r="C809" s="154">
        <v>34.4</v>
      </c>
      <c r="D809" s="154">
        <v>0.6</v>
      </c>
      <c r="E809" s="154">
        <v>9.6000000000000002E-2</v>
      </c>
      <c r="F809" s="155">
        <f t="shared" si="52"/>
        <v>5.76</v>
      </c>
      <c r="G809">
        <f t="shared" si="50"/>
        <v>3.84</v>
      </c>
      <c r="H809">
        <f t="shared" si="51"/>
        <v>2.88</v>
      </c>
      <c r="I809">
        <f t="shared" si="53"/>
        <v>4.32</v>
      </c>
      <c r="J809" s="154"/>
    </row>
    <row r="810" spans="1:10">
      <c r="A810" t="s">
        <v>239</v>
      </c>
      <c r="B810" s="153" t="s">
        <v>1029</v>
      </c>
      <c r="C810" s="154">
        <v>37.5</v>
      </c>
      <c r="D810" s="154">
        <v>0.6</v>
      </c>
      <c r="E810" s="154">
        <v>0.10400000000000001</v>
      </c>
      <c r="F810" s="155">
        <f t="shared" si="52"/>
        <v>6.24</v>
      </c>
      <c r="G810">
        <f t="shared" si="50"/>
        <v>4.16</v>
      </c>
      <c r="H810">
        <f t="shared" si="51"/>
        <v>3.12</v>
      </c>
      <c r="I810">
        <f t="shared" si="53"/>
        <v>4.68</v>
      </c>
      <c r="J810" s="154"/>
    </row>
    <row r="811" spans="1:10">
      <c r="A811" t="s">
        <v>239</v>
      </c>
      <c r="B811" s="153" t="s">
        <v>1030</v>
      </c>
      <c r="C811" s="154">
        <v>8.8699999999999992</v>
      </c>
      <c r="D811" s="154">
        <v>0.6</v>
      </c>
      <c r="E811" s="154">
        <v>2.4E-2</v>
      </c>
      <c r="F811" s="155">
        <f t="shared" si="52"/>
        <v>1.44</v>
      </c>
      <c r="G811">
        <f t="shared" si="50"/>
        <v>0.96</v>
      </c>
      <c r="H811">
        <f t="shared" si="51"/>
        <v>0.72</v>
      </c>
      <c r="I811">
        <f t="shared" si="53"/>
        <v>1.08</v>
      </c>
      <c r="J811" s="154"/>
    </row>
    <row r="812" spans="1:10">
      <c r="A812" t="s">
        <v>239</v>
      </c>
      <c r="B812" s="153" t="s">
        <v>1031</v>
      </c>
      <c r="C812" s="154">
        <v>11.78</v>
      </c>
      <c r="D812" s="154">
        <v>0.6</v>
      </c>
      <c r="E812" s="154">
        <v>3.2000000000000001E-2</v>
      </c>
      <c r="F812" s="155">
        <f t="shared" si="52"/>
        <v>1.92</v>
      </c>
      <c r="G812">
        <f t="shared" si="50"/>
        <v>1.2799999999999998</v>
      </c>
      <c r="H812">
        <f t="shared" si="51"/>
        <v>0.96</v>
      </c>
      <c r="I812">
        <f t="shared" si="53"/>
        <v>1.44</v>
      </c>
      <c r="J812" s="154"/>
    </row>
    <row r="813" spans="1:10">
      <c r="A813" t="s">
        <v>239</v>
      </c>
      <c r="B813" s="153" t="s">
        <v>1032</v>
      </c>
      <c r="C813" s="154">
        <v>14.2</v>
      </c>
      <c r="D813" s="154">
        <v>0.6</v>
      </c>
      <c r="E813" s="154">
        <v>0.04</v>
      </c>
      <c r="F813" s="155">
        <f t="shared" si="52"/>
        <v>2.4</v>
      </c>
      <c r="G813">
        <f t="shared" si="50"/>
        <v>1.5999999999999999</v>
      </c>
      <c r="H813">
        <f t="shared" si="51"/>
        <v>1.2</v>
      </c>
      <c r="I813">
        <f t="shared" si="53"/>
        <v>1.7999999999999998</v>
      </c>
      <c r="J813" s="154"/>
    </row>
    <row r="814" spans="1:10">
      <c r="A814" t="s">
        <v>239</v>
      </c>
      <c r="B814" s="153" t="s">
        <v>1033</v>
      </c>
      <c r="C814" s="154">
        <v>16.2</v>
      </c>
      <c r="D814" s="154">
        <v>0.45</v>
      </c>
      <c r="E814" s="154">
        <v>4.3999999999999997E-2</v>
      </c>
      <c r="F814" s="155">
        <f t="shared" si="52"/>
        <v>2.6399999999999997</v>
      </c>
      <c r="G814">
        <f t="shared" si="50"/>
        <v>1.7599999999999998</v>
      </c>
      <c r="H814">
        <f t="shared" si="51"/>
        <v>1.3199999999999998</v>
      </c>
      <c r="I814">
        <f t="shared" si="53"/>
        <v>1.9799999999999998</v>
      </c>
      <c r="J814" s="154"/>
    </row>
    <row r="815" spans="1:10">
      <c r="A815" t="s">
        <v>239</v>
      </c>
      <c r="B815" s="153" t="s">
        <v>1034</v>
      </c>
      <c r="C815" s="154">
        <v>19.09</v>
      </c>
      <c r="D815" s="154">
        <v>0.45</v>
      </c>
      <c r="E815" s="154">
        <v>5.2000000000000005E-2</v>
      </c>
      <c r="F815" s="155">
        <f t="shared" si="52"/>
        <v>3.12</v>
      </c>
      <c r="G815">
        <f t="shared" si="50"/>
        <v>2.08</v>
      </c>
      <c r="H815">
        <f t="shared" si="51"/>
        <v>1.56</v>
      </c>
      <c r="I815">
        <f t="shared" si="53"/>
        <v>2.34</v>
      </c>
      <c r="J815" s="154"/>
    </row>
    <row r="816" spans="1:10">
      <c r="A816" t="s">
        <v>239</v>
      </c>
      <c r="B816" s="153" t="s">
        <v>1035</v>
      </c>
      <c r="C816" s="154">
        <v>110</v>
      </c>
      <c r="D816" s="154">
        <v>1.2685599999999999</v>
      </c>
      <c r="E816" s="154">
        <v>0.308</v>
      </c>
      <c r="F816" s="155">
        <f t="shared" si="52"/>
        <v>18.48</v>
      </c>
      <c r="G816">
        <f t="shared" si="50"/>
        <v>12.32</v>
      </c>
      <c r="H816">
        <f t="shared" si="51"/>
        <v>9.24</v>
      </c>
      <c r="I816">
        <f t="shared" si="53"/>
        <v>13.86</v>
      </c>
      <c r="J816" s="154"/>
    </row>
    <row r="817" spans="1:10">
      <c r="A817" t="s">
        <v>239</v>
      </c>
      <c r="B817" s="153" t="s">
        <v>1036</v>
      </c>
      <c r="C817" s="154">
        <v>0.76</v>
      </c>
      <c r="D817" s="154">
        <v>6.6000000000000003E-2</v>
      </c>
      <c r="E817" s="154">
        <v>0.01</v>
      </c>
      <c r="F817" s="155">
        <f t="shared" si="52"/>
        <v>0.6</v>
      </c>
      <c r="G817">
        <f t="shared" si="50"/>
        <v>0.39999999999999997</v>
      </c>
      <c r="H817">
        <f t="shared" si="51"/>
        <v>0.3</v>
      </c>
      <c r="I817">
        <f t="shared" si="53"/>
        <v>0.44999999999999996</v>
      </c>
      <c r="J817" s="154"/>
    </row>
    <row r="818" spans="1:10">
      <c r="A818" t="s">
        <v>239</v>
      </c>
      <c r="B818" s="153" t="s">
        <v>1037</v>
      </c>
      <c r="C818" s="154">
        <v>45.1</v>
      </c>
      <c r="D818" s="154">
        <v>0.64</v>
      </c>
      <c r="E818" s="154">
        <v>0.128</v>
      </c>
      <c r="F818" s="155">
        <f t="shared" si="52"/>
        <v>7.68</v>
      </c>
      <c r="G818">
        <f t="shared" si="50"/>
        <v>5.1199999999999992</v>
      </c>
      <c r="H818">
        <f t="shared" si="51"/>
        <v>3.84</v>
      </c>
      <c r="I818">
        <f t="shared" si="53"/>
        <v>5.76</v>
      </c>
      <c r="J818" s="154"/>
    </row>
    <row r="819" spans="1:10">
      <c r="A819" t="s">
        <v>239</v>
      </c>
      <c r="B819" s="153" t="s">
        <v>1038</v>
      </c>
      <c r="C819" s="154">
        <v>49</v>
      </c>
      <c r="D819" s="154">
        <v>0.64</v>
      </c>
      <c r="E819" s="154">
        <v>0.13600000000000001</v>
      </c>
      <c r="F819" s="155">
        <f t="shared" si="52"/>
        <v>8.16</v>
      </c>
      <c r="G819">
        <f t="shared" si="50"/>
        <v>5.4399999999999995</v>
      </c>
      <c r="H819">
        <f t="shared" si="51"/>
        <v>4.08</v>
      </c>
      <c r="I819">
        <f t="shared" si="53"/>
        <v>6.12</v>
      </c>
      <c r="J819" s="154"/>
    </row>
    <row r="820" spans="1:10">
      <c r="A820" t="s">
        <v>239</v>
      </c>
      <c r="B820" s="153" t="s">
        <v>1039</v>
      </c>
      <c r="C820" s="154">
        <v>52</v>
      </c>
      <c r="D820" s="154">
        <v>0.64</v>
      </c>
      <c r="E820" s="154">
        <v>0.14399999999999999</v>
      </c>
      <c r="F820" s="155">
        <f t="shared" si="52"/>
        <v>8.6399999999999988</v>
      </c>
      <c r="G820">
        <f t="shared" si="50"/>
        <v>5.7599999999999989</v>
      </c>
      <c r="H820">
        <f t="shared" si="51"/>
        <v>4.3199999999999994</v>
      </c>
      <c r="I820">
        <f t="shared" si="53"/>
        <v>6.4799999999999986</v>
      </c>
      <c r="J820" s="154"/>
    </row>
    <row r="821" spans="1:10">
      <c r="A821" t="s">
        <v>239</v>
      </c>
      <c r="B821" s="153" t="s">
        <v>1040</v>
      </c>
      <c r="C821" s="154">
        <v>54.7</v>
      </c>
      <c r="D821" s="154">
        <v>0.64</v>
      </c>
      <c r="E821" s="154">
        <v>0.152</v>
      </c>
      <c r="F821" s="155">
        <f t="shared" si="52"/>
        <v>9.1199999999999992</v>
      </c>
      <c r="G821">
        <f t="shared" si="50"/>
        <v>6.0799999999999992</v>
      </c>
      <c r="H821">
        <f t="shared" si="51"/>
        <v>4.5599999999999996</v>
      </c>
      <c r="I821">
        <f t="shared" si="53"/>
        <v>6.84</v>
      </c>
      <c r="J821" s="154"/>
    </row>
    <row r="822" spans="1:10">
      <c r="A822" t="s">
        <v>239</v>
      </c>
      <c r="B822" s="153" t="s">
        <v>1041</v>
      </c>
      <c r="C822" s="154">
        <v>60.9</v>
      </c>
      <c r="D822" s="154">
        <v>0.64</v>
      </c>
      <c r="E822" s="154">
        <v>0.17199999999999999</v>
      </c>
      <c r="F822" s="155">
        <f t="shared" si="52"/>
        <v>10.319999999999999</v>
      </c>
      <c r="G822">
        <f t="shared" si="50"/>
        <v>6.879999999999999</v>
      </c>
      <c r="H822">
        <f t="shared" si="51"/>
        <v>5.1599999999999993</v>
      </c>
      <c r="I822">
        <f t="shared" si="53"/>
        <v>7.7399999999999984</v>
      </c>
      <c r="J822" s="154"/>
    </row>
    <row r="823" spans="1:10">
      <c r="A823" t="s">
        <v>239</v>
      </c>
      <c r="B823" s="153" t="s">
        <v>1042</v>
      </c>
      <c r="C823" s="154">
        <v>67.2</v>
      </c>
      <c r="D823" s="154">
        <v>0.64</v>
      </c>
      <c r="E823" s="154">
        <v>0.188</v>
      </c>
      <c r="F823" s="155">
        <f t="shared" si="52"/>
        <v>11.28</v>
      </c>
      <c r="G823">
        <f t="shared" si="50"/>
        <v>7.52</v>
      </c>
      <c r="H823">
        <f t="shared" si="51"/>
        <v>5.64</v>
      </c>
      <c r="I823">
        <f t="shared" si="53"/>
        <v>8.4599999999999991</v>
      </c>
      <c r="J823" s="154"/>
    </row>
    <row r="824" spans="1:10">
      <c r="A824" t="s">
        <v>239</v>
      </c>
      <c r="B824" s="153" t="s">
        <v>1043</v>
      </c>
      <c r="C824" s="154">
        <v>23.7</v>
      </c>
      <c r="D824" s="154">
        <v>0.64</v>
      </c>
      <c r="E824" s="154">
        <v>6.8000000000000005E-2</v>
      </c>
      <c r="F824" s="155">
        <f t="shared" si="52"/>
        <v>4.08</v>
      </c>
      <c r="G824">
        <f t="shared" si="50"/>
        <v>2.7199999999999998</v>
      </c>
      <c r="H824">
        <f t="shared" si="51"/>
        <v>2.04</v>
      </c>
      <c r="I824">
        <f t="shared" si="53"/>
        <v>3.06</v>
      </c>
      <c r="J824" s="154"/>
    </row>
    <row r="825" spans="1:10">
      <c r="A825" t="s">
        <v>239</v>
      </c>
      <c r="B825" s="153" t="s">
        <v>1044</v>
      </c>
      <c r="C825" s="154">
        <v>26.5</v>
      </c>
      <c r="D825" s="154">
        <v>0.64</v>
      </c>
      <c r="E825" s="154">
        <v>7.5999999999999998E-2</v>
      </c>
      <c r="F825" s="155">
        <f t="shared" si="52"/>
        <v>4.5599999999999996</v>
      </c>
      <c r="G825">
        <f t="shared" si="50"/>
        <v>3.0399999999999996</v>
      </c>
      <c r="H825">
        <f t="shared" si="51"/>
        <v>2.2799999999999998</v>
      </c>
      <c r="I825">
        <f t="shared" si="53"/>
        <v>3.42</v>
      </c>
      <c r="J825" s="154"/>
    </row>
    <row r="826" spans="1:10">
      <c r="A826" t="s">
        <v>239</v>
      </c>
      <c r="B826" s="153" t="s">
        <v>1045</v>
      </c>
      <c r="C826" s="154">
        <v>28.04</v>
      </c>
      <c r="D826" s="154">
        <v>0.64</v>
      </c>
      <c r="E826" s="154">
        <v>0.08</v>
      </c>
      <c r="F826" s="155">
        <f t="shared" si="52"/>
        <v>4.8</v>
      </c>
      <c r="G826">
        <f t="shared" si="50"/>
        <v>3.1999999999999997</v>
      </c>
      <c r="H826">
        <f t="shared" si="51"/>
        <v>2.4</v>
      </c>
      <c r="I826">
        <f t="shared" si="53"/>
        <v>3.5999999999999996</v>
      </c>
      <c r="J826" s="154"/>
    </row>
    <row r="827" spans="1:10">
      <c r="A827" t="s">
        <v>239</v>
      </c>
      <c r="B827" s="153" t="s">
        <v>1046</v>
      </c>
      <c r="C827" s="154">
        <v>29.6</v>
      </c>
      <c r="D827" s="154">
        <v>0.64</v>
      </c>
      <c r="E827" s="154">
        <v>8.3999999999999991E-2</v>
      </c>
      <c r="F827" s="155">
        <f t="shared" si="52"/>
        <v>5.0399999999999991</v>
      </c>
      <c r="G827">
        <f t="shared" si="50"/>
        <v>3.3599999999999994</v>
      </c>
      <c r="H827">
        <f t="shared" si="51"/>
        <v>2.5199999999999996</v>
      </c>
      <c r="I827">
        <f t="shared" si="53"/>
        <v>3.7799999999999994</v>
      </c>
      <c r="J827" s="154"/>
    </row>
    <row r="828" spans="1:10">
      <c r="A828" t="s">
        <v>239</v>
      </c>
      <c r="B828" s="153" t="s">
        <v>1047</v>
      </c>
      <c r="C828" s="154">
        <v>33.6</v>
      </c>
      <c r="D828" s="154">
        <v>0.64</v>
      </c>
      <c r="E828" s="154">
        <v>9.6000000000000002E-2</v>
      </c>
      <c r="F828" s="155">
        <f t="shared" si="52"/>
        <v>5.76</v>
      </c>
      <c r="G828">
        <f t="shared" si="50"/>
        <v>3.84</v>
      </c>
      <c r="H828">
        <f t="shared" si="51"/>
        <v>2.88</v>
      </c>
      <c r="I828">
        <f t="shared" si="53"/>
        <v>4.32</v>
      </c>
      <c r="J828" s="154"/>
    </row>
    <row r="829" spans="1:10">
      <c r="A829" t="s">
        <v>239</v>
      </c>
      <c r="B829" s="153" t="s">
        <v>1048</v>
      </c>
      <c r="C829" s="154">
        <v>33.1</v>
      </c>
      <c r="D829" s="154">
        <v>0.64</v>
      </c>
      <c r="E829" s="154">
        <v>9.1999999999999998E-2</v>
      </c>
      <c r="F829" s="155">
        <f t="shared" si="52"/>
        <v>5.52</v>
      </c>
      <c r="G829">
        <f t="shared" si="50"/>
        <v>3.6799999999999997</v>
      </c>
      <c r="H829">
        <f t="shared" si="51"/>
        <v>2.76</v>
      </c>
      <c r="I829">
        <f t="shared" si="53"/>
        <v>4.1399999999999997</v>
      </c>
      <c r="J829" s="154"/>
    </row>
    <row r="830" spans="1:10">
      <c r="A830" t="s">
        <v>239</v>
      </c>
      <c r="B830" s="153" t="s">
        <v>1049</v>
      </c>
      <c r="C830" s="154">
        <v>36.9</v>
      </c>
      <c r="D830" s="154">
        <v>0.64</v>
      </c>
      <c r="E830" s="154">
        <v>0.10400000000000001</v>
      </c>
      <c r="F830" s="155">
        <f t="shared" si="52"/>
        <v>6.24</v>
      </c>
      <c r="G830">
        <f t="shared" si="50"/>
        <v>4.16</v>
      </c>
      <c r="H830">
        <f t="shared" si="51"/>
        <v>3.12</v>
      </c>
      <c r="I830">
        <f t="shared" si="53"/>
        <v>4.68</v>
      </c>
      <c r="J830" s="154"/>
    </row>
    <row r="831" spans="1:10">
      <c r="A831" t="s">
        <v>239</v>
      </c>
      <c r="B831" s="153" t="s">
        <v>1050</v>
      </c>
      <c r="C831" s="154">
        <v>40.200000000000003</v>
      </c>
      <c r="D831" s="154">
        <v>0.64</v>
      </c>
      <c r="E831" s="154">
        <v>0.11200000000000002</v>
      </c>
      <c r="F831" s="155">
        <f t="shared" si="52"/>
        <v>6.7200000000000006</v>
      </c>
      <c r="G831">
        <f t="shared" si="50"/>
        <v>4.4800000000000004</v>
      </c>
      <c r="H831">
        <f t="shared" si="51"/>
        <v>3.3600000000000003</v>
      </c>
      <c r="I831">
        <f t="shared" si="53"/>
        <v>5.0400000000000009</v>
      </c>
      <c r="J831" s="154"/>
    </row>
    <row r="832" spans="1:10">
      <c r="A832" t="s">
        <v>239</v>
      </c>
      <c r="B832" s="153" t="s">
        <v>1051</v>
      </c>
      <c r="C832" s="154">
        <v>32.5</v>
      </c>
      <c r="D832" s="154">
        <v>0.48</v>
      </c>
      <c r="E832" s="154">
        <v>9.1999999999999998E-2</v>
      </c>
      <c r="F832" s="155">
        <f t="shared" si="52"/>
        <v>5.52</v>
      </c>
      <c r="G832">
        <f t="shared" si="50"/>
        <v>3.6799999999999997</v>
      </c>
      <c r="H832">
        <f t="shared" si="51"/>
        <v>2.76</v>
      </c>
      <c r="I832">
        <f t="shared" si="53"/>
        <v>4.1399999999999997</v>
      </c>
      <c r="J832" s="154"/>
    </row>
    <row r="833" spans="1:10">
      <c r="A833" t="s">
        <v>239</v>
      </c>
      <c r="B833" s="153" t="s">
        <v>1052</v>
      </c>
      <c r="C833" s="154">
        <v>35.200000000000003</v>
      </c>
      <c r="D833" s="154">
        <v>0.48</v>
      </c>
      <c r="E833" s="154">
        <v>0.1</v>
      </c>
      <c r="F833" s="155">
        <f t="shared" si="52"/>
        <v>6</v>
      </c>
      <c r="G833">
        <f t="shared" si="50"/>
        <v>4</v>
      </c>
      <c r="H833">
        <f t="shared" si="51"/>
        <v>3</v>
      </c>
      <c r="I833">
        <f t="shared" si="53"/>
        <v>4.5</v>
      </c>
      <c r="J833" s="154"/>
    </row>
    <row r="834" spans="1:10">
      <c r="A834" t="s">
        <v>239</v>
      </c>
      <c r="B834" s="153" t="s">
        <v>1053</v>
      </c>
      <c r="C834" s="154">
        <v>40.700000000000003</v>
      </c>
      <c r="D834" s="154">
        <v>0.48</v>
      </c>
      <c r="E834" s="154">
        <v>0.11200000000000002</v>
      </c>
      <c r="F834" s="155">
        <f t="shared" si="52"/>
        <v>6.7200000000000006</v>
      </c>
      <c r="G834">
        <f t="shared" ref="G834:G897" si="54">40/60*F834</f>
        <v>4.4800000000000004</v>
      </c>
      <c r="H834">
        <f t="shared" ref="H834:H897" si="55">(30/60*F834)</f>
        <v>3.3600000000000003</v>
      </c>
      <c r="I834">
        <f t="shared" si="53"/>
        <v>5.0400000000000009</v>
      </c>
      <c r="J834" s="154"/>
    </row>
    <row r="835" spans="1:10">
      <c r="A835" t="s">
        <v>239</v>
      </c>
      <c r="B835" s="153" t="s">
        <v>1054</v>
      </c>
      <c r="C835" s="154">
        <v>39</v>
      </c>
      <c r="D835" s="154">
        <v>0.48</v>
      </c>
      <c r="E835" s="154">
        <v>0.10800000000000001</v>
      </c>
      <c r="F835" s="155">
        <f t="shared" ref="F835:F898" si="56">E835*60</f>
        <v>6.48</v>
      </c>
      <c r="G835">
        <f t="shared" si="54"/>
        <v>4.32</v>
      </c>
      <c r="H835">
        <f t="shared" si="55"/>
        <v>3.24</v>
      </c>
      <c r="I835">
        <f t="shared" ref="I835:I898" si="57">45/60*F835</f>
        <v>4.8600000000000003</v>
      </c>
      <c r="J835" s="154"/>
    </row>
    <row r="836" spans="1:10">
      <c r="A836" t="s">
        <v>239</v>
      </c>
      <c r="B836" s="153" t="s">
        <v>1055</v>
      </c>
      <c r="C836" s="154">
        <v>11.9</v>
      </c>
      <c r="D836" s="154">
        <v>0.48</v>
      </c>
      <c r="E836" s="154">
        <v>3.2000000000000001E-2</v>
      </c>
      <c r="F836" s="155">
        <f t="shared" si="56"/>
        <v>1.92</v>
      </c>
      <c r="G836">
        <f t="shared" si="54"/>
        <v>1.2799999999999998</v>
      </c>
      <c r="H836">
        <f t="shared" si="55"/>
        <v>0.96</v>
      </c>
      <c r="I836">
        <f t="shared" si="57"/>
        <v>1.44</v>
      </c>
      <c r="J836" s="154"/>
    </row>
    <row r="837" spans="1:10">
      <c r="A837" t="s">
        <v>239</v>
      </c>
      <c r="B837" s="153" t="s">
        <v>1056</v>
      </c>
      <c r="C837" s="154">
        <v>12.9</v>
      </c>
      <c r="D837" s="154">
        <v>0.48</v>
      </c>
      <c r="E837" s="154">
        <v>3.5999999999999997E-2</v>
      </c>
      <c r="F837" s="155">
        <f t="shared" si="56"/>
        <v>2.1599999999999997</v>
      </c>
      <c r="G837">
        <f t="shared" si="54"/>
        <v>1.4399999999999997</v>
      </c>
      <c r="H837">
        <f t="shared" si="55"/>
        <v>1.0799999999999998</v>
      </c>
      <c r="I837">
        <f t="shared" si="57"/>
        <v>1.6199999999999997</v>
      </c>
      <c r="J837" s="154"/>
    </row>
    <row r="838" spans="1:10">
      <c r="A838" t="s">
        <v>239</v>
      </c>
      <c r="B838" s="153" t="s">
        <v>1057</v>
      </c>
      <c r="C838" s="154">
        <v>14.3</v>
      </c>
      <c r="D838" s="154">
        <v>0.48</v>
      </c>
      <c r="E838" s="154">
        <v>0.04</v>
      </c>
      <c r="F838" s="155">
        <f t="shared" si="56"/>
        <v>2.4</v>
      </c>
      <c r="G838">
        <f t="shared" si="54"/>
        <v>1.5999999999999999</v>
      </c>
      <c r="H838">
        <f t="shared" si="55"/>
        <v>1.2</v>
      </c>
      <c r="I838">
        <f t="shared" si="57"/>
        <v>1.7999999999999998</v>
      </c>
      <c r="J838" s="154"/>
    </row>
    <row r="839" spans="1:10">
      <c r="A839" t="s">
        <v>239</v>
      </c>
      <c r="B839" s="153" t="s">
        <v>1058</v>
      </c>
      <c r="C839" s="154">
        <v>15.9</v>
      </c>
      <c r="D839" s="154">
        <v>0.48</v>
      </c>
      <c r="E839" s="154">
        <v>4.3999999999999997E-2</v>
      </c>
      <c r="F839" s="155">
        <f t="shared" si="56"/>
        <v>2.6399999999999997</v>
      </c>
      <c r="G839">
        <f t="shared" si="54"/>
        <v>1.7599999999999998</v>
      </c>
      <c r="H839">
        <f t="shared" si="55"/>
        <v>1.3199999999999998</v>
      </c>
      <c r="I839">
        <f t="shared" si="57"/>
        <v>1.9799999999999998</v>
      </c>
      <c r="J839" s="154"/>
    </row>
    <row r="840" spans="1:10">
      <c r="A840" t="s">
        <v>239</v>
      </c>
      <c r="B840" s="153" t="s">
        <v>1059</v>
      </c>
      <c r="C840" s="154">
        <v>17.600000000000001</v>
      </c>
      <c r="D840" s="154">
        <v>0.48</v>
      </c>
      <c r="E840" s="154">
        <v>4.8000000000000001E-2</v>
      </c>
      <c r="F840" s="155">
        <f t="shared" si="56"/>
        <v>2.88</v>
      </c>
      <c r="G840">
        <f t="shared" si="54"/>
        <v>1.92</v>
      </c>
      <c r="H840">
        <f t="shared" si="55"/>
        <v>1.44</v>
      </c>
      <c r="I840">
        <f t="shared" si="57"/>
        <v>2.16</v>
      </c>
      <c r="J840" s="154"/>
    </row>
    <row r="841" spans="1:10">
      <c r="A841" t="s">
        <v>239</v>
      </c>
      <c r="B841" s="153" t="s">
        <v>1060</v>
      </c>
      <c r="C841" s="154">
        <v>19.5</v>
      </c>
      <c r="D841" s="154">
        <v>0.48</v>
      </c>
      <c r="E841" s="154">
        <v>5.6000000000000008E-2</v>
      </c>
      <c r="F841" s="155">
        <f t="shared" si="56"/>
        <v>3.3600000000000003</v>
      </c>
      <c r="G841">
        <f t="shared" si="54"/>
        <v>2.2400000000000002</v>
      </c>
      <c r="H841">
        <f t="shared" si="55"/>
        <v>1.6800000000000002</v>
      </c>
      <c r="I841">
        <f t="shared" si="57"/>
        <v>2.5200000000000005</v>
      </c>
      <c r="J841" s="154"/>
    </row>
    <row r="842" spans="1:10">
      <c r="A842" t="s">
        <v>239</v>
      </c>
      <c r="B842" s="153" t="s">
        <v>1061</v>
      </c>
      <c r="C842" s="154">
        <v>21.5</v>
      </c>
      <c r="D842" s="154">
        <v>0.48</v>
      </c>
      <c r="E842" s="154">
        <v>0.06</v>
      </c>
      <c r="F842" s="155">
        <f t="shared" si="56"/>
        <v>3.5999999999999996</v>
      </c>
      <c r="G842">
        <f t="shared" si="54"/>
        <v>2.3999999999999995</v>
      </c>
      <c r="H842">
        <f t="shared" si="55"/>
        <v>1.7999999999999998</v>
      </c>
      <c r="I842">
        <f t="shared" si="57"/>
        <v>2.6999999999999997</v>
      </c>
      <c r="J842" s="154"/>
    </row>
    <row r="843" spans="1:10">
      <c r="A843" t="s">
        <v>239</v>
      </c>
      <c r="B843" s="153" t="s">
        <v>1062</v>
      </c>
      <c r="C843" s="154">
        <v>21.7</v>
      </c>
      <c r="D843" s="154">
        <v>0.48</v>
      </c>
      <c r="E843" s="154">
        <v>0.06</v>
      </c>
      <c r="F843" s="155">
        <f t="shared" si="56"/>
        <v>3.5999999999999996</v>
      </c>
      <c r="G843">
        <f t="shared" si="54"/>
        <v>2.3999999999999995</v>
      </c>
      <c r="H843">
        <f t="shared" si="55"/>
        <v>1.7999999999999998</v>
      </c>
      <c r="I843">
        <f t="shared" si="57"/>
        <v>2.6999999999999997</v>
      </c>
      <c r="J843" s="154"/>
    </row>
    <row r="844" spans="1:10">
      <c r="A844" t="s">
        <v>239</v>
      </c>
      <c r="B844" s="153" t="s">
        <v>1063</v>
      </c>
      <c r="C844" s="154">
        <v>24.8</v>
      </c>
      <c r="D844" s="154">
        <v>0.48</v>
      </c>
      <c r="E844" s="154">
        <v>6.8000000000000005E-2</v>
      </c>
      <c r="F844" s="155">
        <f t="shared" si="56"/>
        <v>4.08</v>
      </c>
      <c r="G844">
        <f t="shared" si="54"/>
        <v>2.7199999999999998</v>
      </c>
      <c r="H844">
        <f t="shared" si="55"/>
        <v>2.04</v>
      </c>
      <c r="I844">
        <f t="shared" si="57"/>
        <v>3.06</v>
      </c>
      <c r="J844" s="154"/>
    </row>
    <row r="845" spans="1:10">
      <c r="A845" t="s">
        <v>239</v>
      </c>
      <c r="B845" s="153" t="s">
        <v>1064</v>
      </c>
      <c r="C845" s="154">
        <v>24.2</v>
      </c>
      <c r="D845" s="154">
        <v>0.48</v>
      </c>
      <c r="E845" s="154">
        <v>6.8000000000000005E-2</v>
      </c>
      <c r="F845" s="155">
        <f t="shared" si="56"/>
        <v>4.08</v>
      </c>
      <c r="G845">
        <f t="shared" si="54"/>
        <v>2.7199999999999998</v>
      </c>
      <c r="H845">
        <f t="shared" si="55"/>
        <v>2.04</v>
      </c>
      <c r="I845">
        <f t="shared" si="57"/>
        <v>3.06</v>
      </c>
      <c r="J845" s="154"/>
    </row>
    <row r="846" spans="1:10">
      <c r="A846" t="s">
        <v>239</v>
      </c>
      <c r="B846" s="153" t="s">
        <v>1065</v>
      </c>
      <c r="C846" s="154">
        <v>26.8</v>
      </c>
      <c r="D846" s="154">
        <v>0.48</v>
      </c>
      <c r="E846" s="154">
        <v>7.5999999999999998E-2</v>
      </c>
      <c r="F846" s="155">
        <f t="shared" si="56"/>
        <v>4.5599999999999996</v>
      </c>
      <c r="G846">
        <f t="shared" si="54"/>
        <v>3.0399999999999996</v>
      </c>
      <c r="H846">
        <f t="shared" si="55"/>
        <v>2.2799999999999998</v>
      </c>
      <c r="I846">
        <f t="shared" si="57"/>
        <v>3.42</v>
      </c>
      <c r="J846" s="154"/>
    </row>
    <row r="847" spans="1:10">
      <c r="A847" t="s">
        <v>239</v>
      </c>
      <c r="B847" s="153" t="s">
        <v>1066</v>
      </c>
      <c r="C847" s="154">
        <v>29.2</v>
      </c>
      <c r="D847" s="154">
        <v>0.48</v>
      </c>
      <c r="E847" s="154">
        <v>0.08</v>
      </c>
      <c r="F847" s="155">
        <f t="shared" si="56"/>
        <v>4.8</v>
      </c>
      <c r="G847">
        <f t="shared" si="54"/>
        <v>3.1999999999999997</v>
      </c>
      <c r="H847">
        <f t="shared" si="55"/>
        <v>2.4</v>
      </c>
      <c r="I847">
        <f t="shared" si="57"/>
        <v>3.5999999999999996</v>
      </c>
      <c r="J847" s="154"/>
    </row>
    <row r="848" spans="1:10">
      <c r="A848" t="s">
        <v>239</v>
      </c>
      <c r="B848" s="153" t="s">
        <v>1067</v>
      </c>
      <c r="C848" s="154">
        <v>34.1</v>
      </c>
      <c r="D848" s="154">
        <v>0.5</v>
      </c>
      <c r="E848" s="154">
        <v>9.6000000000000002E-2</v>
      </c>
      <c r="F848" s="155">
        <f t="shared" si="56"/>
        <v>5.76</v>
      </c>
      <c r="G848">
        <f t="shared" si="54"/>
        <v>3.84</v>
      </c>
      <c r="H848">
        <f t="shared" si="55"/>
        <v>2.88</v>
      </c>
      <c r="I848">
        <f t="shared" si="57"/>
        <v>4.32</v>
      </c>
      <c r="J848" s="154"/>
    </row>
    <row r="849" spans="1:10">
      <c r="A849" t="s">
        <v>239</v>
      </c>
      <c r="B849" s="153" t="s">
        <v>1068</v>
      </c>
      <c r="C849" s="154">
        <v>36.9</v>
      </c>
      <c r="D849" s="154">
        <v>0.5</v>
      </c>
      <c r="E849" s="154">
        <v>0.10400000000000001</v>
      </c>
      <c r="F849" s="155">
        <f t="shared" si="56"/>
        <v>6.24</v>
      </c>
      <c r="G849">
        <f t="shared" si="54"/>
        <v>4.16</v>
      </c>
      <c r="H849">
        <f t="shared" si="55"/>
        <v>3.12</v>
      </c>
      <c r="I849">
        <f t="shared" si="57"/>
        <v>4.68</v>
      </c>
      <c r="J849" s="154"/>
    </row>
    <row r="850" spans="1:10">
      <c r="A850" t="s">
        <v>239</v>
      </c>
      <c r="B850" s="153" t="s">
        <v>1069</v>
      </c>
      <c r="C850" s="154">
        <v>42.6</v>
      </c>
      <c r="D850" s="154">
        <v>0.5</v>
      </c>
      <c r="E850" s="154">
        <v>0.12</v>
      </c>
      <c r="F850" s="155">
        <f t="shared" si="56"/>
        <v>7.1999999999999993</v>
      </c>
      <c r="G850">
        <f t="shared" si="54"/>
        <v>4.7999999999999989</v>
      </c>
      <c r="H850">
        <f t="shared" si="55"/>
        <v>3.5999999999999996</v>
      </c>
      <c r="I850">
        <f t="shared" si="57"/>
        <v>5.3999999999999995</v>
      </c>
      <c r="J850" s="154"/>
    </row>
    <row r="851" spans="1:10">
      <c r="A851" t="s">
        <v>239</v>
      </c>
      <c r="B851" s="153" t="s">
        <v>1070</v>
      </c>
      <c r="C851" s="154">
        <v>41.9</v>
      </c>
      <c r="D851" s="154">
        <v>0.5</v>
      </c>
      <c r="E851" s="154">
        <v>0.11599999999999999</v>
      </c>
      <c r="F851" s="155">
        <f t="shared" si="56"/>
        <v>6.9599999999999991</v>
      </c>
      <c r="G851">
        <f t="shared" si="54"/>
        <v>4.6399999999999988</v>
      </c>
      <c r="H851">
        <f t="shared" si="55"/>
        <v>3.4799999999999995</v>
      </c>
      <c r="I851">
        <f t="shared" si="57"/>
        <v>5.2199999999999989</v>
      </c>
      <c r="J851" s="154"/>
    </row>
    <row r="852" spans="1:10">
      <c r="A852" t="s">
        <v>239</v>
      </c>
      <c r="B852" s="153" t="s">
        <v>1071</v>
      </c>
      <c r="C852" s="154">
        <v>12.4</v>
      </c>
      <c r="D852" s="154">
        <v>0.5</v>
      </c>
      <c r="E852" s="154">
        <v>3.5999999999999997E-2</v>
      </c>
      <c r="F852" s="155">
        <f t="shared" si="56"/>
        <v>2.1599999999999997</v>
      </c>
      <c r="G852">
        <f t="shared" si="54"/>
        <v>1.4399999999999997</v>
      </c>
      <c r="H852">
        <f t="shared" si="55"/>
        <v>1.0799999999999998</v>
      </c>
      <c r="I852">
        <f t="shared" si="57"/>
        <v>1.6199999999999997</v>
      </c>
      <c r="J852" s="154"/>
    </row>
    <row r="853" spans="1:10">
      <c r="A853" t="s">
        <v>239</v>
      </c>
      <c r="B853" s="153" t="s">
        <v>1072</v>
      </c>
      <c r="C853" s="154">
        <v>13.5</v>
      </c>
      <c r="D853" s="154">
        <v>0.5</v>
      </c>
      <c r="E853" s="154">
        <v>3.5999999999999997E-2</v>
      </c>
      <c r="F853" s="155">
        <f t="shared" si="56"/>
        <v>2.1599999999999997</v>
      </c>
      <c r="G853">
        <f t="shared" si="54"/>
        <v>1.4399999999999997</v>
      </c>
      <c r="H853">
        <f t="shared" si="55"/>
        <v>1.0799999999999998</v>
      </c>
      <c r="I853">
        <f t="shared" si="57"/>
        <v>1.6199999999999997</v>
      </c>
      <c r="J853" s="154"/>
    </row>
    <row r="854" spans="1:10">
      <c r="A854" t="s">
        <v>239</v>
      </c>
      <c r="B854" s="153" t="s">
        <v>1073</v>
      </c>
      <c r="C854" s="154">
        <v>14.9</v>
      </c>
      <c r="D854" s="154">
        <v>0.5</v>
      </c>
      <c r="E854" s="154">
        <v>0.04</v>
      </c>
      <c r="F854" s="155">
        <f t="shared" si="56"/>
        <v>2.4</v>
      </c>
      <c r="G854">
        <f t="shared" si="54"/>
        <v>1.5999999999999999</v>
      </c>
      <c r="H854">
        <f t="shared" si="55"/>
        <v>1.2</v>
      </c>
      <c r="I854">
        <f t="shared" si="57"/>
        <v>1.7999999999999998</v>
      </c>
      <c r="J854" s="154"/>
    </row>
    <row r="855" spans="1:10">
      <c r="A855" t="s">
        <v>239</v>
      </c>
      <c r="B855" s="153" t="s">
        <v>1074</v>
      </c>
      <c r="C855" s="154">
        <v>16.600000000000001</v>
      </c>
      <c r="D855" s="154">
        <v>0.5</v>
      </c>
      <c r="E855" s="154">
        <v>4.8000000000000001E-2</v>
      </c>
      <c r="F855" s="155">
        <f t="shared" si="56"/>
        <v>2.88</v>
      </c>
      <c r="G855">
        <f t="shared" si="54"/>
        <v>1.92</v>
      </c>
      <c r="H855">
        <f t="shared" si="55"/>
        <v>1.44</v>
      </c>
      <c r="I855">
        <f t="shared" si="57"/>
        <v>2.16</v>
      </c>
      <c r="J855" s="154"/>
    </row>
    <row r="856" spans="1:10">
      <c r="A856" t="s">
        <v>239</v>
      </c>
      <c r="B856" s="153" t="s">
        <v>1075</v>
      </c>
      <c r="C856" s="154">
        <v>18.3</v>
      </c>
      <c r="D856" s="154">
        <v>0.5</v>
      </c>
      <c r="E856" s="154">
        <v>5.2000000000000005E-2</v>
      </c>
      <c r="F856" s="155">
        <f t="shared" si="56"/>
        <v>3.12</v>
      </c>
      <c r="G856">
        <f t="shared" si="54"/>
        <v>2.08</v>
      </c>
      <c r="H856">
        <f t="shared" si="55"/>
        <v>1.56</v>
      </c>
      <c r="I856">
        <f t="shared" si="57"/>
        <v>2.34</v>
      </c>
      <c r="J856" s="154"/>
    </row>
    <row r="857" spans="1:10">
      <c r="A857" t="s">
        <v>239</v>
      </c>
      <c r="B857" s="153" t="s">
        <v>1076</v>
      </c>
      <c r="C857" s="154">
        <v>20.399999999999999</v>
      </c>
      <c r="D857" s="154">
        <v>0.5</v>
      </c>
      <c r="E857" s="154">
        <v>5.6000000000000008E-2</v>
      </c>
      <c r="F857" s="155">
        <f t="shared" si="56"/>
        <v>3.3600000000000003</v>
      </c>
      <c r="G857">
        <f t="shared" si="54"/>
        <v>2.2400000000000002</v>
      </c>
      <c r="H857">
        <f t="shared" si="55"/>
        <v>1.6800000000000002</v>
      </c>
      <c r="I857">
        <f t="shared" si="57"/>
        <v>2.5200000000000005</v>
      </c>
      <c r="J857" s="154"/>
    </row>
    <row r="858" spans="1:10">
      <c r="A858" t="s">
        <v>239</v>
      </c>
      <c r="B858" s="153" t="s">
        <v>1077</v>
      </c>
      <c r="C858" s="154">
        <v>21.4</v>
      </c>
      <c r="D858" s="154">
        <v>0.5</v>
      </c>
      <c r="E858" s="154">
        <v>0.06</v>
      </c>
      <c r="F858" s="155">
        <f t="shared" si="56"/>
        <v>3.5999999999999996</v>
      </c>
      <c r="G858">
        <f t="shared" si="54"/>
        <v>2.3999999999999995</v>
      </c>
      <c r="H858">
        <f t="shared" si="55"/>
        <v>1.7999999999999998</v>
      </c>
      <c r="I858">
        <f t="shared" si="57"/>
        <v>2.6999999999999997</v>
      </c>
      <c r="J858" s="154"/>
    </row>
    <row r="859" spans="1:10">
      <c r="A859" t="s">
        <v>239</v>
      </c>
      <c r="B859" s="153" t="s">
        <v>1078</v>
      </c>
      <c r="C859" s="154">
        <v>22.7</v>
      </c>
      <c r="D859" s="154">
        <v>0.5</v>
      </c>
      <c r="E859" s="154">
        <v>6.4000000000000001E-2</v>
      </c>
      <c r="F859" s="155">
        <f t="shared" si="56"/>
        <v>3.84</v>
      </c>
      <c r="G859">
        <f t="shared" si="54"/>
        <v>2.5599999999999996</v>
      </c>
      <c r="H859">
        <f t="shared" si="55"/>
        <v>1.92</v>
      </c>
      <c r="I859">
        <f t="shared" si="57"/>
        <v>2.88</v>
      </c>
      <c r="J859" s="154"/>
    </row>
    <row r="860" spans="1:10">
      <c r="A860" t="s">
        <v>239</v>
      </c>
      <c r="B860" s="153" t="s">
        <v>1079</v>
      </c>
      <c r="C860" s="154">
        <v>24.6</v>
      </c>
      <c r="D860" s="154">
        <v>0.5</v>
      </c>
      <c r="E860" s="154">
        <v>6.8000000000000005E-2</v>
      </c>
      <c r="F860" s="155">
        <f t="shared" si="56"/>
        <v>4.08</v>
      </c>
      <c r="G860">
        <f t="shared" si="54"/>
        <v>2.7199999999999998</v>
      </c>
      <c r="H860">
        <f t="shared" si="55"/>
        <v>2.04</v>
      </c>
      <c r="I860">
        <f t="shared" si="57"/>
        <v>3.06</v>
      </c>
      <c r="J860" s="154"/>
    </row>
    <row r="861" spans="1:10">
      <c r="A861" t="s">
        <v>239</v>
      </c>
      <c r="B861" s="153" t="s">
        <v>1080</v>
      </c>
      <c r="C861" s="154">
        <v>25.3</v>
      </c>
      <c r="D861" s="154">
        <v>0.5</v>
      </c>
      <c r="E861" s="154">
        <v>7.1999999999999995E-2</v>
      </c>
      <c r="F861" s="155">
        <f t="shared" si="56"/>
        <v>4.3199999999999994</v>
      </c>
      <c r="G861">
        <f t="shared" si="54"/>
        <v>2.8799999999999994</v>
      </c>
      <c r="H861">
        <f t="shared" si="55"/>
        <v>2.1599999999999997</v>
      </c>
      <c r="I861">
        <f t="shared" si="57"/>
        <v>3.2399999999999993</v>
      </c>
      <c r="J861" s="154"/>
    </row>
    <row r="862" spans="1:10">
      <c r="A862" t="s">
        <v>239</v>
      </c>
      <c r="B862" s="153" t="s">
        <v>1081</v>
      </c>
      <c r="C862" s="154">
        <v>28.1</v>
      </c>
      <c r="D862" s="154">
        <v>0.5</v>
      </c>
      <c r="E862" s="154">
        <v>0.08</v>
      </c>
      <c r="F862" s="155">
        <f t="shared" si="56"/>
        <v>4.8</v>
      </c>
      <c r="G862">
        <f t="shared" si="54"/>
        <v>3.1999999999999997</v>
      </c>
      <c r="H862">
        <f t="shared" si="55"/>
        <v>2.4</v>
      </c>
      <c r="I862">
        <f t="shared" si="57"/>
        <v>3.5999999999999996</v>
      </c>
      <c r="J862" s="154"/>
    </row>
    <row r="863" spans="1:10">
      <c r="A863" t="s">
        <v>239</v>
      </c>
      <c r="B863" s="153" t="s">
        <v>1082</v>
      </c>
      <c r="C863" s="154">
        <v>30.5</v>
      </c>
      <c r="D863" s="154">
        <v>0.5</v>
      </c>
      <c r="E863" s="154">
        <v>8.3999999999999991E-2</v>
      </c>
      <c r="F863" s="155">
        <f t="shared" si="56"/>
        <v>5.0399999999999991</v>
      </c>
      <c r="G863">
        <f t="shared" si="54"/>
        <v>3.3599999999999994</v>
      </c>
      <c r="H863">
        <f t="shared" si="55"/>
        <v>2.5199999999999996</v>
      </c>
      <c r="I863">
        <f t="shared" si="57"/>
        <v>3.7799999999999994</v>
      </c>
      <c r="J863" s="154"/>
    </row>
    <row r="864" spans="1:10">
      <c r="A864" t="s">
        <v>239</v>
      </c>
      <c r="B864" s="153" t="s">
        <v>1083</v>
      </c>
      <c r="C864" s="154">
        <v>155</v>
      </c>
      <c r="D864" s="154">
        <v>1.4255599999999999</v>
      </c>
      <c r="E864" s="154">
        <v>0.43600000000000005</v>
      </c>
      <c r="F864" s="155">
        <f t="shared" si="56"/>
        <v>26.160000000000004</v>
      </c>
      <c r="G864">
        <f t="shared" si="54"/>
        <v>17.440000000000001</v>
      </c>
      <c r="H864">
        <f t="shared" si="55"/>
        <v>13.080000000000002</v>
      </c>
      <c r="I864">
        <f t="shared" si="57"/>
        <v>19.620000000000005</v>
      </c>
      <c r="J864" s="154"/>
    </row>
    <row r="865" spans="1:10">
      <c r="A865" t="s">
        <v>239</v>
      </c>
      <c r="B865" s="153" t="s">
        <v>1084</v>
      </c>
      <c r="C865" s="154">
        <v>0.77</v>
      </c>
      <c r="D865" s="154">
        <v>7.1999999999999995E-2</v>
      </c>
      <c r="E865" s="154">
        <v>0.01</v>
      </c>
      <c r="F865" s="155">
        <f t="shared" si="56"/>
        <v>0.6</v>
      </c>
      <c r="G865">
        <f t="shared" si="54"/>
        <v>0.39999999999999997</v>
      </c>
      <c r="H865">
        <f t="shared" si="55"/>
        <v>0.3</v>
      </c>
      <c r="I865">
        <f t="shared" si="57"/>
        <v>0.44999999999999996</v>
      </c>
      <c r="J865" s="154"/>
    </row>
    <row r="866" spans="1:10">
      <c r="A866" t="s">
        <v>239</v>
      </c>
      <c r="B866" s="153" t="s">
        <v>1085</v>
      </c>
      <c r="C866" s="154">
        <v>38.799999999999997</v>
      </c>
      <c r="D866" s="154">
        <v>0.56000000000000005</v>
      </c>
      <c r="E866" s="154">
        <v>0.10800000000000001</v>
      </c>
      <c r="F866" s="155">
        <f t="shared" si="56"/>
        <v>6.48</v>
      </c>
      <c r="G866">
        <f t="shared" si="54"/>
        <v>4.32</v>
      </c>
      <c r="H866">
        <f t="shared" si="55"/>
        <v>3.24</v>
      </c>
      <c r="I866">
        <f t="shared" si="57"/>
        <v>4.8600000000000003</v>
      </c>
      <c r="J866" s="154"/>
    </row>
    <row r="867" spans="1:10">
      <c r="A867" t="s">
        <v>239</v>
      </c>
      <c r="B867" s="153" t="s">
        <v>1086</v>
      </c>
      <c r="C867" s="154">
        <v>42.1</v>
      </c>
      <c r="D867" s="154">
        <v>0.56000000000000005</v>
      </c>
      <c r="E867" s="154">
        <v>0.11599999999999999</v>
      </c>
      <c r="F867" s="155">
        <f t="shared" si="56"/>
        <v>6.9599999999999991</v>
      </c>
      <c r="G867">
        <f t="shared" si="54"/>
        <v>4.6399999999999988</v>
      </c>
      <c r="H867">
        <f t="shared" si="55"/>
        <v>3.4799999999999995</v>
      </c>
      <c r="I867">
        <f t="shared" si="57"/>
        <v>5.2199999999999989</v>
      </c>
      <c r="J867" s="154"/>
    </row>
    <row r="868" spans="1:10">
      <c r="A868" t="s">
        <v>239</v>
      </c>
      <c r="B868" s="153" t="s">
        <v>1087</v>
      </c>
      <c r="C868" s="154">
        <v>48.1</v>
      </c>
      <c r="D868" s="154">
        <v>0.56000000000000005</v>
      </c>
      <c r="E868" s="154">
        <v>0.13600000000000001</v>
      </c>
      <c r="F868" s="155">
        <f t="shared" si="56"/>
        <v>8.16</v>
      </c>
      <c r="G868">
        <f t="shared" si="54"/>
        <v>5.4399999999999995</v>
      </c>
      <c r="H868">
        <f t="shared" si="55"/>
        <v>4.08</v>
      </c>
      <c r="I868">
        <f t="shared" si="57"/>
        <v>6.12</v>
      </c>
      <c r="J868" s="154"/>
    </row>
    <row r="869" spans="1:10">
      <c r="A869" t="s">
        <v>239</v>
      </c>
      <c r="B869" s="153" t="s">
        <v>1088</v>
      </c>
      <c r="C869" s="154">
        <v>46.9</v>
      </c>
      <c r="D869" s="154">
        <v>0.56000000000000005</v>
      </c>
      <c r="E869" s="154">
        <v>0.13200000000000001</v>
      </c>
      <c r="F869" s="155">
        <f t="shared" si="56"/>
        <v>7.92</v>
      </c>
      <c r="G869">
        <f t="shared" si="54"/>
        <v>5.2799999999999994</v>
      </c>
      <c r="H869">
        <f t="shared" si="55"/>
        <v>3.96</v>
      </c>
      <c r="I869">
        <f t="shared" si="57"/>
        <v>5.9399999999999995</v>
      </c>
      <c r="J869" s="154"/>
    </row>
    <row r="870" spans="1:10">
      <c r="A870" t="s">
        <v>239</v>
      </c>
      <c r="B870" s="153" t="s">
        <v>1089</v>
      </c>
      <c r="C870" s="154">
        <v>52</v>
      </c>
      <c r="D870" s="154">
        <v>0.56000000000000005</v>
      </c>
      <c r="E870" s="154">
        <v>0.14399999999999999</v>
      </c>
      <c r="F870" s="155">
        <f t="shared" si="56"/>
        <v>8.6399999999999988</v>
      </c>
      <c r="G870">
        <f t="shared" si="54"/>
        <v>5.7599999999999989</v>
      </c>
      <c r="H870">
        <f t="shared" si="55"/>
        <v>4.3199999999999994</v>
      </c>
      <c r="I870">
        <f t="shared" si="57"/>
        <v>6.4799999999999986</v>
      </c>
      <c r="J870" s="154"/>
    </row>
    <row r="871" spans="1:10">
      <c r="A871" t="s">
        <v>239</v>
      </c>
      <c r="B871" s="153" t="s">
        <v>1090</v>
      </c>
      <c r="C871" s="154">
        <v>57.1</v>
      </c>
      <c r="D871" s="154">
        <v>0.56000000000000005</v>
      </c>
      <c r="E871" s="154">
        <v>0.16</v>
      </c>
      <c r="F871" s="155">
        <f t="shared" si="56"/>
        <v>9.6</v>
      </c>
      <c r="G871">
        <f t="shared" si="54"/>
        <v>6.3999999999999995</v>
      </c>
      <c r="H871">
        <f t="shared" si="55"/>
        <v>4.8</v>
      </c>
      <c r="I871">
        <f t="shared" si="57"/>
        <v>7.1999999999999993</v>
      </c>
      <c r="J871" s="154"/>
    </row>
    <row r="872" spans="1:10">
      <c r="A872" t="s">
        <v>239</v>
      </c>
      <c r="B872" s="153" t="s">
        <v>1091</v>
      </c>
      <c r="C872" s="154">
        <v>20.7</v>
      </c>
      <c r="D872" s="154">
        <v>0.56000000000000005</v>
      </c>
      <c r="E872" s="154">
        <v>5.6000000000000008E-2</v>
      </c>
      <c r="F872" s="155">
        <f t="shared" si="56"/>
        <v>3.3600000000000003</v>
      </c>
      <c r="G872">
        <f t="shared" si="54"/>
        <v>2.2400000000000002</v>
      </c>
      <c r="H872">
        <f t="shared" si="55"/>
        <v>1.6800000000000002</v>
      </c>
      <c r="I872">
        <f t="shared" si="57"/>
        <v>2.5200000000000005</v>
      </c>
      <c r="J872" s="154"/>
    </row>
    <row r="873" spans="1:10">
      <c r="A873" t="s">
        <v>239</v>
      </c>
      <c r="B873" s="153" t="s">
        <v>1092</v>
      </c>
      <c r="C873" s="154">
        <v>23</v>
      </c>
      <c r="D873" s="154">
        <v>0.56000000000000005</v>
      </c>
      <c r="E873" s="154">
        <v>6.4000000000000001E-2</v>
      </c>
      <c r="F873" s="155">
        <f t="shared" si="56"/>
        <v>3.84</v>
      </c>
      <c r="G873">
        <f t="shared" si="54"/>
        <v>2.5599999999999996</v>
      </c>
      <c r="H873">
        <f t="shared" si="55"/>
        <v>1.92</v>
      </c>
      <c r="I873">
        <f t="shared" si="57"/>
        <v>2.88</v>
      </c>
      <c r="J873" s="154"/>
    </row>
    <row r="874" spans="1:10">
      <c r="A874" t="s">
        <v>239</v>
      </c>
      <c r="B874" s="153" t="s">
        <v>1093</v>
      </c>
      <c r="C874" s="154">
        <v>24.28</v>
      </c>
      <c r="D874" s="154">
        <v>0.56000000000000005</v>
      </c>
      <c r="E874" s="154">
        <v>6.8000000000000005E-2</v>
      </c>
      <c r="F874" s="155">
        <f t="shared" si="56"/>
        <v>4.08</v>
      </c>
      <c r="G874">
        <f t="shared" si="54"/>
        <v>2.7199999999999998</v>
      </c>
      <c r="H874">
        <f t="shared" si="55"/>
        <v>2.04</v>
      </c>
      <c r="I874">
        <f t="shared" si="57"/>
        <v>3.06</v>
      </c>
      <c r="J874" s="154"/>
    </row>
    <row r="875" spans="1:10">
      <c r="A875" t="s">
        <v>239</v>
      </c>
      <c r="B875" s="153" t="s">
        <v>1094</v>
      </c>
      <c r="C875" s="154">
        <v>25.6</v>
      </c>
      <c r="D875" s="154">
        <v>0.56000000000000005</v>
      </c>
      <c r="E875" s="154">
        <v>7.1999999999999995E-2</v>
      </c>
      <c r="F875" s="155">
        <f t="shared" si="56"/>
        <v>4.3199999999999994</v>
      </c>
      <c r="G875">
        <f t="shared" si="54"/>
        <v>2.8799999999999994</v>
      </c>
      <c r="H875">
        <f t="shared" si="55"/>
        <v>2.1599999999999997</v>
      </c>
      <c r="I875">
        <f t="shared" si="57"/>
        <v>3.2399999999999993</v>
      </c>
      <c r="J875" s="154"/>
    </row>
    <row r="876" spans="1:10">
      <c r="A876" t="s">
        <v>239</v>
      </c>
      <c r="B876" s="153" t="s">
        <v>1095</v>
      </c>
      <c r="C876" s="154">
        <v>29.2</v>
      </c>
      <c r="D876" s="154">
        <v>0.56000000000000005</v>
      </c>
      <c r="E876" s="154">
        <v>0.08</v>
      </c>
      <c r="F876" s="155">
        <f t="shared" si="56"/>
        <v>4.8</v>
      </c>
      <c r="G876">
        <f t="shared" si="54"/>
        <v>3.1999999999999997</v>
      </c>
      <c r="H876">
        <f t="shared" si="55"/>
        <v>2.4</v>
      </c>
      <c r="I876">
        <f t="shared" si="57"/>
        <v>3.5999999999999996</v>
      </c>
      <c r="J876" s="154"/>
    </row>
    <row r="877" spans="1:10">
      <c r="A877" t="s">
        <v>239</v>
      </c>
      <c r="B877" s="153" t="s">
        <v>1096</v>
      </c>
      <c r="C877" s="154">
        <v>28.6</v>
      </c>
      <c r="D877" s="154">
        <v>0.56000000000000005</v>
      </c>
      <c r="E877" s="154">
        <v>0.08</v>
      </c>
      <c r="F877" s="155">
        <f t="shared" si="56"/>
        <v>4.8</v>
      </c>
      <c r="G877">
        <f t="shared" si="54"/>
        <v>3.1999999999999997</v>
      </c>
      <c r="H877">
        <f t="shared" si="55"/>
        <v>2.4</v>
      </c>
      <c r="I877">
        <f t="shared" si="57"/>
        <v>3.5999999999999996</v>
      </c>
      <c r="J877" s="154"/>
    </row>
    <row r="878" spans="1:10">
      <c r="A878" t="s">
        <v>239</v>
      </c>
      <c r="B878" s="153" t="s">
        <v>1097</v>
      </c>
      <c r="C878" s="154">
        <v>31.9</v>
      </c>
      <c r="D878" s="154">
        <v>0.56000000000000005</v>
      </c>
      <c r="E878" s="154">
        <v>8.7999999999999995E-2</v>
      </c>
      <c r="F878" s="155">
        <f t="shared" si="56"/>
        <v>5.2799999999999994</v>
      </c>
      <c r="G878">
        <f t="shared" si="54"/>
        <v>3.5199999999999996</v>
      </c>
      <c r="H878">
        <f t="shared" si="55"/>
        <v>2.6399999999999997</v>
      </c>
      <c r="I878">
        <f t="shared" si="57"/>
        <v>3.9599999999999995</v>
      </c>
      <c r="J878" s="154"/>
    </row>
    <row r="879" spans="1:10">
      <c r="A879" t="s">
        <v>239</v>
      </c>
      <c r="B879" s="153" t="s">
        <v>1098</v>
      </c>
      <c r="C879" s="154">
        <v>34.700000000000003</v>
      </c>
      <c r="D879" s="154">
        <v>0.56000000000000005</v>
      </c>
      <c r="E879" s="154">
        <v>9.6000000000000002E-2</v>
      </c>
      <c r="F879" s="155">
        <f t="shared" si="56"/>
        <v>5.76</v>
      </c>
      <c r="G879">
        <f t="shared" si="54"/>
        <v>3.84</v>
      </c>
      <c r="H879">
        <f t="shared" si="55"/>
        <v>2.88</v>
      </c>
      <c r="I879">
        <f t="shared" si="57"/>
        <v>4.32</v>
      </c>
      <c r="J879" s="154"/>
    </row>
    <row r="880" spans="1:10">
      <c r="A880" t="s">
        <v>239</v>
      </c>
      <c r="B880" s="153" t="s">
        <v>1099</v>
      </c>
      <c r="C880" s="154">
        <v>51.4</v>
      </c>
      <c r="D880" s="154">
        <v>0.72</v>
      </c>
      <c r="E880" s="154">
        <v>0.14399999999999999</v>
      </c>
      <c r="F880" s="155">
        <f t="shared" si="56"/>
        <v>8.6399999999999988</v>
      </c>
      <c r="G880">
        <f t="shared" si="54"/>
        <v>5.7599999999999989</v>
      </c>
      <c r="H880">
        <f t="shared" si="55"/>
        <v>4.3199999999999994</v>
      </c>
      <c r="I880">
        <f t="shared" si="57"/>
        <v>6.4799999999999986</v>
      </c>
      <c r="J880" s="154"/>
    </row>
    <row r="881" spans="1:10">
      <c r="A881" t="s">
        <v>239</v>
      </c>
      <c r="B881" s="153" t="s">
        <v>1100</v>
      </c>
      <c r="C881" s="154">
        <v>55.9</v>
      </c>
      <c r="D881" s="154">
        <v>0.72</v>
      </c>
      <c r="E881" s="154">
        <v>0.156</v>
      </c>
      <c r="F881" s="155">
        <f t="shared" si="56"/>
        <v>9.36</v>
      </c>
      <c r="G881">
        <f t="shared" si="54"/>
        <v>6.2399999999999993</v>
      </c>
      <c r="H881">
        <f t="shared" si="55"/>
        <v>4.68</v>
      </c>
      <c r="I881">
        <f t="shared" si="57"/>
        <v>7.02</v>
      </c>
      <c r="J881" s="154"/>
    </row>
    <row r="882" spans="1:10">
      <c r="A882" t="s">
        <v>239</v>
      </c>
      <c r="B882" s="153" t="s">
        <v>1101</v>
      </c>
      <c r="C882" s="154">
        <v>59.8</v>
      </c>
      <c r="D882" s="154">
        <v>0.72</v>
      </c>
      <c r="E882" s="154">
        <v>0.16799999999999998</v>
      </c>
      <c r="F882" s="155">
        <f t="shared" si="56"/>
        <v>10.079999999999998</v>
      </c>
      <c r="G882">
        <f t="shared" si="54"/>
        <v>6.7199999999999989</v>
      </c>
      <c r="H882">
        <f t="shared" si="55"/>
        <v>5.0399999999999991</v>
      </c>
      <c r="I882">
        <f t="shared" si="57"/>
        <v>7.5599999999999987</v>
      </c>
      <c r="J882" s="154"/>
    </row>
    <row r="883" spans="1:10">
      <c r="A883" t="s">
        <v>239</v>
      </c>
      <c r="B883" s="153" t="s">
        <v>1102</v>
      </c>
      <c r="C883" s="154">
        <v>62.6</v>
      </c>
      <c r="D883" s="154">
        <v>0.72</v>
      </c>
      <c r="E883" s="154">
        <v>0.17599999999999999</v>
      </c>
      <c r="F883" s="155">
        <f t="shared" si="56"/>
        <v>10.559999999999999</v>
      </c>
      <c r="G883">
        <f t="shared" si="54"/>
        <v>7.0399999999999991</v>
      </c>
      <c r="H883">
        <f t="shared" si="55"/>
        <v>5.2799999999999994</v>
      </c>
      <c r="I883">
        <f t="shared" si="57"/>
        <v>7.919999999999999</v>
      </c>
      <c r="J883" s="154"/>
    </row>
    <row r="884" spans="1:10">
      <c r="A884" t="s">
        <v>239</v>
      </c>
      <c r="B884" s="153" t="s">
        <v>1103</v>
      </c>
      <c r="C884" s="154">
        <v>69.900000000000006</v>
      </c>
      <c r="D884" s="154">
        <v>0.72</v>
      </c>
      <c r="E884" s="154">
        <v>0.19600000000000001</v>
      </c>
      <c r="F884" s="155">
        <f t="shared" si="56"/>
        <v>11.76</v>
      </c>
      <c r="G884">
        <f t="shared" si="54"/>
        <v>7.84</v>
      </c>
      <c r="H884">
        <f t="shared" si="55"/>
        <v>5.88</v>
      </c>
      <c r="I884">
        <f t="shared" si="57"/>
        <v>8.82</v>
      </c>
      <c r="J884" s="154"/>
    </row>
    <row r="885" spans="1:10">
      <c r="A885" t="s">
        <v>239</v>
      </c>
      <c r="B885" s="153" t="s">
        <v>1104</v>
      </c>
      <c r="C885" s="154">
        <v>77.2</v>
      </c>
      <c r="D885" s="154">
        <v>0.72</v>
      </c>
      <c r="E885" s="154">
        <v>0.21600000000000003</v>
      </c>
      <c r="F885" s="155">
        <f t="shared" si="56"/>
        <v>12.96</v>
      </c>
      <c r="G885">
        <f t="shared" si="54"/>
        <v>8.64</v>
      </c>
      <c r="H885">
        <f t="shared" si="55"/>
        <v>6.48</v>
      </c>
      <c r="I885">
        <f t="shared" si="57"/>
        <v>9.7200000000000006</v>
      </c>
      <c r="J885" s="154"/>
    </row>
    <row r="886" spans="1:10">
      <c r="A886" t="s">
        <v>239</v>
      </c>
      <c r="B886" s="153" t="s">
        <v>1105</v>
      </c>
      <c r="C886" s="154">
        <v>31.81</v>
      </c>
      <c r="D886" s="154">
        <v>0.72</v>
      </c>
      <c r="E886" s="154">
        <v>8.7999999999999995E-2</v>
      </c>
      <c r="F886" s="155">
        <f t="shared" si="56"/>
        <v>5.2799999999999994</v>
      </c>
      <c r="G886">
        <f t="shared" si="54"/>
        <v>3.5199999999999996</v>
      </c>
      <c r="H886">
        <f t="shared" si="55"/>
        <v>2.6399999999999997</v>
      </c>
      <c r="I886">
        <f t="shared" si="57"/>
        <v>3.9599999999999995</v>
      </c>
      <c r="J886" s="154"/>
    </row>
    <row r="887" spans="1:10">
      <c r="A887" t="s">
        <v>239</v>
      </c>
      <c r="B887" s="153" t="s">
        <v>1106</v>
      </c>
      <c r="C887" s="154">
        <v>33.6</v>
      </c>
      <c r="D887" s="154">
        <v>0.72</v>
      </c>
      <c r="E887" s="154">
        <v>9.6000000000000002E-2</v>
      </c>
      <c r="F887" s="155">
        <f t="shared" si="56"/>
        <v>5.76</v>
      </c>
      <c r="G887">
        <f t="shared" si="54"/>
        <v>3.84</v>
      </c>
      <c r="H887">
        <f t="shared" si="55"/>
        <v>2.88</v>
      </c>
      <c r="I887">
        <f t="shared" si="57"/>
        <v>4.32</v>
      </c>
      <c r="J887" s="154"/>
    </row>
    <row r="888" spans="1:10">
      <c r="A888" t="s">
        <v>239</v>
      </c>
      <c r="B888" s="153" t="s">
        <v>1107</v>
      </c>
      <c r="C888" s="154">
        <v>38</v>
      </c>
      <c r="D888" s="154">
        <v>0.72</v>
      </c>
      <c r="E888" s="154">
        <v>0.10800000000000001</v>
      </c>
      <c r="F888" s="155">
        <f t="shared" si="56"/>
        <v>6.48</v>
      </c>
      <c r="G888">
        <f t="shared" si="54"/>
        <v>4.32</v>
      </c>
      <c r="H888">
        <f t="shared" si="55"/>
        <v>3.24</v>
      </c>
      <c r="I888">
        <f t="shared" si="57"/>
        <v>4.8600000000000003</v>
      </c>
      <c r="J888" s="154"/>
    </row>
    <row r="889" spans="1:10">
      <c r="A889" t="s">
        <v>239</v>
      </c>
      <c r="B889" s="153" t="s">
        <v>1108</v>
      </c>
      <c r="C889" s="154">
        <v>37.5</v>
      </c>
      <c r="D889" s="154">
        <v>0.72</v>
      </c>
      <c r="E889" s="154">
        <v>0.10400000000000001</v>
      </c>
      <c r="F889" s="155">
        <f t="shared" si="56"/>
        <v>6.24</v>
      </c>
      <c r="G889">
        <f t="shared" si="54"/>
        <v>4.16</v>
      </c>
      <c r="H889">
        <f t="shared" si="55"/>
        <v>3.12</v>
      </c>
      <c r="I889">
        <f t="shared" si="57"/>
        <v>4.68</v>
      </c>
      <c r="J889" s="154"/>
    </row>
    <row r="890" spans="1:10">
      <c r="A890" t="s">
        <v>239</v>
      </c>
      <c r="B890" s="153" t="s">
        <v>1109</v>
      </c>
      <c r="C890" s="154">
        <v>41.5</v>
      </c>
      <c r="D890" s="154">
        <v>0.72</v>
      </c>
      <c r="E890" s="154">
        <v>0.11599999999999999</v>
      </c>
      <c r="F890" s="155">
        <f t="shared" si="56"/>
        <v>6.9599999999999991</v>
      </c>
      <c r="G890">
        <f t="shared" si="54"/>
        <v>4.6399999999999988</v>
      </c>
      <c r="H890">
        <f t="shared" si="55"/>
        <v>3.4799999999999995</v>
      </c>
      <c r="I890">
        <f t="shared" si="57"/>
        <v>5.2199999999999989</v>
      </c>
      <c r="J890" s="154"/>
    </row>
    <row r="891" spans="1:10">
      <c r="A891" t="s">
        <v>239</v>
      </c>
      <c r="B891" s="153" t="s">
        <v>1110</v>
      </c>
      <c r="C891" s="154">
        <v>45.7</v>
      </c>
      <c r="D891" s="154">
        <v>0.72</v>
      </c>
      <c r="E891" s="154">
        <v>0.128</v>
      </c>
      <c r="F891" s="155">
        <f t="shared" si="56"/>
        <v>7.68</v>
      </c>
      <c r="G891">
        <f t="shared" si="54"/>
        <v>5.1199999999999992</v>
      </c>
      <c r="H891">
        <f t="shared" si="55"/>
        <v>3.84</v>
      </c>
      <c r="I891">
        <f t="shared" si="57"/>
        <v>5.76</v>
      </c>
      <c r="J891" s="154"/>
    </row>
    <row r="892" spans="1:10">
      <c r="A892" t="s">
        <v>239</v>
      </c>
      <c r="B892" s="153" t="s">
        <v>1111</v>
      </c>
      <c r="C892" s="154">
        <v>17.100000000000001</v>
      </c>
      <c r="D892" s="154">
        <v>0.52</v>
      </c>
      <c r="E892" s="154">
        <v>4.8000000000000001E-2</v>
      </c>
      <c r="F892" s="155">
        <f t="shared" si="56"/>
        <v>2.88</v>
      </c>
      <c r="G892">
        <f t="shared" si="54"/>
        <v>1.92</v>
      </c>
      <c r="H892">
        <f t="shared" si="55"/>
        <v>1.44</v>
      </c>
      <c r="I892">
        <f t="shared" si="57"/>
        <v>2.16</v>
      </c>
      <c r="J892" s="154"/>
    </row>
    <row r="893" spans="1:10">
      <c r="A893" t="s">
        <v>239</v>
      </c>
      <c r="B893" s="153" t="s">
        <v>1112</v>
      </c>
      <c r="C893" s="154">
        <v>7.55</v>
      </c>
      <c r="D893" s="154">
        <v>0.157</v>
      </c>
      <c r="E893" s="154">
        <v>0.02</v>
      </c>
      <c r="F893" s="155">
        <f t="shared" si="56"/>
        <v>1.2</v>
      </c>
      <c r="G893">
        <f t="shared" si="54"/>
        <v>0.79999999999999993</v>
      </c>
      <c r="H893">
        <f t="shared" si="55"/>
        <v>0.6</v>
      </c>
      <c r="I893">
        <f t="shared" si="57"/>
        <v>0.89999999999999991</v>
      </c>
      <c r="J893" s="154"/>
    </row>
    <row r="894" spans="1:10">
      <c r="A894" t="s">
        <v>239</v>
      </c>
      <c r="B894" s="153" t="s">
        <v>1113</v>
      </c>
      <c r="C894" s="154">
        <v>11.5</v>
      </c>
      <c r="D894" s="154">
        <v>0.18840000000000001</v>
      </c>
      <c r="E894" s="154">
        <v>3.2000000000000001E-2</v>
      </c>
      <c r="F894" s="155">
        <f t="shared" si="56"/>
        <v>1.92</v>
      </c>
      <c r="G894">
        <f t="shared" si="54"/>
        <v>1.2799999999999998</v>
      </c>
      <c r="H894">
        <f t="shared" si="55"/>
        <v>0.96</v>
      </c>
      <c r="I894">
        <f t="shared" si="57"/>
        <v>1.44</v>
      </c>
      <c r="J894" s="154"/>
    </row>
    <row r="895" spans="1:10">
      <c r="A895" t="s">
        <v>239</v>
      </c>
      <c r="B895" s="153" t="s">
        <v>1114</v>
      </c>
      <c r="C895" s="154">
        <v>194</v>
      </c>
      <c r="D895" s="154">
        <v>1.58256</v>
      </c>
      <c r="E895" s="154">
        <v>0.54400000000000004</v>
      </c>
      <c r="F895" s="155">
        <f t="shared" si="56"/>
        <v>32.64</v>
      </c>
      <c r="G895">
        <f t="shared" si="54"/>
        <v>21.759999999999998</v>
      </c>
      <c r="H895">
        <f t="shared" si="55"/>
        <v>16.32</v>
      </c>
      <c r="I895">
        <f t="shared" si="57"/>
        <v>24.48</v>
      </c>
      <c r="J895" s="154"/>
    </row>
    <row r="896" spans="1:10">
      <c r="A896" t="s">
        <v>239</v>
      </c>
      <c r="B896" s="153" t="s">
        <v>1115</v>
      </c>
      <c r="C896" s="154">
        <v>0.43</v>
      </c>
      <c r="D896" s="154">
        <v>0.06</v>
      </c>
      <c r="E896" s="154">
        <v>0.01</v>
      </c>
      <c r="F896" s="155">
        <f t="shared" si="56"/>
        <v>0.6</v>
      </c>
      <c r="G896">
        <f t="shared" si="54"/>
        <v>0.39999999999999997</v>
      </c>
      <c r="H896">
        <f t="shared" si="55"/>
        <v>0.3</v>
      </c>
      <c r="I896">
        <f t="shared" si="57"/>
        <v>0.44999999999999996</v>
      </c>
      <c r="J896" s="154"/>
    </row>
    <row r="897" spans="1:10">
      <c r="A897" t="s">
        <v>239</v>
      </c>
      <c r="B897" s="153" t="s">
        <v>1116</v>
      </c>
      <c r="C897" s="154">
        <v>0.53</v>
      </c>
      <c r="D897" s="154">
        <v>0.06</v>
      </c>
      <c r="E897" s="154">
        <v>0.01</v>
      </c>
      <c r="F897" s="155">
        <f t="shared" si="56"/>
        <v>0.6</v>
      </c>
      <c r="G897">
        <f t="shared" si="54"/>
        <v>0.39999999999999997</v>
      </c>
      <c r="H897">
        <f t="shared" si="55"/>
        <v>0.3</v>
      </c>
      <c r="I897">
        <f t="shared" si="57"/>
        <v>0.44999999999999996</v>
      </c>
      <c r="J897" s="154"/>
    </row>
    <row r="898" spans="1:10">
      <c r="A898" t="s">
        <v>239</v>
      </c>
      <c r="B898" s="153" t="s">
        <v>1117</v>
      </c>
      <c r="C898" s="154">
        <v>0.63</v>
      </c>
      <c r="D898" s="154">
        <v>0.06</v>
      </c>
      <c r="E898" s="154">
        <v>0.01</v>
      </c>
      <c r="F898" s="155">
        <f t="shared" si="56"/>
        <v>0.6</v>
      </c>
      <c r="G898">
        <f t="shared" ref="G898:G961" si="58">40/60*F898</f>
        <v>0.39999999999999997</v>
      </c>
      <c r="H898">
        <f t="shared" ref="H898:H961" si="59">(30/60*F898)</f>
        <v>0.3</v>
      </c>
      <c r="I898">
        <f t="shared" si="57"/>
        <v>0.44999999999999996</v>
      </c>
      <c r="J898" s="154"/>
    </row>
    <row r="899" spans="1:10">
      <c r="A899" t="s">
        <v>239</v>
      </c>
      <c r="B899" s="153" t="s">
        <v>1118</v>
      </c>
      <c r="C899" s="154">
        <v>0.51</v>
      </c>
      <c r="D899" s="154">
        <v>7.0000000000000007E-2</v>
      </c>
      <c r="E899" s="154">
        <v>0.01</v>
      </c>
      <c r="F899" s="155">
        <f t="shared" ref="F899:F962" si="60">E899*60</f>
        <v>0.6</v>
      </c>
      <c r="G899">
        <f t="shared" si="58"/>
        <v>0.39999999999999997</v>
      </c>
      <c r="H899">
        <f t="shared" si="59"/>
        <v>0.3</v>
      </c>
      <c r="I899">
        <f t="shared" ref="I899:I962" si="61">45/60*F899</f>
        <v>0.44999999999999996</v>
      </c>
      <c r="J899" s="154"/>
    </row>
    <row r="900" spans="1:10">
      <c r="A900" t="s">
        <v>239</v>
      </c>
      <c r="B900" s="153" t="s">
        <v>1119</v>
      </c>
      <c r="C900" s="154">
        <v>0.75</v>
      </c>
      <c r="D900" s="154">
        <v>7.0000000000000007E-2</v>
      </c>
      <c r="E900" s="154">
        <v>0.01</v>
      </c>
      <c r="F900" s="155">
        <f t="shared" si="60"/>
        <v>0.6</v>
      </c>
      <c r="G900">
        <f t="shared" si="58"/>
        <v>0.39999999999999997</v>
      </c>
      <c r="H900">
        <f t="shared" si="59"/>
        <v>0.3</v>
      </c>
      <c r="I900">
        <f t="shared" si="61"/>
        <v>0.44999999999999996</v>
      </c>
      <c r="J900" s="154"/>
    </row>
    <row r="901" spans="1:10">
      <c r="A901" t="s">
        <v>239</v>
      </c>
      <c r="B901" s="153" t="s">
        <v>1120</v>
      </c>
      <c r="C901" s="154">
        <v>0.96</v>
      </c>
      <c r="D901" s="154">
        <v>7.0000000000000007E-2</v>
      </c>
      <c r="E901" s="154">
        <v>0.01</v>
      </c>
      <c r="F901" s="155">
        <f t="shared" si="60"/>
        <v>0.6</v>
      </c>
      <c r="G901">
        <f t="shared" si="58"/>
        <v>0.39999999999999997</v>
      </c>
      <c r="H901">
        <f t="shared" si="59"/>
        <v>0.3</v>
      </c>
      <c r="I901">
        <f t="shared" si="61"/>
        <v>0.44999999999999996</v>
      </c>
      <c r="J901" s="154"/>
    </row>
    <row r="902" spans="1:10">
      <c r="A902" t="s">
        <v>239</v>
      </c>
      <c r="B902" s="153" t="s">
        <v>1121</v>
      </c>
      <c r="C902" s="154">
        <v>0.59</v>
      </c>
      <c r="D902" s="154">
        <v>0.08</v>
      </c>
      <c r="E902" s="154">
        <v>0.01</v>
      </c>
      <c r="F902" s="155">
        <f t="shared" si="60"/>
        <v>0.6</v>
      </c>
      <c r="G902">
        <f t="shared" si="58"/>
        <v>0.39999999999999997</v>
      </c>
      <c r="H902">
        <f t="shared" si="59"/>
        <v>0.3</v>
      </c>
      <c r="I902">
        <f t="shared" si="61"/>
        <v>0.44999999999999996</v>
      </c>
      <c r="J902" s="154"/>
    </row>
    <row r="903" spans="1:10">
      <c r="A903" t="s">
        <v>239</v>
      </c>
      <c r="B903" s="153" t="s">
        <v>1122</v>
      </c>
      <c r="C903" s="154">
        <v>0.73</v>
      </c>
      <c r="D903" s="154">
        <v>0.08</v>
      </c>
      <c r="E903" s="154">
        <v>0.01</v>
      </c>
      <c r="F903" s="155">
        <f t="shared" si="60"/>
        <v>0.6</v>
      </c>
      <c r="G903">
        <f t="shared" si="58"/>
        <v>0.39999999999999997</v>
      </c>
      <c r="H903">
        <f t="shared" si="59"/>
        <v>0.3</v>
      </c>
      <c r="I903">
        <f t="shared" si="61"/>
        <v>0.44999999999999996</v>
      </c>
      <c r="J903" s="154"/>
    </row>
    <row r="904" spans="1:10">
      <c r="A904" t="s">
        <v>239</v>
      </c>
      <c r="B904" s="153" t="s">
        <v>1123</v>
      </c>
      <c r="C904" s="154">
        <v>0.86</v>
      </c>
      <c r="D904" s="154">
        <v>0.08</v>
      </c>
      <c r="E904" s="154">
        <v>0.01</v>
      </c>
      <c r="F904" s="155">
        <f t="shared" si="60"/>
        <v>0.6</v>
      </c>
      <c r="G904">
        <f t="shared" si="58"/>
        <v>0.39999999999999997</v>
      </c>
      <c r="H904">
        <f t="shared" si="59"/>
        <v>0.3</v>
      </c>
      <c r="I904">
        <f t="shared" si="61"/>
        <v>0.44999999999999996</v>
      </c>
      <c r="J904" s="154"/>
    </row>
    <row r="905" spans="1:10">
      <c r="A905" t="s">
        <v>239</v>
      </c>
      <c r="B905" s="153" t="s">
        <v>1124</v>
      </c>
      <c r="C905" s="154">
        <v>1.1200000000000001</v>
      </c>
      <c r="D905" s="154">
        <v>0.08</v>
      </c>
      <c r="E905" s="154">
        <v>0.01</v>
      </c>
      <c r="F905" s="155">
        <f t="shared" si="60"/>
        <v>0.6</v>
      </c>
      <c r="G905">
        <f t="shared" si="58"/>
        <v>0.39999999999999997</v>
      </c>
      <c r="H905">
        <f t="shared" si="59"/>
        <v>0.3</v>
      </c>
      <c r="I905">
        <f t="shared" si="61"/>
        <v>0.44999999999999996</v>
      </c>
      <c r="J905" s="154"/>
    </row>
    <row r="906" spans="1:10">
      <c r="A906" t="s">
        <v>239</v>
      </c>
      <c r="B906" s="153" t="s">
        <v>1125</v>
      </c>
      <c r="C906" s="154">
        <v>41.9</v>
      </c>
      <c r="D906" s="154">
        <v>0.6</v>
      </c>
      <c r="E906" s="154">
        <v>0.11599999999999999</v>
      </c>
      <c r="F906" s="155">
        <f t="shared" si="60"/>
        <v>6.9599999999999991</v>
      </c>
      <c r="G906">
        <f t="shared" si="58"/>
        <v>4.6399999999999988</v>
      </c>
      <c r="H906">
        <f t="shared" si="59"/>
        <v>3.4799999999999995</v>
      </c>
      <c r="I906">
        <f t="shared" si="61"/>
        <v>5.2199999999999989</v>
      </c>
      <c r="J906" s="154"/>
    </row>
    <row r="907" spans="1:10">
      <c r="A907" t="s">
        <v>239</v>
      </c>
      <c r="B907" s="153" t="s">
        <v>1126</v>
      </c>
      <c r="C907" s="154">
        <v>45.6</v>
      </c>
      <c r="D907" s="154">
        <v>0.6</v>
      </c>
      <c r="E907" s="154">
        <v>0.128</v>
      </c>
      <c r="F907" s="155">
        <f t="shared" si="60"/>
        <v>7.68</v>
      </c>
      <c r="G907">
        <f t="shared" si="58"/>
        <v>5.1199999999999992</v>
      </c>
      <c r="H907">
        <f t="shared" si="59"/>
        <v>3.84</v>
      </c>
      <c r="I907">
        <f t="shared" si="61"/>
        <v>5.76</v>
      </c>
      <c r="J907" s="154"/>
    </row>
    <row r="908" spans="1:10">
      <c r="A908" t="s">
        <v>239</v>
      </c>
      <c r="B908" s="153" t="s">
        <v>1127</v>
      </c>
      <c r="C908" s="154">
        <v>48.5</v>
      </c>
      <c r="D908" s="154">
        <v>0.6</v>
      </c>
      <c r="E908" s="154">
        <v>0.13600000000000001</v>
      </c>
      <c r="F908" s="155">
        <f t="shared" si="60"/>
        <v>8.16</v>
      </c>
      <c r="G908">
        <f t="shared" si="58"/>
        <v>5.4399999999999995</v>
      </c>
      <c r="H908">
        <f t="shared" si="59"/>
        <v>4.08</v>
      </c>
      <c r="I908">
        <f t="shared" si="61"/>
        <v>6.12</v>
      </c>
      <c r="J908" s="154"/>
    </row>
    <row r="909" spans="1:10">
      <c r="A909" t="s">
        <v>239</v>
      </c>
      <c r="B909" s="153" t="s">
        <v>1128</v>
      </c>
      <c r="C909" s="154">
        <v>50.8</v>
      </c>
      <c r="D909" s="154">
        <v>0.6</v>
      </c>
      <c r="E909" s="154">
        <v>0.14399999999999999</v>
      </c>
      <c r="F909" s="155">
        <f t="shared" si="60"/>
        <v>8.6399999999999988</v>
      </c>
      <c r="G909">
        <f t="shared" si="58"/>
        <v>5.7599999999999989</v>
      </c>
      <c r="H909">
        <f t="shared" si="59"/>
        <v>4.3199999999999994</v>
      </c>
      <c r="I909">
        <f t="shared" si="61"/>
        <v>6.4799999999999986</v>
      </c>
      <c r="J909" s="154"/>
    </row>
    <row r="910" spans="1:10">
      <c r="A910" t="s">
        <v>239</v>
      </c>
      <c r="B910" s="153" t="s">
        <v>1129</v>
      </c>
      <c r="C910" s="154">
        <v>56.5</v>
      </c>
      <c r="D910" s="154">
        <v>0.6</v>
      </c>
      <c r="E910" s="154">
        <v>0.16</v>
      </c>
      <c r="F910" s="155">
        <f t="shared" si="60"/>
        <v>9.6</v>
      </c>
      <c r="G910">
        <f t="shared" si="58"/>
        <v>6.3999999999999995</v>
      </c>
      <c r="H910">
        <f t="shared" si="59"/>
        <v>4.8</v>
      </c>
      <c r="I910">
        <f t="shared" si="61"/>
        <v>7.1999999999999993</v>
      </c>
      <c r="J910" s="154"/>
    </row>
    <row r="911" spans="1:10">
      <c r="A911" t="s">
        <v>239</v>
      </c>
      <c r="B911" s="153" t="s">
        <v>1130</v>
      </c>
      <c r="C911" s="154">
        <v>62.1</v>
      </c>
      <c r="D911" s="154">
        <v>0.6</v>
      </c>
      <c r="E911" s="154">
        <v>0.17199999999999999</v>
      </c>
      <c r="F911" s="155">
        <f t="shared" si="60"/>
        <v>10.319999999999999</v>
      </c>
      <c r="G911">
        <f t="shared" si="58"/>
        <v>6.879999999999999</v>
      </c>
      <c r="H911">
        <f t="shared" si="59"/>
        <v>5.1599999999999993</v>
      </c>
      <c r="I911">
        <f t="shared" si="61"/>
        <v>7.7399999999999984</v>
      </c>
      <c r="J911" s="154"/>
    </row>
    <row r="912" spans="1:10">
      <c r="A912" t="s">
        <v>239</v>
      </c>
      <c r="B912" s="153" t="s">
        <v>1131</v>
      </c>
      <c r="C912" s="154">
        <v>18</v>
      </c>
      <c r="D912" s="154">
        <v>0.6</v>
      </c>
      <c r="E912" s="154">
        <v>5.2000000000000005E-2</v>
      </c>
      <c r="F912" s="155">
        <f t="shared" si="60"/>
        <v>3.12</v>
      </c>
      <c r="G912">
        <f t="shared" si="58"/>
        <v>2.08</v>
      </c>
      <c r="H912">
        <f t="shared" si="59"/>
        <v>1.56</v>
      </c>
      <c r="I912">
        <f t="shared" si="61"/>
        <v>2.34</v>
      </c>
      <c r="J912" s="154"/>
    </row>
    <row r="913" spans="1:10">
      <c r="A913" t="s">
        <v>239</v>
      </c>
      <c r="B913" s="153" t="s">
        <v>1132</v>
      </c>
      <c r="C913" s="154">
        <v>22.1</v>
      </c>
      <c r="D913" s="154">
        <v>0.6</v>
      </c>
      <c r="E913" s="154">
        <v>0.06</v>
      </c>
      <c r="F913" s="155">
        <f t="shared" si="60"/>
        <v>3.5999999999999996</v>
      </c>
      <c r="G913">
        <f t="shared" si="58"/>
        <v>2.3999999999999995</v>
      </c>
      <c r="H913">
        <f t="shared" si="59"/>
        <v>1.7999999999999998</v>
      </c>
      <c r="I913">
        <f t="shared" si="61"/>
        <v>2.6999999999999997</v>
      </c>
      <c r="J913" s="154"/>
    </row>
    <row r="914" spans="1:10">
      <c r="A914" t="s">
        <v>239</v>
      </c>
      <c r="B914" s="153" t="s">
        <v>1133</v>
      </c>
      <c r="C914" s="154">
        <v>24.8</v>
      </c>
      <c r="D914" s="154">
        <v>0.6</v>
      </c>
      <c r="E914" s="154">
        <v>6.8000000000000005E-2</v>
      </c>
      <c r="F914" s="155">
        <f t="shared" si="60"/>
        <v>4.08</v>
      </c>
      <c r="G914">
        <f t="shared" si="58"/>
        <v>2.7199999999999998</v>
      </c>
      <c r="H914">
        <f t="shared" si="59"/>
        <v>2.04</v>
      </c>
      <c r="I914">
        <f t="shared" si="61"/>
        <v>3.06</v>
      </c>
      <c r="J914" s="154"/>
    </row>
    <row r="915" spans="1:10">
      <c r="A915" t="s">
        <v>239</v>
      </c>
      <c r="B915" s="153" t="s">
        <v>1134</v>
      </c>
      <c r="C915" s="154">
        <v>26.1</v>
      </c>
      <c r="D915" s="154">
        <v>0.6</v>
      </c>
      <c r="E915" s="154">
        <v>7.1999999999999995E-2</v>
      </c>
      <c r="F915" s="155">
        <f t="shared" si="60"/>
        <v>4.3199999999999994</v>
      </c>
      <c r="G915">
        <f t="shared" si="58"/>
        <v>2.8799999999999994</v>
      </c>
      <c r="H915">
        <f t="shared" si="59"/>
        <v>2.1599999999999997</v>
      </c>
      <c r="I915">
        <f t="shared" si="61"/>
        <v>3.2399999999999993</v>
      </c>
      <c r="J915" s="154"/>
    </row>
    <row r="916" spans="1:10">
      <c r="A916" t="s">
        <v>239</v>
      </c>
      <c r="B916" s="153" t="s">
        <v>1135</v>
      </c>
      <c r="C916" s="154">
        <v>27.6</v>
      </c>
      <c r="D916" s="154">
        <v>0.6</v>
      </c>
      <c r="E916" s="154">
        <v>7.5999999999999998E-2</v>
      </c>
      <c r="F916" s="155">
        <f t="shared" si="60"/>
        <v>4.5599999999999996</v>
      </c>
      <c r="G916">
        <f t="shared" si="58"/>
        <v>3.0399999999999996</v>
      </c>
      <c r="H916">
        <f t="shared" si="59"/>
        <v>2.2799999999999998</v>
      </c>
      <c r="I916">
        <f t="shared" si="61"/>
        <v>3.42</v>
      </c>
      <c r="J916" s="154"/>
    </row>
    <row r="917" spans="1:10">
      <c r="A917" t="s">
        <v>239</v>
      </c>
      <c r="B917" s="153" t="s">
        <v>1136</v>
      </c>
      <c r="C917" s="154">
        <v>31.4</v>
      </c>
      <c r="D917" s="154">
        <v>0.6</v>
      </c>
      <c r="E917" s="154">
        <v>8.7999999999999995E-2</v>
      </c>
      <c r="F917" s="155">
        <f t="shared" si="60"/>
        <v>5.2799999999999994</v>
      </c>
      <c r="G917">
        <f t="shared" si="58"/>
        <v>3.5199999999999996</v>
      </c>
      <c r="H917">
        <f t="shared" si="59"/>
        <v>2.6399999999999997</v>
      </c>
      <c r="I917">
        <f t="shared" si="61"/>
        <v>3.9599999999999995</v>
      </c>
      <c r="J917" s="154"/>
    </row>
    <row r="918" spans="1:10">
      <c r="A918" t="s">
        <v>239</v>
      </c>
      <c r="B918" s="153" t="s">
        <v>1137</v>
      </c>
      <c r="C918" s="154">
        <v>30.8</v>
      </c>
      <c r="D918" s="154">
        <v>0.6</v>
      </c>
      <c r="E918" s="154">
        <v>8.7999999999999995E-2</v>
      </c>
      <c r="F918" s="155">
        <f t="shared" si="60"/>
        <v>5.2799999999999994</v>
      </c>
      <c r="G918">
        <f t="shared" si="58"/>
        <v>3.5199999999999996</v>
      </c>
      <c r="H918">
        <f t="shared" si="59"/>
        <v>2.6399999999999997</v>
      </c>
      <c r="I918">
        <f t="shared" si="61"/>
        <v>3.9599999999999995</v>
      </c>
      <c r="J918" s="154"/>
    </row>
    <row r="919" spans="1:10">
      <c r="A919" t="s">
        <v>239</v>
      </c>
      <c r="B919" s="153" t="s">
        <v>1138</v>
      </c>
      <c r="C919" s="154">
        <v>34</v>
      </c>
      <c r="D919" s="154">
        <v>0.6</v>
      </c>
      <c r="E919" s="154">
        <v>9.6000000000000002E-2</v>
      </c>
      <c r="F919" s="155">
        <f t="shared" si="60"/>
        <v>5.76</v>
      </c>
      <c r="G919">
        <f t="shared" si="58"/>
        <v>3.84</v>
      </c>
      <c r="H919">
        <f t="shared" si="59"/>
        <v>2.88</v>
      </c>
      <c r="I919">
        <f t="shared" si="61"/>
        <v>4.32</v>
      </c>
      <c r="J919" s="154"/>
    </row>
    <row r="920" spans="1:10">
      <c r="A920" t="s">
        <v>239</v>
      </c>
      <c r="B920" s="153" t="s">
        <v>1139</v>
      </c>
      <c r="C920" s="154">
        <v>37.5</v>
      </c>
      <c r="D920" s="154">
        <v>0.6</v>
      </c>
      <c r="E920" s="154">
        <v>0.10400000000000001</v>
      </c>
      <c r="F920" s="155">
        <f t="shared" si="60"/>
        <v>6.24</v>
      </c>
      <c r="G920">
        <f t="shared" si="58"/>
        <v>4.16</v>
      </c>
      <c r="H920">
        <f t="shared" si="59"/>
        <v>3.12</v>
      </c>
      <c r="I920">
        <f t="shared" si="61"/>
        <v>4.68</v>
      </c>
      <c r="J920" s="154"/>
    </row>
    <row r="921" spans="1:10">
      <c r="A921" t="s">
        <v>239</v>
      </c>
      <c r="B921" s="153" t="s">
        <v>1140</v>
      </c>
      <c r="C921" s="154">
        <v>45.1</v>
      </c>
      <c r="D921" s="154">
        <v>0.64</v>
      </c>
      <c r="E921" s="154">
        <v>0.128</v>
      </c>
      <c r="F921" s="155">
        <f t="shared" si="60"/>
        <v>7.68</v>
      </c>
      <c r="G921">
        <f t="shared" si="58"/>
        <v>5.1199999999999992</v>
      </c>
      <c r="H921">
        <f t="shared" si="59"/>
        <v>3.84</v>
      </c>
      <c r="I921">
        <f t="shared" si="61"/>
        <v>5.76</v>
      </c>
      <c r="J921" s="154"/>
    </row>
    <row r="922" spans="1:10">
      <c r="A922" t="s">
        <v>239</v>
      </c>
      <c r="B922" s="153" t="s">
        <v>1141</v>
      </c>
      <c r="C922" s="154">
        <v>19</v>
      </c>
      <c r="D922" s="154">
        <v>0.64</v>
      </c>
      <c r="E922" s="154">
        <v>5.2000000000000005E-2</v>
      </c>
      <c r="F922" s="155">
        <f t="shared" si="60"/>
        <v>3.12</v>
      </c>
      <c r="G922">
        <f t="shared" si="58"/>
        <v>2.08</v>
      </c>
      <c r="H922">
        <f t="shared" si="59"/>
        <v>1.56</v>
      </c>
      <c r="I922">
        <f t="shared" si="61"/>
        <v>2.34</v>
      </c>
      <c r="J922" s="154"/>
    </row>
    <row r="923" spans="1:10">
      <c r="A923" t="s">
        <v>239</v>
      </c>
      <c r="B923" s="153" t="s">
        <v>1142</v>
      </c>
      <c r="C923" s="154">
        <v>55.8</v>
      </c>
      <c r="D923" s="154">
        <v>0.64</v>
      </c>
      <c r="E923" s="154">
        <v>0.156</v>
      </c>
      <c r="F923" s="155">
        <f t="shared" si="60"/>
        <v>9.36</v>
      </c>
      <c r="G923">
        <f t="shared" si="58"/>
        <v>6.2399999999999993</v>
      </c>
      <c r="H923">
        <f t="shared" si="59"/>
        <v>4.68</v>
      </c>
      <c r="I923">
        <f t="shared" si="61"/>
        <v>7.02</v>
      </c>
      <c r="J923" s="154"/>
    </row>
    <row r="924" spans="1:10">
      <c r="A924" t="s">
        <v>239</v>
      </c>
      <c r="B924" s="153" t="s">
        <v>1143</v>
      </c>
      <c r="C924" s="154">
        <v>54.7</v>
      </c>
      <c r="D924" s="154">
        <v>0.64</v>
      </c>
      <c r="E924" s="154">
        <v>0.152</v>
      </c>
      <c r="F924" s="155">
        <f t="shared" si="60"/>
        <v>9.1199999999999992</v>
      </c>
      <c r="G924">
        <f t="shared" si="58"/>
        <v>6.0799999999999992</v>
      </c>
      <c r="H924">
        <f t="shared" si="59"/>
        <v>4.5599999999999996</v>
      </c>
      <c r="I924">
        <f t="shared" si="61"/>
        <v>6.84</v>
      </c>
      <c r="J924" s="154"/>
    </row>
    <row r="925" spans="1:10">
      <c r="A925" t="s">
        <v>239</v>
      </c>
      <c r="B925" s="153" t="s">
        <v>1144</v>
      </c>
      <c r="C925" s="154">
        <v>60.9</v>
      </c>
      <c r="D925" s="154">
        <v>0.64</v>
      </c>
      <c r="E925" s="154">
        <v>0.17199999999999999</v>
      </c>
      <c r="F925" s="155">
        <f t="shared" si="60"/>
        <v>10.319999999999999</v>
      </c>
      <c r="G925">
        <f t="shared" si="58"/>
        <v>6.879999999999999</v>
      </c>
      <c r="H925">
        <f t="shared" si="59"/>
        <v>5.1599999999999993</v>
      </c>
      <c r="I925">
        <f t="shared" si="61"/>
        <v>7.7399999999999984</v>
      </c>
      <c r="J925" s="154"/>
    </row>
    <row r="926" spans="1:10">
      <c r="A926" t="s">
        <v>239</v>
      </c>
      <c r="B926" s="153" t="s">
        <v>1145</v>
      </c>
      <c r="C926" s="154">
        <v>67.2</v>
      </c>
      <c r="D926" s="154">
        <v>0.64</v>
      </c>
      <c r="E926" s="154">
        <v>0.188</v>
      </c>
      <c r="F926" s="155">
        <f t="shared" si="60"/>
        <v>11.28</v>
      </c>
      <c r="G926">
        <f t="shared" si="58"/>
        <v>7.52</v>
      </c>
      <c r="H926">
        <f t="shared" si="59"/>
        <v>5.64</v>
      </c>
      <c r="I926">
        <f t="shared" si="61"/>
        <v>8.4599999999999991</v>
      </c>
      <c r="J926" s="154"/>
    </row>
    <row r="927" spans="1:10">
      <c r="A927" t="s">
        <v>239</v>
      </c>
      <c r="B927" s="153" t="s">
        <v>1146</v>
      </c>
      <c r="C927" s="154">
        <v>23.7</v>
      </c>
      <c r="D927" s="154">
        <v>0.64</v>
      </c>
      <c r="E927" s="154">
        <v>6.8000000000000005E-2</v>
      </c>
      <c r="F927" s="155">
        <f t="shared" si="60"/>
        <v>4.08</v>
      </c>
      <c r="G927">
        <f t="shared" si="58"/>
        <v>2.7199999999999998</v>
      </c>
      <c r="H927">
        <f t="shared" si="59"/>
        <v>2.04</v>
      </c>
      <c r="I927">
        <f t="shared" si="61"/>
        <v>3.06</v>
      </c>
      <c r="J927" s="154"/>
    </row>
    <row r="928" spans="1:10">
      <c r="A928" t="s">
        <v>239</v>
      </c>
      <c r="B928" s="153" t="s">
        <v>1147</v>
      </c>
      <c r="C928" s="154">
        <v>26.5</v>
      </c>
      <c r="D928" s="154">
        <v>0.64</v>
      </c>
      <c r="E928" s="154">
        <v>7.5999999999999998E-2</v>
      </c>
      <c r="F928" s="155">
        <f t="shared" si="60"/>
        <v>4.5599999999999996</v>
      </c>
      <c r="G928">
        <f t="shared" si="58"/>
        <v>3.0399999999999996</v>
      </c>
      <c r="H928">
        <f t="shared" si="59"/>
        <v>2.2799999999999998</v>
      </c>
      <c r="I928">
        <f t="shared" si="61"/>
        <v>3.42</v>
      </c>
      <c r="J928" s="154"/>
    </row>
    <row r="929" spans="1:10">
      <c r="A929" t="s">
        <v>239</v>
      </c>
      <c r="B929" s="153" t="s">
        <v>1148</v>
      </c>
      <c r="C929" s="154">
        <v>28</v>
      </c>
      <c r="D929" s="154">
        <v>0.64</v>
      </c>
      <c r="E929" s="154">
        <v>0.08</v>
      </c>
      <c r="F929" s="155">
        <f t="shared" si="60"/>
        <v>4.8</v>
      </c>
      <c r="G929">
        <f t="shared" si="58"/>
        <v>3.1999999999999997</v>
      </c>
      <c r="H929">
        <f t="shared" si="59"/>
        <v>2.4</v>
      </c>
      <c r="I929">
        <f t="shared" si="61"/>
        <v>3.5999999999999996</v>
      </c>
      <c r="J929" s="154"/>
    </row>
    <row r="930" spans="1:10">
      <c r="A930" t="s">
        <v>239</v>
      </c>
      <c r="B930" s="153" t="s">
        <v>1149</v>
      </c>
      <c r="C930" s="154">
        <v>29.6</v>
      </c>
      <c r="D930" s="154">
        <v>0.64</v>
      </c>
      <c r="E930" s="154">
        <v>8.3999999999999991E-2</v>
      </c>
      <c r="F930" s="155">
        <f t="shared" si="60"/>
        <v>5.0399999999999991</v>
      </c>
      <c r="G930">
        <f t="shared" si="58"/>
        <v>3.3599999999999994</v>
      </c>
      <c r="H930">
        <f t="shared" si="59"/>
        <v>2.5199999999999996</v>
      </c>
      <c r="I930">
        <f t="shared" si="61"/>
        <v>3.7799999999999994</v>
      </c>
      <c r="J930" s="154"/>
    </row>
    <row r="931" spans="1:10">
      <c r="A931" t="s">
        <v>239</v>
      </c>
      <c r="B931" s="153" t="s">
        <v>1150</v>
      </c>
      <c r="C931" s="154">
        <v>33.6</v>
      </c>
      <c r="D931" s="154">
        <v>0.64</v>
      </c>
      <c r="E931" s="154">
        <v>9.6000000000000002E-2</v>
      </c>
      <c r="F931" s="155">
        <f t="shared" si="60"/>
        <v>5.76</v>
      </c>
      <c r="G931">
        <f t="shared" si="58"/>
        <v>3.84</v>
      </c>
      <c r="H931">
        <f t="shared" si="59"/>
        <v>2.88</v>
      </c>
      <c r="I931">
        <f t="shared" si="61"/>
        <v>4.32</v>
      </c>
      <c r="J931" s="154"/>
    </row>
    <row r="932" spans="1:10">
      <c r="A932" t="s">
        <v>239</v>
      </c>
      <c r="B932" s="153" t="s">
        <v>1151</v>
      </c>
      <c r="C932" s="154">
        <v>33.1</v>
      </c>
      <c r="D932" s="154">
        <v>0.64</v>
      </c>
      <c r="E932" s="154">
        <v>9.1999999999999998E-2</v>
      </c>
      <c r="F932" s="155">
        <f t="shared" si="60"/>
        <v>5.52</v>
      </c>
      <c r="G932">
        <f t="shared" si="58"/>
        <v>3.6799999999999997</v>
      </c>
      <c r="H932">
        <f t="shared" si="59"/>
        <v>2.76</v>
      </c>
      <c r="I932">
        <f t="shared" si="61"/>
        <v>4.1399999999999997</v>
      </c>
      <c r="J932" s="154"/>
    </row>
    <row r="933" spans="1:10">
      <c r="A933" t="s">
        <v>239</v>
      </c>
      <c r="B933" s="153" t="s">
        <v>1152</v>
      </c>
      <c r="C933" s="154">
        <v>36.9</v>
      </c>
      <c r="D933" s="154">
        <v>0.64</v>
      </c>
      <c r="E933" s="154">
        <v>0.10400000000000001</v>
      </c>
      <c r="F933" s="155">
        <f t="shared" si="60"/>
        <v>6.24</v>
      </c>
      <c r="G933">
        <f t="shared" si="58"/>
        <v>4.16</v>
      </c>
      <c r="H933">
        <f t="shared" si="59"/>
        <v>3.12</v>
      </c>
      <c r="I933">
        <f t="shared" si="61"/>
        <v>4.68</v>
      </c>
      <c r="J933" s="154"/>
    </row>
    <row r="934" spans="1:10">
      <c r="A934" t="s">
        <v>239</v>
      </c>
      <c r="B934" s="153" t="s">
        <v>1153</v>
      </c>
      <c r="C934" s="154">
        <v>40.200000000000003</v>
      </c>
      <c r="D934" s="154">
        <v>0.64</v>
      </c>
      <c r="E934" s="154">
        <v>0.11200000000000002</v>
      </c>
      <c r="F934" s="155">
        <f t="shared" si="60"/>
        <v>6.7200000000000006</v>
      </c>
      <c r="G934">
        <f t="shared" si="58"/>
        <v>4.4800000000000004</v>
      </c>
      <c r="H934">
        <f t="shared" si="59"/>
        <v>3.3600000000000003</v>
      </c>
      <c r="I934">
        <f t="shared" si="61"/>
        <v>5.0400000000000009</v>
      </c>
      <c r="J934" s="154"/>
    </row>
    <row r="935" spans="1:10">
      <c r="A935" t="s">
        <v>239</v>
      </c>
      <c r="B935" s="153" t="s">
        <v>1154</v>
      </c>
      <c r="C935" s="154">
        <v>51.8</v>
      </c>
      <c r="D935" s="154">
        <v>0.7</v>
      </c>
      <c r="E935" s="154">
        <v>0.20800000000000002</v>
      </c>
      <c r="F935" s="155">
        <f t="shared" si="60"/>
        <v>12.48</v>
      </c>
      <c r="G935">
        <f t="shared" si="58"/>
        <v>8.32</v>
      </c>
      <c r="H935">
        <f t="shared" si="59"/>
        <v>6.24</v>
      </c>
      <c r="I935">
        <f t="shared" si="61"/>
        <v>9.36</v>
      </c>
      <c r="J935" s="154"/>
    </row>
    <row r="936" spans="1:10">
      <c r="A936" t="s">
        <v>239</v>
      </c>
      <c r="B936" s="153" t="s">
        <v>1155</v>
      </c>
      <c r="C936" s="154">
        <v>57.6</v>
      </c>
      <c r="D936" s="154">
        <v>0.8</v>
      </c>
      <c r="E936" s="154">
        <v>0.16</v>
      </c>
      <c r="F936" s="155">
        <f t="shared" si="60"/>
        <v>9.6</v>
      </c>
      <c r="G936">
        <f t="shared" si="58"/>
        <v>6.3999999999999995</v>
      </c>
      <c r="H936">
        <f t="shared" si="59"/>
        <v>4.8</v>
      </c>
      <c r="I936">
        <f t="shared" si="61"/>
        <v>7.1999999999999993</v>
      </c>
      <c r="J936" s="154"/>
    </row>
    <row r="937" spans="1:10">
      <c r="A937" t="s">
        <v>239</v>
      </c>
      <c r="B937" s="153" t="s">
        <v>1156</v>
      </c>
      <c r="C937" s="154">
        <v>62.8</v>
      </c>
      <c r="D937" s="154">
        <v>0.8</v>
      </c>
      <c r="E937" s="154">
        <v>0.17599999999999999</v>
      </c>
      <c r="F937" s="155">
        <f t="shared" si="60"/>
        <v>10.559999999999999</v>
      </c>
      <c r="G937">
        <f t="shared" si="58"/>
        <v>7.0399999999999991</v>
      </c>
      <c r="H937">
        <f t="shared" si="59"/>
        <v>5.2799999999999994</v>
      </c>
      <c r="I937">
        <f t="shared" si="61"/>
        <v>7.919999999999999</v>
      </c>
      <c r="J937" s="154"/>
    </row>
    <row r="938" spans="1:10">
      <c r="A938" t="s">
        <v>239</v>
      </c>
      <c r="B938" s="153" t="s">
        <v>1157</v>
      </c>
      <c r="C938" s="154">
        <v>67.3</v>
      </c>
      <c r="D938" s="154">
        <v>0.8</v>
      </c>
      <c r="E938" s="154">
        <v>0.188</v>
      </c>
      <c r="F938" s="155">
        <f t="shared" si="60"/>
        <v>11.28</v>
      </c>
      <c r="G938">
        <f t="shared" si="58"/>
        <v>7.52</v>
      </c>
      <c r="H938">
        <f t="shared" si="59"/>
        <v>5.64</v>
      </c>
      <c r="I938">
        <f t="shared" si="61"/>
        <v>8.4599999999999991</v>
      </c>
      <c r="J938" s="154"/>
    </row>
    <row r="939" spans="1:10">
      <c r="A939" t="s">
        <v>239</v>
      </c>
      <c r="B939" s="153" t="s">
        <v>1158</v>
      </c>
      <c r="C939" s="154">
        <v>70.400000000000006</v>
      </c>
      <c r="D939" s="154">
        <v>0.8</v>
      </c>
      <c r="E939" s="154">
        <v>0.19600000000000001</v>
      </c>
      <c r="F939" s="155">
        <f t="shared" si="60"/>
        <v>11.76</v>
      </c>
      <c r="G939">
        <f t="shared" si="58"/>
        <v>7.84</v>
      </c>
      <c r="H939">
        <f t="shared" si="59"/>
        <v>5.88</v>
      </c>
      <c r="I939">
        <f t="shared" si="61"/>
        <v>8.82</v>
      </c>
      <c r="J939" s="154"/>
    </row>
    <row r="940" spans="1:10">
      <c r="A940" t="s">
        <v>239</v>
      </c>
      <c r="B940" s="153" t="s">
        <v>1159</v>
      </c>
      <c r="C940" s="154">
        <v>78.8</v>
      </c>
      <c r="D940" s="154">
        <v>0.8</v>
      </c>
      <c r="E940" s="154">
        <v>0.22</v>
      </c>
      <c r="F940" s="155">
        <f t="shared" si="60"/>
        <v>13.2</v>
      </c>
      <c r="G940">
        <f t="shared" si="58"/>
        <v>8.7999999999999989</v>
      </c>
      <c r="H940">
        <f t="shared" si="59"/>
        <v>6.6</v>
      </c>
      <c r="I940">
        <f t="shared" si="61"/>
        <v>9.8999999999999986</v>
      </c>
      <c r="J940" s="154"/>
    </row>
    <row r="941" spans="1:10">
      <c r="A941" t="s">
        <v>239</v>
      </c>
      <c r="B941" s="153" t="s">
        <v>1160</v>
      </c>
      <c r="C941" s="154">
        <v>87.3</v>
      </c>
      <c r="D941" s="154">
        <v>0.8</v>
      </c>
      <c r="E941" s="154">
        <v>0.24399999999999999</v>
      </c>
      <c r="F941" s="155">
        <f t="shared" si="60"/>
        <v>14.64</v>
      </c>
      <c r="G941">
        <f t="shared" si="58"/>
        <v>9.76</v>
      </c>
      <c r="H941">
        <f t="shared" si="59"/>
        <v>7.32</v>
      </c>
      <c r="I941">
        <f t="shared" si="61"/>
        <v>10.98</v>
      </c>
      <c r="J941" s="154"/>
    </row>
    <row r="942" spans="1:10">
      <c r="A942" t="s">
        <v>239</v>
      </c>
      <c r="B942" s="153" t="s">
        <v>1161</v>
      </c>
      <c r="C942" s="154">
        <v>35.58</v>
      </c>
      <c r="D942" s="154">
        <v>0.8</v>
      </c>
      <c r="E942" s="154">
        <v>0.1</v>
      </c>
      <c r="F942" s="155">
        <f t="shared" si="60"/>
        <v>6</v>
      </c>
      <c r="G942">
        <f t="shared" si="58"/>
        <v>4</v>
      </c>
      <c r="H942">
        <f t="shared" si="59"/>
        <v>3</v>
      </c>
      <c r="I942">
        <f t="shared" si="61"/>
        <v>4.5</v>
      </c>
      <c r="J942" s="154"/>
    </row>
    <row r="943" spans="1:10">
      <c r="A943" t="s">
        <v>239</v>
      </c>
      <c r="B943" s="153" t="s">
        <v>1162</v>
      </c>
      <c r="C943" s="154">
        <v>37.5</v>
      </c>
      <c r="D943" s="154">
        <v>0.8</v>
      </c>
      <c r="E943" s="154">
        <v>0.10400000000000001</v>
      </c>
      <c r="F943" s="155">
        <f t="shared" si="60"/>
        <v>6.24</v>
      </c>
      <c r="G943">
        <f t="shared" si="58"/>
        <v>4.16</v>
      </c>
      <c r="H943">
        <f t="shared" si="59"/>
        <v>3.12</v>
      </c>
      <c r="I943">
        <f t="shared" si="61"/>
        <v>4.68</v>
      </c>
      <c r="J943" s="154"/>
    </row>
    <row r="944" spans="1:10">
      <c r="A944" t="s">
        <v>239</v>
      </c>
      <c r="B944" s="153" t="s">
        <v>1163</v>
      </c>
      <c r="C944" s="154">
        <v>42.4</v>
      </c>
      <c r="D944" s="154">
        <v>0.8</v>
      </c>
      <c r="E944" s="154">
        <v>0.12</v>
      </c>
      <c r="F944" s="155">
        <f t="shared" si="60"/>
        <v>7.1999999999999993</v>
      </c>
      <c r="G944">
        <f t="shared" si="58"/>
        <v>4.7999999999999989</v>
      </c>
      <c r="H944">
        <f t="shared" si="59"/>
        <v>3.5999999999999996</v>
      </c>
      <c r="I944">
        <f t="shared" si="61"/>
        <v>5.3999999999999995</v>
      </c>
      <c r="J944" s="154"/>
    </row>
    <row r="945" spans="1:10">
      <c r="A945" t="s">
        <v>239</v>
      </c>
      <c r="B945" s="153" t="s">
        <v>1164</v>
      </c>
      <c r="C945" s="154">
        <v>42</v>
      </c>
      <c r="D945" s="154">
        <v>0.8</v>
      </c>
      <c r="E945" s="154">
        <v>0.11599999999999999</v>
      </c>
      <c r="F945" s="155">
        <f t="shared" si="60"/>
        <v>6.9599999999999991</v>
      </c>
      <c r="G945">
        <f t="shared" si="58"/>
        <v>4.6399999999999988</v>
      </c>
      <c r="H945">
        <f t="shared" si="59"/>
        <v>3.4799999999999995</v>
      </c>
      <c r="I945">
        <f t="shared" si="61"/>
        <v>5.2199999999999989</v>
      </c>
      <c r="J945" s="154"/>
    </row>
    <row r="946" spans="1:10">
      <c r="A946" t="s">
        <v>239</v>
      </c>
      <c r="B946" s="153" t="s">
        <v>1165</v>
      </c>
      <c r="C946" s="154">
        <v>46.9</v>
      </c>
      <c r="D946" s="154">
        <v>0.8</v>
      </c>
      <c r="E946" s="154">
        <v>0.13200000000000001</v>
      </c>
      <c r="F946" s="155">
        <f t="shared" si="60"/>
        <v>7.92</v>
      </c>
      <c r="G946">
        <f t="shared" si="58"/>
        <v>5.2799999999999994</v>
      </c>
      <c r="H946">
        <f t="shared" si="59"/>
        <v>3.96</v>
      </c>
      <c r="I946">
        <f t="shared" si="61"/>
        <v>5.9399999999999995</v>
      </c>
      <c r="J946" s="154"/>
    </row>
    <row r="947" spans="1:10">
      <c r="A947" t="s">
        <v>239</v>
      </c>
      <c r="B947" s="153" t="s">
        <v>1166</v>
      </c>
      <c r="C947" s="154">
        <v>51.3</v>
      </c>
      <c r="D947" s="154">
        <v>0.8</v>
      </c>
      <c r="E947" s="154">
        <v>0.14399999999999999</v>
      </c>
      <c r="F947" s="155">
        <f t="shared" si="60"/>
        <v>8.6399999999999988</v>
      </c>
      <c r="G947">
        <f t="shared" si="58"/>
        <v>5.7599999999999989</v>
      </c>
      <c r="H947">
        <f t="shared" si="59"/>
        <v>4.3199999999999994</v>
      </c>
      <c r="I947">
        <f t="shared" si="61"/>
        <v>6.4799999999999986</v>
      </c>
      <c r="J947" s="154"/>
    </row>
    <row r="948" spans="1:10">
      <c r="A948" t="s">
        <v>239</v>
      </c>
      <c r="B948" s="153" t="s">
        <v>1167</v>
      </c>
      <c r="C948" s="154">
        <v>0.96</v>
      </c>
      <c r="D948" s="154">
        <v>8.7999999999999995E-2</v>
      </c>
      <c r="E948" s="154">
        <v>0.01</v>
      </c>
      <c r="F948" s="155">
        <f t="shared" si="60"/>
        <v>0.6</v>
      </c>
      <c r="G948">
        <f t="shared" si="58"/>
        <v>0.39999999999999997</v>
      </c>
      <c r="H948">
        <f t="shared" si="59"/>
        <v>0.3</v>
      </c>
      <c r="I948">
        <f t="shared" si="61"/>
        <v>0.44999999999999996</v>
      </c>
      <c r="J948" s="154"/>
    </row>
    <row r="949" spans="1:10">
      <c r="A949" t="s">
        <v>239</v>
      </c>
      <c r="B949" s="153" t="s">
        <v>1168</v>
      </c>
      <c r="C949" s="154">
        <v>48.2</v>
      </c>
      <c r="D949" s="154">
        <v>0.68</v>
      </c>
      <c r="E949" s="154">
        <v>0.13600000000000001</v>
      </c>
      <c r="F949" s="155">
        <f t="shared" si="60"/>
        <v>8.16</v>
      </c>
      <c r="G949">
        <f t="shared" si="58"/>
        <v>5.4399999999999995</v>
      </c>
      <c r="H949">
        <f t="shared" si="59"/>
        <v>4.08</v>
      </c>
      <c r="I949">
        <f t="shared" si="61"/>
        <v>6.12</v>
      </c>
      <c r="J949" s="154"/>
    </row>
    <row r="950" spans="1:10">
      <c r="A950" t="s">
        <v>239</v>
      </c>
      <c r="B950" s="153" t="s">
        <v>1169</v>
      </c>
      <c r="C950" s="154">
        <v>52.5</v>
      </c>
      <c r="D950" s="154">
        <v>0.68</v>
      </c>
      <c r="E950" s="154">
        <v>0.14799999999999999</v>
      </c>
      <c r="F950" s="155">
        <f t="shared" si="60"/>
        <v>8.879999999999999</v>
      </c>
      <c r="G950">
        <f t="shared" si="58"/>
        <v>5.919999999999999</v>
      </c>
      <c r="H950">
        <f t="shared" si="59"/>
        <v>4.4399999999999995</v>
      </c>
      <c r="I950">
        <f t="shared" si="61"/>
        <v>6.6599999999999993</v>
      </c>
      <c r="J950" s="154"/>
    </row>
    <row r="951" spans="1:10">
      <c r="A951" t="s">
        <v>239</v>
      </c>
      <c r="B951" s="153" t="s">
        <v>1170</v>
      </c>
      <c r="C951" s="154">
        <v>59.6</v>
      </c>
      <c r="D951" s="154">
        <v>0.68</v>
      </c>
      <c r="E951" s="154">
        <v>0.16799999999999998</v>
      </c>
      <c r="F951" s="155">
        <f t="shared" si="60"/>
        <v>10.079999999999998</v>
      </c>
      <c r="G951">
        <f t="shared" si="58"/>
        <v>6.7199999999999989</v>
      </c>
      <c r="H951">
        <f t="shared" si="59"/>
        <v>5.0399999999999991</v>
      </c>
      <c r="I951">
        <f t="shared" si="61"/>
        <v>7.5599999999999987</v>
      </c>
      <c r="J951" s="154"/>
    </row>
    <row r="952" spans="1:10">
      <c r="A952" t="s">
        <v>239</v>
      </c>
      <c r="B952" s="153" t="s">
        <v>1171</v>
      </c>
      <c r="C952" s="154">
        <v>58.7</v>
      </c>
      <c r="D952" s="154">
        <v>0.68</v>
      </c>
      <c r="E952" s="154">
        <v>0.16399999999999998</v>
      </c>
      <c r="F952" s="155">
        <f t="shared" si="60"/>
        <v>9.8399999999999981</v>
      </c>
      <c r="G952">
        <f t="shared" si="58"/>
        <v>6.5599999999999987</v>
      </c>
      <c r="H952">
        <f t="shared" si="59"/>
        <v>4.919999999999999</v>
      </c>
      <c r="I952">
        <f t="shared" si="61"/>
        <v>7.379999999999999</v>
      </c>
      <c r="J952" s="154"/>
    </row>
    <row r="953" spans="1:10">
      <c r="A953" t="s">
        <v>239</v>
      </c>
      <c r="B953" s="153" t="s">
        <v>1172</v>
      </c>
      <c r="C953" s="154">
        <v>65.400000000000006</v>
      </c>
      <c r="D953" s="154">
        <v>0.68</v>
      </c>
      <c r="E953" s="154">
        <v>0.184</v>
      </c>
      <c r="F953" s="155">
        <f t="shared" si="60"/>
        <v>11.04</v>
      </c>
      <c r="G953">
        <f t="shared" si="58"/>
        <v>7.3599999999999994</v>
      </c>
      <c r="H953">
        <f t="shared" si="59"/>
        <v>5.52</v>
      </c>
      <c r="I953">
        <f t="shared" si="61"/>
        <v>8.2799999999999994</v>
      </c>
      <c r="J953" s="154"/>
    </row>
    <row r="954" spans="1:10">
      <c r="A954" t="s">
        <v>239</v>
      </c>
      <c r="B954" s="153" t="s">
        <v>1173</v>
      </c>
      <c r="C954" s="154">
        <v>72.2</v>
      </c>
      <c r="D954" s="154">
        <v>0.68</v>
      </c>
      <c r="E954" s="154">
        <v>0.20400000000000001</v>
      </c>
      <c r="F954" s="155">
        <f t="shared" si="60"/>
        <v>12.24</v>
      </c>
      <c r="G954">
        <f t="shared" si="58"/>
        <v>8.16</v>
      </c>
      <c r="H954">
        <f t="shared" si="59"/>
        <v>6.12</v>
      </c>
      <c r="I954">
        <f t="shared" si="61"/>
        <v>9.18</v>
      </c>
      <c r="J954" s="154"/>
    </row>
    <row r="955" spans="1:10">
      <c r="A955" t="s">
        <v>239</v>
      </c>
      <c r="B955" s="153" t="s">
        <v>1174</v>
      </c>
      <c r="C955" s="154">
        <v>30.1</v>
      </c>
      <c r="D955" s="154">
        <v>0.68</v>
      </c>
      <c r="E955" s="154">
        <v>8.3999999999999991E-2</v>
      </c>
      <c r="F955" s="155">
        <f t="shared" si="60"/>
        <v>5.0399999999999991</v>
      </c>
      <c r="G955">
        <f t="shared" si="58"/>
        <v>3.3599999999999994</v>
      </c>
      <c r="H955">
        <f t="shared" si="59"/>
        <v>2.5199999999999996</v>
      </c>
      <c r="I955">
        <f t="shared" si="61"/>
        <v>3.7799999999999994</v>
      </c>
      <c r="J955" s="154"/>
    </row>
    <row r="956" spans="1:10">
      <c r="A956" t="s">
        <v>239</v>
      </c>
      <c r="B956" s="153" t="s">
        <v>1175</v>
      </c>
      <c r="C956" s="154">
        <v>31.6</v>
      </c>
      <c r="D956" s="154">
        <v>0.68</v>
      </c>
      <c r="E956" s="154">
        <v>8.7999999999999995E-2</v>
      </c>
      <c r="F956" s="155">
        <f t="shared" si="60"/>
        <v>5.2799999999999994</v>
      </c>
      <c r="G956">
        <f t="shared" si="58"/>
        <v>3.5199999999999996</v>
      </c>
      <c r="H956">
        <f t="shared" si="59"/>
        <v>2.6399999999999997</v>
      </c>
      <c r="I956">
        <f t="shared" si="61"/>
        <v>3.9599999999999995</v>
      </c>
      <c r="J956" s="154"/>
    </row>
    <row r="957" spans="1:10">
      <c r="A957" t="s">
        <v>239</v>
      </c>
      <c r="B957" s="153" t="s">
        <v>1176</v>
      </c>
      <c r="C957" s="154">
        <v>35.799999999999997</v>
      </c>
      <c r="D957" s="154">
        <v>0.68</v>
      </c>
      <c r="E957" s="154">
        <v>0.1</v>
      </c>
      <c r="F957" s="155">
        <f t="shared" si="60"/>
        <v>6</v>
      </c>
      <c r="G957">
        <f t="shared" si="58"/>
        <v>4</v>
      </c>
      <c r="H957">
        <f t="shared" si="59"/>
        <v>3</v>
      </c>
      <c r="I957">
        <f t="shared" si="61"/>
        <v>4.5</v>
      </c>
      <c r="J957" s="154"/>
    </row>
    <row r="958" spans="1:10">
      <c r="A958" t="s">
        <v>239</v>
      </c>
      <c r="B958" s="153" t="s">
        <v>1177</v>
      </c>
      <c r="C958" s="154">
        <v>35.299999999999997</v>
      </c>
      <c r="D958" s="154">
        <v>0.68</v>
      </c>
      <c r="E958" s="154">
        <v>0.1</v>
      </c>
      <c r="F958" s="155">
        <f t="shared" si="60"/>
        <v>6</v>
      </c>
      <c r="G958">
        <f t="shared" si="58"/>
        <v>4</v>
      </c>
      <c r="H958">
        <f t="shared" si="59"/>
        <v>3</v>
      </c>
      <c r="I958">
        <f t="shared" si="61"/>
        <v>4.5</v>
      </c>
      <c r="J958" s="154"/>
    </row>
    <row r="959" spans="1:10">
      <c r="A959" t="s">
        <v>239</v>
      </c>
      <c r="B959" s="153" t="s">
        <v>1178</v>
      </c>
      <c r="C959" s="154">
        <v>39.4</v>
      </c>
      <c r="D959" s="154">
        <v>0.68</v>
      </c>
      <c r="E959" s="154">
        <v>0.11200000000000002</v>
      </c>
      <c r="F959" s="155">
        <f t="shared" si="60"/>
        <v>6.7200000000000006</v>
      </c>
      <c r="G959">
        <f t="shared" si="58"/>
        <v>4.4800000000000004</v>
      </c>
      <c r="H959">
        <f t="shared" si="59"/>
        <v>3.3600000000000003</v>
      </c>
      <c r="I959">
        <f t="shared" si="61"/>
        <v>5.0400000000000009</v>
      </c>
      <c r="J959" s="154"/>
    </row>
    <row r="960" spans="1:10">
      <c r="A960" t="s">
        <v>239</v>
      </c>
      <c r="B960" s="153" t="s">
        <v>1179</v>
      </c>
      <c r="C960" s="154">
        <v>43</v>
      </c>
      <c r="D960" s="154">
        <v>0.68</v>
      </c>
      <c r="E960" s="154">
        <v>0.12</v>
      </c>
      <c r="F960" s="155">
        <f t="shared" si="60"/>
        <v>7.1999999999999993</v>
      </c>
      <c r="G960">
        <f t="shared" si="58"/>
        <v>4.7999999999999989</v>
      </c>
      <c r="H960">
        <f t="shared" si="59"/>
        <v>3.5999999999999996</v>
      </c>
      <c r="I960">
        <f t="shared" si="61"/>
        <v>5.3999999999999995</v>
      </c>
      <c r="J960" s="154"/>
    </row>
    <row r="961" spans="1:10">
      <c r="A961" t="s">
        <v>239</v>
      </c>
      <c r="B961" s="153" t="s">
        <v>1180</v>
      </c>
      <c r="C961" s="154">
        <v>63.9</v>
      </c>
      <c r="D961" s="154">
        <v>0.88</v>
      </c>
      <c r="E961" s="154">
        <v>0.18</v>
      </c>
      <c r="F961" s="155">
        <f t="shared" si="60"/>
        <v>10.799999999999999</v>
      </c>
      <c r="G961">
        <f t="shared" si="58"/>
        <v>7.1999999999999993</v>
      </c>
      <c r="H961">
        <f t="shared" si="59"/>
        <v>5.3999999999999995</v>
      </c>
      <c r="I961">
        <f t="shared" si="61"/>
        <v>8.1</v>
      </c>
      <c r="J961" s="154"/>
    </row>
    <row r="962" spans="1:10">
      <c r="A962" t="s">
        <v>239</v>
      </c>
      <c r="B962" s="153" t="s">
        <v>1181</v>
      </c>
      <c r="C962" s="154">
        <v>69.7</v>
      </c>
      <c r="D962" s="154">
        <v>0.88</v>
      </c>
      <c r="E962" s="154">
        <v>0.19600000000000001</v>
      </c>
      <c r="F962" s="155">
        <f t="shared" si="60"/>
        <v>11.76</v>
      </c>
      <c r="G962">
        <f t="shared" ref="G962:G1025" si="62">40/60*F962</f>
        <v>7.84</v>
      </c>
      <c r="H962">
        <f t="shared" ref="H962:H1025" si="63">(30/60*F962)</f>
        <v>5.88</v>
      </c>
      <c r="I962">
        <f t="shared" si="61"/>
        <v>8.82</v>
      </c>
      <c r="J962" s="154"/>
    </row>
    <row r="963" spans="1:10">
      <c r="A963" t="s">
        <v>239</v>
      </c>
      <c r="B963" s="153" t="s">
        <v>1182</v>
      </c>
      <c r="C963" s="154">
        <v>74.900000000000006</v>
      </c>
      <c r="D963" s="154">
        <v>0.88</v>
      </c>
      <c r="E963" s="154">
        <v>0.20800000000000002</v>
      </c>
      <c r="F963" s="155">
        <f t="shared" ref="F963:F1026" si="64">E963*60</f>
        <v>12.48</v>
      </c>
      <c r="G963">
        <f t="shared" si="62"/>
        <v>8.32</v>
      </c>
      <c r="H963">
        <f t="shared" si="63"/>
        <v>6.24</v>
      </c>
      <c r="I963">
        <f t="shared" ref="I963:I1026" si="65">45/60*F963</f>
        <v>9.36</v>
      </c>
      <c r="J963" s="154"/>
    </row>
    <row r="964" spans="1:10">
      <c r="A964" t="s">
        <v>239</v>
      </c>
      <c r="B964" s="153" t="s">
        <v>1183</v>
      </c>
      <c r="C964" s="154">
        <v>78.3</v>
      </c>
      <c r="D964" s="154">
        <v>0.88</v>
      </c>
      <c r="E964" s="154">
        <v>0.22</v>
      </c>
      <c r="F964" s="155">
        <f t="shared" si="64"/>
        <v>13.2</v>
      </c>
      <c r="G964">
        <f t="shared" si="62"/>
        <v>8.7999999999999989</v>
      </c>
      <c r="H964">
        <f t="shared" si="63"/>
        <v>6.6</v>
      </c>
      <c r="I964">
        <f t="shared" si="65"/>
        <v>9.8999999999999986</v>
      </c>
      <c r="J964" s="154"/>
    </row>
    <row r="965" spans="1:10">
      <c r="A965" t="s">
        <v>239</v>
      </c>
      <c r="B965" s="153" t="s">
        <v>1184</v>
      </c>
      <c r="C965" s="154">
        <v>87.7</v>
      </c>
      <c r="D965" s="154">
        <v>0.88</v>
      </c>
      <c r="E965" s="154">
        <v>0.24399999999999999</v>
      </c>
      <c r="F965" s="155">
        <f t="shared" si="64"/>
        <v>14.64</v>
      </c>
      <c r="G965">
        <f t="shared" si="62"/>
        <v>9.76</v>
      </c>
      <c r="H965">
        <f t="shared" si="63"/>
        <v>7.32</v>
      </c>
      <c r="I965">
        <f t="shared" si="65"/>
        <v>10.98</v>
      </c>
      <c r="J965" s="154"/>
    </row>
    <row r="966" spans="1:10">
      <c r="A966" t="s">
        <v>239</v>
      </c>
      <c r="B966" s="153" t="s">
        <v>1185</v>
      </c>
      <c r="C966" s="154">
        <v>97.3</v>
      </c>
      <c r="D966" s="154">
        <v>0.88</v>
      </c>
      <c r="E966" s="154">
        <v>0.27200000000000002</v>
      </c>
      <c r="F966" s="155">
        <f t="shared" si="64"/>
        <v>16.32</v>
      </c>
      <c r="G966">
        <f t="shared" si="62"/>
        <v>10.879999999999999</v>
      </c>
      <c r="H966">
        <f t="shared" si="63"/>
        <v>8.16</v>
      </c>
      <c r="I966">
        <f t="shared" si="65"/>
        <v>12.24</v>
      </c>
      <c r="J966" s="154"/>
    </row>
    <row r="967" spans="1:10">
      <c r="A967" t="s">
        <v>239</v>
      </c>
      <c r="B967" s="153" t="s">
        <v>1186</v>
      </c>
      <c r="C967" s="154">
        <v>39.4</v>
      </c>
      <c r="D967" s="154">
        <v>0.88</v>
      </c>
      <c r="E967" s="154">
        <v>0.11200000000000002</v>
      </c>
      <c r="F967" s="155">
        <f t="shared" si="64"/>
        <v>6.7200000000000006</v>
      </c>
      <c r="G967">
        <f t="shared" si="62"/>
        <v>4.4800000000000004</v>
      </c>
      <c r="H967">
        <f t="shared" si="63"/>
        <v>3.3600000000000003</v>
      </c>
      <c r="I967">
        <f t="shared" si="65"/>
        <v>5.0400000000000009</v>
      </c>
      <c r="J967" s="154"/>
    </row>
    <row r="968" spans="1:10">
      <c r="A968" t="s">
        <v>239</v>
      </c>
      <c r="B968" s="153" t="s">
        <v>1187</v>
      </c>
      <c r="C968" s="154">
        <v>41.5</v>
      </c>
      <c r="D968" s="154">
        <v>0.88</v>
      </c>
      <c r="E968" s="154">
        <v>0.11599999999999999</v>
      </c>
      <c r="F968" s="155">
        <f t="shared" si="64"/>
        <v>6.9599999999999991</v>
      </c>
      <c r="G968">
        <f t="shared" si="62"/>
        <v>4.6399999999999988</v>
      </c>
      <c r="H968">
        <f t="shared" si="63"/>
        <v>3.4799999999999995</v>
      </c>
      <c r="I968">
        <f t="shared" si="65"/>
        <v>5.2199999999999989</v>
      </c>
      <c r="J968" s="154"/>
    </row>
    <row r="969" spans="1:10">
      <c r="A969" t="s">
        <v>239</v>
      </c>
      <c r="B969" s="153" t="s">
        <v>1188</v>
      </c>
      <c r="C969" s="154">
        <v>46.8</v>
      </c>
      <c r="D969" s="154">
        <v>0.88</v>
      </c>
      <c r="E969" s="154">
        <v>0.13200000000000001</v>
      </c>
      <c r="F969" s="155">
        <f t="shared" si="64"/>
        <v>7.92</v>
      </c>
      <c r="G969">
        <f t="shared" si="62"/>
        <v>5.2799999999999994</v>
      </c>
      <c r="H969">
        <f t="shared" si="63"/>
        <v>3.96</v>
      </c>
      <c r="I969">
        <f t="shared" si="65"/>
        <v>5.9399999999999995</v>
      </c>
      <c r="J969" s="154"/>
    </row>
    <row r="970" spans="1:10">
      <c r="A970" t="s">
        <v>239</v>
      </c>
      <c r="B970" s="153" t="s">
        <v>1189</v>
      </c>
      <c r="C970" s="154">
        <v>46.4</v>
      </c>
      <c r="D970" s="154">
        <v>0.88</v>
      </c>
      <c r="E970" s="154">
        <v>0.128</v>
      </c>
      <c r="F970" s="155">
        <f t="shared" si="64"/>
        <v>7.68</v>
      </c>
      <c r="G970">
        <f t="shared" si="62"/>
        <v>5.1199999999999992</v>
      </c>
      <c r="H970">
        <f t="shared" si="63"/>
        <v>3.84</v>
      </c>
      <c r="I970">
        <f t="shared" si="65"/>
        <v>5.76</v>
      </c>
      <c r="J970" s="154"/>
    </row>
    <row r="971" spans="1:10">
      <c r="A971" t="s">
        <v>239</v>
      </c>
      <c r="B971" s="153" t="s">
        <v>1190</v>
      </c>
      <c r="C971" s="154">
        <v>52</v>
      </c>
      <c r="D971" s="154">
        <v>0.88</v>
      </c>
      <c r="E971" s="154">
        <v>0.14399999999999999</v>
      </c>
      <c r="F971" s="155">
        <f t="shared" si="64"/>
        <v>8.6399999999999988</v>
      </c>
      <c r="G971">
        <f t="shared" si="62"/>
        <v>5.7599999999999989</v>
      </c>
      <c r="H971">
        <f t="shared" si="63"/>
        <v>4.3199999999999994</v>
      </c>
      <c r="I971">
        <f t="shared" si="65"/>
        <v>6.4799999999999986</v>
      </c>
      <c r="J971" s="154"/>
    </row>
    <row r="972" spans="1:10">
      <c r="A972" t="s">
        <v>239</v>
      </c>
      <c r="B972" s="153" t="s">
        <v>1191</v>
      </c>
      <c r="C972" s="154">
        <v>56.8</v>
      </c>
      <c r="D972" s="154">
        <v>0.88</v>
      </c>
      <c r="E972" s="154">
        <v>0.16</v>
      </c>
      <c r="F972" s="155">
        <f t="shared" si="64"/>
        <v>9.6</v>
      </c>
      <c r="G972">
        <f t="shared" si="62"/>
        <v>6.3999999999999995</v>
      </c>
      <c r="H972">
        <f t="shared" si="63"/>
        <v>4.8</v>
      </c>
      <c r="I972">
        <f t="shared" si="65"/>
        <v>7.1999999999999993</v>
      </c>
      <c r="J972" s="154"/>
    </row>
    <row r="973" spans="1:10">
      <c r="A973" t="s">
        <v>239</v>
      </c>
      <c r="B973" s="153" t="s">
        <v>1192</v>
      </c>
      <c r="C973" s="154">
        <v>41.5</v>
      </c>
      <c r="D973" s="154">
        <v>0.6</v>
      </c>
      <c r="E973" s="154">
        <v>0.11599999999999999</v>
      </c>
      <c r="F973" s="155">
        <f t="shared" si="64"/>
        <v>6.9599999999999991</v>
      </c>
      <c r="G973">
        <f t="shared" si="62"/>
        <v>4.6399999999999988</v>
      </c>
      <c r="H973">
        <f t="shared" si="63"/>
        <v>3.4799999999999995</v>
      </c>
      <c r="I973">
        <f t="shared" si="65"/>
        <v>5.2199999999999989</v>
      </c>
      <c r="J973" s="154"/>
    </row>
    <row r="974" spans="1:10">
      <c r="A974" t="s">
        <v>239</v>
      </c>
      <c r="B974" s="153" t="s">
        <v>1193</v>
      </c>
      <c r="C974" s="154">
        <v>26.3</v>
      </c>
      <c r="D974" s="154">
        <v>0.6</v>
      </c>
      <c r="E974" s="154">
        <v>7.1999999999999995E-2</v>
      </c>
      <c r="F974" s="155">
        <f t="shared" si="64"/>
        <v>4.3199999999999994</v>
      </c>
      <c r="G974">
        <f t="shared" si="62"/>
        <v>2.8799999999999994</v>
      </c>
      <c r="H974">
        <f t="shared" si="63"/>
        <v>2.1599999999999997</v>
      </c>
      <c r="I974">
        <f t="shared" si="65"/>
        <v>3.2399999999999993</v>
      </c>
      <c r="J974" s="154"/>
    </row>
    <row r="975" spans="1:10">
      <c r="A975" t="s">
        <v>239</v>
      </c>
      <c r="B975" s="153" t="s">
        <v>1194</v>
      </c>
      <c r="C975" s="154">
        <v>34.1</v>
      </c>
      <c r="D975" s="154">
        <v>0.6</v>
      </c>
      <c r="E975" s="154">
        <v>9.6000000000000002E-2</v>
      </c>
      <c r="F975" s="155">
        <f t="shared" si="64"/>
        <v>5.76</v>
      </c>
      <c r="G975">
        <f t="shared" si="62"/>
        <v>3.84</v>
      </c>
      <c r="H975">
        <f t="shared" si="63"/>
        <v>2.88</v>
      </c>
      <c r="I975">
        <f t="shared" si="65"/>
        <v>4.32</v>
      </c>
      <c r="J975" s="154"/>
    </row>
    <row r="976" spans="1:10">
      <c r="A976" t="s">
        <v>239</v>
      </c>
      <c r="B976" s="153" t="s">
        <v>1195</v>
      </c>
      <c r="C976" s="154">
        <v>361</v>
      </c>
      <c r="D976" s="154">
        <v>1.89656</v>
      </c>
      <c r="E976" s="154">
        <v>1.012</v>
      </c>
      <c r="F976" s="155">
        <f t="shared" si="64"/>
        <v>60.72</v>
      </c>
      <c r="G976">
        <f t="shared" si="62"/>
        <v>40.479999999999997</v>
      </c>
      <c r="H976">
        <f t="shared" si="63"/>
        <v>30.36</v>
      </c>
      <c r="I976">
        <f t="shared" si="65"/>
        <v>45.54</v>
      </c>
      <c r="J976" s="154"/>
    </row>
    <row r="977" spans="1:10">
      <c r="A977" t="s">
        <v>239</v>
      </c>
      <c r="B977" s="153" t="s">
        <v>1196</v>
      </c>
      <c r="C977" s="154">
        <v>0.75</v>
      </c>
      <c r="D977" s="154">
        <v>7.0000000000000007E-2</v>
      </c>
      <c r="E977" s="154">
        <v>0.01</v>
      </c>
      <c r="F977" s="155">
        <f t="shared" si="64"/>
        <v>0.6</v>
      </c>
      <c r="G977">
        <f t="shared" si="62"/>
        <v>0.39999999999999997</v>
      </c>
      <c r="H977">
        <f t="shared" si="63"/>
        <v>0.3</v>
      </c>
      <c r="I977">
        <f t="shared" si="65"/>
        <v>0.44999999999999996</v>
      </c>
      <c r="J977" s="154"/>
    </row>
    <row r="978" spans="1:10">
      <c r="A978" t="s">
        <v>239</v>
      </c>
      <c r="B978" s="153" t="s">
        <v>1197</v>
      </c>
      <c r="C978" s="154">
        <v>0.86</v>
      </c>
      <c r="D978" s="154">
        <v>0.08</v>
      </c>
      <c r="E978" s="154">
        <v>0.01</v>
      </c>
      <c r="F978" s="155">
        <f t="shared" si="64"/>
        <v>0.6</v>
      </c>
      <c r="G978">
        <f t="shared" si="62"/>
        <v>0.39999999999999997</v>
      </c>
      <c r="H978">
        <f t="shared" si="63"/>
        <v>0.3</v>
      </c>
      <c r="I978">
        <f t="shared" si="65"/>
        <v>0.44999999999999996</v>
      </c>
      <c r="J978" s="154"/>
    </row>
    <row r="979" spans="1:10">
      <c r="A979" t="s">
        <v>239</v>
      </c>
      <c r="B979" s="153" t="s">
        <v>1198</v>
      </c>
      <c r="C979" s="154">
        <v>1.1200000000000001</v>
      </c>
      <c r="D979" s="154">
        <v>0.08</v>
      </c>
      <c r="E979" s="154">
        <v>0.01</v>
      </c>
      <c r="F979" s="155">
        <f t="shared" si="64"/>
        <v>0.6</v>
      </c>
      <c r="G979">
        <f t="shared" si="62"/>
        <v>0.39999999999999997</v>
      </c>
      <c r="H979">
        <f t="shared" si="63"/>
        <v>0.3</v>
      </c>
      <c r="I979">
        <f t="shared" si="65"/>
        <v>0.44999999999999996</v>
      </c>
      <c r="J979" s="154"/>
    </row>
    <row r="980" spans="1:10">
      <c r="A980" t="s">
        <v>239</v>
      </c>
      <c r="B980" s="153" t="s">
        <v>1199</v>
      </c>
      <c r="C980" s="154">
        <v>0.98</v>
      </c>
      <c r="D980" s="154">
        <v>0.09</v>
      </c>
      <c r="E980" s="154">
        <v>0.01</v>
      </c>
      <c r="F980" s="155">
        <f t="shared" si="64"/>
        <v>0.6</v>
      </c>
      <c r="G980">
        <f t="shared" si="62"/>
        <v>0.39999999999999997</v>
      </c>
      <c r="H980">
        <f t="shared" si="63"/>
        <v>0.3</v>
      </c>
      <c r="I980">
        <f t="shared" si="65"/>
        <v>0.44999999999999996</v>
      </c>
      <c r="J980" s="154"/>
    </row>
    <row r="981" spans="1:10">
      <c r="A981" t="s">
        <v>239</v>
      </c>
      <c r="B981" s="153" t="s">
        <v>1200</v>
      </c>
      <c r="C981" s="154">
        <v>1.28</v>
      </c>
      <c r="D981" s="154">
        <v>0.09</v>
      </c>
      <c r="E981" s="154">
        <v>0.01</v>
      </c>
      <c r="F981" s="155">
        <f t="shared" si="64"/>
        <v>0.6</v>
      </c>
      <c r="G981">
        <f t="shared" si="62"/>
        <v>0.39999999999999997</v>
      </c>
      <c r="H981">
        <f t="shared" si="63"/>
        <v>0.3</v>
      </c>
      <c r="I981">
        <f t="shared" si="65"/>
        <v>0.44999999999999996</v>
      </c>
      <c r="J981" s="154"/>
    </row>
    <row r="982" spans="1:10">
      <c r="A982" t="s">
        <v>239</v>
      </c>
      <c r="B982" s="153" t="s">
        <v>1201</v>
      </c>
      <c r="C982" s="154">
        <v>0.75</v>
      </c>
      <c r="D982" s="154">
        <v>0.1</v>
      </c>
      <c r="E982" s="154">
        <v>0.01</v>
      </c>
      <c r="F982" s="155">
        <f t="shared" si="64"/>
        <v>0.6</v>
      </c>
      <c r="G982">
        <f t="shared" si="62"/>
        <v>0.39999999999999997</v>
      </c>
      <c r="H982">
        <f t="shared" si="63"/>
        <v>0.3</v>
      </c>
      <c r="I982">
        <f t="shared" si="65"/>
        <v>0.44999999999999996</v>
      </c>
      <c r="J982" s="154"/>
    </row>
    <row r="983" spans="1:10">
      <c r="A983" t="s">
        <v>239</v>
      </c>
      <c r="B983" s="153" t="s">
        <v>1202</v>
      </c>
      <c r="C983" s="154">
        <v>0.93</v>
      </c>
      <c r="D983" s="154">
        <v>0.1</v>
      </c>
      <c r="E983" s="154">
        <v>0.01</v>
      </c>
      <c r="F983" s="155">
        <f t="shared" si="64"/>
        <v>0.6</v>
      </c>
      <c r="G983">
        <f t="shared" si="62"/>
        <v>0.39999999999999997</v>
      </c>
      <c r="H983">
        <f t="shared" si="63"/>
        <v>0.3</v>
      </c>
      <c r="I983">
        <f t="shared" si="65"/>
        <v>0.44999999999999996</v>
      </c>
      <c r="J983" s="154"/>
    </row>
    <row r="984" spans="1:10">
      <c r="A984" t="s">
        <v>239</v>
      </c>
      <c r="B984" s="153" t="s">
        <v>1203</v>
      </c>
      <c r="C984" s="154">
        <v>1.1000000000000001</v>
      </c>
      <c r="D984" s="154">
        <v>0.1</v>
      </c>
      <c r="E984" s="154">
        <v>0.01</v>
      </c>
      <c r="F984" s="155">
        <f t="shared" si="64"/>
        <v>0.6</v>
      </c>
      <c r="G984">
        <f t="shared" si="62"/>
        <v>0.39999999999999997</v>
      </c>
      <c r="H984">
        <f t="shared" si="63"/>
        <v>0.3</v>
      </c>
      <c r="I984">
        <f t="shared" si="65"/>
        <v>0.44999999999999996</v>
      </c>
      <c r="J984" s="154"/>
    </row>
    <row r="985" spans="1:10">
      <c r="A985" t="s">
        <v>239</v>
      </c>
      <c r="B985" s="153" t="s">
        <v>1204</v>
      </c>
      <c r="C985" s="154">
        <v>1.44</v>
      </c>
      <c r="D985" s="154">
        <v>0.1</v>
      </c>
      <c r="E985" s="154">
        <v>0.01</v>
      </c>
      <c r="F985" s="155">
        <f t="shared" si="64"/>
        <v>0.6</v>
      </c>
      <c r="G985">
        <f t="shared" si="62"/>
        <v>0.39999999999999997</v>
      </c>
      <c r="H985">
        <f t="shared" si="63"/>
        <v>0.3</v>
      </c>
      <c r="I985">
        <f t="shared" si="65"/>
        <v>0.44999999999999996</v>
      </c>
      <c r="J985" s="154"/>
    </row>
    <row r="986" spans="1:10">
      <c r="A986" t="s">
        <v>239</v>
      </c>
      <c r="B986" s="153" t="s">
        <v>1205</v>
      </c>
      <c r="C986" s="154">
        <v>1.76</v>
      </c>
      <c r="D986" s="154">
        <v>0.1</v>
      </c>
      <c r="E986" s="154">
        <v>0.01</v>
      </c>
      <c r="F986" s="155">
        <f t="shared" si="64"/>
        <v>0.6</v>
      </c>
      <c r="G986">
        <f t="shared" si="62"/>
        <v>0.39999999999999997</v>
      </c>
      <c r="H986">
        <f t="shared" si="63"/>
        <v>0.3</v>
      </c>
      <c r="I986">
        <f t="shared" si="65"/>
        <v>0.44999999999999996</v>
      </c>
      <c r="J986" s="154"/>
    </row>
    <row r="987" spans="1:10">
      <c r="A987" t="s">
        <v>239</v>
      </c>
      <c r="B987" s="153" t="s">
        <v>1206</v>
      </c>
      <c r="C987" s="154">
        <v>1.92</v>
      </c>
      <c r="D987" s="154">
        <v>0.1</v>
      </c>
      <c r="E987" s="154">
        <v>0.01</v>
      </c>
      <c r="F987" s="155">
        <f t="shared" si="64"/>
        <v>0.6</v>
      </c>
      <c r="G987">
        <f t="shared" si="62"/>
        <v>0.39999999999999997</v>
      </c>
      <c r="H987">
        <f t="shared" si="63"/>
        <v>0.3</v>
      </c>
      <c r="I987">
        <f t="shared" si="65"/>
        <v>0.44999999999999996</v>
      </c>
      <c r="J987" s="154"/>
    </row>
    <row r="988" spans="1:10">
      <c r="A988" t="s">
        <v>239</v>
      </c>
      <c r="B988" s="153" t="s">
        <v>1207</v>
      </c>
      <c r="C988" s="154">
        <v>49.4</v>
      </c>
      <c r="D988" s="154">
        <v>0.8</v>
      </c>
      <c r="E988" s="154">
        <v>0.14000000000000001</v>
      </c>
      <c r="F988" s="155">
        <f t="shared" si="64"/>
        <v>8.4</v>
      </c>
      <c r="G988">
        <f t="shared" si="62"/>
        <v>5.6</v>
      </c>
      <c r="H988">
        <f t="shared" si="63"/>
        <v>4.2</v>
      </c>
      <c r="I988">
        <f t="shared" si="65"/>
        <v>6.3000000000000007</v>
      </c>
      <c r="J988" s="154"/>
    </row>
    <row r="989" spans="1:10">
      <c r="A989" t="s">
        <v>239</v>
      </c>
      <c r="B989" s="153" t="s">
        <v>1208</v>
      </c>
      <c r="C989" s="154">
        <v>57.6</v>
      </c>
      <c r="D989" s="154">
        <v>0.8</v>
      </c>
      <c r="E989" s="154">
        <v>0.16</v>
      </c>
      <c r="F989" s="155">
        <f t="shared" si="64"/>
        <v>9.6</v>
      </c>
      <c r="G989">
        <f t="shared" si="62"/>
        <v>6.3999999999999995</v>
      </c>
      <c r="H989">
        <f t="shared" si="63"/>
        <v>4.8</v>
      </c>
      <c r="I989">
        <f t="shared" si="65"/>
        <v>7.1999999999999993</v>
      </c>
      <c r="J989" s="154"/>
    </row>
    <row r="990" spans="1:10">
      <c r="A990" t="s">
        <v>239</v>
      </c>
      <c r="B990" s="153" t="s">
        <v>1209</v>
      </c>
      <c r="C990" s="154">
        <v>62.8</v>
      </c>
      <c r="D990" s="154">
        <v>0.8</v>
      </c>
      <c r="E990" s="154">
        <v>0.17599999999999999</v>
      </c>
      <c r="F990" s="155">
        <f t="shared" si="64"/>
        <v>10.559999999999999</v>
      </c>
      <c r="G990">
        <f t="shared" si="62"/>
        <v>7.0399999999999991</v>
      </c>
      <c r="H990">
        <f t="shared" si="63"/>
        <v>5.2799999999999994</v>
      </c>
      <c r="I990">
        <f t="shared" si="65"/>
        <v>7.919999999999999</v>
      </c>
      <c r="J990" s="154"/>
    </row>
    <row r="991" spans="1:10">
      <c r="A991" t="s">
        <v>239</v>
      </c>
      <c r="B991" s="153" t="s">
        <v>1210</v>
      </c>
      <c r="C991" s="154">
        <v>67.3</v>
      </c>
      <c r="D991" s="154">
        <v>0.8</v>
      </c>
      <c r="E991" s="154">
        <v>0.188</v>
      </c>
      <c r="F991" s="155">
        <f t="shared" si="64"/>
        <v>11.28</v>
      </c>
      <c r="G991">
        <f t="shared" si="62"/>
        <v>7.52</v>
      </c>
      <c r="H991">
        <f t="shared" si="63"/>
        <v>5.64</v>
      </c>
      <c r="I991">
        <f t="shared" si="65"/>
        <v>8.4599999999999991</v>
      </c>
      <c r="J991" s="154"/>
    </row>
    <row r="992" spans="1:10">
      <c r="A992" t="s">
        <v>239</v>
      </c>
      <c r="B992" s="153" t="s">
        <v>1211</v>
      </c>
      <c r="C992" s="154">
        <v>68.3</v>
      </c>
      <c r="D992" s="154">
        <v>0.8</v>
      </c>
      <c r="E992" s="154">
        <v>0.192</v>
      </c>
      <c r="F992" s="155">
        <f t="shared" si="64"/>
        <v>11.52</v>
      </c>
      <c r="G992">
        <f t="shared" si="62"/>
        <v>7.68</v>
      </c>
      <c r="H992">
        <f t="shared" si="63"/>
        <v>5.76</v>
      </c>
      <c r="I992">
        <f t="shared" si="65"/>
        <v>8.64</v>
      </c>
      <c r="J992" s="154"/>
    </row>
    <row r="993" spans="1:10">
      <c r="A993" t="s">
        <v>239</v>
      </c>
      <c r="B993" s="153" t="s">
        <v>1212</v>
      </c>
      <c r="C993" s="154">
        <v>78.8</v>
      </c>
      <c r="D993" s="154">
        <v>0.8</v>
      </c>
      <c r="E993" s="154">
        <v>0.22</v>
      </c>
      <c r="F993" s="155">
        <f t="shared" si="64"/>
        <v>13.2</v>
      </c>
      <c r="G993">
        <f t="shared" si="62"/>
        <v>8.7999999999999989</v>
      </c>
      <c r="H993">
        <f t="shared" si="63"/>
        <v>6.6</v>
      </c>
      <c r="I993">
        <f t="shared" si="65"/>
        <v>9.8999999999999986</v>
      </c>
      <c r="J993" s="154"/>
    </row>
    <row r="994" spans="1:10">
      <c r="A994" t="s">
        <v>239</v>
      </c>
      <c r="B994" s="153" t="s">
        <v>1213</v>
      </c>
      <c r="C994" s="154">
        <v>87.3</v>
      </c>
      <c r="D994" s="154">
        <v>0.8</v>
      </c>
      <c r="E994" s="154">
        <v>0.24399999999999999</v>
      </c>
      <c r="F994" s="155">
        <f t="shared" si="64"/>
        <v>14.64</v>
      </c>
      <c r="G994">
        <f t="shared" si="62"/>
        <v>9.76</v>
      </c>
      <c r="H994">
        <f t="shared" si="63"/>
        <v>7.32</v>
      </c>
      <c r="I994">
        <f t="shared" si="65"/>
        <v>10.98</v>
      </c>
      <c r="J994" s="154"/>
    </row>
    <row r="995" spans="1:10">
      <c r="A995" t="s">
        <v>239</v>
      </c>
      <c r="B995" s="153" t="s">
        <v>1214</v>
      </c>
      <c r="C995" s="154">
        <v>35.58</v>
      </c>
      <c r="D995" s="154">
        <v>0.8</v>
      </c>
      <c r="E995" s="154">
        <v>0.1</v>
      </c>
      <c r="F995" s="155">
        <f t="shared" si="64"/>
        <v>6</v>
      </c>
      <c r="G995">
        <f t="shared" si="62"/>
        <v>4</v>
      </c>
      <c r="H995">
        <f t="shared" si="63"/>
        <v>3</v>
      </c>
      <c r="I995">
        <f t="shared" si="65"/>
        <v>4.5</v>
      </c>
      <c r="J995" s="154"/>
    </row>
    <row r="996" spans="1:10">
      <c r="A996" t="s">
        <v>239</v>
      </c>
      <c r="B996" s="153" t="s">
        <v>1215</v>
      </c>
      <c r="C996" s="154">
        <v>37.5</v>
      </c>
      <c r="D996" s="154">
        <v>0.8</v>
      </c>
      <c r="E996" s="154">
        <v>0.10400000000000001</v>
      </c>
      <c r="F996" s="155">
        <f t="shared" si="64"/>
        <v>6.24</v>
      </c>
      <c r="G996">
        <f t="shared" si="62"/>
        <v>4.16</v>
      </c>
      <c r="H996">
        <f t="shared" si="63"/>
        <v>3.12</v>
      </c>
      <c r="I996">
        <f t="shared" si="65"/>
        <v>4.68</v>
      </c>
      <c r="J996" s="154"/>
    </row>
    <row r="997" spans="1:10">
      <c r="A997" t="s">
        <v>239</v>
      </c>
      <c r="B997" s="153" t="s">
        <v>1216</v>
      </c>
      <c r="C997" s="154">
        <v>42.4</v>
      </c>
      <c r="D997" s="154">
        <v>0.8</v>
      </c>
      <c r="E997" s="154">
        <v>0.12</v>
      </c>
      <c r="F997" s="155">
        <f t="shared" si="64"/>
        <v>7.1999999999999993</v>
      </c>
      <c r="G997">
        <f t="shared" si="62"/>
        <v>4.7999999999999989</v>
      </c>
      <c r="H997">
        <f t="shared" si="63"/>
        <v>3.5999999999999996</v>
      </c>
      <c r="I997">
        <f t="shared" si="65"/>
        <v>5.3999999999999995</v>
      </c>
      <c r="J997" s="154"/>
    </row>
    <row r="998" spans="1:10">
      <c r="A998" t="s">
        <v>239</v>
      </c>
      <c r="B998" s="153" t="s">
        <v>1217</v>
      </c>
      <c r="C998" s="154">
        <v>42</v>
      </c>
      <c r="D998" s="154">
        <v>0.8</v>
      </c>
      <c r="E998" s="154">
        <v>0.11599999999999999</v>
      </c>
      <c r="F998" s="155">
        <f t="shared" si="64"/>
        <v>6.9599999999999991</v>
      </c>
      <c r="G998">
        <f t="shared" si="62"/>
        <v>4.6399999999999988</v>
      </c>
      <c r="H998">
        <f t="shared" si="63"/>
        <v>3.4799999999999995</v>
      </c>
      <c r="I998">
        <f t="shared" si="65"/>
        <v>5.2199999999999989</v>
      </c>
      <c r="J998" s="154"/>
    </row>
    <row r="999" spans="1:10">
      <c r="A999" t="s">
        <v>239</v>
      </c>
      <c r="B999" s="153" t="s">
        <v>1218</v>
      </c>
      <c r="C999" s="154">
        <v>46.9</v>
      </c>
      <c r="D999" s="154">
        <v>0.8</v>
      </c>
      <c r="E999" s="154">
        <v>0.13200000000000001</v>
      </c>
      <c r="F999" s="155">
        <f t="shared" si="64"/>
        <v>7.92</v>
      </c>
      <c r="G999">
        <f t="shared" si="62"/>
        <v>5.2799999999999994</v>
      </c>
      <c r="H999">
        <f t="shared" si="63"/>
        <v>3.96</v>
      </c>
      <c r="I999">
        <f t="shared" si="65"/>
        <v>5.9399999999999995</v>
      </c>
      <c r="J999" s="154"/>
    </row>
    <row r="1000" spans="1:10">
      <c r="A1000" t="s">
        <v>239</v>
      </c>
      <c r="B1000" s="153" t="s">
        <v>1219</v>
      </c>
      <c r="C1000" s="154">
        <v>51.3</v>
      </c>
      <c r="D1000" s="154">
        <v>0.8</v>
      </c>
      <c r="E1000" s="154">
        <v>0.14399999999999999</v>
      </c>
      <c r="F1000" s="155">
        <f t="shared" si="64"/>
        <v>8.6399999999999988</v>
      </c>
      <c r="G1000">
        <f t="shared" si="62"/>
        <v>5.7599999999999989</v>
      </c>
      <c r="H1000">
        <f t="shared" si="63"/>
        <v>4.3199999999999994</v>
      </c>
      <c r="I1000">
        <f t="shared" si="65"/>
        <v>6.4799999999999986</v>
      </c>
      <c r="J1000" s="154"/>
    </row>
    <row r="1001" spans="1:10">
      <c r="A1001" t="s">
        <v>239</v>
      </c>
      <c r="B1001" s="153" t="s">
        <v>1220</v>
      </c>
      <c r="C1001" s="154">
        <v>72</v>
      </c>
      <c r="D1001" s="154">
        <v>1</v>
      </c>
      <c r="E1001" s="154">
        <v>0.2</v>
      </c>
      <c r="F1001" s="155">
        <f t="shared" si="64"/>
        <v>12</v>
      </c>
      <c r="G1001">
        <f t="shared" si="62"/>
        <v>8</v>
      </c>
      <c r="H1001">
        <f t="shared" si="63"/>
        <v>6</v>
      </c>
      <c r="I1001">
        <f t="shared" si="65"/>
        <v>9</v>
      </c>
      <c r="J1001" s="154"/>
    </row>
    <row r="1002" spans="1:10">
      <c r="A1002" t="s">
        <v>239</v>
      </c>
      <c r="B1002" s="153" t="s">
        <v>1221</v>
      </c>
      <c r="C1002" s="154">
        <v>86.2</v>
      </c>
      <c r="D1002" s="154">
        <v>1</v>
      </c>
      <c r="E1002" s="154">
        <v>0.248</v>
      </c>
      <c r="F1002" s="155">
        <f t="shared" si="64"/>
        <v>14.879999999999999</v>
      </c>
      <c r="G1002">
        <f t="shared" si="62"/>
        <v>9.9199999999999982</v>
      </c>
      <c r="H1002">
        <f t="shared" si="63"/>
        <v>7.4399999999999995</v>
      </c>
      <c r="I1002">
        <f t="shared" si="65"/>
        <v>11.16</v>
      </c>
      <c r="J1002" s="154"/>
    </row>
    <row r="1003" spans="1:10">
      <c r="A1003" t="s">
        <v>239</v>
      </c>
      <c r="B1003" s="153" t="s">
        <v>1222</v>
      </c>
      <c r="C1003" s="154">
        <v>88</v>
      </c>
      <c r="D1003" s="154">
        <v>1</v>
      </c>
      <c r="E1003" s="154">
        <v>0.248</v>
      </c>
      <c r="F1003" s="155">
        <f t="shared" si="64"/>
        <v>14.879999999999999</v>
      </c>
      <c r="G1003">
        <f t="shared" si="62"/>
        <v>9.9199999999999982</v>
      </c>
      <c r="H1003">
        <f t="shared" si="63"/>
        <v>7.4399999999999995</v>
      </c>
      <c r="I1003">
        <f t="shared" si="65"/>
        <v>11.16</v>
      </c>
      <c r="J1003" s="154"/>
    </row>
    <row r="1004" spans="1:10">
      <c r="A1004" t="s">
        <v>239</v>
      </c>
      <c r="B1004" s="153" t="s">
        <v>1223</v>
      </c>
      <c r="C1004" s="154">
        <v>45</v>
      </c>
      <c r="D1004" s="154">
        <v>1</v>
      </c>
      <c r="E1004" s="154">
        <v>0.128</v>
      </c>
      <c r="F1004" s="155">
        <f t="shared" si="64"/>
        <v>7.68</v>
      </c>
      <c r="G1004">
        <f t="shared" si="62"/>
        <v>5.1199999999999992</v>
      </c>
      <c r="H1004">
        <f t="shared" si="63"/>
        <v>3.84</v>
      </c>
      <c r="I1004">
        <f t="shared" si="65"/>
        <v>5.76</v>
      </c>
      <c r="J1004" s="154"/>
    </row>
    <row r="1005" spans="1:10">
      <c r="A1005" t="s">
        <v>239</v>
      </c>
      <c r="B1005" s="153" t="s">
        <v>1224</v>
      </c>
      <c r="C1005" s="154">
        <v>59.1</v>
      </c>
      <c r="D1005" s="154">
        <v>1</v>
      </c>
      <c r="E1005" s="154">
        <v>0.16399999999999998</v>
      </c>
      <c r="F1005" s="155">
        <f t="shared" si="64"/>
        <v>9.8399999999999981</v>
      </c>
      <c r="G1005">
        <f t="shared" si="62"/>
        <v>6.5599999999999987</v>
      </c>
      <c r="H1005">
        <f t="shared" si="63"/>
        <v>4.919999999999999</v>
      </c>
      <c r="I1005">
        <f t="shared" si="65"/>
        <v>7.379999999999999</v>
      </c>
      <c r="J1005" s="154"/>
    </row>
    <row r="1006" spans="1:10">
      <c r="A1006" t="s">
        <v>239</v>
      </c>
      <c r="B1006" s="153" t="s">
        <v>1225</v>
      </c>
      <c r="C1006" s="154">
        <v>22.2</v>
      </c>
      <c r="D1006" s="154">
        <v>0.6</v>
      </c>
      <c r="E1006" s="154">
        <v>6.4000000000000001E-2</v>
      </c>
      <c r="F1006" s="155">
        <f t="shared" si="64"/>
        <v>3.84</v>
      </c>
      <c r="G1006">
        <f t="shared" si="62"/>
        <v>2.5599999999999996</v>
      </c>
      <c r="H1006">
        <f t="shared" si="63"/>
        <v>1.92</v>
      </c>
      <c r="I1006">
        <f t="shared" si="65"/>
        <v>2.88</v>
      </c>
      <c r="J1006" s="154"/>
    </row>
    <row r="1007" spans="1:10">
      <c r="A1007" t="s">
        <v>239</v>
      </c>
      <c r="B1007" s="153" t="s">
        <v>1226</v>
      </c>
      <c r="C1007" s="154">
        <v>26.3</v>
      </c>
      <c r="D1007" s="154">
        <v>0.6</v>
      </c>
      <c r="E1007" s="154">
        <v>7.1999999999999995E-2</v>
      </c>
      <c r="F1007" s="155">
        <f t="shared" si="64"/>
        <v>4.3199999999999994</v>
      </c>
      <c r="G1007">
        <f t="shared" si="62"/>
        <v>2.8799999999999994</v>
      </c>
      <c r="H1007">
        <f t="shared" si="63"/>
        <v>2.1599999999999997</v>
      </c>
      <c r="I1007">
        <f t="shared" si="65"/>
        <v>3.2399999999999993</v>
      </c>
      <c r="J1007" s="154"/>
    </row>
    <row r="1008" spans="1:10">
      <c r="A1008" t="s">
        <v>239</v>
      </c>
      <c r="B1008" s="153" t="s">
        <v>1227</v>
      </c>
      <c r="C1008" s="154">
        <v>34.1</v>
      </c>
      <c r="D1008" s="154">
        <v>0.6</v>
      </c>
      <c r="E1008" s="154">
        <v>9.6000000000000002E-2</v>
      </c>
      <c r="F1008" s="155">
        <f t="shared" si="64"/>
        <v>5.76</v>
      </c>
      <c r="G1008">
        <f t="shared" si="62"/>
        <v>3.84</v>
      </c>
      <c r="H1008">
        <f t="shared" si="63"/>
        <v>2.88</v>
      </c>
      <c r="I1008">
        <f t="shared" si="65"/>
        <v>4.32</v>
      </c>
      <c r="J1008" s="154"/>
    </row>
    <row r="1009" spans="1:10">
      <c r="A1009" t="s">
        <v>239</v>
      </c>
      <c r="B1009" s="153" t="s">
        <v>1228</v>
      </c>
      <c r="C1009" s="154">
        <v>57.6</v>
      </c>
      <c r="D1009" s="154">
        <v>0.8</v>
      </c>
      <c r="E1009" s="154">
        <v>0.16</v>
      </c>
      <c r="F1009" s="155">
        <f t="shared" si="64"/>
        <v>9.6</v>
      </c>
      <c r="G1009">
        <f t="shared" si="62"/>
        <v>6.3999999999999995</v>
      </c>
      <c r="H1009">
        <f t="shared" si="63"/>
        <v>4.8</v>
      </c>
      <c r="I1009">
        <f t="shared" si="65"/>
        <v>7.1999999999999993</v>
      </c>
      <c r="J1009" s="154"/>
    </row>
    <row r="1010" spans="1:10">
      <c r="A1010" t="s">
        <v>239</v>
      </c>
      <c r="B1010" s="153" t="s">
        <v>1229</v>
      </c>
      <c r="C1010" s="154">
        <v>62.8</v>
      </c>
      <c r="D1010" s="154">
        <v>0.8</v>
      </c>
      <c r="E1010" s="154">
        <v>0.17599999999999999</v>
      </c>
      <c r="F1010" s="155">
        <f t="shared" si="64"/>
        <v>10.559999999999999</v>
      </c>
      <c r="G1010">
        <f t="shared" si="62"/>
        <v>7.0399999999999991</v>
      </c>
      <c r="H1010">
        <f t="shared" si="63"/>
        <v>5.2799999999999994</v>
      </c>
      <c r="I1010">
        <f t="shared" si="65"/>
        <v>7.919999999999999</v>
      </c>
      <c r="J1010" s="154"/>
    </row>
    <row r="1011" spans="1:10">
      <c r="A1011" t="s">
        <v>239</v>
      </c>
      <c r="B1011" s="153" t="s">
        <v>1230</v>
      </c>
      <c r="C1011" s="154">
        <v>67.3</v>
      </c>
      <c r="D1011" s="154">
        <v>0.8</v>
      </c>
      <c r="E1011" s="154">
        <v>0.188</v>
      </c>
      <c r="F1011" s="155">
        <f t="shared" si="64"/>
        <v>11.28</v>
      </c>
      <c r="G1011">
        <f t="shared" si="62"/>
        <v>7.52</v>
      </c>
      <c r="H1011">
        <f t="shared" si="63"/>
        <v>5.64</v>
      </c>
      <c r="I1011">
        <f t="shared" si="65"/>
        <v>8.4599999999999991</v>
      </c>
      <c r="J1011" s="154"/>
    </row>
    <row r="1012" spans="1:10">
      <c r="A1012" t="s">
        <v>239</v>
      </c>
      <c r="B1012" s="153" t="s">
        <v>1231</v>
      </c>
      <c r="C1012" s="154">
        <v>70.400000000000006</v>
      </c>
      <c r="D1012" s="154">
        <v>0.8</v>
      </c>
      <c r="E1012" s="154">
        <v>0.19600000000000001</v>
      </c>
      <c r="F1012" s="155">
        <f t="shared" si="64"/>
        <v>11.76</v>
      </c>
      <c r="G1012">
        <f t="shared" si="62"/>
        <v>7.84</v>
      </c>
      <c r="H1012">
        <f t="shared" si="63"/>
        <v>5.88</v>
      </c>
      <c r="I1012">
        <f t="shared" si="65"/>
        <v>8.82</v>
      </c>
      <c r="J1012" s="154"/>
    </row>
    <row r="1013" spans="1:10">
      <c r="A1013" t="s">
        <v>239</v>
      </c>
      <c r="B1013" s="153" t="s">
        <v>1232</v>
      </c>
      <c r="C1013" s="154">
        <v>78.8</v>
      </c>
      <c r="D1013" s="154">
        <v>0.8</v>
      </c>
      <c r="E1013" s="154">
        <v>0.22</v>
      </c>
      <c r="F1013" s="155">
        <f t="shared" si="64"/>
        <v>13.2</v>
      </c>
      <c r="G1013">
        <f t="shared" si="62"/>
        <v>8.7999999999999989</v>
      </c>
      <c r="H1013">
        <f t="shared" si="63"/>
        <v>6.6</v>
      </c>
      <c r="I1013">
        <f t="shared" si="65"/>
        <v>9.8999999999999986</v>
      </c>
      <c r="J1013" s="154"/>
    </row>
    <row r="1014" spans="1:10">
      <c r="A1014" t="s">
        <v>239</v>
      </c>
      <c r="B1014" s="153" t="s">
        <v>1233</v>
      </c>
      <c r="C1014" s="154">
        <v>87.3</v>
      </c>
      <c r="D1014" s="154">
        <v>0.8</v>
      </c>
      <c r="E1014" s="154">
        <v>0.24399999999999999</v>
      </c>
      <c r="F1014" s="155">
        <f t="shared" si="64"/>
        <v>14.64</v>
      </c>
      <c r="G1014">
        <f t="shared" si="62"/>
        <v>9.76</v>
      </c>
      <c r="H1014">
        <f t="shared" si="63"/>
        <v>7.32</v>
      </c>
      <c r="I1014">
        <f t="shared" si="65"/>
        <v>10.98</v>
      </c>
      <c r="J1014" s="154"/>
    </row>
    <row r="1015" spans="1:10">
      <c r="A1015" t="s">
        <v>239</v>
      </c>
      <c r="B1015" s="153" t="s">
        <v>1234</v>
      </c>
      <c r="C1015" s="154">
        <v>35.700000000000003</v>
      </c>
      <c r="D1015" s="154">
        <v>0.8</v>
      </c>
      <c r="E1015" s="154">
        <v>0.1</v>
      </c>
      <c r="F1015" s="155">
        <f t="shared" si="64"/>
        <v>6</v>
      </c>
      <c r="G1015">
        <f t="shared" si="62"/>
        <v>4</v>
      </c>
      <c r="H1015">
        <f t="shared" si="63"/>
        <v>3</v>
      </c>
      <c r="I1015">
        <f t="shared" si="65"/>
        <v>4.5</v>
      </c>
      <c r="J1015" s="154"/>
    </row>
    <row r="1016" spans="1:10">
      <c r="A1016" t="s">
        <v>239</v>
      </c>
      <c r="B1016" s="153" t="s">
        <v>1235</v>
      </c>
      <c r="C1016" s="154">
        <v>37.5</v>
      </c>
      <c r="D1016" s="154">
        <v>0.8</v>
      </c>
      <c r="E1016" s="154">
        <v>0.10400000000000001</v>
      </c>
      <c r="F1016" s="155">
        <f t="shared" si="64"/>
        <v>6.24</v>
      </c>
      <c r="G1016">
        <f t="shared" si="62"/>
        <v>4.16</v>
      </c>
      <c r="H1016">
        <f t="shared" si="63"/>
        <v>3.12</v>
      </c>
      <c r="I1016">
        <f t="shared" si="65"/>
        <v>4.68</v>
      </c>
      <c r="J1016" s="154"/>
    </row>
    <row r="1017" spans="1:10">
      <c r="A1017" t="s">
        <v>239</v>
      </c>
      <c r="B1017" s="153" t="s">
        <v>1236</v>
      </c>
      <c r="C1017" s="154">
        <v>42.4</v>
      </c>
      <c r="D1017" s="154">
        <v>0.8</v>
      </c>
      <c r="E1017" s="154">
        <v>0.12</v>
      </c>
      <c r="F1017" s="155">
        <f t="shared" si="64"/>
        <v>7.1999999999999993</v>
      </c>
      <c r="G1017">
        <f t="shared" si="62"/>
        <v>4.7999999999999989</v>
      </c>
      <c r="H1017">
        <f t="shared" si="63"/>
        <v>3.5999999999999996</v>
      </c>
      <c r="I1017">
        <f t="shared" si="65"/>
        <v>5.3999999999999995</v>
      </c>
      <c r="J1017" s="154"/>
    </row>
    <row r="1018" spans="1:10">
      <c r="A1018" t="s">
        <v>239</v>
      </c>
      <c r="B1018" s="153" t="s">
        <v>1237</v>
      </c>
      <c r="C1018" s="154">
        <v>42</v>
      </c>
      <c r="D1018" s="154">
        <v>0.8</v>
      </c>
      <c r="E1018" s="154">
        <v>0.11599999999999999</v>
      </c>
      <c r="F1018" s="155">
        <f t="shared" si="64"/>
        <v>6.9599999999999991</v>
      </c>
      <c r="G1018">
        <f t="shared" si="62"/>
        <v>4.6399999999999988</v>
      </c>
      <c r="H1018">
        <f t="shared" si="63"/>
        <v>3.4799999999999995</v>
      </c>
      <c r="I1018">
        <f t="shared" si="65"/>
        <v>5.2199999999999989</v>
      </c>
      <c r="J1018" s="154"/>
    </row>
    <row r="1019" spans="1:10">
      <c r="A1019" t="s">
        <v>239</v>
      </c>
      <c r="B1019" s="153" t="s">
        <v>1238</v>
      </c>
      <c r="C1019" s="154">
        <v>46.9</v>
      </c>
      <c r="D1019" s="154">
        <v>0.8</v>
      </c>
      <c r="E1019" s="154">
        <v>0.13200000000000001</v>
      </c>
      <c r="F1019" s="155">
        <f t="shared" si="64"/>
        <v>7.92</v>
      </c>
      <c r="G1019">
        <f t="shared" si="62"/>
        <v>5.2799999999999994</v>
      </c>
      <c r="H1019">
        <f t="shared" si="63"/>
        <v>3.96</v>
      </c>
      <c r="I1019">
        <f t="shared" si="65"/>
        <v>5.9399999999999995</v>
      </c>
      <c r="J1019" s="154"/>
    </row>
    <row r="1020" spans="1:10">
      <c r="A1020" t="s">
        <v>239</v>
      </c>
      <c r="B1020" s="153" t="s">
        <v>1239</v>
      </c>
      <c r="C1020" s="154">
        <v>51.3</v>
      </c>
      <c r="D1020" s="154">
        <v>0.8</v>
      </c>
      <c r="E1020" s="154">
        <v>0.14399999999999999</v>
      </c>
      <c r="F1020" s="155">
        <f t="shared" si="64"/>
        <v>8.6399999999999988</v>
      </c>
      <c r="G1020">
        <f t="shared" si="62"/>
        <v>5.7599999999999989</v>
      </c>
      <c r="H1020">
        <f t="shared" si="63"/>
        <v>4.3199999999999994</v>
      </c>
      <c r="I1020">
        <f t="shared" si="65"/>
        <v>6.4799999999999986</v>
      </c>
      <c r="J1020" s="154"/>
    </row>
    <row r="1021" spans="1:10">
      <c r="A1021" t="s">
        <v>239</v>
      </c>
      <c r="B1021" s="153" t="s">
        <v>1240</v>
      </c>
      <c r="C1021" s="154">
        <v>63.9</v>
      </c>
      <c r="D1021" s="154">
        <v>0.88</v>
      </c>
      <c r="E1021" s="154">
        <v>0.18</v>
      </c>
      <c r="F1021" s="155">
        <f t="shared" si="64"/>
        <v>10.799999999999999</v>
      </c>
      <c r="G1021">
        <f t="shared" si="62"/>
        <v>7.1999999999999993</v>
      </c>
      <c r="H1021">
        <f t="shared" si="63"/>
        <v>5.3999999999999995</v>
      </c>
      <c r="I1021">
        <f t="shared" si="65"/>
        <v>8.1</v>
      </c>
      <c r="J1021" s="154"/>
    </row>
    <row r="1022" spans="1:10">
      <c r="A1022" t="s">
        <v>239</v>
      </c>
      <c r="B1022" s="153" t="s">
        <v>1241</v>
      </c>
      <c r="C1022" s="154">
        <v>69.7</v>
      </c>
      <c r="D1022" s="154">
        <v>0.88</v>
      </c>
      <c r="E1022" s="154">
        <v>0.19600000000000001</v>
      </c>
      <c r="F1022" s="155">
        <f t="shared" si="64"/>
        <v>11.76</v>
      </c>
      <c r="G1022">
        <f t="shared" si="62"/>
        <v>7.84</v>
      </c>
      <c r="H1022">
        <f t="shared" si="63"/>
        <v>5.88</v>
      </c>
      <c r="I1022">
        <f t="shared" si="65"/>
        <v>8.82</v>
      </c>
      <c r="J1022" s="154"/>
    </row>
    <row r="1023" spans="1:10">
      <c r="A1023" t="s">
        <v>239</v>
      </c>
      <c r="B1023" s="153" t="s">
        <v>1242</v>
      </c>
      <c r="C1023" s="154">
        <v>74.900000000000006</v>
      </c>
      <c r="D1023" s="154">
        <v>0.88</v>
      </c>
      <c r="E1023" s="154">
        <v>0.20800000000000002</v>
      </c>
      <c r="F1023" s="155">
        <f t="shared" si="64"/>
        <v>12.48</v>
      </c>
      <c r="G1023">
        <f t="shared" si="62"/>
        <v>8.32</v>
      </c>
      <c r="H1023">
        <f t="shared" si="63"/>
        <v>6.24</v>
      </c>
      <c r="I1023">
        <f t="shared" si="65"/>
        <v>9.36</v>
      </c>
      <c r="J1023" s="154"/>
    </row>
    <row r="1024" spans="1:10">
      <c r="A1024" t="s">
        <v>239</v>
      </c>
      <c r="B1024" s="153" t="s">
        <v>1243</v>
      </c>
      <c r="C1024" s="154">
        <v>78.3</v>
      </c>
      <c r="D1024" s="154">
        <v>0.88</v>
      </c>
      <c r="E1024" s="154">
        <v>0.22</v>
      </c>
      <c r="F1024" s="155">
        <f t="shared" si="64"/>
        <v>13.2</v>
      </c>
      <c r="G1024">
        <f t="shared" si="62"/>
        <v>8.7999999999999989</v>
      </c>
      <c r="H1024">
        <f t="shared" si="63"/>
        <v>6.6</v>
      </c>
      <c r="I1024">
        <f t="shared" si="65"/>
        <v>9.8999999999999986</v>
      </c>
      <c r="J1024" s="154"/>
    </row>
    <row r="1025" spans="1:10">
      <c r="A1025" t="s">
        <v>239</v>
      </c>
      <c r="B1025" s="153" t="s">
        <v>1244</v>
      </c>
      <c r="C1025" s="154">
        <v>87.7</v>
      </c>
      <c r="D1025" s="154">
        <v>0.88</v>
      </c>
      <c r="E1025" s="154">
        <v>0.24399999999999999</v>
      </c>
      <c r="F1025" s="155">
        <f t="shared" si="64"/>
        <v>14.64</v>
      </c>
      <c r="G1025">
        <f t="shared" si="62"/>
        <v>9.76</v>
      </c>
      <c r="H1025">
        <f t="shared" si="63"/>
        <v>7.32</v>
      </c>
      <c r="I1025">
        <f t="shared" si="65"/>
        <v>10.98</v>
      </c>
      <c r="J1025" s="154"/>
    </row>
    <row r="1026" spans="1:10">
      <c r="A1026" t="s">
        <v>239</v>
      </c>
      <c r="B1026" s="153" t="s">
        <v>1245</v>
      </c>
      <c r="C1026" s="154">
        <v>93.7</v>
      </c>
      <c r="D1026" s="154">
        <v>0.88</v>
      </c>
      <c r="E1026" s="154">
        <v>0.26400000000000001</v>
      </c>
      <c r="F1026" s="155">
        <f t="shared" si="64"/>
        <v>15.84</v>
      </c>
      <c r="G1026">
        <f t="shared" ref="G1026:G1089" si="66">40/60*F1026</f>
        <v>10.559999999999999</v>
      </c>
      <c r="H1026">
        <f t="shared" ref="H1026:H1089" si="67">(30/60*F1026)</f>
        <v>7.92</v>
      </c>
      <c r="I1026">
        <f t="shared" si="65"/>
        <v>11.879999999999999</v>
      </c>
      <c r="J1026" s="154"/>
    </row>
    <row r="1027" spans="1:10">
      <c r="A1027" t="s">
        <v>239</v>
      </c>
      <c r="B1027" s="153" t="s">
        <v>1246</v>
      </c>
      <c r="C1027" s="154">
        <v>39.4</v>
      </c>
      <c r="D1027" s="154">
        <v>0.88</v>
      </c>
      <c r="E1027" s="154">
        <v>0.11200000000000002</v>
      </c>
      <c r="F1027" s="155">
        <f t="shared" ref="F1027:F1090" si="68">E1027*60</f>
        <v>6.7200000000000006</v>
      </c>
      <c r="G1027">
        <f t="shared" si="66"/>
        <v>4.4800000000000004</v>
      </c>
      <c r="H1027">
        <f t="shared" si="67"/>
        <v>3.3600000000000003</v>
      </c>
      <c r="I1027">
        <f t="shared" ref="I1027:I1090" si="69">45/60*F1027</f>
        <v>5.0400000000000009</v>
      </c>
      <c r="J1027" s="154"/>
    </row>
    <row r="1028" spans="1:10">
      <c r="A1028" t="s">
        <v>239</v>
      </c>
      <c r="B1028" s="153" t="s">
        <v>1247</v>
      </c>
      <c r="C1028" s="154">
        <v>41.5</v>
      </c>
      <c r="D1028" s="154">
        <v>0.88</v>
      </c>
      <c r="E1028" s="154">
        <v>0.11599999999999999</v>
      </c>
      <c r="F1028" s="155">
        <f t="shared" si="68"/>
        <v>6.9599999999999991</v>
      </c>
      <c r="G1028">
        <f t="shared" si="66"/>
        <v>4.6399999999999988</v>
      </c>
      <c r="H1028">
        <f t="shared" si="67"/>
        <v>3.4799999999999995</v>
      </c>
      <c r="I1028">
        <f t="shared" si="69"/>
        <v>5.2199999999999989</v>
      </c>
      <c r="J1028" s="154"/>
    </row>
    <row r="1029" spans="1:10">
      <c r="A1029" t="s">
        <v>239</v>
      </c>
      <c r="B1029" s="153" t="s">
        <v>1248</v>
      </c>
      <c r="C1029" s="154">
        <v>46.8</v>
      </c>
      <c r="D1029" s="154">
        <v>0.88</v>
      </c>
      <c r="E1029" s="154">
        <v>0.13200000000000001</v>
      </c>
      <c r="F1029" s="155">
        <f t="shared" si="68"/>
        <v>7.92</v>
      </c>
      <c r="G1029">
        <f t="shared" si="66"/>
        <v>5.2799999999999994</v>
      </c>
      <c r="H1029">
        <f t="shared" si="67"/>
        <v>3.96</v>
      </c>
      <c r="I1029">
        <f t="shared" si="69"/>
        <v>5.9399999999999995</v>
      </c>
      <c r="J1029" s="154"/>
    </row>
    <row r="1030" spans="1:10">
      <c r="A1030" t="s">
        <v>239</v>
      </c>
      <c r="B1030" s="153" t="s">
        <v>1249</v>
      </c>
      <c r="C1030" s="154">
        <v>46.4</v>
      </c>
      <c r="D1030" s="154">
        <v>0.88</v>
      </c>
      <c r="E1030" s="154">
        <v>0.128</v>
      </c>
      <c r="F1030" s="155">
        <f t="shared" si="68"/>
        <v>7.68</v>
      </c>
      <c r="G1030">
        <f t="shared" si="66"/>
        <v>5.1199999999999992</v>
      </c>
      <c r="H1030">
        <f t="shared" si="67"/>
        <v>3.84</v>
      </c>
      <c r="I1030">
        <f t="shared" si="69"/>
        <v>5.76</v>
      </c>
      <c r="J1030" s="154"/>
    </row>
    <row r="1031" spans="1:10">
      <c r="A1031" t="s">
        <v>239</v>
      </c>
      <c r="B1031" s="153" t="s">
        <v>1250</v>
      </c>
      <c r="C1031" s="154">
        <v>52</v>
      </c>
      <c r="D1031" s="154">
        <v>0.88</v>
      </c>
      <c r="E1031" s="154">
        <v>0.14399999999999999</v>
      </c>
      <c r="F1031" s="155">
        <f t="shared" si="68"/>
        <v>8.6399999999999988</v>
      </c>
      <c r="G1031">
        <f t="shared" si="66"/>
        <v>5.7599999999999989</v>
      </c>
      <c r="H1031">
        <f t="shared" si="67"/>
        <v>4.3199999999999994</v>
      </c>
      <c r="I1031">
        <f t="shared" si="69"/>
        <v>6.4799999999999986</v>
      </c>
      <c r="J1031" s="154"/>
    </row>
    <row r="1032" spans="1:10">
      <c r="A1032" t="s">
        <v>239</v>
      </c>
      <c r="B1032" s="153" t="s">
        <v>1251</v>
      </c>
      <c r="C1032" s="154">
        <v>56.8</v>
      </c>
      <c r="D1032" s="154">
        <v>0.88</v>
      </c>
      <c r="E1032" s="154">
        <v>0.16</v>
      </c>
      <c r="F1032" s="155">
        <f t="shared" si="68"/>
        <v>9.6</v>
      </c>
      <c r="G1032">
        <f t="shared" si="66"/>
        <v>6.3999999999999995</v>
      </c>
      <c r="H1032">
        <f t="shared" si="67"/>
        <v>4.8</v>
      </c>
      <c r="I1032">
        <f t="shared" si="69"/>
        <v>7.1999999999999993</v>
      </c>
      <c r="J1032" s="154"/>
    </row>
    <row r="1033" spans="1:10">
      <c r="A1033" t="s">
        <v>239</v>
      </c>
      <c r="B1033" s="153" t="s">
        <v>1252</v>
      </c>
      <c r="C1033" s="154">
        <v>76.5</v>
      </c>
      <c r="D1033" s="154">
        <v>1.04</v>
      </c>
      <c r="E1033" s="154">
        <v>0.21600000000000003</v>
      </c>
      <c r="F1033" s="155">
        <f t="shared" si="68"/>
        <v>12.96</v>
      </c>
      <c r="G1033">
        <f t="shared" si="66"/>
        <v>8.64</v>
      </c>
      <c r="H1033">
        <f t="shared" si="67"/>
        <v>6.48</v>
      </c>
      <c r="I1033">
        <f t="shared" si="69"/>
        <v>9.7200000000000006</v>
      </c>
      <c r="J1033" s="154"/>
    </row>
    <row r="1034" spans="1:10">
      <c r="A1034" t="s">
        <v>239</v>
      </c>
      <c r="B1034" s="153" t="s">
        <v>1253</v>
      </c>
      <c r="C1034" s="154">
        <v>83.6</v>
      </c>
      <c r="D1034" s="154">
        <v>1.04</v>
      </c>
      <c r="E1034" s="154">
        <v>0.23599999999999999</v>
      </c>
      <c r="F1034" s="155">
        <f t="shared" si="68"/>
        <v>14.16</v>
      </c>
      <c r="G1034">
        <f t="shared" si="66"/>
        <v>9.44</v>
      </c>
      <c r="H1034">
        <f t="shared" si="67"/>
        <v>7.08</v>
      </c>
      <c r="I1034">
        <f t="shared" si="69"/>
        <v>10.620000000000001</v>
      </c>
      <c r="J1034" s="154"/>
    </row>
    <row r="1035" spans="1:10">
      <c r="A1035" t="s">
        <v>239</v>
      </c>
      <c r="B1035" s="153" t="s">
        <v>1254</v>
      </c>
      <c r="C1035" s="154">
        <v>90</v>
      </c>
      <c r="D1035" s="154">
        <v>1.04</v>
      </c>
      <c r="E1035" s="154">
        <v>0.252</v>
      </c>
      <c r="F1035" s="155">
        <f t="shared" si="68"/>
        <v>15.120000000000001</v>
      </c>
      <c r="G1035">
        <f t="shared" si="66"/>
        <v>10.08</v>
      </c>
      <c r="H1035">
        <f t="shared" si="67"/>
        <v>7.5600000000000005</v>
      </c>
      <c r="I1035">
        <f t="shared" si="69"/>
        <v>11.34</v>
      </c>
      <c r="J1035" s="154"/>
    </row>
    <row r="1036" spans="1:10">
      <c r="A1036" t="s">
        <v>239</v>
      </c>
      <c r="B1036" s="153" t="s">
        <v>1255</v>
      </c>
      <c r="C1036" s="154">
        <v>94</v>
      </c>
      <c r="D1036" s="154">
        <v>1.04</v>
      </c>
      <c r="E1036" s="154">
        <v>0.26400000000000001</v>
      </c>
      <c r="F1036" s="155">
        <f t="shared" si="68"/>
        <v>15.84</v>
      </c>
      <c r="G1036">
        <f t="shared" si="66"/>
        <v>10.559999999999999</v>
      </c>
      <c r="H1036">
        <f t="shared" si="67"/>
        <v>7.92</v>
      </c>
      <c r="I1036">
        <f t="shared" si="69"/>
        <v>11.879999999999999</v>
      </c>
      <c r="J1036" s="154"/>
    </row>
    <row r="1037" spans="1:10">
      <c r="A1037" t="s">
        <v>239</v>
      </c>
      <c r="B1037" s="153" t="s">
        <v>1256</v>
      </c>
      <c r="C1037" s="154">
        <v>106</v>
      </c>
      <c r="D1037" s="154">
        <v>1.04</v>
      </c>
      <c r="E1037" s="154">
        <v>0.29599999999999999</v>
      </c>
      <c r="F1037" s="155">
        <f t="shared" si="68"/>
        <v>17.759999999999998</v>
      </c>
      <c r="G1037">
        <f t="shared" si="66"/>
        <v>11.839999999999998</v>
      </c>
      <c r="H1037">
        <f t="shared" si="67"/>
        <v>8.879999999999999</v>
      </c>
      <c r="I1037">
        <f t="shared" si="69"/>
        <v>13.319999999999999</v>
      </c>
      <c r="J1037" s="154"/>
    </row>
    <row r="1038" spans="1:10">
      <c r="A1038" t="s">
        <v>239</v>
      </c>
      <c r="B1038" s="153" t="s">
        <v>1257</v>
      </c>
      <c r="C1038" s="154">
        <v>117</v>
      </c>
      <c r="D1038" s="154">
        <v>1.04</v>
      </c>
      <c r="E1038" s="154">
        <v>0.32799999999999996</v>
      </c>
      <c r="F1038" s="155">
        <f t="shared" si="68"/>
        <v>19.679999999999996</v>
      </c>
      <c r="G1038">
        <f t="shared" si="66"/>
        <v>13.119999999999997</v>
      </c>
      <c r="H1038">
        <f t="shared" si="67"/>
        <v>9.8399999999999981</v>
      </c>
      <c r="I1038">
        <f t="shared" si="69"/>
        <v>14.759999999999998</v>
      </c>
      <c r="J1038" s="154"/>
    </row>
    <row r="1039" spans="1:10">
      <c r="A1039" t="s">
        <v>239</v>
      </c>
      <c r="B1039" s="153" t="s">
        <v>1258</v>
      </c>
      <c r="C1039" s="154">
        <v>127</v>
      </c>
      <c r="D1039" s="154">
        <v>1.04</v>
      </c>
      <c r="E1039" s="154">
        <v>0.35599999999999998</v>
      </c>
      <c r="F1039" s="155">
        <f t="shared" si="68"/>
        <v>21.36</v>
      </c>
      <c r="G1039">
        <f t="shared" si="66"/>
        <v>14.239999999999998</v>
      </c>
      <c r="H1039">
        <f t="shared" si="67"/>
        <v>10.68</v>
      </c>
      <c r="I1039">
        <f t="shared" si="69"/>
        <v>16.02</v>
      </c>
      <c r="J1039" s="154"/>
    </row>
    <row r="1040" spans="1:10">
      <c r="A1040" t="s">
        <v>239</v>
      </c>
      <c r="B1040" s="153" t="s">
        <v>1259</v>
      </c>
      <c r="C1040" s="154">
        <v>47</v>
      </c>
      <c r="D1040" s="154">
        <v>1.04</v>
      </c>
      <c r="E1040" s="154">
        <v>0.13200000000000001</v>
      </c>
      <c r="F1040" s="155">
        <f t="shared" si="68"/>
        <v>7.92</v>
      </c>
      <c r="G1040">
        <f t="shared" si="66"/>
        <v>5.2799999999999994</v>
      </c>
      <c r="H1040">
        <f t="shared" si="67"/>
        <v>3.96</v>
      </c>
      <c r="I1040">
        <f t="shared" si="69"/>
        <v>5.9399999999999995</v>
      </c>
      <c r="J1040" s="154"/>
    </row>
    <row r="1041" spans="1:10">
      <c r="A1041" t="s">
        <v>239</v>
      </c>
      <c r="B1041" s="153" t="s">
        <v>1260</v>
      </c>
      <c r="C1041" s="154">
        <v>55.6</v>
      </c>
      <c r="D1041" s="154">
        <v>1.04</v>
      </c>
      <c r="E1041" s="154">
        <v>0.156</v>
      </c>
      <c r="F1041" s="155">
        <f t="shared" si="68"/>
        <v>9.36</v>
      </c>
      <c r="G1041">
        <f t="shared" si="66"/>
        <v>6.2399999999999993</v>
      </c>
      <c r="H1041">
        <f t="shared" si="67"/>
        <v>4.68</v>
      </c>
      <c r="I1041">
        <f t="shared" si="69"/>
        <v>7.02</v>
      </c>
      <c r="J1041" s="154"/>
    </row>
    <row r="1042" spans="1:10">
      <c r="A1042" t="s">
        <v>239</v>
      </c>
      <c r="B1042" s="153" t="s">
        <v>1261</v>
      </c>
      <c r="C1042" s="154">
        <v>55.4</v>
      </c>
      <c r="D1042" s="154">
        <v>1.04</v>
      </c>
      <c r="E1042" s="154">
        <v>0.156</v>
      </c>
      <c r="F1042" s="155">
        <f t="shared" si="68"/>
        <v>9.36</v>
      </c>
      <c r="G1042">
        <f t="shared" si="66"/>
        <v>6.2399999999999993</v>
      </c>
      <c r="H1042">
        <f t="shared" si="67"/>
        <v>4.68</v>
      </c>
      <c r="I1042">
        <f t="shared" si="69"/>
        <v>7.02</v>
      </c>
      <c r="J1042" s="154"/>
    </row>
    <row r="1043" spans="1:10">
      <c r="A1043" t="s">
        <v>239</v>
      </c>
      <c r="B1043" s="153" t="s">
        <v>1262</v>
      </c>
      <c r="C1043" s="154">
        <v>62</v>
      </c>
      <c r="D1043" s="154">
        <v>1.04</v>
      </c>
      <c r="E1043" s="154">
        <v>0.17199999999999999</v>
      </c>
      <c r="F1043" s="155">
        <f t="shared" si="68"/>
        <v>10.319999999999999</v>
      </c>
      <c r="G1043">
        <f t="shared" si="66"/>
        <v>6.879999999999999</v>
      </c>
      <c r="H1043">
        <f t="shared" si="67"/>
        <v>5.1599999999999993</v>
      </c>
      <c r="I1043">
        <f t="shared" si="69"/>
        <v>7.7399999999999984</v>
      </c>
      <c r="J1043" s="154"/>
    </row>
    <row r="1044" spans="1:10">
      <c r="A1044" t="s">
        <v>239</v>
      </c>
      <c r="B1044" s="153" t="s">
        <v>1263</v>
      </c>
      <c r="C1044" s="154">
        <v>67.8</v>
      </c>
      <c r="D1044" s="154">
        <v>1.04</v>
      </c>
      <c r="E1044" s="154">
        <v>0.188</v>
      </c>
      <c r="F1044" s="155">
        <f t="shared" si="68"/>
        <v>11.28</v>
      </c>
      <c r="G1044">
        <f t="shared" si="66"/>
        <v>7.52</v>
      </c>
      <c r="H1044">
        <f t="shared" si="67"/>
        <v>5.64</v>
      </c>
      <c r="I1044">
        <f t="shared" si="69"/>
        <v>8.4599999999999991</v>
      </c>
      <c r="J1044" s="154"/>
    </row>
    <row r="1045" spans="1:10">
      <c r="A1045" t="s">
        <v>239</v>
      </c>
      <c r="B1045" s="153" t="s">
        <v>1264</v>
      </c>
      <c r="C1045" s="154">
        <v>10.3</v>
      </c>
      <c r="D1045" s="154">
        <v>0.23549999999999999</v>
      </c>
      <c r="E1045" s="154">
        <v>2.8000000000000004E-2</v>
      </c>
      <c r="F1045" s="155">
        <f t="shared" si="68"/>
        <v>1.6800000000000002</v>
      </c>
      <c r="G1045">
        <f t="shared" si="66"/>
        <v>1.1200000000000001</v>
      </c>
      <c r="H1045">
        <f t="shared" si="67"/>
        <v>0.84000000000000008</v>
      </c>
      <c r="I1045">
        <f t="shared" si="69"/>
        <v>1.2600000000000002</v>
      </c>
      <c r="J1045" s="154"/>
    </row>
    <row r="1046" spans="1:10">
      <c r="A1046" t="s">
        <v>239</v>
      </c>
      <c r="B1046" s="153" t="s">
        <v>1265</v>
      </c>
      <c r="C1046" s="154">
        <v>18.5</v>
      </c>
      <c r="D1046" s="154"/>
      <c r="E1046" s="154">
        <v>5.2000000000000005E-2</v>
      </c>
      <c r="F1046" s="155">
        <f t="shared" si="68"/>
        <v>3.12</v>
      </c>
      <c r="G1046">
        <f t="shared" si="66"/>
        <v>2.08</v>
      </c>
      <c r="H1046">
        <f t="shared" si="67"/>
        <v>1.56</v>
      </c>
      <c r="I1046">
        <f t="shared" si="69"/>
        <v>2.34</v>
      </c>
      <c r="J1046" s="154"/>
    </row>
    <row r="1047" spans="1:10">
      <c r="A1047" t="s">
        <v>239</v>
      </c>
      <c r="B1047" s="153" t="s">
        <v>1266</v>
      </c>
      <c r="C1047" s="154">
        <v>1.571</v>
      </c>
      <c r="D1047" s="154">
        <v>5.9659999999999998E-2</v>
      </c>
      <c r="E1047" s="154">
        <v>0.01</v>
      </c>
      <c r="F1047" s="155">
        <f t="shared" si="68"/>
        <v>0.6</v>
      </c>
      <c r="G1047">
        <f t="shared" si="66"/>
        <v>0.39999999999999997</v>
      </c>
      <c r="H1047">
        <f t="shared" si="67"/>
        <v>0.3</v>
      </c>
      <c r="I1047">
        <f t="shared" si="69"/>
        <v>0.44999999999999996</v>
      </c>
      <c r="J1047" s="154"/>
    </row>
    <row r="1048" spans="1:10">
      <c r="A1048" t="s">
        <v>239</v>
      </c>
      <c r="B1048" s="153" t="s">
        <v>1267</v>
      </c>
      <c r="C1048" s="154">
        <v>0.83199999999999996</v>
      </c>
      <c r="D1048" s="154">
        <v>2.9829999999999999E-2</v>
      </c>
      <c r="E1048" s="154">
        <v>0.01</v>
      </c>
      <c r="F1048" s="155">
        <f t="shared" si="68"/>
        <v>0.6</v>
      </c>
      <c r="G1048">
        <f t="shared" si="66"/>
        <v>0.39999999999999997</v>
      </c>
      <c r="H1048">
        <f t="shared" si="67"/>
        <v>0.3</v>
      </c>
      <c r="I1048">
        <f t="shared" si="69"/>
        <v>0.44999999999999996</v>
      </c>
      <c r="J1048" s="154"/>
    </row>
    <row r="1049" spans="1:10">
      <c r="A1049" t="s">
        <v>239</v>
      </c>
      <c r="B1049" s="153" t="s">
        <v>1268</v>
      </c>
      <c r="C1049" s="154">
        <v>0.86</v>
      </c>
      <c r="D1049" s="154">
        <v>0.08</v>
      </c>
      <c r="E1049" s="154">
        <v>0.01</v>
      </c>
      <c r="F1049" s="155">
        <f t="shared" si="68"/>
        <v>0.6</v>
      </c>
      <c r="G1049">
        <f t="shared" si="66"/>
        <v>0.39999999999999997</v>
      </c>
      <c r="H1049">
        <f t="shared" si="67"/>
        <v>0.3</v>
      </c>
      <c r="I1049">
        <f t="shared" si="69"/>
        <v>0.44999999999999996</v>
      </c>
      <c r="J1049" s="154"/>
    </row>
    <row r="1050" spans="1:10">
      <c r="A1050" t="s">
        <v>239</v>
      </c>
      <c r="B1050" s="153" t="s">
        <v>1269</v>
      </c>
      <c r="C1050" s="154">
        <v>1.1200000000000001</v>
      </c>
      <c r="D1050" s="154">
        <v>0.08</v>
      </c>
      <c r="E1050" s="154">
        <v>0.01</v>
      </c>
      <c r="F1050" s="155">
        <f t="shared" si="68"/>
        <v>0.6</v>
      </c>
      <c r="G1050">
        <f t="shared" si="66"/>
        <v>0.39999999999999997</v>
      </c>
      <c r="H1050">
        <f t="shared" si="67"/>
        <v>0.3</v>
      </c>
      <c r="I1050">
        <f t="shared" si="69"/>
        <v>0.44999999999999996</v>
      </c>
      <c r="J1050" s="154"/>
    </row>
    <row r="1051" spans="1:10">
      <c r="A1051" t="s">
        <v>239</v>
      </c>
      <c r="B1051" s="153" t="s">
        <v>1270</v>
      </c>
      <c r="C1051" s="154">
        <v>0.98</v>
      </c>
      <c r="D1051" s="154">
        <v>0.09</v>
      </c>
      <c r="E1051" s="154">
        <v>0.01</v>
      </c>
      <c r="F1051" s="155">
        <f t="shared" si="68"/>
        <v>0.6</v>
      </c>
      <c r="G1051">
        <f t="shared" si="66"/>
        <v>0.39999999999999997</v>
      </c>
      <c r="H1051">
        <f t="shared" si="67"/>
        <v>0.3</v>
      </c>
      <c r="I1051">
        <f t="shared" si="69"/>
        <v>0.44999999999999996</v>
      </c>
      <c r="J1051" s="154"/>
    </row>
    <row r="1052" spans="1:10">
      <c r="A1052" t="s">
        <v>239</v>
      </c>
      <c r="B1052" s="153" t="s">
        <v>1271</v>
      </c>
      <c r="C1052" s="154">
        <v>1.28</v>
      </c>
      <c r="D1052" s="154">
        <v>0.09</v>
      </c>
      <c r="E1052" s="154">
        <v>0.01</v>
      </c>
      <c r="F1052" s="155">
        <f t="shared" si="68"/>
        <v>0.6</v>
      </c>
      <c r="G1052">
        <f t="shared" si="66"/>
        <v>0.39999999999999997</v>
      </c>
      <c r="H1052">
        <f t="shared" si="67"/>
        <v>0.3</v>
      </c>
      <c r="I1052">
        <f t="shared" si="69"/>
        <v>0.44999999999999996</v>
      </c>
      <c r="J1052" s="154"/>
    </row>
    <row r="1053" spans="1:10">
      <c r="A1053" t="s">
        <v>239</v>
      </c>
      <c r="B1053" s="153" t="s">
        <v>1272</v>
      </c>
      <c r="C1053" s="154">
        <v>0.75</v>
      </c>
      <c r="D1053" s="154">
        <v>0.1</v>
      </c>
      <c r="E1053" s="154">
        <v>0.01</v>
      </c>
      <c r="F1053" s="155">
        <f t="shared" si="68"/>
        <v>0.6</v>
      </c>
      <c r="G1053">
        <f t="shared" si="66"/>
        <v>0.39999999999999997</v>
      </c>
      <c r="H1053">
        <f t="shared" si="67"/>
        <v>0.3</v>
      </c>
      <c r="I1053">
        <f t="shared" si="69"/>
        <v>0.44999999999999996</v>
      </c>
      <c r="J1053" s="154"/>
    </row>
    <row r="1054" spans="1:10">
      <c r="A1054" t="s">
        <v>239</v>
      </c>
      <c r="B1054" s="153" t="s">
        <v>1273</v>
      </c>
      <c r="C1054" s="154">
        <v>0.93</v>
      </c>
      <c r="D1054" s="154">
        <v>0.1</v>
      </c>
      <c r="E1054" s="154">
        <v>0.01</v>
      </c>
      <c r="F1054" s="155">
        <f t="shared" si="68"/>
        <v>0.6</v>
      </c>
      <c r="G1054">
        <f t="shared" si="66"/>
        <v>0.39999999999999997</v>
      </c>
      <c r="H1054">
        <f t="shared" si="67"/>
        <v>0.3</v>
      </c>
      <c r="I1054">
        <f t="shared" si="69"/>
        <v>0.44999999999999996</v>
      </c>
      <c r="J1054" s="154"/>
    </row>
    <row r="1055" spans="1:10">
      <c r="A1055" t="s">
        <v>239</v>
      </c>
      <c r="B1055" s="153" t="s">
        <v>1274</v>
      </c>
      <c r="C1055" s="154">
        <v>1.1000000000000001</v>
      </c>
      <c r="D1055" s="154">
        <v>0.1</v>
      </c>
      <c r="E1055" s="154">
        <v>0.01</v>
      </c>
      <c r="F1055" s="155">
        <f t="shared" si="68"/>
        <v>0.6</v>
      </c>
      <c r="G1055">
        <f t="shared" si="66"/>
        <v>0.39999999999999997</v>
      </c>
      <c r="H1055">
        <f t="shared" si="67"/>
        <v>0.3</v>
      </c>
      <c r="I1055">
        <f t="shared" si="69"/>
        <v>0.44999999999999996</v>
      </c>
      <c r="J1055" s="154"/>
    </row>
    <row r="1056" spans="1:10">
      <c r="A1056" t="s">
        <v>239</v>
      </c>
      <c r="B1056" s="153" t="s">
        <v>1275</v>
      </c>
      <c r="C1056" s="154">
        <v>1.44</v>
      </c>
      <c r="D1056" s="154">
        <v>0.1</v>
      </c>
      <c r="E1056" s="154">
        <v>0.01</v>
      </c>
      <c r="F1056" s="155">
        <f t="shared" si="68"/>
        <v>0.6</v>
      </c>
      <c r="G1056">
        <f t="shared" si="66"/>
        <v>0.39999999999999997</v>
      </c>
      <c r="H1056">
        <f t="shared" si="67"/>
        <v>0.3</v>
      </c>
      <c r="I1056">
        <f t="shared" si="69"/>
        <v>0.44999999999999996</v>
      </c>
      <c r="J1056" s="154"/>
    </row>
    <row r="1057" spans="1:10">
      <c r="A1057" t="s">
        <v>239</v>
      </c>
      <c r="B1057" s="153" t="s">
        <v>1276</v>
      </c>
      <c r="C1057" s="154">
        <v>1.92</v>
      </c>
      <c r="D1057" s="154">
        <v>0.1</v>
      </c>
      <c r="E1057" s="154">
        <v>0.01</v>
      </c>
      <c r="F1057" s="155">
        <f t="shared" si="68"/>
        <v>0.6</v>
      </c>
      <c r="G1057">
        <f t="shared" si="66"/>
        <v>0.39999999999999997</v>
      </c>
      <c r="H1057">
        <f t="shared" si="67"/>
        <v>0.3</v>
      </c>
      <c r="I1057">
        <f t="shared" si="69"/>
        <v>0.44999999999999996</v>
      </c>
      <c r="J1057" s="154"/>
    </row>
    <row r="1058" spans="1:10">
      <c r="A1058" t="s">
        <v>239</v>
      </c>
      <c r="B1058" s="153" t="s">
        <v>1277</v>
      </c>
      <c r="C1058" s="154">
        <v>1.1299999999999999</v>
      </c>
      <c r="D1058" s="154">
        <v>0.12</v>
      </c>
      <c r="E1058" s="154">
        <v>0.01</v>
      </c>
      <c r="F1058" s="155">
        <f t="shared" si="68"/>
        <v>0.6</v>
      </c>
      <c r="G1058">
        <f t="shared" si="66"/>
        <v>0.39999999999999997</v>
      </c>
      <c r="H1058">
        <f t="shared" si="67"/>
        <v>0.3</v>
      </c>
      <c r="I1058">
        <f t="shared" si="69"/>
        <v>0.44999999999999996</v>
      </c>
      <c r="J1058" s="154"/>
    </row>
    <row r="1059" spans="1:10">
      <c r="A1059" t="s">
        <v>239</v>
      </c>
      <c r="B1059" s="153" t="s">
        <v>1278</v>
      </c>
      <c r="C1059" s="154">
        <v>1.34</v>
      </c>
      <c r="D1059" s="154">
        <v>0.12</v>
      </c>
      <c r="E1059" s="154">
        <v>0.01</v>
      </c>
      <c r="F1059" s="155">
        <f t="shared" si="68"/>
        <v>0.6</v>
      </c>
      <c r="G1059">
        <f t="shared" si="66"/>
        <v>0.39999999999999997</v>
      </c>
      <c r="H1059">
        <f t="shared" si="67"/>
        <v>0.3</v>
      </c>
      <c r="I1059">
        <f t="shared" si="69"/>
        <v>0.44999999999999996</v>
      </c>
      <c r="J1059" s="154"/>
    </row>
    <row r="1060" spans="1:10">
      <c r="A1060" t="s">
        <v>239</v>
      </c>
      <c r="B1060" s="153" t="s">
        <v>1279</v>
      </c>
      <c r="C1060" s="154">
        <v>1.75</v>
      </c>
      <c r="D1060" s="154">
        <v>0.12</v>
      </c>
      <c r="E1060" s="154">
        <v>0.01</v>
      </c>
      <c r="F1060" s="155">
        <f t="shared" si="68"/>
        <v>0.6</v>
      </c>
      <c r="G1060">
        <f t="shared" si="66"/>
        <v>0.39999999999999997</v>
      </c>
      <c r="H1060">
        <f t="shared" si="67"/>
        <v>0.3</v>
      </c>
      <c r="I1060">
        <f t="shared" si="69"/>
        <v>0.44999999999999996</v>
      </c>
      <c r="J1060" s="154"/>
    </row>
    <row r="1061" spans="1:10">
      <c r="A1061" t="s">
        <v>239</v>
      </c>
      <c r="B1061" s="153" t="s">
        <v>1280</v>
      </c>
      <c r="C1061" s="154">
        <v>2.15</v>
      </c>
      <c r="D1061" s="154">
        <v>0.12</v>
      </c>
      <c r="E1061" s="154">
        <v>0.01</v>
      </c>
      <c r="F1061" s="155">
        <f t="shared" si="68"/>
        <v>0.6</v>
      </c>
      <c r="G1061">
        <f t="shared" si="66"/>
        <v>0.39999999999999997</v>
      </c>
      <c r="H1061">
        <f t="shared" si="67"/>
        <v>0.3</v>
      </c>
      <c r="I1061">
        <f t="shared" si="69"/>
        <v>0.44999999999999996</v>
      </c>
      <c r="J1061" s="154"/>
    </row>
    <row r="1062" spans="1:10">
      <c r="A1062" t="s">
        <v>239</v>
      </c>
      <c r="B1062" s="153" t="s">
        <v>1281</v>
      </c>
      <c r="C1062" s="154">
        <v>2.39</v>
      </c>
      <c r="D1062" s="154">
        <v>0.12</v>
      </c>
      <c r="E1062" s="154">
        <v>0.01</v>
      </c>
      <c r="F1062" s="155">
        <f t="shared" si="68"/>
        <v>0.6</v>
      </c>
      <c r="G1062">
        <f t="shared" si="66"/>
        <v>0.39999999999999997</v>
      </c>
      <c r="H1062">
        <f t="shared" si="67"/>
        <v>0.3</v>
      </c>
      <c r="I1062">
        <f t="shared" si="69"/>
        <v>0.44999999999999996</v>
      </c>
      <c r="J1062" s="154"/>
    </row>
    <row r="1063" spans="1:10">
      <c r="A1063" t="s">
        <v>239</v>
      </c>
      <c r="B1063" s="153" t="s">
        <v>1282</v>
      </c>
      <c r="C1063" s="154">
        <v>2.71</v>
      </c>
      <c r="D1063" s="154">
        <v>0.12</v>
      </c>
      <c r="E1063" s="154">
        <v>0.01</v>
      </c>
      <c r="F1063" s="155">
        <f t="shared" si="68"/>
        <v>0.6</v>
      </c>
      <c r="G1063">
        <f t="shared" si="66"/>
        <v>0.39999999999999997</v>
      </c>
      <c r="H1063">
        <f t="shared" si="67"/>
        <v>0.3</v>
      </c>
      <c r="I1063">
        <f t="shared" si="69"/>
        <v>0.44999999999999996</v>
      </c>
      <c r="J1063" s="154"/>
    </row>
    <row r="1064" spans="1:10">
      <c r="A1064" t="s">
        <v>239</v>
      </c>
      <c r="B1064" s="153" t="s">
        <v>1283</v>
      </c>
      <c r="C1064" s="154">
        <v>3</v>
      </c>
      <c r="D1064" s="154">
        <v>0.12</v>
      </c>
      <c r="E1064" s="154">
        <v>0.01</v>
      </c>
      <c r="F1064" s="155">
        <f t="shared" si="68"/>
        <v>0.6</v>
      </c>
      <c r="G1064">
        <f t="shared" si="66"/>
        <v>0.39999999999999997</v>
      </c>
      <c r="H1064">
        <f t="shared" si="67"/>
        <v>0.3</v>
      </c>
      <c r="I1064">
        <f t="shared" si="69"/>
        <v>0.44999999999999996</v>
      </c>
      <c r="J1064" s="154"/>
    </row>
    <row r="1065" spans="1:10">
      <c r="A1065" t="s">
        <v>239</v>
      </c>
      <c r="B1065" s="153" t="s">
        <v>1284</v>
      </c>
      <c r="C1065" s="154">
        <v>57.2</v>
      </c>
      <c r="D1065" s="154">
        <v>0.8</v>
      </c>
      <c r="E1065" s="154">
        <v>0.16</v>
      </c>
      <c r="F1065" s="155">
        <f t="shared" si="68"/>
        <v>9.6</v>
      </c>
      <c r="G1065">
        <f t="shared" si="66"/>
        <v>6.3999999999999995</v>
      </c>
      <c r="H1065">
        <f t="shared" si="67"/>
        <v>4.8</v>
      </c>
      <c r="I1065">
        <f t="shared" si="69"/>
        <v>7.1999999999999993</v>
      </c>
      <c r="J1065" s="154"/>
    </row>
    <row r="1066" spans="1:10">
      <c r="A1066" t="s">
        <v>239</v>
      </c>
      <c r="B1066" s="153" t="s">
        <v>1285</v>
      </c>
      <c r="C1066" s="154">
        <v>46.7</v>
      </c>
      <c r="D1066" s="154">
        <v>0.8</v>
      </c>
      <c r="E1066" s="154">
        <v>0.13200000000000001</v>
      </c>
      <c r="F1066" s="155">
        <f t="shared" si="68"/>
        <v>7.92</v>
      </c>
      <c r="G1066">
        <f t="shared" si="66"/>
        <v>5.2799999999999994</v>
      </c>
      <c r="H1066">
        <f t="shared" si="67"/>
        <v>3.96</v>
      </c>
      <c r="I1066">
        <f t="shared" si="69"/>
        <v>5.9399999999999995</v>
      </c>
      <c r="J1066" s="154"/>
    </row>
    <row r="1067" spans="1:10">
      <c r="A1067" t="s">
        <v>239</v>
      </c>
      <c r="B1067" s="153" t="s">
        <v>1286</v>
      </c>
      <c r="C1067" s="154">
        <v>65.099999999999994</v>
      </c>
      <c r="D1067" s="154">
        <v>0.9</v>
      </c>
      <c r="E1067" s="154">
        <v>0.184</v>
      </c>
      <c r="F1067" s="155">
        <f t="shared" si="68"/>
        <v>11.04</v>
      </c>
      <c r="G1067">
        <f t="shared" si="66"/>
        <v>7.3599999999999994</v>
      </c>
      <c r="H1067">
        <f t="shared" si="67"/>
        <v>5.52</v>
      </c>
      <c r="I1067">
        <f t="shared" si="69"/>
        <v>8.2799999999999994</v>
      </c>
      <c r="J1067" s="154"/>
    </row>
    <row r="1068" spans="1:10">
      <c r="A1068" t="s">
        <v>239</v>
      </c>
      <c r="B1068" s="153" t="s">
        <v>1287</v>
      </c>
      <c r="C1068" s="154">
        <v>76.8</v>
      </c>
      <c r="D1068" s="154">
        <v>0.9</v>
      </c>
      <c r="E1068" s="154">
        <v>0.21600000000000003</v>
      </c>
      <c r="F1068" s="155">
        <f t="shared" si="68"/>
        <v>12.96</v>
      </c>
      <c r="G1068">
        <f t="shared" si="66"/>
        <v>8.64</v>
      </c>
      <c r="H1068">
        <f t="shared" si="67"/>
        <v>6.48</v>
      </c>
      <c r="I1068">
        <f t="shared" si="69"/>
        <v>9.7200000000000006</v>
      </c>
      <c r="J1068" s="154"/>
    </row>
    <row r="1069" spans="1:10">
      <c r="A1069" t="s">
        <v>239</v>
      </c>
      <c r="B1069" s="153" t="s">
        <v>1288</v>
      </c>
      <c r="C1069" s="154">
        <v>40.4</v>
      </c>
      <c r="D1069" s="154">
        <v>0.9</v>
      </c>
      <c r="E1069" s="154">
        <v>0.11200000000000002</v>
      </c>
      <c r="F1069" s="155">
        <f t="shared" si="68"/>
        <v>6.7200000000000006</v>
      </c>
      <c r="G1069">
        <f t="shared" si="66"/>
        <v>4.4800000000000004</v>
      </c>
      <c r="H1069">
        <f t="shared" si="67"/>
        <v>3.3600000000000003</v>
      </c>
      <c r="I1069">
        <f t="shared" si="69"/>
        <v>5.0400000000000009</v>
      </c>
      <c r="J1069" s="154"/>
    </row>
    <row r="1070" spans="1:10">
      <c r="A1070" t="s">
        <v>239</v>
      </c>
      <c r="B1070" s="153" t="s">
        <v>1289</v>
      </c>
      <c r="C1070" s="154">
        <v>53</v>
      </c>
      <c r="D1070" s="154">
        <v>0.9</v>
      </c>
      <c r="E1070" s="154">
        <v>0.14799999999999999</v>
      </c>
      <c r="F1070" s="155">
        <f t="shared" si="68"/>
        <v>8.879999999999999</v>
      </c>
      <c r="G1070">
        <f t="shared" si="66"/>
        <v>5.919999999999999</v>
      </c>
      <c r="H1070">
        <f t="shared" si="67"/>
        <v>4.4399999999999995</v>
      </c>
      <c r="I1070">
        <f t="shared" si="69"/>
        <v>6.6599999999999993</v>
      </c>
      <c r="J1070" s="154"/>
    </row>
    <row r="1071" spans="1:10">
      <c r="A1071" t="s">
        <v>239</v>
      </c>
      <c r="B1071" s="153" t="s">
        <v>1290</v>
      </c>
      <c r="C1071" s="154">
        <v>72</v>
      </c>
      <c r="D1071" s="154">
        <v>1</v>
      </c>
      <c r="E1071" s="154">
        <v>0.2</v>
      </c>
      <c r="F1071" s="155">
        <f t="shared" si="68"/>
        <v>12</v>
      </c>
      <c r="G1071">
        <f t="shared" si="66"/>
        <v>8</v>
      </c>
      <c r="H1071">
        <f t="shared" si="67"/>
        <v>6</v>
      </c>
      <c r="I1071">
        <f t="shared" si="69"/>
        <v>9</v>
      </c>
      <c r="J1071" s="154"/>
    </row>
    <row r="1072" spans="1:10">
      <c r="A1072" t="s">
        <v>239</v>
      </c>
      <c r="B1072" s="153" t="s">
        <v>1291</v>
      </c>
      <c r="C1072" s="154">
        <v>86.2</v>
      </c>
      <c r="D1072" s="154">
        <v>1</v>
      </c>
      <c r="E1072" s="154">
        <v>0.24</v>
      </c>
      <c r="F1072" s="155">
        <f t="shared" si="68"/>
        <v>14.399999999999999</v>
      </c>
      <c r="G1072">
        <f t="shared" si="66"/>
        <v>9.5999999999999979</v>
      </c>
      <c r="H1072">
        <f t="shared" si="67"/>
        <v>7.1999999999999993</v>
      </c>
      <c r="I1072">
        <f t="shared" si="69"/>
        <v>10.799999999999999</v>
      </c>
      <c r="J1072" s="154"/>
    </row>
    <row r="1073" spans="1:10">
      <c r="A1073" t="s">
        <v>239</v>
      </c>
      <c r="B1073" s="153" t="s">
        <v>1292</v>
      </c>
      <c r="C1073" s="154">
        <v>88</v>
      </c>
      <c r="D1073" s="154">
        <v>1</v>
      </c>
      <c r="E1073" s="154">
        <v>0.248</v>
      </c>
      <c r="F1073" s="155">
        <f t="shared" si="68"/>
        <v>14.879999999999999</v>
      </c>
      <c r="G1073">
        <f t="shared" si="66"/>
        <v>9.9199999999999982</v>
      </c>
      <c r="H1073">
        <f t="shared" si="67"/>
        <v>7.4399999999999995</v>
      </c>
      <c r="I1073">
        <f t="shared" si="69"/>
        <v>11.16</v>
      </c>
      <c r="J1073" s="154"/>
    </row>
    <row r="1074" spans="1:10">
      <c r="A1074" t="s">
        <v>239</v>
      </c>
      <c r="B1074" s="153" t="s">
        <v>1293</v>
      </c>
      <c r="C1074" s="154">
        <v>45</v>
      </c>
      <c r="D1074" s="154">
        <v>1</v>
      </c>
      <c r="E1074" s="154">
        <v>0.128</v>
      </c>
      <c r="F1074" s="155">
        <f t="shared" si="68"/>
        <v>7.68</v>
      </c>
      <c r="G1074">
        <f t="shared" si="66"/>
        <v>5.1199999999999992</v>
      </c>
      <c r="H1074">
        <f t="shared" si="67"/>
        <v>3.84</v>
      </c>
      <c r="I1074">
        <f t="shared" si="69"/>
        <v>5.76</v>
      </c>
      <c r="J1074" s="154"/>
    </row>
    <row r="1075" spans="1:10">
      <c r="A1075" t="s">
        <v>239</v>
      </c>
      <c r="B1075" s="153" t="s">
        <v>1294</v>
      </c>
      <c r="C1075" s="154">
        <v>59.1</v>
      </c>
      <c r="D1075" s="154">
        <v>1</v>
      </c>
      <c r="E1075" s="154">
        <v>0.16399999999999998</v>
      </c>
      <c r="F1075" s="155">
        <f t="shared" si="68"/>
        <v>9.8399999999999981</v>
      </c>
      <c r="G1075">
        <f t="shared" si="66"/>
        <v>6.5599999999999987</v>
      </c>
      <c r="H1075">
        <f t="shared" si="67"/>
        <v>4.919999999999999</v>
      </c>
      <c r="I1075">
        <f t="shared" si="69"/>
        <v>7.379999999999999</v>
      </c>
      <c r="J1075" s="154"/>
    </row>
    <row r="1076" spans="1:10">
      <c r="A1076" t="s">
        <v>239</v>
      </c>
      <c r="B1076" s="153" t="s">
        <v>1295</v>
      </c>
      <c r="C1076" s="154">
        <v>88.6</v>
      </c>
      <c r="D1076" s="154">
        <v>1.2</v>
      </c>
      <c r="E1076" s="154">
        <v>0.248</v>
      </c>
      <c r="F1076" s="155">
        <f t="shared" si="68"/>
        <v>14.879999999999999</v>
      </c>
      <c r="G1076">
        <f t="shared" si="66"/>
        <v>9.9199999999999982</v>
      </c>
      <c r="H1076">
        <f t="shared" si="67"/>
        <v>7.4399999999999995</v>
      </c>
      <c r="I1076">
        <f t="shared" si="69"/>
        <v>11.16</v>
      </c>
      <c r="J1076" s="154"/>
    </row>
    <row r="1077" spans="1:10">
      <c r="A1077" t="s">
        <v>239</v>
      </c>
      <c r="B1077" s="153" t="s">
        <v>1296</v>
      </c>
      <c r="C1077" s="154">
        <v>105</v>
      </c>
      <c r="D1077" s="154">
        <v>1.2</v>
      </c>
      <c r="E1077" s="154">
        <v>0.29599999999999999</v>
      </c>
      <c r="F1077" s="155">
        <f t="shared" si="68"/>
        <v>17.759999999999998</v>
      </c>
      <c r="G1077">
        <f t="shared" si="66"/>
        <v>11.839999999999998</v>
      </c>
      <c r="H1077">
        <f t="shared" si="67"/>
        <v>8.879999999999999</v>
      </c>
      <c r="I1077">
        <f t="shared" si="69"/>
        <v>13.319999999999999</v>
      </c>
      <c r="J1077" s="154"/>
    </row>
    <row r="1078" spans="1:10">
      <c r="A1078" t="s">
        <v>239</v>
      </c>
      <c r="B1078" s="153" t="s">
        <v>1297</v>
      </c>
      <c r="C1078" s="154">
        <v>71.8</v>
      </c>
      <c r="D1078" s="154">
        <v>1.2</v>
      </c>
      <c r="E1078" s="154">
        <v>0.2</v>
      </c>
      <c r="F1078" s="155">
        <f t="shared" si="68"/>
        <v>12</v>
      </c>
      <c r="G1078">
        <f t="shared" si="66"/>
        <v>8</v>
      </c>
      <c r="H1078">
        <f t="shared" si="67"/>
        <v>6</v>
      </c>
      <c r="I1078">
        <f t="shared" si="69"/>
        <v>9</v>
      </c>
      <c r="J1078" s="154"/>
    </row>
    <row r="1079" spans="1:10">
      <c r="A1079" t="s">
        <v>239</v>
      </c>
      <c r="B1079" s="153" t="s">
        <v>1298</v>
      </c>
      <c r="C1079" s="154">
        <v>26.1</v>
      </c>
      <c r="D1079" s="154">
        <v>0.7</v>
      </c>
      <c r="E1079" s="154">
        <v>7.1999999999999995E-2</v>
      </c>
      <c r="F1079" s="155">
        <f t="shared" si="68"/>
        <v>4.3199999999999994</v>
      </c>
      <c r="G1079">
        <f t="shared" si="66"/>
        <v>2.8799999999999994</v>
      </c>
      <c r="H1079">
        <f t="shared" si="67"/>
        <v>2.1599999999999997</v>
      </c>
      <c r="I1079">
        <f t="shared" si="69"/>
        <v>3.2399999999999993</v>
      </c>
      <c r="J1079" s="154"/>
    </row>
    <row r="1080" spans="1:10">
      <c r="A1080" t="s">
        <v>239</v>
      </c>
      <c r="B1080" s="153" t="s">
        <v>1299</v>
      </c>
      <c r="C1080" s="154">
        <v>31</v>
      </c>
      <c r="D1080" s="154">
        <v>0.7</v>
      </c>
      <c r="E1080" s="154">
        <v>8.7999999999999995E-2</v>
      </c>
      <c r="F1080" s="155">
        <f t="shared" si="68"/>
        <v>5.2799999999999994</v>
      </c>
      <c r="G1080">
        <f t="shared" si="66"/>
        <v>3.5199999999999996</v>
      </c>
      <c r="H1080">
        <f t="shared" si="67"/>
        <v>2.6399999999999997</v>
      </c>
      <c r="I1080">
        <f t="shared" si="69"/>
        <v>3.9599999999999995</v>
      </c>
      <c r="J1080" s="154"/>
    </row>
    <row r="1081" spans="1:10">
      <c r="A1081" t="s">
        <v>239</v>
      </c>
      <c r="B1081" s="153" t="s">
        <v>1300</v>
      </c>
      <c r="C1081" s="154">
        <v>40.4</v>
      </c>
      <c r="D1081" s="154">
        <v>0.7</v>
      </c>
      <c r="E1081" s="154">
        <v>0.11200000000000002</v>
      </c>
      <c r="F1081" s="155">
        <f t="shared" si="68"/>
        <v>6.7200000000000006</v>
      </c>
      <c r="G1081">
        <f t="shared" si="66"/>
        <v>4.4800000000000004</v>
      </c>
      <c r="H1081">
        <f t="shared" si="67"/>
        <v>3.3600000000000003</v>
      </c>
      <c r="I1081">
        <f t="shared" si="69"/>
        <v>5.0400000000000009</v>
      </c>
      <c r="J1081" s="154"/>
    </row>
    <row r="1082" spans="1:10">
      <c r="A1082" t="s">
        <v>239</v>
      </c>
      <c r="B1082" s="153" t="s">
        <v>1301</v>
      </c>
      <c r="C1082" s="154">
        <v>0.75</v>
      </c>
      <c r="D1082" s="154">
        <v>9.4E-2</v>
      </c>
      <c r="E1082" s="154">
        <v>0.01</v>
      </c>
      <c r="F1082" s="155">
        <f t="shared" si="68"/>
        <v>0.6</v>
      </c>
      <c r="G1082">
        <f t="shared" si="66"/>
        <v>0.39999999999999997</v>
      </c>
      <c r="H1082">
        <f t="shared" si="67"/>
        <v>0.3</v>
      </c>
      <c r="I1082">
        <f t="shared" si="69"/>
        <v>0.44999999999999996</v>
      </c>
      <c r="J1082" s="154"/>
    </row>
    <row r="1083" spans="1:10">
      <c r="A1083" t="s">
        <v>239</v>
      </c>
      <c r="B1083" s="153" t="s">
        <v>1302</v>
      </c>
      <c r="C1083" s="154">
        <v>0.88</v>
      </c>
      <c r="D1083" s="154">
        <v>9.4E-2</v>
      </c>
      <c r="E1083" s="154">
        <v>0.01</v>
      </c>
      <c r="F1083" s="155">
        <f t="shared" si="68"/>
        <v>0.6</v>
      </c>
      <c r="G1083">
        <f t="shared" si="66"/>
        <v>0.39999999999999997</v>
      </c>
      <c r="H1083">
        <f t="shared" si="67"/>
        <v>0.3</v>
      </c>
      <c r="I1083">
        <f t="shared" si="69"/>
        <v>0.44999999999999996</v>
      </c>
      <c r="J1083" s="154"/>
    </row>
    <row r="1084" spans="1:10">
      <c r="A1084" t="s">
        <v>239</v>
      </c>
      <c r="B1084" s="153" t="s">
        <v>1303</v>
      </c>
      <c r="C1084" s="154">
        <v>1.43</v>
      </c>
      <c r="D1084" s="154">
        <v>0.128</v>
      </c>
      <c r="E1084" s="154">
        <v>0.01</v>
      </c>
      <c r="F1084" s="155">
        <f t="shared" si="68"/>
        <v>0.6</v>
      </c>
      <c r="G1084">
        <f t="shared" si="66"/>
        <v>0.39999999999999997</v>
      </c>
      <c r="H1084">
        <f t="shared" si="67"/>
        <v>0.3</v>
      </c>
      <c r="I1084">
        <f t="shared" si="69"/>
        <v>0.44999999999999996</v>
      </c>
      <c r="J1084" s="154"/>
    </row>
    <row r="1085" spans="1:10">
      <c r="A1085" t="s">
        <v>239</v>
      </c>
      <c r="B1085" s="153" t="s">
        <v>1304</v>
      </c>
      <c r="C1085" s="154">
        <v>1.88</v>
      </c>
      <c r="D1085" s="154">
        <v>0.128</v>
      </c>
      <c r="E1085" s="154">
        <v>0.01</v>
      </c>
      <c r="F1085" s="155">
        <f t="shared" si="68"/>
        <v>0.6</v>
      </c>
      <c r="G1085">
        <f t="shared" si="66"/>
        <v>0.39999999999999997</v>
      </c>
      <c r="H1085">
        <f t="shared" si="67"/>
        <v>0.3</v>
      </c>
      <c r="I1085">
        <f t="shared" si="69"/>
        <v>0.44999999999999996</v>
      </c>
      <c r="J1085" s="154"/>
    </row>
    <row r="1086" spans="1:10">
      <c r="A1086" t="s">
        <v>239</v>
      </c>
      <c r="B1086" s="153" t="s">
        <v>1305</v>
      </c>
      <c r="C1086" s="154">
        <v>2</v>
      </c>
      <c r="D1086" s="154">
        <v>0.128</v>
      </c>
      <c r="E1086" s="154">
        <v>0.01</v>
      </c>
      <c r="F1086" s="155">
        <f t="shared" si="68"/>
        <v>0.6</v>
      </c>
      <c r="G1086">
        <f t="shared" si="66"/>
        <v>0.39999999999999997</v>
      </c>
      <c r="H1086">
        <f t="shared" si="67"/>
        <v>0.3</v>
      </c>
      <c r="I1086">
        <f t="shared" si="69"/>
        <v>0.44999999999999996</v>
      </c>
      <c r="J1086" s="154"/>
    </row>
    <row r="1087" spans="1:10">
      <c r="A1087" t="s">
        <v>239</v>
      </c>
      <c r="B1087" s="153" t="s">
        <v>1306</v>
      </c>
      <c r="C1087" s="154">
        <v>1.44</v>
      </c>
      <c r="D1087" s="154">
        <v>0.1</v>
      </c>
      <c r="E1087" s="154">
        <v>0.01</v>
      </c>
      <c r="F1087" s="155">
        <f t="shared" si="68"/>
        <v>0.6</v>
      </c>
      <c r="G1087">
        <f t="shared" si="66"/>
        <v>0.39999999999999997</v>
      </c>
      <c r="H1087">
        <f t="shared" si="67"/>
        <v>0.3</v>
      </c>
      <c r="I1087">
        <f t="shared" si="69"/>
        <v>0.44999999999999996</v>
      </c>
      <c r="J1087" s="154"/>
    </row>
    <row r="1088" spans="1:10">
      <c r="A1088" t="s">
        <v>239</v>
      </c>
      <c r="B1088" s="153" t="s">
        <v>1307</v>
      </c>
      <c r="C1088" s="154">
        <v>1.22</v>
      </c>
      <c r="D1088" s="154">
        <v>0.11</v>
      </c>
      <c r="E1088" s="154">
        <v>0.01</v>
      </c>
      <c r="F1088" s="155">
        <f t="shared" si="68"/>
        <v>0.6</v>
      </c>
      <c r="G1088">
        <f t="shared" si="66"/>
        <v>0.39999999999999997</v>
      </c>
      <c r="H1088">
        <f t="shared" si="67"/>
        <v>0.3</v>
      </c>
      <c r="I1088">
        <f t="shared" si="69"/>
        <v>0.44999999999999996</v>
      </c>
      <c r="J1088" s="154"/>
    </row>
    <row r="1089" spans="1:10">
      <c r="A1089" t="s">
        <v>239</v>
      </c>
      <c r="B1089" s="153" t="s">
        <v>1308</v>
      </c>
      <c r="C1089" s="154">
        <v>1.59</v>
      </c>
      <c r="D1089" s="154">
        <v>0.11</v>
      </c>
      <c r="E1089" s="154">
        <v>0.01</v>
      </c>
      <c r="F1089" s="155">
        <f t="shared" si="68"/>
        <v>0.6</v>
      </c>
      <c r="G1089">
        <f t="shared" si="66"/>
        <v>0.39999999999999997</v>
      </c>
      <c r="H1089">
        <f t="shared" si="67"/>
        <v>0.3</v>
      </c>
      <c r="I1089">
        <f t="shared" si="69"/>
        <v>0.44999999999999996</v>
      </c>
      <c r="J1089" s="154"/>
    </row>
    <row r="1090" spans="1:10">
      <c r="A1090" t="s">
        <v>239</v>
      </c>
      <c r="B1090" s="153" t="s">
        <v>1309</v>
      </c>
      <c r="C1090" s="154">
        <v>1.34</v>
      </c>
      <c r="D1090" s="154">
        <v>0.12</v>
      </c>
      <c r="E1090" s="154">
        <v>0.01</v>
      </c>
      <c r="F1090" s="155">
        <f t="shared" si="68"/>
        <v>0.6</v>
      </c>
      <c r="G1090">
        <f t="shared" ref="G1090:G1153" si="70">40/60*F1090</f>
        <v>0.39999999999999997</v>
      </c>
      <c r="H1090">
        <f t="shared" ref="H1090:H1153" si="71">(30/60*F1090)</f>
        <v>0.3</v>
      </c>
      <c r="I1090">
        <f t="shared" si="69"/>
        <v>0.44999999999999996</v>
      </c>
      <c r="J1090" s="154"/>
    </row>
    <row r="1091" spans="1:10">
      <c r="A1091" t="s">
        <v>239</v>
      </c>
      <c r="B1091" s="153" t="s">
        <v>1310</v>
      </c>
      <c r="C1091" s="154">
        <v>1.75</v>
      </c>
      <c r="D1091" s="154">
        <v>0.12</v>
      </c>
      <c r="E1091" s="154">
        <v>0.01</v>
      </c>
      <c r="F1091" s="155">
        <f t="shared" ref="F1091:F1154" si="72">E1091*60</f>
        <v>0.6</v>
      </c>
      <c r="G1091">
        <f t="shared" si="70"/>
        <v>0.39999999999999997</v>
      </c>
      <c r="H1091">
        <f t="shared" si="71"/>
        <v>0.3</v>
      </c>
      <c r="I1091">
        <f t="shared" ref="I1091:I1154" si="73">45/60*F1091</f>
        <v>0.44999999999999996</v>
      </c>
      <c r="J1091" s="154"/>
    </row>
    <row r="1092" spans="1:10">
      <c r="A1092" t="s">
        <v>239</v>
      </c>
      <c r="B1092" s="153" t="s">
        <v>1311</v>
      </c>
      <c r="C1092" s="154">
        <v>1.57</v>
      </c>
      <c r="D1092" s="154">
        <v>0.14000000000000001</v>
      </c>
      <c r="E1092" s="154">
        <v>0.01</v>
      </c>
      <c r="F1092" s="155">
        <f t="shared" si="72"/>
        <v>0.6</v>
      </c>
      <c r="G1092">
        <f t="shared" si="70"/>
        <v>0.39999999999999997</v>
      </c>
      <c r="H1092">
        <f t="shared" si="71"/>
        <v>0.3</v>
      </c>
      <c r="I1092">
        <f t="shared" si="73"/>
        <v>0.44999999999999996</v>
      </c>
      <c r="J1092" s="154"/>
    </row>
    <row r="1093" spans="1:10">
      <c r="A1093" t="s">
        <v>239</v>
      </c>
      <c r="B1093" s="153" t="s">
        <v>1312</v>
      </c>
      <c r="C1093" s="154">
        <v>2.0699999999999998</v>
      </c>
      <c r="D1093" s="154">
        <v>0.14000000000000001</v>
      </c>
      <c r="E1093" s="154">
        <v>0.01</v>
      </c>
      <c r="F1093" s="155">
        <f t="shared" si="72"/>
        <v>0.6</v>
      </c>
      <c r="G1093">
        <f t="shared" si="70"/>
        <v>0.39999999999999997</v>
      </c>
      <c r="H1093">
        <f t="shared" si="71"/>
        <v>0.3</v>
      </c>
      <c r="I1093">
        <f t="shared" si="73"/>
        <v>0.44999999999999996</v>
      </c>
      <c r="J1093" s="154"/>
    </row>
    <row r="1094" spans="1:10">
      <c r="A1094" t="s">
        <v>239</v>
      </c>
      <c r="B1094" s="153" t="s">
        <v>1313</v>
      </c>
      <c r="C1094" s="154">
        <v>2.86</v>
      </c>
      <c r="D1094" s="154">
        <v>0.14000000000000001</v>
      </c>
      <c r="E1094" s="154">
        <v>0.01</v>
      </c>
      <c r="F1094" s="155">
        <f t="shared" si="72"/>
        <v>0.6</v>
      </c>
      <c r="G1094">
        <f t="shared" si="70"/>
        <v>0.39999999999999997</v>
      </c>
      <c r="H1094">
        <f t="shared" si="71"/>
        <v>0.3</v>
      </c>
      <c r="I1094">
        <f t="shared" si="73"/>
        <v>0.44999999999999996</v>
      </c>
      <c r="J1094" s="154"/>
    </row>
    <row r="1095" spans="1:10">
      <c r="A1095" t="s">
        <v>239</v>
      </c>
      <c r="B1095" s="153" t="s">
        <v>1314</v>
      </c>
      <c r="C1095" s="154">
        <v>3.26</v>
      </c>
      <c r="D1095" s="154">
        <v>0.14000000000000001</v>
      </c>
      <c r="E1095" s="154">
        <v>0.01</v>
      </c>
      <c r="F1095" s="155">
        <f t="shared" si="72"/>
        <v>0.6</v>
      </c>
      <c r="G1095">
        <f t="shared" si="70"/>
        <v>0.39999999999999997</v>
      </c>
      <c r="H1095">
        <f t="shared" si="71"/>
        <v>0.3</v>
      </c>
      <c r="I1095">
        <f t="shared" si="73"/>
        <v>0.44999999999999996</v>
      </c>
      <c r="J1095" s="154"/>
    </row>
    <row r="1096" spans="1:10">
      <c r="A1096" t="s">
        <v>239</v>
      </c>
      <c r="B1096" s="153" t="s">
        <v>1315</v>
      </c>
      <c r="C1096" s="154">
        <v>3.62</v>
      </c>
      <c r="D1096" s="154">
        <v>0.14000000000000001</v>
      </c>
      <c r="E1096" s="154">
        <v>1.2E-2</v>
      </c>
      <c r="F1096" s="155">
        <f t="shared" si="72"/>
        <v>0.72</v>
      </c>
      <c r="G1096">
        <f t="shared" si="70"/>
        <v>0.48</v>
      </c>
      <c r="H1096">
        <f t="shared" si="71"/>
        <v>0.36</v>
      </c>
      <c r="I1096">
        <f t="shared" si="73"/>
        <v>0.54</v>
      </c>
      <c r="J1096" s="154"/>
    </row>
    <row r="1097" spans="1:10">
      <c r="A1097" t="s">
        <v>239</v>
      </c>
      <c r="B1097" s="153" t="s">
        <v>1316</v>
      </c>
      <c r="C1097" s="154">
        <v>72.900000000000006</v>
      </c>
      <c r="D1097" s="154">
        <v>1</v>
      </c>
      <c r="E1097" s="154">
        <v>0.20400000000000001</v>
      </c>
      <c r="F1097" s="155">
        <f t="shared" si="72"/>
        <v>12.24</v>
      </c>
      <c r="G1097">
        <f t="shared" si="70"/>
        <v>8.16</v>
      </c>
      <c r="H1097">
        <f t="shared" si="71"/>
        <v>6.12</v>
      </c>
      <c r="I1097">
        <f t="shared" si="73"/>
        <v>9.18</v>
      </c>
      <c r="J1097" s="154"/>
    </row>
    <row r="1098" spans="1:10">
      <c r="A1098" t="s">
        <v>239</v>
      </c>
      <c r="B1098" s="153" t="s">
        <v>1317</v>
      </c>
      <c r="C1098" s="154">
        <v>86.2</v>
      </c>
      <c r="D1098" s="154">
        <v>1</v>
      </c>
      <c r="E1098" s="154">
        <v>0.24</v>
      </c>
      <c r="F1098" s="155">
        <f t="shared" si="72"/>
        <v>14.399999999999999</v>
      </c>
      <c r="G1098">
        <f t="shared" si="70"/>
        <v>9.5999999999999979</v>
      </c>
      <c r="H1098">
        <f t="shared" si="71"/>
        <v>7.1999999999999993</v>
      </c>
      <c r="I1098">
        <f t="shared" si="73"/>
        <v>10.799999999999999</v>
      </c>
      <c r="J1098" s="154"/>
    </row>
    <row r="1099" spans="1:10">
      <c r="A1099" t="s">
        <v>239</v>
      </c>
      <c r="B1099" s="153" t="s">
        <v>1318</v>
      </c>
      <c r="C1099" s="154">
        <v>45.1</v>
      </c>
      <c r="D1099" s="154">
        <v>1</v>
      </c>
      <c r="E1099" s="154">
        <v>0.128</v>
      </c>
      <c r="F1099" s="155">
        <f t="shared" si="72"/>
        <v>7.68</v>
      </c>
      <c r="G1099">
        <f t="shared" si="70"/>
        <v>5.1199999999999992</v>
      </c>
      <c r="H1099">
        <f t="shared" si="71"/>
        <v>3.84</v>
      </c>
      <c r="I1099">
        <f t="shared" si="73"/>
        <v>5.76</v>
      </c>
      <c r="J1099" s="154"/>
    </row>
    <row r="1100" spans="1:10">
      <c r="A1100" t="s">
        <v>239</v>
      </c>
      <c r="B1100" s="153" t="s">
        <v>1319</v>
      </c>
      <c r="C1100" s="154">
        <v>59.2</v>
      </c>
      <c r="D1100" s="154">
        <v>1</v>
      </c>
      <c r="E1100" s="154">
        <v>0.16399999999999998</v>
      </c>
      <c r="F1100" s="155">
        <f t="shared" si="72"/>
        <v>9.8399999999999981</v>
      </c>
      <c r="G1100">
        <f t="shared" si="70"/>
        <v>6.5599999999999987</v>
      </c>
      <c r="H1100">
        <f t="shared" si="71"/>
        <v>4.919999999999999</v>
      </c>
      <c r="I1100">
        <f t="shared" si="73"/>
        <v>7.379999999999999</v>
      </c>
      <c r="J1100" s="154"/>
    </row>
    <row r="1101" spans="1:10">
      <c r="A1101" t="s">
        <v>239</v>
      </c>
      <c r="B1101" s="153" t="s">
        <v>1320</v>
      </c>
      <c r="C1101" s="154">
        <v>88.6</v>
      </c>
      <c r="D1101" s="154">
        <v>1.2</v>
      </c>
      <c r="E1101" s="154">
        <v>0.248</v>
      </c>
      <c r="F1101" s="155">
        <f t="shared" si="72"/>
        <v>14.879999999999999</v>
      </c>
      <c r="G1101">
        <f t="shared" si="70"/>
        <v>9.9199999999999982</v>
      </c>
      <c r="H1101">
        <f t="shared" si="71"/>
        <v>7.4399999999999995</v>
      </c>
      <c r="I1101">
        <f t="shared" si="73"/>
        <v>11.16</v>
      </c>
      <c r="J1101" s="154"/>
    </row>
    <row r="1102" spans="1:10">
      <c r="A1102" t="s">
        <v>239</v>
      </c>
      <c r="B1102" s="153" t="s">
        <v>1321</v>
      </c>
      <c r="C1102" s="154">
        <v>105</v>
      </c>
      <c r="D1102" s="154">
        <v>1.2</v>
      </c>
      <c r="E1102" s="154">
        <v>0.29599999999999999</v>
      </c>
      <c r="F1102" s="155">
        <f t="shared" si="72"/>
        <v>17.759999999999998</v>
      </c>
      <c r="G1102">
        <f t="shared" si="70"/>
        <v>11.839999999999998</v>
      </c>
      <c r="H1102">
        <f t="shared" si="71"/>
        <v>8.879999999999999</v>
      </c>
      <c r="I1102">
        <f t="shared" si="73"/>
        <v>13.319999999999999</v>
      </c>
      <c r="J1102" s="154"/>
    </row>
    <row r="1103" spans="1:10">
      <c r="A1103" t="s">
        <v>239</v>
      </c>
      <c r="B1103" s="153" t="s">
        <v>1322</v>
      </c>
      <c r="C1103" s="154">
        <v>54.5</v>
      </c>
      <c r="D1103" s="154">
        <v>1.2</v>
      </c>
      <c r="E1103" s="154">
        <v>0.152</v>
      </c>
      <c r="F1103" s="155">
        <f t="shared" si="72"/>
        <v>9.1199999999999992</v>
      </c>
      <c r="G1103">
        <f t="shared" si="70"/>
        <v>6.0799999999999992</v>
      </c>
      <c r="H1103">
        <f t="shared" si="71"/>
        <v>4.5599999999999996</v>
      </c>
      <c r="I1103">
        <f t="shared" si="73"/>
        <v>6.84</v>
      </c>
      <c r="J1103" s="154"/>
    </row>
    <row r="1104" spans="1:10">
      <c r="A1104" t="s">
        <v>239</v>
      </c>
      <c r="B1104" s="153" t="s">
        <v>1323</v>
      </c>
      <c r="C1104" s="154">
        <v>71.8</v>
      </c>
      <c r="D1104" s="154">
        <v>1.2</v>
      </c>
      <c r="E1104" s="154">
        <v>0.2</v>
      </c>
      <c r="F1104" s="155">
        <f t="shared" si="72"/>
        <v>12</v>
      </c>
      <c r="G1104">
        <f t="shared" si="70"/>
        <v>8</v>
      </c>
      <c r="H1104">
        <f t="shared" si="71"/>
        <v>6</v>
      </c>
      <c r="I1104">
        <f t="shared" si="73"/>
        <v>9</v>
      </c>
      <c r="J1104" s="154"/>
    </row>
    <row r="1105" spans="1:10">
      <c r="A1105" t="s">
        <v>239</v>
      </c>
      <c r="B1105" s="153" t="s">
        <v>1324</v>
      </c>
      <c r="C1105" s="154">
        <v>0.93</v>
      </c>
      <c r="D1105" s="154">
        <v>0.11600000000000001</v>
      </c>
      <c r="E1105" s="154">
        <v>0.01</v>
      </c>
      <c r="F1105" s="155">
        <f t="shared" si="72"/>
        <v>0.6</v>
      </c>
      <c r="G1105">
        <f t="shared" si="70"/>
        <v>0.39999999999999997</v>
      </c>
      <c r="H1105">
        <f t="shared" si="71"/>
        <v>0.3</v>
      </c>
      <c r="I1105">
        <f t="shared" si="73"/>
        <v>0.44999999999999996</v>
      </c>
      <c r="J1105" s="154"/>
    </row>
    <row r="1106" spans="1:10">
      <c r="A1106" t="s">
        <v>239</v>
      </c>
      <c r="B1106" s="153" t="s">
        <v>1325</v>
      </c>
      <c r="C1106" s="154">
        <v>1.1100000000000001</v>
      </c>
      <c r="D1106" s="154">
        <v>0.11600000000000001</v>
      </c>
      <c r="E1106" s="154">
        <v>0.01</v>
      </c>
      <c r="F1106" s="155">
        <f t="shared" si="72"/>
        <v>0.6</v>
      </c>
      <c r="G1106">
        <f t="shared" si="70"/>
        <v>0.39999999999999997</v>
      </c>
      <c r="H1106">
        <f t="shared" si="71"/>
        <v>0.3</v>
      </c>
      <c r="I1106">
        <f t="shared" si="73"/>
        <v>0.44999999999999996</v>
      </c>
      <c r="J1106" s="154"/>
    </row>
    <row r="1107" spans="1:10">
      <c r="A1107" t="s">
        <v>239</v>
      </c>
      <c r="B1107" s="153" t="s">
        <v>1326</v>
      </c>
      <c r="C1107" s="154">
        <v>1.28</v>
      </c>
      <c r="D1107" s="154">
        <v>0.11600000000000001</v>
      </c>
      <c r="E1107" s="154">
        <v>0.01</v>
      </c>
      <c r="F1107" s="155">
        <f t="shared" si="72"/>
        <v>0.6</v>
      </c>
      <c r="G1107">
        <f t="shared" si="70"/>
        <v>0.39999999999999997</v>
      </c>
      <c r="H1107">
        <f t="shared" si="71"/>
        <v>0.3</v>
      </c>
      <c r="I1107">
        <f t="shared" si="73"/>
        <v>0.44999999999999996</v>
      </c>
      <c r="J1107" s="154"/>
    </row>
    <row r="1108" spans="1:10">
      <c r="A1108" t="s">
        <v>239</v>
      </c>
      <c r="B1108" s="153" t="s">
        <v>1327</v>
      </c>
      <c r="C1108" s="154">
        <v>1.45</v>
      </c>
      <c r="D1108" s="154">
        <v>0.11600000000000001</v>
      </c>
      <c r="E1108" s="154">
        <v>0.01</v>
      </c>
      <c r="F1108" s="155">
        <f t="shared" si="72"/>
        <v>0.6</v>
      </c>
      <c r="G1108">
        <f t="shared" si="70"/>
        <v>0.39999999999999997</v>
      </c>
      <c r="H1108">
        <f t="shared" si="71"/>
        <v>0.3</v>
      </c>
      <c r="I1108">
        <f t="shared" si="73"/>
        <v>0.44999999999999996</v>
      </c>
      <c r="J1108" s="154"/>
    </row>
    <row r="1109" spans="1:10">
      <c r="A1109" t="s">
        <v>239</v>
      </c>
      <c r="B1109" s="153" t="s">
        <v>1328</v>
      </c>
      <c r="C1109" s="154">
        <v>13.5</v>
      </c>
      <c r="D1109" s="154">
        <v>0.314</v>
      </c>
      <c r="E1109" s="154">
        <v>3.5999999999999997E-2</v>
      </c>
      <c r="F1109" s="155">
        <f t="shared" si="72"/>
        <v>2.1599999999999997</v>
      </c>
      <c r="G1109">
        <f t="shared" si="70"/>
        <v>1.4399999999999997</v>
      </c>
      <c r="H1109">
        <f t="shared" si="71"/>
        <v>1.0799999999999998</v>
      </c>
      <c r="I1109">
        <f t="shared" si="73"/>
        <v>1.6199999999999997</v>
      </c>
      <c r="J1109" s="154"/>
    </row>
    <row r="1110" spans="1:10">
      <c r="A1110" t="s">
        <v>239</v>
      </c>
      <c r="B1110" s="153" t="s">
        <v>1329</v>
      </c>
      <c r="C1110" s="154">
        <v>1.1000000000000001</v>
      </c>
      <c r="D1110" s="154">
        <v>0.1</v>
      </c>
      <c r="E1110" s="154">
        <v>0.01</v>
      </c>
      <c r="F1110" s="155">
        <f t="shared" si="72"/>
        <v>0.6</v>
      </c>
      <c r="G1110">
        <f t="shared" si="70"/>
        <v>0.39999999999999997</v>
      </c>
      <c r="H1110">
        <f t="shared" si="71"/>
        <v>0.3</v>
      </c>
      <c r="I1110">
        <f t="shared" si="73"/>
        <v>0.44999999999999996</v>
      </c>
      <c r="J1110" s="154"/>
    </row>
    <row r="1111" spans="1:10">
      <c r="A1111" t="s">
        <v>239</v>
      </c>
      <c r="B1111" s="153" t="s">
        <v>1330</v>
      </c>
      <c r="C1111" s="154">
        <v>1.22</v>
      </c>
      <c r="D1111" s="154">
        <v>0.11</v>
      </c>
      <c r="E1111" s="154">
        <v>0.01</v>
      </c>
      <c r="F1111" s="155">
        <f t="shared" si="72"/>
        <v>0.6</v>
      </c>
      <c r="G1111">
        <f t="shared" si="70"/>
        <v>0.39999999999999997</v>
      </c>
      <c r="H1111">
        <f t="shared" si="71"/>
        <v>0.3</v>
      </c>
      <c r="I1111">
        <f t="shared" si="73"/>
        <v>0.44999999999999996</v>
      </c>
      <c r="J1111" s="154"/>
    </row>
    <row r="1112" spans="1:10">
      <c r="A1112" t="s">
        <v>239</v>
      </c>
      <c r="B1112" s="153" t="s">
        <v>1331</v>
      </c>
      <c r="C1112" s="154">
        <v>1.59</v>
      </c>
      <c r="D1112" s="154">
        <v>0.11</v>
      </c>
      <c r="E1112" s="154">
        <v>0.01</v>
      </c>
      <c r="F1112" s="155">
        <f t="shared" si="72"/>
        <v>0.6</v>
      </c>
      <c r="G1112">
        <f t="shared" si="70"/>
        <v>0.39999999999999997</v>
      </c>
      <c r="H1112">
        <f t="shared" si="71"/>
        <v>0.3</v>
      </c>
      <c r="I1112">
        <f t="shared" si="73"/>
        <v>0.44999999999999996</v>
      </c>
      <c r="J1112" s="154"/>
    </row>
    <row r="1113" spans="1:10">
      <c r="A1113" t="s">
        <v>239</v>
      </c>
      <c r="B1113" s="153" t="s">
        <v>1332</v>
      </c>
      <c r="C1113" s="154">
        <v>1.1299999999999999</v>
      </c>
      <c r="D1113" s="154">
        <v>0.12</v>
      </c>
      <c r="E1113" s="154">
        <v>0.01</v>
      </c>
      <c r="F1113" s="155">
        <f t="shared" si="72"/>
        <v>0.6</v>
      </c>
      <c r="G1113">
        <f t="shared" si="70"/>
        <v>0.39999999999999997</v>
      </c>
      <c r="H1113">
        <f t="shared" si="71"/>
        <v>0.3</v>
      </c>
      <c r="I1113">
        <f t="shared" si="73"/>
        <v>0.44999999999999996</v>
      </c>
      <c r="J1113" s="154"/>
    </row>
    <row r="1114" spans="1:10">
      <c r="A1114" t="s">
        <v>239</v>
      </c>
      <c r="B1114" s="153" t="s">
        <v>1333</v>
      </c>
      <c r="C1114" s="154">
        <v>1.34</v>
      </c>
      <c r="D1114" s="154">
        <v>0.12</v>
      </c>
      <c r="E1114" s="154">
        <v>0.01</v>
      </c>
      <c r="F1114" s="155">
        <f t="shared" si="72"/>
        <v>0.6</v>
      </c>
      <c r="G1114">
        <f t="shared" si="70"/>
        <v>0.39999999999999997</v>
      </c>
      <c r="H1114">
        <f t="shared" si="71"/>
        <v>0.3</v>
      </c>
      <c r="I1114">
        <f t="shared" si="73"/>
        <v>0.44999999999999996</v>
      </c>
      <c r="J1114" s="154"/>
    </row>
    <row r="1115" spans="1:10">
      <c r="A1115" t="s">
        <v>239</v>
      </c>
      <c r="B1115" s="153" t="s">
        <v>1334</v>
      </c>
      <c r="C1115" s="154">
        <v>1.75</v>
      </c>
      <c r="D1115" s="154">
        <v>0.12</v>
      </c>
      <c r="E1115" s="154">
        <v>0.01</v>
      </c>
      <c r="F1115" s="155">
        <f t="shared" si="72"/>
        <v>0.6</v>
      </c>
      <c r="G1115">
        <f t="shared" si="70"/>
        <v>0.39999999999999997</v>
      </c>
      <c r="H1115">
        <f t="shared" si="71"/>
        <v>0.3</v>
      </c>
      <c r="I1115">
        <f t="shared" si="73"/>
        <v>0.44999999999999996</v>
      </c>
      <c r="J1115" s="154"/>
    </row>
    <row r="1116" spans="1:10">
      <c r="A1116" t="s">
        <v>239</v>
      </c>
      <c r="B1116" s="153" t="s">
        <v>1335</v>
      </c>
      <c r="C1116" s="154">
        <v>2.39</v>
      </c>
      <c r="D1116" s="154">
        <v>0.12</v>
      </c>
      <c r="E1116" s="154">
        <v>0.01</v>
      </c>
      <c r="F1116" s="155">
        <f t="shared" si="72"/>
        <v>0.6</v>
      </c>
      <c r="G1116">
        <f t="shared" si="70"/>
        <v>0.39999999999999997</v>
      </c>
      <c r="H1116">
        <f t="shared" si="71"/>
        <v>0.3</v>
      </c>
      <c r="I1116">
        <f t="shared" si="73"/>
        <v>0.44999999999999996</v>
      </c>
      <c r="J1116" s="154"/>
    </row>
    <row r="1117" spans="1:10">
      <c r="A1117" t="s">
        <v>239</v>
      </c>
      <c r="B1117" s="153" t="s">
        <v>1336</v>
      </c>
      <c r="C1117" s="154">
        <v>1.46</v>
      </c>
      <c r="D1117" s="154">
        <v>0.13</v>
      </c>
      <c r="E1117" s="154">
        <v>0.01</v>
      </c>
      <c r="F1117" s="155">
        <f t="shared" si="72"/>
        <v>0.6</v>
      </c>
      <c r="G1117">
        <f t="shared" si="70"/>
        <v>0.39999999999999997</v>
      </c>
      <c r="H1117">
        <f t="shared" si="71"/>
        <v>0.3</v>
      </c>
      <c r="I1117">
        <f t="shared" si="73"/>
        <v>0.44999999999999996</v>
      </c>
      <c r="J1117" s="154"/>
    </row>
    <row r="1118" spans="1:10">
      <c r="A1118" t="s">
        <v>239</v>
      </c>
      <c r="B1118" s="153" t="s">
        <v>1337</v>
      </c>
      <c r="C1118" s="154">
        <v>1.91</v>
      </c>
      <c r="D1118" s="154">
        <v>0.13</v>
      </c>
      <c r="E1118" s="154">
        <v>0.01</v>
      </c>
      <c r="F1118" s="155">
        <f t="shared" si="72"/>
        <v>0.6</v>
      </c>
      <c r="G1118">
        <f t="shared" si="70"/>
        <v>0.39999999999999997</v>
      </c>
      <c r="H1118">
        <f t="shared" si="71"/>
        <v>0.3</v>
      </c>
      <c r="I1118">
        <f t="shared" si="73"/>
        <v>0.44999999999999996</v>
      </c>
      <c r="J1118" s="154"/>
    </row>
    <row r="1119" spans="1:10">
      <c r="A1119" t="s">
        <v>239</v>
      </c>
      <c r="B1119" s="153" t="s">
        <v>1338</v>
      </c>
      <c r="C1119" s="154">
        <v>1.57</v>
      </c>
      <c r="D1119" s="154">
        <v>0.14000000000000001</v>
      </c>
      <c r="E1119" s="154">
        <v>0.01</v>
      </c>
      <c r="F1119" s="155">
        <f t="shared" si="72"/>
        <v>0.6</v>
      </c>
      <c r="G1119">
        <f t="shared" si="70"/>
        <v>0.39999999999999997</v>
      </c>
      <c r="H1119">
        <f t="shared" si="71"/>
        <v>0.3</v>
      </c>
      <c r="I1119">
        <f t="shared" si="73"/>
        <v>0.44999999999999996</v>
      </c>
      <c r="J1119" s="154"/>
    </row>
    <row r="1120" spans="1:10">
      <c r="A1120" t="s">
        <v>239</v>
      </c>
      <c r="B1120" s="153" t="s">
        <v>1339</v>
      </c>
      <c r="C1120" s="154">
        <v>2.0699999999999998</v>
      </c>
      <c r="D1120" s="154">
        <v>0.14000000000000001</v>
      </c>
      <c r="E1120" s="154">
        <v>0.01</v>
      </c>
      <c r="F1120" s="155">
        <f t="shared" si="72"/>
        <v>0.6</v>
      </c>
      <c r="G1120">
        <f t="shared" si="70"/>
        <v>0.39999999999999997</v>
      </c>
      <c r="H1120">
        <f t="shared" si="71"/>
        <v>0.3</v>
      </c>
      <c r="I1120">
        <f t="shared" si="73"/>
        <v>0.44999999999999996</v>
      </c>
      <c r="J1120" s="154"/>
    </row>
    <row r="1121" spans="1:10">
      <c r="A1121" t="s">
        <v>239</v>
      </c>
      <c r="B1121" s="153" t="s">
        <v>1340</v>
      </c>
      <c r="C1121" s="154">
        <v>2.86</v>
      </c>
      <c r="D1121" s="154">
        <v>0.14000000000000001</v>
      </c>
      <c r="E1121" s="154">
        <v>0.01</v>
      </c>
      <c r="F1121" s="155">
        <f t="shared" si="72"/>
        <v>0.6</v>
      </c>
      <c r="G1121">
        <f t="shared" si="70"/>
        <v>0.39999999999999997</v>
      </c>
      <c r="H1121">
        <f t="shared" si="71"/>
        <v>0.3</v>
      </c>
      <c r="I1121">
        <f t="shared" si="73"/>
        <v>0.44999999999999996</v>
      </c>
      <c r="J1121" s="154"/>
    </row>
    <row r="1122" spans="1:10">
      <c r="A1122" t="s">
        <v>239</v>
      </c>
      <c r="B1122" s="153" t="s">
        <v>1341</v>
      </c>
      <c r="C1122" s="154">
        <v>3.62</v>
      </c>
      <c r="D1122" s="154">
        <v>0.14000000000000001</v>
      </c>
      <c r="E1122" s="154">
        <v>1.2E-2</v>
      </c>
      <c r="F1122" s="155">
        <f t="shared" si="72"/>
        <v>0.72</v>
      </c>
      <c r="G1122">
        <f t="shared" si="70"/>
        <v>0.48</v>
      </c>
      <c r="H1122">
        <f t="shared" si="71"/>
        <v>0.36</v>
      </c>
      <c r="I1122">
        <f t="shared" si="73"/>
        <v>0.54</v>
      </c>
      <c r="J1122" s="154"/>
    </row>
    <row r="1123" spans="1:10">
      <c r="A1123" t="s">
        <v>239</v>
      </c>
      <c r="B1123" s="153" t="s">
        <v>1342</v>
      </c>
      <c r="C1123" s="154">
        <v>1.81</v>
      </c>
      <c r="D1123" s="154">
        <v>0.16</v>
      </c>
      <c r="E1123" s="154">
        <v>0.01</v>
      </c>
      <c r="F1123" s="155">
        <f t="shared" si="72"/>
        <v>0.6</v>
      </c>
      <c r="G1123">
        <f t="shared" si="70"/>
        <v>0.39999999999999997</v>
      </c>
      <c r="H1123">
        <f t="shared" si="71"/>
        <v>0.3</v>
      </c>
      <c r="I1123">
        <f t="shared" si="73"/>
        <v>0.44999999999999996</v>
      </c>
      <c r="J1123" s="154"/>
    </row>
    <row r="1124" spans="1:10">
      <c r="A1124" t="s">
        <v>239</v>
      </c>
      <c r="B1124" s="153" t="s">
        <v>1343</v>
      </c>
      <c r="C1124" s="154">
        <v>2.38</v>
      </c>
      <c r="D1124" s="154">
        <v>0.16</v>
      </c>
      <c r="E1124" s="154">
        <v>0.01</v>
      </c>
      <c r="F1124" s="155">
        <f t="shared" si="72"/>
        <v>0.6</v>
      </c>
      <c r="G1124">
        <f t="shared" si="70"/>
        <v>0.39999999999999997</v>
      </c>
      <c r="H1124">
        <f t="shared" si="71"/>
        <v>0.3</v>
      </c>
      <c r="I1124">
        <f t="shared" si="73"/>
        <v>0.44999999999999996</v>
      </c>
      <c r="J1124" s="154"/>
    </row>
    <row r="1125" spans="1:10">
      <c r="A1125" t="s">
        <v>239</v>
      </c>
      <c r="B1125" s="153" t="s">
        <v>1344</v>
      </c>
      <c r="C1125" s="154">
        <v>2.93</v>
      </c>
      <c r="D1125" s="154">
        <v>0.16</v>
      </c>
      <c r="E1125" s="154">
        <v>0.01</v>
      </c>
      <c r="F1125" s="155">
        <f t="shared" si="72"/>
        <v>0.6</v>
      </c>
      <c r="G1125">
        <f t="shared" si="70"/>
        <v>0.39999999999999997</v>
      </c>
      <c r="H1125">
        <f t="shared" si="71"/>
        <v>0.3</v>
      </c>
      <c r="I1125">
        <f t="shared" si="73"/>
        <v>0.44999999999999996</v>
      </c>
      <c r="J1125" s="154"/>
    </row>
    <row r="1126" spans="1:10">
      <c r="A1126" t="s">
        <v>239</v>
      </c>
      <c r="B1126" s="153" t="s">
        <v>1345</v>
      </c>
      <c r="C1126" s="154">
        <v>3.01</v>
      </c>
      <c r="D1126" s="154">
        <v>0.16</v>
      </c>
      <c r="E1126" s="154">
        <v>0.01</v>
      </c>
      <c r="F1126" s="155">
        <f t="shared" si="72"/>
        <v>0.6</v>
      </c>
      <c r="G1126">
        <f t="shared" si="70"/>
        <v>0.39999999999999997</v>
      </c>
      <c r="H1126">
        <f t="shared" si="71"/>
        <v>0.3</v>
      </c>
      <c r="I1126">
        <f t="shared" si="73"/>
        <v>0.44999999999999996</v>
      </c>
      <c r="J1126" s="154"/>
    </row>
    <row r="1127" spans="1:10">
      <c r="A1127" t="s">
        <v>239</v>
      </c>
      <c r="B1127" s="153" t="s">
        <v>1346</v>
      </c>
      <c r="C1127" s="154">
        <v>3.32</v>
      </c>
      <c r="D1127" s="154">
        <v>0.16</v>
      </c>
      <c r="E1127" s="154">
        <v>0.01</v>
      </c>
      <c r="F1127" s="155">
        <f t="shared" si="72"/>
        <v>0.6</v>
      </c>
      <c r="G1127">
        <f t="shared" si="70"/>
        <v>0.39999999999999997</v>
      </c>
      <c r="H1127">
        <f t="shared" si="71"/>
        <v>0.3</v>
      </c>
      <c r="I1127">
        <f t="shared" si="73"/>
        <v>0.44999999999999996</v>
      </c>
      <c r="J1127" s="154"/>
    </row>
    <row r="1128" spans="1:10">
      <c r="A1128" t="s">
        <v>239</v>
      </c>
      <c r="B1128" s="153" t="s">
        <v>1347</v>
      </c>
      <c r="C1128" s="154">
        <v>3.33</v>
      </c>
      <c r="D1128" s="154">
        <v>0.16</v>
      </c>
      <c r="E1128" s="154">
        <v>0.01</v>
      </c>
      <c r="F1128" s="155">
        <f t="shared" si="72"/>
        <v>0.6</v>
      </c>
      <c r="G1128">
        <f t="shared" si="70"/>
        <v>0.39999999999999997</v>
      </c>
      <c r="H1128">
        <f t="shared" si="71"/>
        <v>0.3</v>
      </c>
      <c r="I1128">
        <f t="shared" si="73"/>
        <v>0.44999999999999996</v>
      </c>
      <c r="J1128" s="154"/>
    </row>
    <row r="1129" spans="1:10">
      <c r="A1129" t="s">
        <v>239</v>
      </c>
      <c r="B1129" s="153" t="s">
        <v>1348</v>
      </c>
      <c r="C1129" s="154">
        <v>3.63</v>
      </c>
      <c r="D1129" s="154">
        <v>0.16</v>
      </c>
      <c r="E1129" s="154">
        <v>1.2E-2</v>
      </c>
      <c r="F1129" s="155">
        <f t="shared" si="72"/>
        <v>0.72</v>
      </c>
      <c r="G1129">
        <f t="shared" si="70"/>
        <v>0.48</v>
      </c>
      <c r="H1129">
        <f t="shared" si="71"/>
        <v>0.36</v>
      </c>
      <c r="I1129">
        <f t="shared" si="73"/>
        <v>0.54</v>
      </c>
      <c r="J1129" s="154"/>
    </row>
    <row r="1130" spans="1:10">
      <c r="A1130" t="s">
        <v>239</v>
      </c>
      <c r="B1130" s="153" t="s">
        <v>1349</v>
      </c>
      <c r="C1130" s="154">
        <v>4.03</v>
      </c>
      <c r="D1130" s="154">
        <v>0.16</v>
      </c>
      <c r="E1130" s="154">
        <v>1.2E-2</v>
      </c>
      <c r="F1130" s="155">
        <f t="shared" si="72"/>
        <v>0.72</v>
      </c>
      <c r="G1130">
        <f t="shared" si="70"/>
        <v>0.48</v>
      </c>
      <c r="H1130">
        <f t="shared" si="71"/>
        <v>0.36</v>
      </c>
      <c r="I1130">
        <f t="shared" si="73"/>
        <v>0.54</v>
      </c>
      <c r="J1130" s="154"/>
    </row>
    <row r="1131" spans="1:10">
      <c r="A1131" t="s">
        <v>239</v>
      </c>
      <c r="B1131" s="153" t="s">
        <v>1350</v>
      </c>
      <c r="C1131" s="154">
        <v>4.41</v>
      </c>
      <c r="D1131" s="154">
        <v>0.16</v>
      </c>
      <c r="E1131" s="154">
        <v>1.2E-2</v>
      </c>
      <c r="F1131" s="155">
        <f t="shared" si="72"/>
        <v>0.72</v>
      </c>
      <c r="G1131">
        <f t="shared" si="70"/>
        <v>0.48</v>
      </c>
      <c r="H1131">
        <f t="shared" si="71"/>
        <v>0.36</v>
      </c>
      <c r="I1131">
        <f t="shared" si="73"/>
        <v>0.54</v>
      </c>
      <c r="J1131" s="154"/>
    </row>
    <row r="1132" spans="1:10">
      <c r="A1132" t="s">
        <v>239</v>
      </c>
      <c r="B1132" s="153" t="s">
        <v>1351</v>
      </c>
      <c r="C1132" s="154">
        <v>4.88</v>
      </c>
      <c r="D1132" s="154">
        <v>0.16</v>
      </c>
      <c r="E1132" s="154">
        <v>1.2E-2</v>
      </c>
      <c r="F1132" s="155">
        <f t="shared" si="72"/>
        <v>0.72</v>
      </c>
      <c r="G1132">
        <f t="shared" si="70"/>
        <v>0.48</v>
      </c>
      <c r="H1132">
        <f t="shared" si="71"/>
        <v>0.36</v>
      </c>
      <c r="I1132">
        <f t="shared" si="73"/>
        <v>0.54</v>
      </c>
      <c r="J1132" s="154"/>
    </row>
    <row r="1133" spans="1:10">
      <c r="A1133" t="s">
        <v>239</v>
      </c>
      <c r="B1133" s="153" t="s">
        <v>1352</v>
      </c>
      <c r="C1133" s="154">
        <v>5.33</v>
      </c>
      <c r="D1133" s="154">
        <v>0.16</v>
      </c>
      <c r="E1133" s="154">
        <v>1.6E-2</v>
      </c>
      <c r="F1133" s="155">
        <f t="shared" si="72"/>
        <v>0.96</v>
      </c>
      <c r="G1133">
        <f t="shared" si="70"/>
        <v>0.6399999999999999</v>
      </c>
      <c r="H1133">
        <f t="shared" si="71"/>
        <v>0.48</v>
      </c>
      <c r="I1133">
        <f t="shared" si="73"/>
        <v>0.72</v>
      </c>
      <c r="J1133" s="154"/>
    </row>
    <row r="1134" spans="1:10">
      <c r="A1134" t="s">
        <v>239</v>
      </c>
      <c r="B1134" s="153" t="s">
        <v>1353</v>
      </c>
      <c r="C1134" s="154">
        <v>5.84</v>
      </c>
      <c r="D1134" s="154">
        <v>0.16</v>
      </c>
      <c r="E1134" s="154">
        <v>1.6E-2</v>
      </c>
      <c r="F1134" s="155">
        <f t="shared" si="72"/>
        <v>0.96</v>
      </c>
      <c r="G1134">
        <f t="shared" si="70"/>
        <v>0.6399999999999999</v>
      </c>
      <c r="H1134">
        <f t="shared" si="71"/>
        <v>0.48</v>
      </c>
      <c r="I1134">
        <f t="shared" si="73"/>
        <v>0.72</v>
      </c>
      <c r="J1134" s="154"/>
    </row>
    <row r="1135" spans="1:10">
      <c r="A1135" t="s">
        <v>239</v>
      </c>
      <c r="B1135" s="153" t="s">
        <v>1354</v>
      </c>
      <c r="C1135" s="154">
        <v>6.16</v>
      </c>
      <c r="D1135" s="154">
        <v>0.16</v>
      </c>
      <c r="E1135" s="154">
        <v>1.6E-2</v>
      </c>
      <c r="F1135" s="155">
        <f t="shared" si="72"/>
        <v>0.96</v>
      </c>
      <c r="G1135">
        <f t="shared" si="70"/>
        <v>0.6399999999999999</v>
      </c>
      <c r="H1135">
        <f t="shared" si="71"/>
        <v>0.48</v>
      </c>
      <c r="I1135">
        <f t="shared" si="73"/>
        <v>0.72</v>
      </c>
      <c r="J1135" s="154"/>
    </row>
    <row r="1136" spans="1:10">
      <c r="A1136" t="s">
        <v>239</v>
      </c>
      <c r="B1136" s="153" t="s">
        <v>1355</v>
      </c>
      <c r="C1136" s="154">
        <v>72.900000000000006</v>
      </c>
      <c r="D1136" s="154">
        <v>1</v>
      </c>
      <c r="E1136" s="154">
        <v>0.20400000000000001</v>
      </c>
      <c r="F1136" s="155">
        <f t="shared" si="72"/>
        <v>12.24</v>
      </c>
      <c r="G1136">
        <f t="shared" si="70"/>
        <v>8.16</v>
      </c>
      <c r="H1136">
        <f t="shared" si="71"/>
        <v>6.12</v>
      </c>
      <c r="I1136">
        <f t="shared" si="73"/>
        <v>9.18</v>
      </c>
      <c r="J1136" s="154"/>
    </row>
    <row r="1137" spans="1:10">
      <c r="A1137" t="s">
        <v>239</v>
      </c>
      <c r="B1137" s="153" t="s">
        <v>1356</v>
      </c>
      <c r="C1137" s="154">
        <v>86.2</v>
      </c>
      <c r="D1137" s="154">
        <v>1</v>
      </c>
      <c r="E1137" s="154">
        <v>0.24</v>
      </c>
      <c r="F1137" s="155">
        <f t="shared" si="72"/>
        <v>14.399999999999999</v>
      </c>
      <c r="G1137">
        <f t="shared" si="70"/>
        <v>9.5999999999999979</v>
      </c>
      <c r="H1137">
        <f t="shared" si="71"/>
        <v>7.1999999999999993</v>
      </c>
      <c r="I1137">
        <f t="shared" si="73"/>
        <v>10.799999999999999</v>
      </c>
      <c r="J1137" s="154"/>
    </row>
    <row r="1138" spans="1:10">
      <c r="A1138" t="s">
        <v>239</v>
      </c>
      <c r="B1138" s="153" t="s">
        <v>1357</v>
      </c>
      <c r="C1138" s="154">
        <v>45.1</v>
      </c>
      <c r="D1138" s="154">
        <v>1</v>
      </c>
      <c r="E1138" s="154">
        <v>0.128</v>
      </c>
      <c r="F1138" s="155">
        <f t="shared" si="72"/>
        <v>7.68</v>
      </c>
      <c r="G1138">
        <f t="shared" si="70"/>
        <v>5.1199999999999992</v>
      </c>
      <c r="H1138">
        <f t="shared" si="71"/>
        <v>3.84</v>
      </c>
      <c r="I1138">
        <f t="shared" si="73"/>
        <v>5.76</v>
      </c>
      <c r="J1138" s="154"/>
    </row>
    <row r="1139" spans="1:10">
      <c r="A1139" t="s">
        <v>239</v>
      </c>
      <c r="B1139" s="153" t="s">
        <v>1358</v>
      </c>
      <c r="C1139" s="154">
        <v>59.2</v>
      </c>
      <c r="D1139" s="154">
        <v>1</v>
      </c>
      <c r="E1139" s="154">
        <v>0.16399999999999998</v>
      </c>
      <c r="F1139" s="155">
        <f t="shared" si="72"/>
        <v>9.8399999999999981</v>
      </c>
      <c r="G1139">
        <f t="shared" si="70"/>
        <v>6.5599999999999987</v>
      </c>
      <c r="H1139">
        <f t="shared" si="71"/>
        <v>4.919999999999999</v>
      </c>
      <c r="I1139">
        <f t="shared" si="73"/>
        <v>7.379999999999999</v>
      </c>
      <c r="J1139" s="154"/>
    </row>
    <row r="1140" spans="1:10">
      <c r="A1140" t="s">
        <v>239</v>
      </c>
      <c r="B1140" s="153" t="s">
        <v>1359</v>
      </c>
      <c r="C1140" s="154">
        <v>88.6</v>
      </c>
      <c r="D1140" s="154">
        <v>1.2</v>
      </c>
      <c r="E1140" s="154">
        <v>0.248</v>
      </c>
      <c r="F1140" s="155">
        <f t="shared" si="72"/>
        <v>14.879999999999999</v>
      </c>
      <c r="G1140">
        <f t="shared" si="70"/>
        <v>9.9199999999999982</v>
      </c>
      <c r="H1140">
        <f t="shared" si="71"/>
        <v>7.4399999999999995</v>
      </c>
      <c r="I1140">
        <f t="shared" si="73"/>
        <v>11.16</v>
      </c>
      <c r="J1140" s="154"/>
    </row>
    <row r="1141" spans="1:10">
      <c r="A1141" t="s">
        <v>239</v>
      </c>
      <c r="B1141" s="153" t="s">
        <v>1360</v>
      </c>
      <c r="C1141" s="154">
        <v>105</v>
      </c>
      <c r="D1141" s="154">
        <v>1.2</v>
      </c>
      <c r="E1141" s="154">
        <v>0.29599999999999999</v>
      </c>
      <c r="F1141" s="155">
        <f t="shared" si="72"/>
        <v>17.759999999999998</v>
      </c>
      <c r="G1141">
        <f t="shared" si="70"/>
        <v>11.839999999999998</v>
      </c>
      <c r="H1141">
        <f t="shared" si="71"/>
        <v>8.879999999999999</v>
      </c>
      <c r="I1141">
        <f t="shared" si="73"/>
        <v>13.319999999999999</v>
      </c>
      <c r="J1141" s="154"/>
    </row>
    <row r="1142" spans="1:10">
      <c r="A1142" t="s">
        <v>239</v>
      </c>
      <c r="B1142" s="153" t="s">
        <v>1361</v>
      </c>
      <c r="C1142" s="154">
        <v>71.8</v>
      </c>
      <c r="D1142" s="154">
        <v>1.2</v>
      </c>
      <c r="E1142" s="154">
        <v>0.2</v>
      </c>
      <c r="F1142" s="155">
        <f t="shared" si="72"/>
        <v>12</v>
      </c>
      <c r="G1142">
        <f t="shared" si="70"/>
        <v>8</v>
      </c>
      <c r="H1142">
        <f t="shared" si="71"/>
        <v>6</v>
      </c>
      <c r="I1142">
        <f t="shared" si="73"/>
        <v>9</v>
      </c>
      <c r="J1142" s="154"/>
    </row>
    <row r="1143" spans="1:10">
      <c r="A1143" t="s">
        <v>239</v>
      </c>
      <c r="B1143" s="153" t="s">
        <v>1362</v>
      </c>
      <c r="C1143" s="154">
        <v>104</v>
      </c>
      <c r="D1143" s="154">
        <v>1.4</v>
      </c>
      <c r="E1143" s="154">
        <v>0.29199999999999998</v>
      </c>
      <c r="F1143" s="155">
        <f t="shared" si="72"/>
        <v>17.52</v>
      </c>
      <c r="G1143">
        <f t="shared" si="70"/>
        <v>11.68</v>
      </c>
      <c r="H1143">
        <f t="shared" si="71"/>
        <v>8.76</v>
      </c>
      <c r="I1143">
        <f t="shared" si="73"/>
        <v>13.14</v>
      </c>
      <c r="J1143" s="154"/>
    </row>
    <row r="1144" spans="1:10">
      <c r="A1144" t="s">
        <v>239</v>
      </c>
      <c r="B1144" s="153" t="s">
        <v>1363</v>
      </c>
      <c r="C1144" s="154">
        <v>120</v>
      </c>
      <c r="D1144" s="154">
        <v>1.6</v>
      </c>
      <c r="E1144" s="154">
        <v>0.33599999999999997</v>
      </c>
      <c r="F1144" s="155">
        <f t="shared" si="72"/>
        <v>20.159999999999997</v>
      </c>
      <c r="G1144">
        <f t="shared" si="70"/>
        <v>13.439999999999998</v>
      </c>
      <c r="H1144">
        <f t="shared" si="71"/>
        <v>10.079999999999998</v>
      </c>
      <c r="I1144">
        <f t="shared" si="73"/>
        <v>15.119999999999997</v>
      </c>
      <c r="J1144" s="154"/>
    </row>
    <row r="1145" spans="1:10">
      <c r="A1145" t="s">
        <v>239</v>
      </c>
      <c r="B1145" s="153" t="s">
        <v>1364</v>
      </c>
      <c r="C1145" s="154">
        <v>143</v>
      </c>
      <c r="D1145" s="154">
        <v>1.6</v>
      </c>
      <c r="E1145" s="154">
        <v>0.4</v>
      </c>
      <c r="F1145" s="155">
        <f t="shared" si="72"/>
        <v>24</v>
      </c>
      <c r="G1145">
        <f t="shared" si="70"/>
        <v>16</v>
      </c>
      <c r="H1145">
        <f t="shared" si="71"/>
        <v>12</v>
      </c>
      <c r="I1145">
        <f t="shared" si="73"/>
        <v>18</v>
      </c>
      <c r="J1145" s="154"/>
    </row>
    <row r="1146" spans="1:10">
      <c r="A1146" t="s">
        <v>239</v>
      </c>
      <c r="B1146" s="153" t="s">
        <v>1365</v>
      </c>
      <c r="C1146" s="154">
        <v>96.9</v>
      </c>
      <c r="D1146" s="154">
        <v>1.6</v>
      </c>
      <c r="E1146" s="154">
        <v>0.27200000000000002</v>
      </c>
      <c r="F1146" s="155">
        <f t="shared" si="72"/>
        <v>16.32</v>
      </c>
      <c r="G1146">
        <f t="shared" si="70"/>
        <v>10.879999999999999</v>
      </c>
      <c r="H1146">
        <f t="shared" si="71"/>
        <v>8.16</v>
      </c>
      <c r="I1146">
        <f t="shared" si="73"/>
        <v>12.24</v>
      </c>
      <c r="J1146" s="154"/>
    </row>
    <row r="1147" spans="1:10">
      <c r="A1147" t="s">
        <v>239</v>
      </c>
      <c r="B1147" s="153" t="s">
        <v>1366</v>
      </c>
      <c r="C1147" s="154">
        <v>2.0699999999999998</v>
      </c>
      <c r="D1147" s="154">
        <v>0.14000000000000001</v>
      </c>
      <c r="E1147" s="154">
        <v>0.01</v>
      </c>
      <c r="F1147" s="155">
        <f t="shared" si="72"/>
        <v>0.6</v>
      </c>
      <c r="G1147">
        <f t="shared" si="70"/>
        <v>0.39999999999999997</v>
      </c>
      <c r="H1147">
        <f t="shared" si="71"/>
        <v>0.3</v>
      </c>
      <c r="I1147">
        <f t="shared" si="73"/>
        <v>0.44999999999999996</v>
      </c>
      <c r="J1147" s="154"/>
    </row>
    <row r="1148" spans="1:10">
      <c r="A1148" t="s">
        <v>239</v>
      </c>
      <c r="B1148" s="153" t="s">
        <v>1367</v>
      </c>
      <c r="C1148" s="154">
        <v>2.0499999999999998</v>
      </c>
      <c r="D1148" s="154">
        <v>0.18</v>
      </c>
      <c r="E1148" s="154">
        <v>0.01</v>
      </c>
      <c r="F1148" s="155">
        <f t="shared" si="72"/>
        <v>0.6</v>
      </c>
      <c r="G1148">
        <f t="shared" si="70"/>
        <v>0.39999999999999997</v>
      </c>
      <c r="H1148">
        <f t="shared" si="71"/>
        <v>0.3</v>
      </c>
      <c r="I1148">
        <f t="shared" si="73"/>
        <v>0.44999999999999996</v>
      </c>
      <c r="J1148" s="154"/>
    </row>
    <row r="1149" spans="1:10">
      <c r="A1149" t="s">
        <v>239</v>
      </c>
      <c r="B1149" s="153" t="s">
        <v>1368</v>
      </c>
      <c r="C1149" s="154">
        <v>2.69</v>
      </c>
      <c r="D1149" s="154">
        <v>0.18</v>
      </c>
      <c r="E1149" s="154">
        <v>0.01</v>
      </c>
      <c r="F1149" s="155">
        <f t="shared" si="72"/>
        <v>0.6</v>
      </c>
      <c r="G1149">
        <f t="shared" si="70"/>
        <v>0.39999999999999997</v>
      </c>
      <c r="H1149">
        <f t="shared" si="71"/>
        <v>0.3</v>
      </c>
      <c r="I1149">
        <f t="shared" si="73"/>
        <v>0.44999999999999996</v>
      </c>
      <c r="J1149" s="154"/>
    </row>
    <row r="1150" spans="1:10">
      <c r="A1150" t="s">
        <v>239</v>
      </c>
      <c r="B1150" s="153" t="s">
        <v>1369</v>
      </c>
      <c r="C1150" s="154">
        <v>3.33</v>
      </c>
      <c r="D1150" s="154">
        <v>0.18</v>
      </c>
      <c r="E1150" s="154">
        <v>0.01</v>
      </c>
      <c r="F1150" s="155">
        <f t="shared" si="72"/>
        <v>0.6</v>
      </c>
      <c r="G1150">
        <f t="shared" si="70"/>
        <v>0.39999999999999997</v>
      </c>
      <c r="H1150">
        <f t="shared" si="71"/>
        <v>0.3</v>
      </c>
      <c r="I1150">
        <f t="shared" si="73"/>
        <v>0.44999999999999996</v>
      </c>
      <c r="J1150" s="154"/>
    </row>
    <row r="1151" spans="1:10">
      <c r="A1151" t="s">
        <v>239</v>
      </c>
      <c r="B1151" s="153" t="s">
        <v>1370</v>
      </c>
      <c r="C1151" s="154">
        <v>3.8</v>
      </c>
      <c r="D1151" s="154">
        <v>0.18</v>
      </c>
      <c r="E1151" s="154">
        <v>1.2E-2</v>
      </c>
      <c r="F1151" s="155">
        <f t="shared" si="72"/>
        <v>0.72</v>
      </c>
      <c r="G1151">
        <f t="shared" si="70"/>
        <v>0.48</v>
      </c>
      <c r="H1151">
        <f t="shared" si="71"/>
        <v>0.36</v>
      </c>
      <c r="I1151">
        <f t="shared" si="73"/>
        <v>0.54</v>
      </c>
      <c r="J1151" s="154"/>
    </row>
    <row r="1152" spans="1:10">
      <c r="A1152" t="s">
        <v>239</v>
      </c>
      <c r="B1152" s="153" t="s">
        <v>1371</v>
      </c>
      <c r="C1152" s="154">
        <v>4.88</v>
      </c>
      <c r="D1152" s="154">
        <v>0.18</v>
      </c>
      <c r="E1152" s="154">
        <v>1.2E-2</v>
      </c>
      <c r="F1152" s="155">
        <f t="shared" si="72"/>
        <v>0.72</v>
      </c>
      <c r="G1152">
        <f t="shared" si="70"/>
        <v>0.48</v>
      </c>
      <c r="H1152">
        <f t="shared" si="71"/>
        <v>0.36</v>
      </c>
      <c r="I1152">
        <f t="shared" si="73"/>
        <v>0.54</v>
      </c>
      <c r="J1152" s="154"/>
    </row>
    <row r="1153" spans="1:10">
      <c r="A1153" t="s">
        <v>239</v>
      </c>
      <c r="B1153" s="153" t="s">
        <v>1372</v>
      </c>
      <c r="C1153" s="154">
        <v>104.3</v>
      </c>
      <c r="D1153" s="154">
        <v>1.4</v>
      </c>
      <c r="E1153" s="154">
        <v>0.29199999999999998</v>
      </c>
      <c r="F1153" s="155">
        <f t="shared" si="72"/>
        <v>17.52</v>
      </c>
      <c r="G1153">
        <f t="shared" si="70"/>
        <v>11.68</v>
      </c>
      <c r="H1153">
        <f t="shared" si="71"/>
        <v>8.76</v>
      </c>
      <c r="I1153">
        <f t="shared" si="73"/>
        <v>13.14</v>
      </c>
      <c r="J1153" s="154"/>
    </row>
    <row r="1154" spans="1:10">
      <c r="A1154" t="s">
        <v>239</v>
      </c>
      <c r="B1154" s="153" t="s">
        <v>1373</v>
      </c>
      <c r="C1154" s="154">
        <v>123.9</v>
      </c>
      <c r="D1154" s="154">
        <v>1.4</v>
      </c>
      <c r="E1154" s="154">
        <v>0.34799999999999998</v>
      </c>
      <c r="F1154" s="155">
        <f t="shared" si="72"/>
        <v>20.88</v>
      </c>
      <c r="G1154">
        <f t="shared" ref="G1154:G1217" si="74">40/60*F1154</f>
        <v>13.919999999999998</v>
      </c>
      <c r="H1154">
        <f t="shared" ref="H1154:H1217" si="75">(30/60*F1154)</f>
        <v>10.44</v>
      </c>
      <c r="I1154">
        <f t="shared" si="73"/>
        <v>15.66</v>
      </c>
      <c r="J1154" s="154"/>
    </row>
    <row r="1155" spans="1:10">
      <c r="A1155" t="s">
        <v>239</v>
      </c>
      <c r="B1155" s="153" t="s">
        <v>1374</v>
      </c>
      <c r="C1155" s="154">
        <v>1.34</v>
      </c>
      <c r="D1155" s="154">
        <v>0.13600000000000001</v>
      </c>
      <c r="E1155" s="154">
        <v>0.01</v>
      </c>
      <c r="F1155" s="155">
        <f t="shared" ref="F1155:F1218" si="76">E1155*60</f>
        <v>0.6</v>
      </c>
      <c r="G1155">
        <f t="shared" si="74"/>
        <v>0.39999999999999997</v>
      </c>
      <c r="H1155">
        <f t="shared" si="75"/>
        <v>0.3</v>
      </c>
      <c r="I1155">
        <f t="shared" ref="I1155:I1218" si="77">45/60*F1155</f>
        <v>0.44999999999999996</v>
      </c>
      <c r="J1155" s="154"/>
    </row>
    <row r="1156" spans="1:10">
      <c r="A1156" t="s">
        <v>239</v>
      </c>
      <c r="B1156" s="153" t="s">
        <v>1375</v>
      </c>
      <c r="C1156" s="154">
        <v>1.77</v>
      </c>
      <c r="D1156" s="154">
        <v>0.13600000000000001</v>
      </c>
      <c r="E1156" s="154">
        <v>0.01</v>
      </c>
      <c r="F1156" s="155">
        <f t="shared" si="76"/>
        <v>0.6</v>
      </c>
      <c r="G1156">
        <f t="shared" si="74"/>
        <v>0.39999999999999997</v>
      </c>
      <c r="H1156">
        <f t="shared" si="75"/>
        <v>0.3</v>
      </c>
      <c r="I1156">
        <f t="shared" si="77"/>
        <v>0.44999999999999996</v>
      </c>
      <c r="J1156" s="154"/>
    </row>
    <row r="1157" spans="1:10">
      <c r="A1157" t="s">
        <v>239</v>
      </c>
      <c r="B1157" s="153" t="s">
        <v>1376</v>
      </c>
      <c r="C1157" s="154">
        <v>32.4</v>
      </c>
      <c r="D1157" s="154">
        <v>0.39250000000000002</v>
      </c>
      <c r="E1157" s="154">
        <v>9.1999999999999998E-2</v>
      </c>
      <c r="F1157" s="155">
        <f t="shared" si="76"/>
        <v>5.52</v>
      </c>
      <c r="G1157">
        <f t="shared" si="74"/>
        <v>3.6799999999999997</v>
      </c>
      <c r="H1157">
        <f t="shared" si="75"/>
        <v>2.76</v>
      </c>
      <c r="I1157">
        <f t="shared" si="77"/>
        <v>4.1399999999999997</v>
      </c>
      <c r="J1157" s="154"/>
    </row>
    <row r="1158" spans="1:10">
      <c r="A1158" t="s">
        <v>239</v>
      </c>
      <c r="B1158" s="153" t="s">
        <v>1377</v>
      </c>
      <c r="C1158" s="154">
        <v>1.57</v>
      </c>
      <c r="D1158" s="154">
        <v>0.14000000000000001</v>
      </c>
      <c r="E1158" s="154">
        <v>0.01</v>
      </c>
      <c r="F1158" s="155">
        <f t="shared" si="76"/>
        <v>0.6</v>
      </c>
      <c r="G1158">
        <f t="shared" si="74"/>
        <v>0.39999999999999997</v>
      </c>
      <c r="H1158">
        <f t="shared" si="75"/>
        <v>0.3</v>
      </c>
      <c r="I1158">
        <f t="shared" si="77"/>
        <v>0.44999999999999996</v>
      </c>
      <c r="J1158" s="154"/>
    </row>
    <row r="1159" spans="1:10">
      <c r="A1159" t="s">
        <v>239</v>
      </c>
      <c r="B1159" s="153" t="s">
        <v>1378</v>
      </c>
      <c r="C1159" s="154">
        <v>2.0699999999999998</v>
      </c>
      <c r="D1159" s="154">
        <v>0.14000000000000001</v>
      </c>
      <c r="E1159" s="154">
        <v>0.01</v>
      </c>
      <c r="F1159" s="155">
        <f t="shared" si="76"/>
        <v>0.6</v>
      </c>
      <c r="G1159">
        <f t="shared" si="74"/>
        <v>0.39999999999999997</v>
      </c>
      <c r="H1159">
        <f t="shared" si="75"/>
        <v>0.3</v>
      </c>
      <c r="I1159">
        <f t="shared" si="77"/>
        <v>0.44999999999999996</v>
      </c>
      <c r="J1159" s="154"/>
    </row>
    <row r="1160" spans="1:10">
      <c r="A1160" t="s">
        <v>239</v>
      </c>
      <c r="B1160" s="153" t="s">
        <v>1379</v>
      </c>
      <c r="C1160" s="154">
        <v>1.69</v>
      </c>
      <c r="D1160" s="154">
        <v>0.15</v>
      </c>
      <c r="E1160" s="154">
        <v>0.01</v>
      </c>
      <c r="F1160" s="155">
        <f t="shared" si="76"/>
        <v>0.6</v>
      </c>
      <c r="G1160">
        <f t="shared" si="74"/>
        <v>0.39999999999999997</v>
      </c>
      <c r="H1160">
        <f t="shared" si="75"/>
        <v>0.3</v>
      </c>
      <c r="I1160">
        <f t="shared" si="77"/>
        <v>0.44999999999999996</v>
      </c>
      <c r="J1160" s="154"/>
    </row>
    <row r="1161" spans="1:10">
      <c r="A1161" t="s">
        <v>239</v>
      </c>
      <c r="B1161" s="153" t="s">
        <v>1380</v>
      </c>
      <c r="C1161" s="154">
        <v>2.2200000000000002</v>
      </c>
      <c r="D1161" s="154">
        <v>0.15</v>
      </c>
      <c r="E1161" s="154">
        <v>0.01</v>
      </c>
      <c r="F1161" s="155">
        <f t="shared" si="76"/>
        <v>0.6</v>
      </c>
      <c r="G1161">
        <f t="shared" si="74"/>
        <v>0.39999999999999997</v>
      </c>
      <c r="H1161">
        <f t="shared" si="75"/>
        <v>0.3</v>
      </c>
      <c r="I1161">
        <f t="shared" si="77"/>
        <v>0.44999999999999996</v>
      </c>
      <c r="J1161" s="154"/>
    </row>
    <row r="1162" spans="1:10">
      <c r="A1162" t="s">
        <v>239</v>
      </c>
      <c r="B1162" s="153" t="s">
        <v>1381</v>
      </c>
      <c r="C1162" s="154">
        <v>3.1</v>
      </c>
      <c r="D1162" s="154">
        <v>0.15</v>
      </c>
      <c r="E1162" s="154">
        <v>0.01</v>
      </c>
      <c r="F1162" s="155">
        <f t="shared" si="76"/>
        <v>0.6</v>
      </c>
      <c r="G1162">
        <f t="shared" si="74"/>
        <v>0.39999999999999997</v>
      </c>
      <c r="H1162">
        <f t="shared" si="75"/>
        <v>0.3</v>
      </c>
      <c r="I1162">
        <f t="shared" si="77"/>
        <v>0.44999999999999996</v>
      </c>
      <c r="J1162" s="154"/>
    </row>
    <row r="1163" spans="1:10">
      <c r="A1163" t="s">
        <v>239</v>
      </c>
      <c r="B1163" s="153" t="s">
        <v>1382</v>
      </c>
      <c r="C1163" s="154">
        <v>1.81</v>
      </c>
      <c r="D1163" s="154">
        <v>0.16</v>
      </c>
      <c r="E1163" s="154">
        <v>0.01</v>
      </c>
      <c r="F1163" s="155">
        <f t="shared" si="76"/>
        <v>0.6</v>
      </c>
      <c r="G1163">
        <f t="shared" si="74"/>
        <v>0.39999999999999997</v>
      </c>
      <c r="H1163">
        <f t="shared" si="75"/>
        <v>0.3</v>
      </c>
      <c r="I1163">
        <f t="shared" si="77"/>
        <v>0.44999999999999996</v>
      </c>
      <c r="J1163" s="154"/>
    </row>
    <row r="1164" spans="1:10">
      <c r="A1164" t="s">
        <v>239</v>
      </c>
      <c r="B1164" s="153" t="s">
        <v>1383</v>
      </c>
      <c r="C1164" s="154">
        <v>2.1</v>
      </c>
      <c r="D1164" s="154">
        <v>0.16</v>
      </c>
      <c r="E1164" s="154">
        <v>0.01</v>
      </c>
      <c r="F1164" s="155">
        <f t="shared" si="76"/>
        <v>0.6</v>
      </c>
      <c r="G1164">
        <f t="shared" si="74"/>
        <v>0.39999999999999997</v>
      </c>
      <c r="H1164">
        <f t="shared" si="75"/>
        <v>0.3</v>
      </c>
      <c r="I1164">
        <f t="shared" si="77"/>
        <v>0.44999999999999996</v>
      </c>
      <c r="J1164" s="154"/>
    </row>
    <row r="1165" spans="1:10">
      <c r="A1165" t="s">
        <v>239</v>
      </c>
      <c r="B1165" s="153" t="s">
        <v>1384</v>
      </c>
      <c r="C1165" s="154">
        <v>2.38</v>
      </c>
      <c r="D1165" s="154">
        <v>0.16</v>
      </c>
      <c r="E1165" s="154">
        <v>0.01</v>
      </c>
      <c r="F1165" s="155">
        <f t="shared" si="76"/>
        <v>0.6</v>
      </c>
      <c r="G1165">
        <f t="shared" si="74"/>
        <v>0.39999999999999997</v>
      </c>
      <c r="H1165">
        <f t="shared" si="75"/>
        <v>0.3</v>
      </c>
      <c r="I1165">
        <f t="shared" si="77"/>
        <v>0.44999999999999996</v>
      </c>
      <c r="J1165" s="154"/>
    </row>
    <row r="1166" spans="1:10">
      <c r="A1166" t="s">
        <v>239</v>
      </c>
      <c r="B1166" s="153" t="s">
        <v>1385</v>
      </c>
      <c r="C1166" s="154">
        <v>2.93</v>
      </c>
      <c r="D1166" s="154">
        <v>0.16</v>
      </c>
      <c r="E1166" s="154">
        <v>0.01</v>
      </c>
      <c r="F1166" s="155">
        <f t="shared" si="76"/>
        <v>0.6</v>
      </c>
      <c r="G1166">
        <f t="shared" si="74"/>
        <v>0.39999999999999997</v>
      </c>
      <c r="H1166">
        <f t="shared" si="75"/>
        <v>0.3</v>
      </c>
      <c r="I1166">
        <f t="shared" si="77"/>
        <v>0.44999999999999996</v>
      </c>
      <c r="J1166" s="154"/>
    </row>
    <row r="1167" spans="1:10">
      <c r="A1167" t="s">
        <v>239</v>
      </c>
      <c r="B1167" s="153" t="s">
        <v>1386</v>
      </c>
      <c r="C1167" s="154">
        <v>3.01</v>
      </c>
      <c r="D1167" s="154">
        <v>0.16</v>
      </c>
      <c r="E1167" s="154">
        <v>0.01</v>
      </c>
      <c r="F1167" s="155">
        <f t="shared" si="76"/>
        <v>0.6</v>
      </c>
      <c r="G1167">
        <f t="shared" si="74"/>
        <v>0.39999999999999997</v>
      </c>
      <c r="H1167">
        <f t="shared" si="75"/>
        <v>0.3</v>
      </c>
      <c r="I1167">
        <f t="shared" si="77"/>
        <v>0.44999999999999996</v>
      </c>
      <c r="J1167" s="154"/>
    </row>
    <row r="1168" spans="1:10">
      <c r="A1168" t="s">
        <v>239</v>
      </c>
      <c r="B1168" s="153" t="s">
        <v>1387</v>
      </c>
      <c r="C1168" s="154">
        <v>3.32</v>
      </c>
      <c r="D1168" s="154">
        <v>0.16</v>
      </c>
      <c r="E1168" s="154">
        <v>0.01</v>
      </c>
      <c r="F1168" s="155">
        <f t="shared" si="76"/>
        <v>0.6</v>
      </c>
      <c r="G1168">
        <f t="shared" si="74"/>
        <v>0.39999999999999997</v>
      </c>
      <c r="H1168">
        <f t="shared" si="75"/>
        <v>0.3</v>
      </c>
      <c r="I1168">
        <f t="shared" si="77"/>
        <v>0.44999999999999996</v>
      </c>
      <c r="J1168" s="154"/>
    </row>
    <row r="1169" spans="1:10">
      <c r="A1169" t="s">
        <v>239</v>
      </c>
      <c r="B1169" s="153" t="s">
        <v>1388</v>
      </c>
      <c r="C1169" s="154">
        <v>3.33</v>
      </c>
      <c r="D1169" s="154">
        <v>0.16</v>
      </c>
      <c r="E1169" s="154">
        <v>0.01</v>
      </c>
      <c r="F1169" s="155">
        <f t="shared" si="76"/>
        <v>0.6</v>
      </c>
      <c r="G1169">
        <f t="shared" si="74"/>
        <v>0.39999999999999997</v>
      </c>
      <c r="H1169">
        <f t="shared" si="75"/>
        <v>0.3</v>
      </c>
      <c r="I1169">
        <f t="shared" si="77"/>
        <v>0.44999999999999996</v>
      </c>
      <c r="J1169" s="154"/>
    </row>
    <row r="1170" spans="1:10">
      <c r="A1170" t="s">
        <v>239</v>
      </c>
      <c r="B1170" s="153" t="s">
        <v>1389</v>
      </c>
      <c r="C1170" s="154">
        <v>3.63</v>
      </c>
      <c r="D1170" s="154">
        <v>0.16</v>
      </c>
      <c r="E1170" s="154">
        <v>1.2E-2</v>
      </c>
      <c r="F1170" s="155">
        <f t="shared" si="76"/>
        <v>0.72</v>
      </c>
      <c r="G1170">
        <f t="shared" si="74"/>
        <v>0.48</v>
      </c>
      <c r="H1170">
        <f t="shared" si="75"/>
        <v>0.36</v>
      </c>
      <c r="I1170">
        <f t="shared" si="77"/>
        <v>0.54</v>
      </c>
      <c r="J1170" s="154"/>
    </row>
    <row r="1171" spans="1:10">
      <c r="A1171" t="s">
        <v>239</v>
      </c>
      <c r="B1171" s="153" t="s">
        <v>1390</v>
      </c>
      <c r="C1171" s="154">
        <v>4.03</v>
      </c>
      <c r="D1171" s="154">
        <v>0.16</v>
      </c>
      <c r="E1171" s="154">
        <v>1.2E-2</v>
      </c>
      <c r="F1171" s="155">
        <f t="shared" si="76"/>
        <v>0.72</v>
      </c>
      <c r="G1171">
        <f t="shared" si="74"/>
        <v>0.48</v>
      </c>
      <c r="H1171">
        <f t="shared" si="75"/>
        <v>0.36</v>
      </c>
      <c r="I1171">
        <f t="shared" si="77"/>
        <v>0.54</v>
      </c>
      <c r="J1171" s="154"/>
    </row>
    <row r="1172" spans="1:10">
      <c r="A1172" t="s">
        <v>239</v>
      </c>
      <c r="B1172" s="153" t="s">
        <v>1391</v>
      </c>
      <c r="C1172" s="154">
        <v>4.41</v>
      </c>
      <c r="D1172" s="154">
        <v>0.16</v>
      </c>
      <c r="E1172" s="154">
        <v>1.2E-2</v>
      </c>
      <c r="F1172" s="155">
        <f t="shared" si="76"/>
        <v>0.72</v>
      </c>
      <c r="G1172">
        <f t="shared" si="74"/>
        <v>0.48</v>
      </c>
      <c r="H1172">
        <f t="shared" si="75"/>
        <v>0.36</v>
      </c>
      <c r="I1172">
        <f t="shared" si="77"/>
        <v>0.54</v>
      </c>
      <c r="J1172" s="154"/>
    </row>
    <row r="1173" spans="1:10">
      <c r="A1173" t="s">
        <v>239</v>
      </c>
      <c r="B1173" s="153" t="s">
        <v>1392</v>
      </c>
      <c r="C1173" s="154">
        <v>4.88</v>
      </c>
      <c r="D1173" s="154">
        <v>0.16</v>
      </c>
      <c r="E1173" s="154">
        <v>1.2E-2</v>
      </c>
      <c r="F1173" s="155">
        <f t="shared" si="76"/>
        <v>0.72</v>
      </c>
      <c r="G1173">
        <f t="shared" si="74"/>
        <v>0.48</v>
      </c>
      <c r="H1173">
        <f t="shared" si="75"/>
        <v>0.36</v>
      </c>
      <c r="I1173">
        <f t="shared" si="77"/>
        <v>0.54</v>
      </c>
      <c r="J1173" s="154"/>
    </row>
    <row r="1174" spans="1:10">
      <c r="A1174" t="s">
        <v>239</v>
      </c>
      <c r="B1174" s="153" t="s">
        <v>1393</v>
      </c>
      <c r="C1174" s="154">
        <v>5.33</v>
      </c>
      <c r="D1174" s="154">
        <v>0.16</v>
      </c>
      <c r="E1174" s="154">
        <v>1.6E-2</v>
      </c>
      <c r="F1174" s="155">
        <f t="shared" si="76"/>
        <v>0.96</v>
      </c>
      <c r="G1174">
        <f t="shared" si="74"/>
        <v>0.6399999999999999</v>
      </c>
      <c r="H1174">
        <f t="shared" si="75"/>
        <v>0.48</v>
      </c>
      <c r="I1174">
        <f t="shared" si="77"/>
        <v>0.72</v>
      </c>
      <c r="J1174" s="154"/>
    </row>
    <row r="1175" spans="1:10">
      <c r="A1175" t="s">
        <v>239</v>
      </c>
      <c r="B1175" s="153" t="s">
        <v>1394</v>
      </c>
      <c r="C1175" s="154">
        <v>5.84</v>
      </c>
      <c r="D1175" s="154">
        <v>0.16</v>
      </c>
      <c r="E1175" s="154">
        <v>1.6E-2</v>
      </c>
      <c r="F1175" s="155">
        <f t="shared" si="76"/>
        <v>0.96</v>
      </c>
      <c r="G1175">
        <f t="shared" si="74"/>
        <v>0.6399999999999999</v>
      </c>
      <c r="H1175">
        <f t="shared" si="75"/>
        <v>0.48</v>
      </c>
      <c r="I1175">
        <f t="shared" si="77"/>
        <v>0.72</v>
      </c>
      <c r="J1175" s="154"/>
    </row>
    <row r="1176" spans="1:10">
      <c r="A1176" t="s">
        <v>239</v>
      </c>
      <c r="B1176" s="153" t="s">
        <v>1395</v>
      </c>
      <c r="C1176" s="154">
        <v>6.16</v>
      </c>
      <c r="D1176" s="154">
        <v>0.16</v>
      </c>
      <c r="E1176" s="154">
        <v>1.6E-2</v>
      </c>
      <c r="F1176" s="155">
        <f t="shared" si="76"/>
        <v>0.96</v>
      </c>
      <c r="G1176">
        <f t="shared" si="74"/>
        <v>0.6399999999999999</v>
      </c>
      <c r="H1176">
        <f t="shared" si="75"/>
        <v>0.48</v>
      </c>
      <c r="I1176">
        <f t="shared" si="77"/>
        <v>0.72</v>
      </c>
      <c r="J1176" s="154"/>
    </row>
    <row r="1177" spans="1:10">
      <c r="A1177" t="s">
        <v>239</v>
      </c>
      <c r="B1177" s="153" t="s">
        <v>1396</v>
      </c>
      <c r="C1177" s="154">
        <v>2.5099999999999998</v>
      </c>
      <c r="D1177" s="154">
        <v>0.16800000000000001</v>
      </c>
      <c r="E1177" s="154">
        <v>0.01</v>
      </c>
      <c r="F1177" s="155">
        <f t="shared" si="76"/>
        <v>0.6</v>
      </c>
      <c r="G1177">
        <f t="shared" si="74"/>
        <v>0.39999999999999997</v>
      </c>
      <c r="H1177">
        <f t="shared" si="75"/>
        <v>0.3</v>
      </c>
      <c r="I1177">
        <f t="shared" si="77"/>
        <v>0.44999999999999996</v>
      </c>
      <c r="J1177" s="154"/>
    </row>
    <row r="1178" spans="1:10">
      <c r="A1178" t="s">
        <v>239</v>
      </c>
      <c r="B1178" s="153" t="s">
        <v>1397</v>
      </c>
      <c r="C1178" s="154">
        <v>2.0499999999999998</v>
      </c>
      <c r="D1178" s="154">
        <v>0.18</v>
      </c>
      <c r="E1178" s="154">
        <v>0.01</v>
      </c>
      <c r="F1178" s="155">
        <f t="shared" si="76"/>
        <v>0.6</v>
      </c>
      <c r="G1178">
        <f t="shared" si="74"/>
        <v>0.39999999999999997</v>
      </c>
      <c r="H1178">
        <f t="shared" si="75"/>
        <v>0.3</v>
      </c>
      <c r="I1178">
        <f t="shared" si="77"/>
        <v>0.44999999999999996</v>
      </c>
      <c r="J1178" s="154"/>
    </row>
    <row r="1179" spans="1:10">
      <c r="A1179" t="s">
        <v>239</v>
      </c>
      <c r="B1179" s="153" t="s">
        <v>1398</v>
      </c>
      <c r="C1179" s="154">
        <v>2.69</v>
      </c>
      <c r="D1179" s="154">
        <v>0.18</v>
      </c>
      <c r="E1179" s="154">
        <v>0.01</v>
      </c>
      <c r="F1179" s="155">
        <f t="shared" si="76"/>
        <v>0.6</v>
      </c>
      <c r="G1179">
        <f t="shared" si="74"/>
        <v>0.39999999999999997</v>
      </c>
      <c r="H1179">
        <f t="shared" si="75"/>
        <v>0.3</v>
      </c>
      <c r="I1179">
        <f t="shared" si="77"/>
        <v>0.44999999999999996</v>
      </c>
      <c r="J1179" s="154"/>
    </row>
    <row r="1180" spans="1:10">
      <c r="A1180" t="s">
        <v>239</v>
      </c>
      <c r="B1180" s="153" t="s">
        <v>1399</v>
      </c>
      <c r="C1180" s="154">
        <v>3.8</v>
      </c>
      <c r="D1180" s="154">
        <v>0.18</v>
      </c>
      <c r="E1180" s="154">
        <v>1.2E-2</v>
      </c>
      <c r="F1180" s="155">
        <f t="shared" si="76"/>
        <v>0.72</v>
      </c>
      <c r="G1180">
        <f t="shared" si="74"/>
        <v>0.48</v>
      </c>
      <c r="H1180">
        <f t="shared" si="75"/>
        <v>0.36</v>
      </c>
      <c r="I1180">
        <f t="shared" si="77"/>
        <v>0.54</v>
      </c>
      <c r="J1180" s="154"/>
    </row>
    <row r="1181" spans="1:10">
      <c r="A1181" t="s">
        <v>239</v>
      </c>
      <c r="B1181" s="153" t="s">
        <v>1400</v>
      </c>
      <c r="C1181" s="154">
        <v>4.88</v>
      </c>
      <c r="D1181" s="154">
        <v>0.18</v>
      </c>
      <c r="E1181" s="154">
        <v>1.2E-2</v>
      </c>
      <c r="F1181" s="155">
        <f t="shared" si="76"/>
        <v>0.72</v>
      </c>
      <c r="G1181">
        <f t="shared" si="74"/>
        <v>0.48</v>
      </c>
      <c r="H1181">
        <f t="shared" si="75"/>
        <v>0.36</v>
      </c>
      <c r="I1181">
        <f t="shared" si="77"/>
        <v>0.54</v>
      </c>
      <c r="J1181" s="154"/>
    </row>
    <row r="1182" spans="1:10">
      <c r="A1182" t="s">
        <v>239</v>
      </c>
      <c r="B1182" s="153" t="s">
        <v>1401</v>
      </c>
      <c r="C1182" s="154">
        <v>2.2799999999999998</v>
      </c>
      <c r="D1182" s="154">
        <v>0.2</v>
      </c>
      <c r="E1182" s="154">
        <v>0.01</v>
      </c>
      <c r="F1182" s="155">
        <f t="shared" si="76"/>
        <v>0.6</v>
      </c>
      <c r="G1182">
        <f t="shared" si="74"/>
        <v>0.39999999999999997</v>
      </c>
      <c r="H1182">
        <f t="shared" si="75"/>
        <v>0.3</v>
      </c>
      <c r="I1182">
        <f t="shared" si="77"/>
        <v>0.44999999999999996</v>
      </c>
      <c r="J1182" s="154"/>
    </row>
    <row r="1183" spans="1:10">
      <c r="A1183" t="s">
        <v>239</v>
      </c>
      <c r="B1183" s="153" t="s">
        <v>1402</v>
      </c>
      <c r="C1183" s="154">
        <v>3.01</v>
      </c>
      <c r="D1183" s="154">
        <v>0.2</v>
      </c>
      <c r="E1183" s="154">
        <v>0.01</v>
      </c>
      <c r="F1183" s="155">
        <f t="shared" si="76"/>
        <v>0.6</v>
      </c>
      <c r="G1183">
        <f t="shared" si="74"/>
        <v>0.39999999999999997</v>
      </c>
      <c r="H1183">
        <f t="shared" si="75"/>
        <v>0.3</v>
      </c>
      <c r="I1183">
        <f t="shared" si="77"/>
        <v>0.44999999999999996</v>
      </c>
      <c r="J1183" s="154"/>
    </row>
    <row r="1184" spans="1:10">
      <c r="A1184" t="s">
        <v>239</v>
      </c>
      <c r="B1184" s="153" t="s">
        <v>1403</v>
      </c>
      <c r="C1184" s="154">
        <v>3.72</v>
      </c>
      <c r="D1184" s="154">
        <v>0.2</v>
      </c>
      <c r="E1184" s="154">
        <v>1.2E-2</v>
      </c>
      <c r="F1184" s="155">
        <f t="shared" si="76"/>
        <v>0.72</v>
      </c>
      <c r="G1184">
        <f t="shared" si="74"/>
        <v>0.48</v>
      </c>
      <c r="H1184">
        <f t="shared" si="75"/>
        <v>0.36</v>
      </c>
      <c r="I1184">
        <f t="shared" si="77"/>
        <v>0.54</v>
      </c>
      <c r="J1184" s="154"/>
    </row>
    <row r="1185" spans="1:10">
      <c r="A1185" t="s">
        <v>239</v>
      </c>
      <c r="B1185" s="153" t="s">
        <v>1404</v>
      </c>
      <c r="C1185" s="154">
        <v>3.82</v>
      </c>
      <c r="D1185" s="154">
        <v>0.2</v>
      </c>
      <c r="E1185" s="154">
        <v>1.2E-2</v>
      </c>
      <c r="F1185" s="155">
        <f t="shared" si="76"/>
        <v>0.72</v>
      </c>
      <c r="G1185">
        <f t="shared" si="74"/>
        <v>0.48</v>
      </c>
      <c r="H1185">
        <f t="shared" si="75"/>
        <v>0.36</v>
      </c>
      <c r="I1185">
        <f t="shared" si="77"/>
        <v>0.54</v>
      </c>
      <c r="J1185" s="154"/>
    </row>
    <row r="1186" spans="1:10">
      <c r="A1186" t="s">
        <v>239</v>
      </c>
      <c r="B1186" s="153" t="s">
        <v>1405</v>
      </c>
      <c r="C1186" s="154">
        <v>4.2300000000000004</v>
      </c>
      <c r="D1186" s="154">
        <v>0.2</v>
      </c>
      <c r="E1186" s="154">
        <v>1.2E-2</v>
      </c>
      <c r="F1186" s="155">
        <f t="shared" si="76"/>
        <v>0.72</v>
      </c>
      <c r="G1186">
        <f t="shared" si="74"/>
        <v>0.48</v>
      </c>
      <c r="H1186">
        <f t="shared" si="75"/>
        <v>0.36</v>
      </c>
      <c r="I1186">
        <f t="shared" si="77"/>
        <v>0.54</v>
      </c>
      <c r="J1186" s="154"/>
    </row>
    <row r="1187" spans="1:10">
      <c r="A1187" t="s">
        <v>239</v>
      </c>
      <c r="B1187" s="153" t="s">
        <v>1406</v>
      </c>
      <c r="C1187" s="154">
        <v>4.28</v>
      </c>
      <c r="D1187" s="154">
        <v>0.2</v>
      </c>
      <c r="E1187" s="154">
        <v>1.2E-2</v>
      </c>
      <c r="F1187" s="155">
        <f t="shared" si="76"/>
        <v>0.72</v>
      </c>
      <c r="G1187">
        <f t="shared" si="74"/>
        <v>0.48</v>
      </c>
      <c r="H1187">
        <f t="shared" si="75"/>
        <v>0.36</v>
      </c>
      <c r="I1187">
        <f t="shared" si="77"/>
        <v>0.54</v>
      </c>
      <c r="J1187" s="154"/>
    </row>
    <row r="1188" spans="1:10">
      <c r="A1188" t="s">
        <v>239</v>
      </c>
      <c r="B1188" s="153" t="s">
        <v>1407</v>
      </c>
      <c r="C1188" s="154">
        <v>4.63</v>
      </c>
      <c r="D1188" s="154">
        <v>0.2</v>
      </c>
      <c r="E1188" s="154">
        <v>1.2E-2</v>
      </c>
      <c r="F1188" s="155">
        <f t="shared" si="76"/>
        <v>0.72</v>
      </c>
      <c r="G1188">
        <f t="shared" si="74"/>
        <v>0.48</v>
      </c>
      <c r="H1188">
        <f t="shared" si="75"/>
        <v>0.36</v>
      </c>
      <c r="I1188">
        <f t="shared" si="77"/>
        <v>0.54</v>
      </c>
      <c r="J1188" s="154"/>
    </row>
    <row r="1189" spans="1:10">
      <c r="A1189" t="s">
        <v>239</v>
      </c>
      <c r="B1189" s="153" t="s">
        <v>1408</v>
      </c>
      <c r="C1189" s="154">
        <v>5.16</v>
      </c>
      <c r="D1189" s="154">
        <v>0.2</v>
      </c>
      <c r="E1189" s="154">
        <v>1.6E-2</v>
      </c>
      <c r="F1189" s="155">
        <f t="shared" si="76"/>
        <v>0.96</v>
      </c>
      <c r="G1189">
        <f t="shared" si="74"/>
        <v>0.6399999999999999</v>
      </c>
      <c r="H1189">
        <f t="shared" si="75"/>
        <v>0.48</v>
      </c>
      <c r="I1189">
        <f t="shared" si="77"/>
        <v>0.72</v>
      </c>
      <c r="J1189" s="154"/>
    </row>
    <row r="1190" spans="1:10">
      <c r="A1190" t="s">
        <v>239</v>
      </c>
      <c r="B1190" s="153" t="s">
        <v>1409</v>
      </c>
      <c r="C1190" s="154">
        <v>5.67</v>
      </c>
      <c r="D1190" s="154">
        <v>0.2</v>
      </c>
      <c r="E1190" s="154">
        <v>1.6E-2</v>
      </c>
      <c r="F1190" s="155">
        <f t="shared" si="76"/>
        <v>0.96</v>
      </c>
      <c r="G1190">
        <f t="shared" si="74"/>
        <v>0.6399999999999999</v>
      </c>
      <c r="H1190">
        <f t="shared" si="75"/>
        <v>0.48</v>
      </c>
      <c r="I1190">
        <f t="shared" si="77"/>
        <v>0.72</v>
      </c>
      <c r="J1190" s="154"/>
    </row>
    <row r="1191" spans="1:10">
      <c r="A1191" t="s">
        <v>239</v>
      </c>
      <c r="B1191" s="153" t="s">
        <v>1410</v>
      </c>
      <c r="C1191" s="154">
        <v>6.29</v>
      </c>
      <c r="D1191" s="154">
        <v>0.2</v>
      </c>
      <c r="E1191" s="154">
        <v>1.6E-2</v>
      </c>
      <c r="F1191" s="155">
        <f t="shared" si="76"/>
        <v>0.96</v>
      </c>
      <c r="G1191">
        <f t="shared" si="74"/>
        <v>0.6399999999999999</v>
      </c>
      <c r="H1191">
        <f t="shared" si="75"/>
        <v>0.48</v>
      </c>
      <c r="I1191">
        <f t="shared" si="77"/>
        <v>0.72</v>
      </c>
      <c r="J1191" s="154"/>
    </row>
    <row r="1192" spans="1:10">
      <c r="A1192" t="s">
        <v>239</v>
      </c>
      <c r="B1192" s="153" t="s">
        <v>1411</v>
      </c>
      <c r="C1192" s="154">
        <v>6.9</v>
      </c>
      <c r="D1192" s="154">
        <v>0.2</v>
      </c>
      <c r="E1192" s="154">
        <v>0.02</v>
      </c>
      <c r="F1192" s="155">
        <f t="shared" si="76"/>
        <v>1.2</v>
      </c>
      <c r="G1192">
        <f t="shared" si="74"/>
        <v>0.79999999999999993</v>
      </c>
      <c r="H1192">
        <f t="shared" si="75"/>
        <v>0.6</v>
      </c>
      <c r="I1192">
        <f t="shared" si="77"/>
        <v>0.89999999999999991</v>
      </c>
      <c r="J1192" s="154"/>
    </row>
    <row r="1193" spans="1:10">
      <c r="A1193" t="s">
        <v>239</v>
      </c>
      <c r="B1193" s="153" t="s">
        <v>1411</v>
      </c>
      <c r="C1193" s="154">
        <v>5.67</v>
      </c>
      <c r="D1193" s="154">
        <v>0.2</v>
      </c>
      <c r="E1193" s="154">
        <v>1.6E-2</v>
      </c>
      <c r="F1193" s="155">
        <f t="shared" si="76"/>
        <v>0.96</v>
      </c>
      <c r="G1193">
        <f t="shared" si="74"/>
        <v>0.6399999999999999</v>
      </c>
      <c r="H1193">
        <f t="shared" si="75"/>
        <v>0.48</v>
      </c>
      <c r="I1193">
        <f t="shared" si="77"/>
        <v>0.72</v>
      </c>
      <c r="J1193" s="154"/>
    </row>
    <row r="1194" spans="1:10">
      <c r="A1194" t="s">
        <v>239</v>
      </c>
      <c r="B1194" s="153" t="s">
        <v>1412</v>
      </c>
      <c r="C1194" s="154">
        <v>7.6</v>
      </c>
      <c r="D1194" s="154">
        <v>0.2</v>
      </c>
      <c r="E1194" s="154">
        <v>0.02</v>
      </c>
      <c r="F1194" s="155">
        <f t="shared" si="76"/>
        <v>1.2</v>
      </c>
      <c r="G1194">
        <f t="shared" si="74"/>
        <v>0.79999999999999993</v>
      </c>
      <c r="H1194">
        <f t="shared" si="75"/>
        <v>0.6</v>
      </c>
      <c r="I1194">
        <f t="shared" si="77"/>
        <v>0.89999999999999991</v>
      </c>
      <c r="J1194" s="154"/>
    </row>
    <row r="1195" spans="1:10">
      <c r="A1195" t="s">
        <v>239</v>
      </c>
      <c r="B1195" s="153" t="s">
        <v>1413</v>
      </c>
      <c r="C1195" s="154">
        <v>8.0500000000000007</v>
      </c>
      <c r="D1195" s="154">
        <v>0.2</v>
      </c>
      <c r="E1195" s="154">
        <v>2.4E-2</v>
      </c>
      <c r="F1195" s="155">
        <f t="shared" si="76"/>
        <v>1.44</v>
      </c>
      <c r="G1195">
        <f t="shared" si="74"/>
        <v>0.96</v>
      </c>
      <c r="H1195">
        <f t="shared" si="75"/>
        <v>0.72</v>
      </c>
      <c r="I1195">
        <f t="shared" si="77"/>
        <v>1.08</v>
      </c>
      <c r="J1195" s="154"/>
    </row>
    <row r="1196" spans="1:10">
      <c r="A1196" t="s">
        <v>239</v>
      </c>
      <c r="B1196" s="153" t="s">
        <v>1414</v>
      </c>
      <c r="C1196" s="154">
        <v>120</v>
      </c>
      <c r="D1196" s="154">
        <v>1.6</v>
      </c>
      <c r="E1196" s="154">
        <v>0.33599999999999997</v>
      </c>
      <c r="F1196" s="155">
        <f t="shared" si="76"/>
        <v>20.159999999999997</v>
      </c>
      <c r="G1196">
        <f t="shared" si="74"/>
        <v>13.439999999999998</v>
      </c>
      <c r="H1196">
        <f t="shared" si="75"/>
        <v>10.079999999999998</v>
      </c>
      <c r="I1196">
        <f t="shared" si="77"/>
        <v>15.119999999999997</v>
      </c>
      <c r="J1196" s="154"/>
    </row>
    <row r="1197" spans="1:10">
      <c r="A1197" t="s">
        <v>239</v>
      </c>
      <c r="B1197" s="153" t="s">
        <v>1415</v>
      </c>
      <c r="C1197" s="154">
        <v>143</v>
      </c>
      <c r="D1197" s="154">
        <v>1.6</v>
      </c>
      <c r="E1197" s="154">
        <v>0.4</v>
      </c>
      <c r="F1197" s="155">
        <f t="shared" si="76"/>
        <v>24</v>
      </c>
      <c r="G1197">
        <f t="shared" si="74"/>
        <v>16</v>
      </c>
      <c r="H1197">
        <f t="shared" si="75"/>
        <v>12</v>
      </c>
      <c r="I1197">
        <f t="shared" si="77"/>
        <v>18</v>
      </c>
      <c r="J1197" s="154"/>
    </row>
    <row r="1198" spans="1:10">
      <c r="A1198" t="s">
        <v>239</v>
      </c>
      <c r="B1198" s="153" t="s">
        <v>1416</v>
      </c>
      <c r="C1198" s="154">
        <v>96.9</v>
      </c>
      <c r="D1198" s="154">
        <v>1.6</v>
      </c>
      <c r="E1198" s="154">
        <v>0.27200000000000002</v>
      </c>
      <c r="F1198" s="155">
        <f t="shared" si="76"/>
        <v>16.32</v>
      </c>
      <c r="G1198">
        <f t="shared" si="74"/>
        <v>10.879999999999999</v>
      </c>
      <c r="H1198">
        <f t="shared" si="75"/>
        <v>8.16</v>
      </c>
      <c r="I1198">
        <f t="shared" si="77"/>
        <v>12.24</v>
      </c>
      <c r="J1198" s="154"/>
    </row>
    <row r="1199" spans="1:10">
      <c r="A1199" t="s">
        <v>239</v>
      </c>
      <c r="B1199" s="153" t="s">
        <v>1417</v>
      </c>
      <c r="C1199" s="154">
        <v>2.1</v>
      </c>
      <c r="D1199" s="154">
        <v>0.16</v>
      </c>
      <c r="E1199" s="154">
        <v>0.01</v>
      </c>
      <c r="F1199" s="155">
        <f t="shared" si="76"/>
        <v>0.6</v>
      </c>
      <c r="G1199">
        <f t="shared" si="74"/>
        <v>0.39999999999999997</v>
      </c>
      <c r="H1199">
        <f t="shared" si="75"/>
        <v>0.3</v>
      </c>
      <c r="I1199">
        <f t="shared" si="77"/>
        <v>0.44999999999999996</v>
      </c>
      <c r="J1199" s="154"/>
    </row>
    <row r="1200" spans="1:10">
      <c r="A1200" t="s">
        <v>239</v>
      </c>
      <c r="B1200" s="153" t="s">
        <v>1418</v>
      </c>
      <c r="C1200" s="154">
        <v>2.86</v>
      </c>
      <c r="D1200" s="154">
        <v>0.17799999999999999</v>
      </c>
      <c r="E1200" s="154">
        <v>0.01</v>
      </c>
      <c r="F1200" s="155">
        <f t="shared" si="76"/>
        <v>0.6</v>
      </c>
      <c r="G1200">
        <f t="shared" si="74"/>
        <v>0.39999999999999997</v>
      </c>
      <c r="H1200">
        <f t="shared" si="75"/>
        <v>0.3</v>
      </c>
      <c r="I1200">
        <f t="shared" si="77"/>
        <v>0.44999999999999996</v>
      </c>
      <c r="J1200" s="154"/>
    </row>
    <row r="1201" spans="1:10">
      <c r="A1201" t="s">
        <v>239</v>
      </c>
      <c r="B1201" s="153" t="s">
        <v>1419</v>
      </c>
      <c r="C1201" s="154">
        <v>28.2</v>
      </c>
      <c r="D1201" s="154">
        <v>0.47099999999999997</v>
      </c>
      <c r="E1201" s="154">
        <v>0.08</v>
      </c>
      <c r="F1201" s="155">
        <f t="shared" si="76"/>
        <v>4.8</v>
      </c>
      <c r="G1201">
        <f t="shared" si="74"/>
        <v>3.1999999999999997</v>
      </c>
      <c r="H1201">
        <f t="shared" si="75"/>
        <v>2.4</v>
      </c>
      <c r="I1201">
        <f t="shared" si="77"/>
        <v>3.5999999999999996</v>
      </c>
      <c r="J1201" s="154"/>
    </row>
    <row r="1202" spans="1:10">
      <c r="A1202" t="s">
        <v>239</v>
      </c>
      <c r="B1202" s="153" t="s">
        <v>1420</v>
      </c>
      <c r="C1202" s="154">
        <v>1.81</v>
      </c>
      <c r="D1202" s="154">
        <v>0.16</v>
      </c>
      <c r="E1202" s="154">
        <v>0.01</v>
      </c>
      <c r="F1202" s="155">
        <f t="shared" si="76"/>
        <v>0.6</v>
      </c>
      <c r="G1202">
        <f t="shared" si="74"/>
        <v>0.39999999999999997</v>
      </c>
      <c r="H1202">
        <f t="shared" si="75"/>
        <v>0.3</v>
      </c>
      <c r="I1202">
        <f t="shared" si="77"/>
        <v>0.44999999999999996</v>
      </c>
      <c r="J1202" s="154"/>
    </row>
    <row r="1203" spans="1:10">
      <c r="A1203" t="s">
        <v>239</v>
      </c>
      <c r="B1203" s="153" t="s">
        <v>1421</v>
      </c>
      <c r="C1203" s="154">
        <v>2.38</v>
      </c>
      <c r="D1203" s="154">
        <v>0.16</v>
      </c>
      <c r="E1203" s="154">
        <v>0.01</v>
      </c>
      <c r="F1203" s="155">
        <f t="shared" si="76"/>
        <v>0.6</v>
      </c>
      <c r="G1203">
        <f t="shared" si="74"/>
        <v>0.39999999999999997</v>
      </c>
      <c r="H1203">
        <f t="shared" si="75"/>
        <v>0.3</v>
      </c>
      <c r="I1203">
        <f t="shared" si="77"/>
        <v>0.44999999999999996</v>
      </c>
      <c r="J1203" s="154"/>
    </row>
    <row r="1204" spans="1:10">
      <c r="A1204" t="s">
        <v>239</v>
      </c>
      <c r="B1204" s="153" t="s">
        <v>1422</v>
      </c>
      <c r="C1204" s="154">
        <v>2.0499999999999998</v>
      </c>
      <c r="D1204" s="154">
        <v>0.18</v>
      </c>
      <c r="E1204" s="154">
        <v>0.01</v>
      </c>
      <c r="F1204" s="155">
        <f t="shared" si="76"/>
        <v>0.6</v>
      </c>
      <c r="G1204">
        <f t="shared" si="74"/>
        <v>0.39999999999999997</v>
      </c>
      <c r="H1204">
        <f t="shared" si="75"/>
        <v>0.3</v>
      </c>
      <c r="I1204">
        <f t="shared" si="77"/>
        <v>0.44999999999999996</v>
      </c>
      <c r="J1204" s="154"/>
    </row>
    <row r="1205" spans="1:10">
      <c r="A1205" t="s">
        <v>239</v>
      </c>
      <c r="B1205" s="153" t="s">
        <v>1423</v>
      </c>
      <c r="C1205" s="154">
        <v>2.69</v>
      </c>
      <c r="D1205" s="154">
        <v>0.18</v>
      </c>
      <c r="E1205" s="154">
        <v>0.01</v>
      </c>
      <c r="F1205" s="155">
        <f t="shared" si="76"/>
        <v>0.6</v>
      </c>
      <c r="G1205">
        <f t="shared" si="74"/>
        <v>0.39999999999999997</v>
      </c>
      <c r="H1205">
        <f t="shared" si="75"/>
        <v>0.3</v>
      </c>
      <c r="I1205">
        <f t="shared" si="77"/>
        <v>0.44999999999999996</v>
      </c>
      <c r="J1205" s="154"/>
    </row>
    <row r="1206" spans="1:10">
      <c r="A1206" t="s">
        <v>239</v>
      </c>
      <c r="B1206" s="153" t="s">
        <v>1424</v>
      </c>
      <c r="C1206" s="154">
        <v>3.33</v>
      </c>
      <c r="D1206" s="154">
        <v>0.18</v>
      </c>
      <c r="E1206" s="154">
        <v>0.01</v>
      </c>
      <c r="F1206" s="155">
        <f t="shared" si="76"/>
        <v>0.6</v>
      </c>
      <c r="G1206">
        <f t="shared" si="74"/>
        <v>0.39999999999999997</v>
      </c>
      <c r="H1206">
        <f t="shared" si="75"/>
        <v>0.3</v>
      </c>
      <c r="I1206">
        <f t="shared" si="77"/>
        <v>0.44999999999999996</v>
      </c>
      <c r="J1206" s="154"/>
    </row>
    <row r="1207" spans="1:10">
      <c r="A1207" t="s">
        <v>239</v>
      </c>
      <c r="B1207" s="153" t="s">
        <v>1425</v>
      </c>
      <c r="C1207" s="154">
        <v>3.8</v>
      </c>
      <c r="D1207" s="154">
        <v>0.18</v>
      </c>
      <c r="E1207" s="154">
        <v>1.2E-2</v>
      </c>
      <c r="F1207" s="155">
        <f t="shared" si="76"/>
        <v>0.72</v>
      </c>
      <c r="G1207">
        <f t="shared" si="74"/>
        <v>0.48</v>
      </c>
      <c r="H1207">
        <f t="shared" si="75"/>
        <v>0.36</v>
      </c>
      <c r="I1207">
        <f t="shared" si="77"/>
        <v>0.54</v>
      </c>
      <c r="J1207" s="154"/>
    </row>
    <row r="1208" spans="1:10">
      <c r="A1208" t="s">
        <v>239</v>
      </c>
      <c r="B1208" s="153" t="s">
        <v>1426</v>
      </c>
      <c r="C1208" s="154">
        <v>4.88</v>
      </c>
      <c r="D1208" s="154">
        <v>0.18</v>
      </c>
      <c r="E1208" s="154">
        <v>1.2E-2</v>
      </c>
      <c r="F1208" s="155">
        <f t="shared" si="76"/>
        <v>0.72</v>
      </c>
      <c r="G1208">
        <f t="shared" si="74"/>
        <v>0.48</v>
      </c>
      <c r="H1208">
        <f t="shared" si="75"/>
        <v>0.36</v>
      </c>
      <c r="I1208">
        <f t="shared" si="77"/>
        <v>0.54</v>
      </c>
      <c r="J1208" s="154"/>
    </row>
    <row r="1209" spans="1:10">
      <c r="A1209" t="s">
        <v>239</v>
      </c>
      <c r="B1209" s="153" t="s">
        <v>1427</v>
      </c>
      <c r="C1209" s="154">
        <v>2.2799999999999998</v>
      </c>
      <c r="D1209" s="154"/>
      <c r="E1209" s="154">
        <v>0.01</v>
      </c>
      <c r="F1209" s="155">
        <f t="shared" si="76"/>
        <v>0.6</v>
      </c>
      <c r="G1209">
        <f t="shared" si="74"/>
        <v>0.39999999999999997</v>
      </c>
      <c r="H1209">
        <f t="shared" si="75"/>
        <v>0.3</v>
      </c>
      <c r="I1209">
        <f t="shared" si="77"/>
        <v>0.44999999999999996</v>
      </c>
      <c r="J1209" s="154"/>
    </row>
    <row r="1210" spans="1:10">
      <c r="A1210" t="s">
        <v>239</v>
      </c>
      <c r="B1210" s="153" t="s">
        <v>1428</v>
      </c>
      <c r="C1210" s="154">
        <v>3.01</v>
      </c>
      <c r="D1210" s="154">
        <v>0.2</v>
      </c>
      <c r="E1210" s="154">
        <v>0.01</v>
      </c>
      <c r="F1210" s="155">
        <f t="shared" si="76"/>
        <v>0.6</v>
      </c>
      <c r="G1210">
        <f t="shared" si="74"/>
        <v>0.39999999999999997</v>
      </c>
      <c r="H1210">
        <f t="shared" si="75"/>
        <v>0.3</v>
      </c>
      <c r="I1210">
        <f t="shared" si="77"/>
        <v>0.44999999999999996</v>
      </c>
      <c r="J1210" s="154"/>
    </row>
    <row r="1211" spans="1:10">
      <c r="A1211" t="s">
        <v>239</v>
      </c>
      <c r="B1211" s="153" t="s">
        <v>1429</v>
      </c>
      <c r="C1211" s="154">
        <v>3.72</v>
      </c>
      <c r="D1211" s="154">
        <v>0.2</v>
      </c>
      <c r="E1211" s="154">
        <v>1.2E-2</v>
      </c>
      <c r="F1211" s="155">
        <f t="shared" si="76"/>
        <v>0.72</v>
      </c>
      <c r="G1211">
        <f t="shared" si="74"/>
        <v>0.48</v>
      </c>
      <c r="H1211">
        <f t="shared" si="75"/>
        <v>0.36</v>
      </c>
      <c r="I1211">
        <f t="shared" si="77"/>
        <v>0.54</v>
      </c>
      <c r="J1211" s="154"/>
    </row>
    <row r="1212" spans="1:10">
      <c r="A1212" t="s">
        <v>239</v>
      </c>
      <c r="B1212" s="153" t="s">
        <v>1430</v>
      </c>
      <c r="C1212" s="154">
        <v>3.82</v>
      </c>
      <c r="D1212" s="154">
        <v>0.2</v>
      </c>
      <c r="E1212" s="154">
        <v>1.2E-2</v>
      </c>
      <c r="F1212" s="155">
        <f t="shared" si="76"/>
        <v>0.72</v>
      </c>
      <c r="G1212">
        <f t="shared" si="74"/>
        <v>0.48</v>
      </c>
      <c r="H1212">
        <f t="shared" si="75"/>
        <v>0.36</v>
      </c>
      <c r="I1212">
        <f t="shared" si="77"/>
        <v>0.54</v>
      </c>
      <c r="J1212" s="154"/>
    </row>
    <row r="1213" spans="1:10">
      <c r="A1213" t="s">
        <v>239</v>
      </c>
      <c r="B1213" s="153" t="s">
        <v>1431</v>
      </c>
      <c r="C1213" s="154">
        <v>4.2300000000000004</v>
      </c>
      <c r="D1213" s="154">
        <v>0.2</v>
      </c>
      <c r="E1213" s="154">
        <v>1.2E-2</v>
      </c>
      <c r="F1213" s="155">
        <f t="shared" si="76"/>
        <v>0.72</v>
      </c>
      <c r="G1213">
        <f t="shared" si="74"/>
        <v>0.48</v>
      </c>
      <c r="H1213">
        <f t="shared" si="75"/>
        <v>0.36</v>
      </c>
      <c r="I1213">
        <f t="shared" si="77"/>
        <v>0.54</v>
      </c>
      <c r="J1213" s="154"/>
    </row>
    <row r="1214" spans="1:10">
      <c r="A1214" t="s">
        <v>239</v>
      </c>
      <c r="B1214" s="153" t="s">
        <v>1432</v>
      </c>
      <c r="C1214" s="154">
        <v>4.28</v>
      </c>
      <c r="D1214" s="154">
        <v>0.2</v>
      </c>
      <c r="E1214" s="154">
        <v>1.2E-2</v>
      </c>
      <c r="F1214" s="155">
        <f t="shared" si="76"/>
        <v>0.72</v>
      </c>
      <c r="G1214">
        <f t="shared" si="74"/>
        <v>0.48</v>
      </c>
      <c r="H1214">
        <f t="shared" si="75"/>
        <v>0.36</v>
      </c>
      <c r="I1214">
        <f t="shared" si="77"/>
        <v>0.54</v>
      </c>
      <c r="J1214" s="154"/>
    </row>
    <row r="1215" spans="1:10">
      <c r="A1215" t="s">
        <v>239</v>
      </c>
      <c r="B1215" s="153" t="s">
        <v>1433</v>
      </c>
      <c r="C1215" s="154">
        <v>4.63</v>
      </c>
      <c r="D1215" s="154">
        <v>0.2</v>
      </c>
      <c r="E1215" s="154">
        <v>1.2E-2</v>
      </c>
      <c r="F1215" s="155">
        <f t="shared" si="76"/>
        <v>0.72</v>
      </c>
      <c r="G1215">
        <f t="shared" si="74"/>
        <v>0.48</v>
      </c>
      <c r="H1215">
        <f t="shared" si="75"/>
        <v>0.36</v>
      </c>
      <c r="I1215">
        <f t="shared" si="77"/>
        <v>0.54</v>
      </c>
      <c r="J1215" s="154"/>
    </row>
    <row r="1216" spans="1:10">
      <c r="A1216" t="s">
        <v>239</v>
      </c>
      <c r="B1216" s="153" t="s">
        <v>1434</v>
      </c>
      <c r="C1216" s="154">
        <v>5.16</v>
      </c>
      <c r="D1216" s="154">
        <v>0.2</v>
      </c>
      <c r="E1216" s="154">
        <v>1.6E-2</v>
      </c>
      <c r="F1216" s="155">
        <f t="shared" si="76"/>
        <v>0.96</v>
      </c>
      <c r="G1216">
        <f t="shared" si="74"/>
        <v>0.6399999999999999</v>
      </c>
      <c r="H1216">
        <f t="shared" si="75"/>
        <v>0.48</v>
      </c>
      <c r="I1216">
        <f t="shared" si="77"/>
        <v>0.72</v>
      </c>
      <c r="J1216" s="154"/>
    </row>
    <row r="1217" spans="1:10">
      <c r="A1217" t="s">
        <v>239</v>
      </c>
      <c r="B1217" s="153" t="s">
        <v>1435</v>
      </c>
      <c r="C1217" s="154">
        <v>5.67</v>
      </c>
      <c r="D1217" s="154">
        <v>0.2</v>
      </c>
      <c r="E1217" s="154">
        <v>1.6E-2</v>
      </c>
      <c r="F1217" s="155">
        <f t="shared" si="76"/>
        <v>0.96</v>
      </c>
      <c r="G1217">
        <f t="shared" si="74"/>
        <v>0.6399999999999999</v>
      </c>
      <c r="H1217">
        <f t="shared" si="75"/>
        <v>0.48</v>
      </c>
      <c r="I1217">
        <f t="shared" si="77"/>
        <v>0.72</v>
      </c>
      <c r="J1217" s="154"/>
    </row>
    <row r="1218" spans="1:10">
      <c r="A1218" t="s">
        <v>239</v>
      </c>
      <c r="B1218" s="153" t="s">
        <v>1436</v>
      </c>
      <c r="C1218" s="154">
        <v>6.29</v>
      </c>
      <c r="D1218" s="154">
        <v>0.2</v>
      </c>
      <c r="E1218" s="154">
        <v>1.6E-2</v>
      </c>
      <c r="F1218" s="155">
        <f t="shared" si="76"/>
        <v>0.96</v>
      </c>
      <c r="G1218">
        <f t="shared" ref="G1218:G1281" si="78">40/60*F1218</f>
        <v>0.6399999999999999</v>
      </c>
      <c r="H1218">
        <f t="shared" ref="H1218:H1281" si="79">(30/60*F1218)</f>
        <v>0.48</v>
      </c>
      <c r="I1218">
        <f t="shared" si="77"/>
        <v>0.72</v>
      </c>
      <c r="J1218" s="154"/>
    </row>
    <row r="1219" spans="1:10">
      <c r="A1219" t="s">
        <v>239</v>
      </c>
      <c r="B1219" s="153" t="s">
        <v>1437</v>
      </c>
      <c r="C1219" s="154">
        <v>6.9</v>
      </c>
      <c r="D1219" s="154">
        <v>0.2</v>
      </c>
      <c r="E1219" s="154">
        <v>0.02</v>
      </c>
      <c r="F1219" s="155">
        <f t="shared" ref="F1219:F1282" si="80">E1219*60</f>
        <v>1.2</v>
      </c>
      <c r="G1219">
        <f t="shared" si="78"/>
        <v>0.79999999999999993</v>
      </c>
      <c r="H1219">
        <f t="shared" si="79"/>
        <v>0.6</v>
      </c>
      <c r="I1219">
        <f t="shared" ref="I1219:I1282" si="81">45/60*F1219</f>
        <v>0.89999999999999991</v>
      </c>
      <c r="J1219" s="154"/>
    </row>
    <row r="1220" spans="1:10">
      <c r="A1220" t="s">
        <v>239</v>
      </c>
      <c r="B1220" s="153" t="s">
        <v>1438</v>
      </c>
      <c r="C1220" s="154">
        <v>7.6</v>
      </c>
      <c r="D1220" s="154">
        <v>0.2</v>
      </c>
      <c r="E1220" s="154">
        <v>0.02</v>
      </c>
      <c r="F1220" s="155">
        <f t="shared" si="80"/>
        <v>1.2</v>
      </c>
      <c r="G1220">
        <f t="shared" si="78"/>
        <v>0.79999999999999993</v>
      </c>
      <c r="H1220">
        <f t="shared" si="79"/>
        <v>0.6</v>
      </c>
      <c r="I1220">
        <f t="shared" si="81"/>
        <v>0.89999999999999991</v>
      </c>
      <c r="J1220" s="154"/>
    </row>
    <row r="1221" spans="1:10">
      <c r="A1221" t="s">
        <v>239</v>
      </c>
      <c r="B1221" s="153" t="s">
        <v>1439</v>
      </c>
      <c r="C1221" s="154">
        <v>8.0500000000000007</v>
      </c>
      <c r="D1221" s="154">
        <v>0.2</v>
      </c>
      <c r="E1221" s="154">
        <v>2.4E-2</v>
      </c>
      <c r="F1221" s="155">
        <f t="shared" si="80"/>
        <v>1.44</v>
      </c>
      <c r="G1221">
        <f t="shared" si="78"/>
        <v>0.96</v>
      </c>
      <c r="H1221">
        <f t="shared" si="79"/>
        <v>0.72</v>
      </c>
      <c r="I1221">
        <f t="shared" si="81"/>
        <v>1.08</v>
      </c>
      <c r="J1221" s="154"/>
    </row>
    <row r="1222" spans="1:10">
      <c r="A1222" t="s">
        <v>239</v>
      </c>
      <c r="B1222" s="153" t="s">
        <v>1440</v>
      </c>
      <c r="C1222" s="154">
        <v>3.32</v>
      </c>
      <c r="D1222" s="154">
        <v>0.22</v>
      </c>
      <c r="E1222" s="154">
        <v>0.01</v>
      </c>
      <c r="F1222" s="155">
        <f t="shared" si="80"/>
        <v>0.6</v>
      </c>
      <c r="G1222">
        <f t="shared" si="78"/>
        <v>0.39999999999999997</v>
      </c>
      <c r="H1222">
        <f t="shared" si="79"/>
        <v>0.3</v>
      </c>
      <c r="I1222">
        <f t="shared" si="81"/>
        <v>0.44999999999999996</v>
      </c>
      <c r="J1222" s="154"/>
    </row>
    <row r="1223" spans="1:10">
      <c r="A1223" t="s">
        <v>239</v>
      </c>
      <c r="B1223" s="153" t="s">
        <v>1441</v>
      </c>
      <c r="C1223" s="154">
        <v>4.75</v>
      </c>
      <c r="D1223" s="154">
        <v>0.22</v>
      </c>
      <c r="E1223" s="154">
        <v>1.2E-2</v>
      </c>
      <c r="F1223" s="155">
        <f t="shared" si="80"/>
        <v>0.72</v>
      </c>
      <c r="G1223">
        <f t="shared" si="78"/>
        <v>0.48</v>
      </c>
      <c r="H1223">
        <f t="shared" si="79"/>
        <v>0.36</v>
      </c>
      <c r="I1223">
        <f t="shared" si="81"/>
        <v>0.54</v>
      </c>
      <c r="J1223" s="154"/>
    </row>
    <row r="1224" spans="1:10">
      <c r="A1224" t="s">
        <v>239</v>
      </c>
      <c r="B1224" s="153" t="s">
        <v>1442</v>
      </c>
      <c r="C1224" s="154">
        <v>6.14</v>
      </c>
      <c r="D1224" s="154">
        <v>0.22</v>
      </c>
      <c r="E1224" s="154">
        <v>1.6E-2</v>
      </c>
      <c r="F1224" s="155">
        <f t="shared" si="80"/>
        <v>0.96</v>
      </c>
      <c r="G1224">
        <f t="shared" si="78"/>
        <v>0.6399999999999999</v>
      </c>
      <c r="H1224">
        <f t="shared" si="79"/>
        <v>0.48</v>
      </c>
      <c r="I1224">
        <f t="shared" si="81"/>
        <v>0.72</v>
      </c>
      <c r="J1224" s="154"/>
    </row>
    <row r="1225" spans="1:10">
      <c r="A1225" t="s">
        <v>239</v>
      </c>
      <c r="B1225" s="153" t="s">
        <v>1443</v>
      </c>
      <c r="C1225" s="154">
        <v>3.64</v>
      </c>
      <c r="D1225" s="154">
        <v>0.24</v>
      </c>
      <c r="E1225" s="154">
        <v>1.2E-2</v>
      </c>
      <c r="F1225" s="155">
        <f t="shared" si="80"/>
        <v>0.72</v>
      </c>
      <c r="G1225">
        <f t="shared" si="78"/>
        <v>0.48</v>
      </c>
      <c r="H1225">
        <f t="shared" si="79"/>
        <v>0.36</v>
      </c>
      <c r="I1225">
        <f t="shared" si="81"/>
        <v>0.54</v>
      </c>
      <c r="J1225" s="154"/>
    </row>
    <row r="1226" spans="1:10">
      <c r="A1226" t="s">
        <v>239</v>
      </c>
      <c r="B1226" s="153" t="s">
        <v>1444</v>
      </c>
      <c r="C1226" s="154">
        <v>4.5</v>
      </c>
      <c r="D1226" s="154">
        <v>0.24</v>
      </c>
      <c r="E1226" s="154">
        <v>1.2E-2</v>
      </c>
      <c r="F1226" s="155">
        <f t="shared" si="80"/>
        <v>0.72</v>
      </c>
      <c r="G1226">
        <f t="shared" si="78"/>
        <v>0.48</v>
      </c>
      <c r="H1226">
        <f t="shared" si="79"/>
        <v>0.36</v>
      </c>
      <c r="I1226">
        <f t="shared" si="81"/>
        <v>0.54</v>
      </c>
      <c r="J1226" s="154"/>
    </row>
    <row r="1227" spans="1:10">
      <c r="A1227" t="s">
        <v>239</v>
      </c>
      <c r="B1227" s="153" t="s">
        <v>1445</v>
      </c>
      <c r="C1227" s="154">
        <v>5.14</v>
      </c>
      <c r="D1227" s="154">
        <v>0.24</v>
      </c>
      <c r="E1227" s="154">
        <v>1.6E-2</v>
      </c>
      <c r="F1227" s="155">
        <f t="shared" si="80"/>
        <v>0.96</v>
      </c>
      <c r="G1227">
        <f t="shared" si="78"/>
        <v>0.6399999999999999</v>
      </c>
      <c r="H1227">
        <f t="shared" si="79"/>
        <v>0.48</v>
      </c>
      <c r="I1227">
        <f t="shared" si="81"/>
        <v>0.72</v>
      </c>
      <c r="J1227" s="154"/>
    </row>
    <row r="1228" spans="1:10">
      <c r="A1228" t="s">
        <v>239</v>
      </c>
      <c r="B1228" s="153" t="s">
        <v>1446</v>
      </c>
      <c r="C1228" s="154">
        <v>5.22</v>
      </c>
      <c r="D1228" s="154">
        <v>0.24</v>
      </c>
      <c r="E1228" s="154">
        <v>1.6E-2</v>
      </c>
      <c r="F1228" s="155">
        <f t="shared" si="80"/>
        <v>0.96</v>
      </c>
      <c r="G1228">
        <f t="shared" si="78"/>
        <v>0.6399999999999999</v>
      </c>
      <c r="H1228">
        <f t="shared" si="79"/>
        <v>0.48</v>
      </c>
      <c r="I1228">
        <f t="shared" si="81"/>
        <v>0.72</v>
      </c>
      <c r="J1228" s="154"/>
    </row>
    <row r="1229" spans="1:10">
      <c r="A1229" t="s">
        <v>239</v>
      </c>
      <c r="B1229" s="153" t="s">
        <v>1447</v>
      </c>
      <c r="C1229" s="154">
        <v>5.64</v>
      </c>
      <c r="D1229" s="154">
        <v>0.24</v>
      </c>
      <c r="E1229" s="154">
        <v>1.6E-2</v>
      </c>
      <c r="F1229" s="155">
        <f t="shared" si="80"/>
        <v>0.96</v>
      </c>
      <c r="G1229">
        <f t="shared" si="78"/>
        <v>0.6399999999999999</v>
      </c>
      <c r="H1229">
        <f t="shared" si="79"/>
        <v>0.48</v>
      </c>
      <c r="I1229">
        <f t="shared" si="81"/>
        <v>0.72</v>
      </c>
      <c r="J1229" s="154"/>
    </row>
    <row r="1230" spans="1:10">
      <c r="A1230" t="s">
        <v>239</v>
      </c>
      <c r="B1230" s="153" t="s">
        <v>1448</v>
      </c>
      <c r="C1230" s="154">
        <v>6</v>
      </c>
      <c r="D1230" s="154">
        <v>0.24</v>
      </c>
      <c r="E1230" s="154">
        <v>1.6E-2</v>
      </c>
      <c r="F1230" s="155">
        <f t="shared" si="80"/>
        <v>0.96</v>
      </c>
      <c r="G1230">
        <f t="shared" si="78"/>
        <v>0.6399999999999999</v>
      </c>
      <c r="H1230">
        <f t="shared" si="79"/>
        <v>0.48</v>
      </c>
      <c r="I1230">
        <f t="shared" si="81"/>
        <v>0.72</v>
      </c>
      <c r="J1230" s="154"/>
    </row>
    <row r="1231" spans="1:10">
      <c r="A1231" t="s">
        <v>239</v>
      </c>
      <c r="B1231" s="153" t="s">
        <v>1449</v>
      </c>
      <c r="C1231" s="154">
        <v>6.29</v>
      </c>
      <c r="D1231" s="154">
        <v>0.24</v>
      </c>
      <c r="E1231" s="154">
        <v>1.6E-2</v>
      </c>
      <c r="F1231" s="155">
        <f t="shared" si="80"/>
        <v>0.96</v>
      </c>
      <c r="G1231">
        <f t="shared" si="78"/>
        <v>0.6399999999999999</v>
      </c>
      <c r="H1231">
        <f t="shared" si="79"/>
        <v>0.48</v>
      </c>
      <c r="I1231">
        <f t="shared" si="81"/>
        <v>0.72</v>
      </c>
      <c r="J1231" s="154"/>
    </row>
    <row r="1232" spans="1:10">
      <c r="A1232" t="s">
        <v>239</v>
      </c>
      <c r="B1232" s="153" t="s">
        <v>1450</v>
      </c>
      <c r="C1232" s="154">
        <v>6.93</v>
      </c>
      <c r="D1232" s="154">
        <v>0.24</v>
      </c>
      <c r="E1232" s="154">
        <v>0.02</v>
      </c>
      <c r="F1232" s="155">
        <f t="shared" si="80"/>
        <v>1.2</v>
      </c>
      <c r="G1232">
        <f t="shared" si="78"/>
        <v>0.79999999999999993</v>
      </c>
      <c r="H1232">
        <f t="shared" si="79"/>
        <v>0.6</v>
      </c>
      <c r="I1232">
        <f t="shared" si="81"/>
        <v>0.89999999999999991</v>
      </c>
      <c r="J1232" s="154"/>
    </row>
    <row r="1233" spans="1:10">
      <c r="A1233" t="s">
        <v>239</v>
      </c>
      <c r="B1233" s="153" t="s">
        <v>1451</v>
      </c>
      <c r="C1233" s="154">
        <v>7.71</v>
      </c>
      <c r="D1233" s="154">
        <v>0.24</v>
      </c>
      <c r="E1233" s="154">
        <v>0.02</v>
      </c>
      <c r="F1233" s="155">
        <f t="shared" si="80"/>
        <v>1.2</v>
      </c>
      <c r="G1233">
        <f t="shared" si="78"/>
        <v>0.79999999999999993</v>
      </c>
      <c r="H1233">
        <f t="shared" si="79"/>
        <v>0.6</v>
      </c>
      <c r="I1233">
        <f t="shared" si="81"/>
        <v>0.89999999999999991</v>
      </c>
      <c r="J1233" s="154"/>
    </row>
    <row r="1234" spans="1:10">
      <c r="A1234" t="s">
        <v>239</v>
      </c>
      <c r="B1234" s="153" t="s">
        <v>1452</v>
      </c>
      <c r="C1234" s="154">
        <v>8.4700000000000006</v>
      </c>
      <c r="D1234" s="154">
        <v>0.24</v>
      </c>
      <c r="E1234" s="154">
        <v>2.4E-2</v>
      </c>
      <c r="F1234" s="155">
        <f t="shared" si="80"/>
        <v>1.44</v>
      </c>
      <c r="G1234">
        <f t="shared" si="78"/>
        <v>0.96</v>
      </c>
      <c r="H1234">
        <f t="shared" si="79"/>
        <v>0.72</v>
      </c>
      <c r="I1234">
        <f t="shared" si="81"/>
        <v>1.08</v>
      </c>
      <c r="J1234" s="154"/>
    </row>
    <row r="1235" spans="1:10">
      <c r="A1235" t="s">
        <v>239</v>
      </c>
      <c r="B1235" s="153" t="s">
        <v>1453</v>
      </c>
      <c r="C1235" s="154">
        <v>9.35</v>
      </c>
      <c r="D1235" s="154">
        <v>0.24</v>
      </c>
      <c r="E1235" s="154">
        <v>2.8000000000000004E-2</v>
      </c>
      <c r="F1235" s="155">
        <f t="shared" si="80"/>
        <v>1.6800000000000002</v>
      </c>
      <c r="G1235">
        <f t="shared" si="78"/>
        <v>1.1200000000000001</v>
      </c>
      <c r="H1235">
        <f t="shared" si="79"/>
        <v>0.84000000000000008</v>
      </c>
      <c r="I1235">
        <f t="shared" si="81"/>
        <v>1.2600000000000002</v>
      </c>
      <c r="J1235" s="154"/>
    </row>
    <row r="1236" spans="1:10">
      <c r="A1236" t="s">
        <v>239</v>
      </c>
      <c r="B1236" s="153" t="s">
        <v>1454</v>
      </c>
      <c r="C1236" s="154">
        <v>9.1999999999999993</v>
      </c>
      <c r="D1236" s="154">
        <v>0.24</v>
      </c>
      <c r="E1236" s="154">
        <v>2.4E-2</v>
      </c>
      <c r="F1236" s="155">
        <f t="shared" si="80"/>
        <v>1.44</v>
      </c>
      <c r="G1236">
        <f t="shared" si="78"/>
        <v>0.96</v>
      </c>
      <c r="H1236">
        <f t="shared" si="79"/>
        <v>0.72</v>
      </c>
      <c r="I1236">
        <f t="shared" si="81"/>
        <v>1.08</v>
      </c>
      <c r="J1236" s="154"/>
    </row>
    <row r="1237" spans="1:10">
      <c r="A1237" t="s">
        <v>239</v>
      </c>
      <c r="B1237" s="153" t="s">
        <v>1455</v>
      </c>
      <c r="C1237" s="154">
        <v>10.4</v>
      </c>
      <c r="D1237" s="154">
        <v>0.24</v>
      </c>
      <c r="E1237" s="154">
        <v>2.8000000000000004E-2</v>
      </c>
      <c r="F1237" s="155">
        <f t="shared" si="80"/>
        <v>1.6800000000000002</v>
      </c>
      <c r="G1237">
        <f t="shared" si="78"/>
        <v>1.1200000000000001</v>
      </c>
      <c r="H1237">
        <f t="shared" si="79"/>
        <v>0.84000000000000008</v>
      </c>
      <c r="I1237">
        <f t="shared" si="81"/>
        <v>1.2600000000000002</v>
      </c>
      <c r="J1237" s="154"/>
    </row>
    <row r="1238" spans="1:10">
      <c r="A1238" t="s">
        <v>239</v>
      </c>
      <c r="B1238" s="153" t="s">
        <v>1456</v>
      </c>
      <c r="C1238" s="154">
        <v>10.6</v>
      </c>
      <c r="D1238" s="154">
        <v>0.24</v>
      </c>
      <c r="E1238" s="154">
        <v>2.8000000000000004E-2</v>
      </c>
      <c r="F1238" s="155">
        <f t="shared" si="80"/>
        <v>1.6800000000000002</v>
      </c>
      <c r="G1238">
        <f t="shared" si="78"/>
        <v>1.1200000000000001</v>
      </c>
      <c r="H1238">
        <f t="shared" si="79"/>
        <v>0.84000000000000008</v>
      </c>
      <c r="I1238">
        <f t="shared" si="81"/>
        <v>1.2600000000000002</v>
      </c>
      <c r="J1238" s="154"/>
    </row>
    <row r="1239" spans="1:10">
      <c r="A1239" t="s">
        <v>239</v>
      </c>
      <c r="B1239" s="153" t="s">
        <v>1457</v>
      </c>
      <c r="C1239" s="154">
        <v>2.69</v>
      </c>
      <c r="D1239" s="154">
        <v>0.18</v>
      </c>
      <c r="E1239" s="154">
        <v>0.01</v>
      </c>
      <c r="F1239" s="155">
        <f t="shared" si="80"/>
        <v>0.6</v>
      </c>
      <c r="G1239">
        <f t="shared" si="78"/>
        <v>0.39999999999999997</v>
      </c>
      <c r="H1239">
        <f t="shared" si="79"/>
        <v>0.3</v>
      </c>
      <c r="I1239">
        <f t="shared" si="81"/>
        <v>0.44999999999999996</v>
      </c>
      <c r="J1239" s="154"/>
    </row>
    <row r="1240" spans="1:10">
      <c r="A1240" t="s">
        <v>239</v>
      </c>
      <c r="B1240" s="153" t="s">
        <v>1458</v>
      </c>
      <c r="C1240" s="154">
        <v>3.01</v>
      </c>
      <c r="D1240" s="154">
        <v>0.2</v>
      </c>
      <c r="E1240" s="154">
        <v>0.01</v>
      </c>
      <c r="F1240" s="155">
        <f t="shared" si="80"/>
        <v>0.6</v>
      </c>
      <c r="G1240">
        <f t="shared" si="78"/>
        <v>0.39999999999999997</v>
      </c>
      <c r="H1240">
        <f t="shared" si="79"/>
        <v>0.3</v>
      </c>
      <c r="I1240">
        <f t="shared" si="81"/>
        <v>0.44999999999999996</v>
      </c>
      <c r="J1240" s="154"/>
    </row>
    <row r="1241" spans="1:10">
      <c r="A1241" t="s">
        <v>239</v>
      </c>
      <c r="B1241" s="153" t="s">
        <v>1459</v>
      </c>
      <c r="C1241" s="154">
        <v>4.28</v>
      </c>
      <c r="D1241" s="154">
        <v>0.2</v>
      </c>
      <c r="E1241" s="154">
        <v>1.2E-2</v>
      </c>
      <c r="F1241" s="155">
        <f t="shared" si="80"/>
        <v>0.72</v>
      </c>
      <c r="G1241">
        <f t="shared" si="78"/>
        <v>0.48</v>
      </c>
      <c r="H1241">
        <f t="shared" si="79"/>
        <v>0.36</v>
      </c>
      <c r="I1241">
        <f t="shared" si="81"/>
        <v>0.54</v>
      </c>
      <c r="J1241" s="154"/>
    </row>
    <row r="1242" spans="1:10">
      <c r="A1242" t="s">
        <v>239</v>
      </c>
      <c r="B1242" s="153" t="s">
        <v>1460</v>
      </c>
      <c r="C1242" s="154">
        <v>5.51</v>
      </c>
      <c r="D1242" s="154">
        <v>0.2</v>
      </c>
      <c r="E1242" s="154">
        <v>1.6E-2</v>
      </c>
      <c r="F1242" s="155">
        <f t="shared" si="80"/>
        <v>0.96</v>
      </c>
      <c r="G1242">
        <f t="shared" si="78"/>
        <v>0.6399999999999999</v>
      </c>
      <c r="H1242">
        <f t="shared" si="79"/>
        <v>0.48</v>
      </c>
      <c r="I1242">
        <f t="shared" si="81"/>
        <v>0.72</v>
      </c>
      <c r="J1242" s="154"/>
    </row>
    <row r="1243" spans="1:10">
      <c r="A1243" t="s">
        <v>239</v>
      </c>
      <c r="B1243" s="153" t="s">
        <v>1461</v>
      </c>
      <c r="C1243" s="154">
        <v>3.32</v>
      </c>
      <c r="D1243" s="154">
        <v>0.22</v>
      </c>
      <c r="E1243" s="154">
        <v>0.01</v>
      </c>
      <c r="F1243" s="155">
        <f t="shared" si="80"/>
        <v>0.6</v>
      </c>
      <c r="G1243">
        <f t="shared" si="78"/>
        <v>0.39999999999999997</v>
      </c>
      <c r="H1243">
        <f t="shared" si="79"/>
        <v>0.3</v>
      </c>
      <c r="I1243">
        <f t="shared" si="81"/>
        <v>0.44999999999999996</v>
      </c>
      <c r="J1243" s="154"/>
    </row>
    <row r="1244" spans="1:10">
      <c r="A1244" t="s">
        <v>239</v>
      </c>
      <c r="B1244" s="153" t="s">
        <v>1462</v>
      </c>
      <c r="C1244" s="154">
        <v>4.1100000000000003</v>
      </c>
      <c r="D1244" s="154">
        <v>0.22</v>
      </c>
      <c r="E1244" s="154">
        <v>1.2E-2</v>
      </c>
      <c r="F1244" s="155">
        <f t="shared" si="80"/>
        <v>0.72</v>
      </c>
      <c r="G1244">
        <f t="shared" si="78"/>
        <v>0.48</v>
      </c>
      <c r="H1244">
        <f t="shared" si="79"/>
        <v>0.36</v>
      </c>
      <c r="I1244">
        <f t="shared" si="81"/>
        <v>0.54</v>
      </c>
      <c r="J1244" s="154"/>
    </row>
    <row r="1245" spans="1:10">
      <c r="A1245" t="s">
        <v>239</v>
      </c>
      <c r="B1245" s="153" t="s">
        <v>1463</v>
      </c>
      <c r="C1245" s="154">
        <v>4.6900000000000004</v>
      </c>
      <c r="D1245" s="154">
        <v>0.22</v>
      </c>
      <c r="E1245" s="154">
        <v>1.2E-2</v>
      </c>
      <c r="F1245" s="155">
        <f t="shared" si="80"/>
        <v>0.72</v>
      </c>
      <c r="G1245">
        <f t="shared" si="78"/>
        <v>0.48</v>
      </c>
      <c r="H1245">
        <f t="shared" si="79"/>
        <v>0.36</v>
      </c>
      <c r="I1245">
        <f t="shared" si="81"/>
        <v>0.54</v>
      </c>
      <c r="J1245" s="154"/>
    </row>
    <row r="1246" spans="1:10">
      <c r="A1246" t="s">
        <v>239</v>
      </c>
      <c r="B1246" s="153" t="s">
        <v>1464</v>
      </c>
      <c r="C1246" s="154">
        <v>4.75</v>
      </c>
      <c r="D1246" s="154">
        <v>0.22</v>
      </c>
      <c r="E1246" s="154">
        <v>1.2E-2</v>
      </c>
      <c r="F1246" s="155">
        <f t="shared" si="80"/>
        <v>0.72</v>
      </c>
      <c r="G1246">
        <f t="shared" si="78"/>
        <v>0.48</v>
      </c>
      <c r="H1246">
        <f t="shared" si="79"/>
        <v>0.36</v>
      </c>
      <c r="I1246">
        <f t="shared" si="81"/>
        <v>0.54</v>
      </c>
      <c r="J1246" s="154"/>
    </row>
    <row r="1247" spans="1:10">
      <c r="A1247" t="s">
        <v>239</v>
      </c>
      <c r="B1247" s="153" t="s">
        <v>1465</v>
      </c>
      <c r="C1247" s="154">
        <v>5.14</v>
      </c>
      <c r="D1247" s="154">
        <v>0.22</v>
      </c>
      <c r="E1247" s="154">
        <v>1.6E-2</v>
      </c>
      <c r="F1247" s="155">
        <f t="shared" si="80"/>
        <v>0.96</v>
      </c>
      <c r="G1247">
        <f t="shared" si="78"/>
        <v>0.6399999999999999</v>
      </c>
      <c r="H1247">
        <f t="shared" si="79"/>
        <v>0.48</v>
      </c>
      <c r="I1247">
        <f t="shared" si="81"/>
        <v>0.72</v>
      </c>
      <c r="J1247" s="154"/>
    </row>
    <row r="1248" spans="1:10">
      <c r="A1248" t="s">
        <v>239</v>
      </c>
      <c r="B1248" s="153" t="s">
        <v>1466</v>
      </c>
      <c r="C1248" s="154">
        <v>5.72</v>
      </c>
      <c r="D1248" s="154">
        <v>0.22</v>
      </c>
      <c r="E1248" s="154">
        <v>1.6E-2</v>
      </c>
      <c r="F1248" s="155">
        <f t="shared" si="80"/>
        <v>0.96</v>
      </c>
      <c r="G1248">
        <f t="shared" si="78"/>
        <v>0.6399999999999999</v>
      </c>
      <c r="H1248">
        <f t="shared" si="79"/>
        <v>0.48</v>
      </c>
      <c r="I1248">
        <f t="shared" si="81"/>
        <v>0.72</v>
      </c>
      <c r="J1248" s="154"/>
    </row>
    <row r="1249" spans="1:10">
      <c r="A1249" t="s">
        <v>239</v>
      </c>
      <c r="B1249" s="153" t="s">
        <v>1467</v>
      </c>
      <c r="C1249" s="154">
        <v>6.3</v>
      </c>
      <c r="D1249" s="154">
        <v>0.22</v>
      </c>
      <c r="E1249" s="154">
        <v>1.6E-2</v>
      </c>
      <c r="F1249" s="155">
        <f t="shared" si="80"/>
        <v>0.96</v>
      </c>
      <c r="G1249">
        <f t="shared" si="78"/>
        <v>0.6399999999999999</v>
      </c>
      <c r="H1249">
        <f t="shared" si="79"/>
        <v>0.48</v>
      </c>
      <c r="I1249">
        <f t="shared" si="81"/>
        <v>0.72</v>
      </c>
      <c r="J1249" s="154"/>
    </row>
    <row r="1250" spans="1:10">
      <c r="A1250" t="s">
        <v>239</v>
      </c>
      <c r="B1250" s="153" t="s">
        <v>1468</v>
      </c>
      <c r="C1250" s="154">
        <v>7</v>
      </c>
      <c r="D1250" s="154">
        <v>0.22</v>
      </c>
      <c r="E1250" s="154">
        <v>0.02</v>
      </c>
      <c r="F1250" s="155">
        <f t="shared" si="80"/>
        <v>1.2</v>
      </c>
      <c r="G1250">
        <f t="shared" si="78"/>
        <v>0.79999999999999993</v>
      </c>
      <c r="H1250">
        <f t="shared" si="79"/>
        <v>0.6</v>
      </c>
      <c r="I1250">
        <f t="shared" si="81"/>
        <v>0.89999999999999991</v>
      </c>
      <c r="J1250" s="154"/>
    </row>
    <row r="1251" spans="1:10">
      <c r="A1251" t="s">
        <v>239</v>
      </c>
      <c r="B1251" s="153" t="s">
        <v>1469</v>
      </c>
      <c r="C1251" s="154">
        <v>7.68</v>
      </c>
      <c r="D1251" s="154">
        <v>0.22</v>
      </c>
      <c r="E1251" s="154">
        <v>0.02</v>
      </c>
      <c r="F1251" s="155">
        <f t="shared" si="80"/>
        <v>1.2</v>
      </c>
      <c r="G1251">
        <f t="shared" si="78"/>
        <v>0.79999999999999993</v>
      </c>
      <c r="H1251">
        <f t="shared" si="79"/>
        <v>0.6</v>
      </c>
      <c r="I1251">
        <f t="shared" si="81"/>
        <v>0.89999999999999991</v>
      </c>
      <c r="J1251" s="154"/>
    </row>
    <row r="1252" spans="1:10">
      <c r="A1252" t="s">
        <v>239</v>
      </c>
      <c r="B1252" s="153" t="s">
        <v>1470</v>
      </c>
      <c r="C1252" s="154">
        <v>8.48</v>
      </c>
      <c r="D1252" s="154">
        <v>0.22</v>
      </c>
      <c r="E1252" s="154">
        <v>2.4E-2</v>
      </c>
      <c r="F1252" s="155">
        <f t="shared" si="80"/>
        <v>1.44</v>
      </c>
      <c r="G1252">
        <f t="shared" si="78"/>
        <v>0.96</v>
      </c>
      <c r="H1252">
        <f t="shared" si="79"/>
        <v>0.72</v>
      </c>
      <c r="I1252">
        <f t="shared" si="81"/>
        <v>1.08</v>
      </c>
      <c r="J1252" s="154"/>
    </row>
    <row r="1253" spans="1:10">
      <c r="A1253" t="s">
        <v>239</v>
      </c>
      <c r="B1253" s="153" t="s">
        <v>1471</v>
      </c>
      <c r="C1253" s="154">
        <v>8.99</v>
      </c>
      <c r="D1253" s="154">
        <v>0.22</v>
      </c>
      <c r="E1253" s="154">
        <v>2.4E-2</v>
      </c>
      <c r="F1253" s="155">
        <f t="shared" si="80"/>
        <v>1.44</v>
      </c>
      <c r="G1253">
        <f t="shared" si="78"/>
        <v>0.96</v>
      </c>
      <c r="H1253">
        <f t="shared" si="79"/>
        <v>0.72</v>
      </c>
      <c r="I1253">
        <f t="shared" si="81"/>
        <v>1.08</v>
      </c>
      <c r="J1253" s="154"/>
    </row>
    <row r="1254" spans="1:10">
      <c r="A1254" t="s">
        <v>239</v>
      </c>
      <c r="B1254" s="153" t="s">
        <v>1472</v>
      </c>
      <c r="C1254" s="154">
        <v>3.64</v>
      </c>
      <c r="D1254" s="154">
        <v>0.24</v>
      </c>
      <c r="E1254" s="154">
        <v>1.2E-2</v>
      </c>
      <c r="F1254" s="155">
        <f t="shared" si="80"/>
        <v>0.72</v>
      </c>
      <c r="G1254">
        <f t="shared" si="78"/>
        <v>0.48</v>
      </c>
      <c r="H1254">
        <f t="shared" si="79"/>
        <v>0.36</v>
      </c>
      <c r="I1254">
        <f t="shared" si="81"/>
        <v>0.54</v>
      </c>
      <c r="J1254" s="154"/>
    </row>
    <row r="1255" spans="1:10">
      <c r="A1255" t="s">
        <v>239</v>
      </c>
      <c r="B1255" s="153" t="s">
        <v>1473</v>
      </c>
      <c r="C1255" s="154">
        <v>5.22</v>
      </c>
      <c r="D1255" s="154">
        <v>0.24</v>
      </c>
      <c r="E1255" s="154">
        <v>1.6E-2</v>
      </c>
      <c r="F1255" s="155">
        <f t="shared" si="80"/>
        <v>0.96</v>
      </c>
      <c r="G1255">
        <f t="shared" si="78"/>
        <v>0.6399999999999999</v>
      </c>
      <c r="H1255">
        <f t="shared" si="79"/>
        <v>0.48</v>
      </c>
      <c r="I1255">
        <f t="shared" si="81"/>
        <v>0.72</v>
      </c>
      <c r="J1255" s="154"/>
    </row>
    <row r="1256" spans="1:10">
      <c r="A1256" t="s">
        <v>239</v>
      </c>
      <c r="B1256" s="153" t="s">
        <v>1474</v>
      </c>
      <c r="C1256" s="154">
        <v>6.76</v>
      </c>
      <c r="D1256" s="154">
        <v>0.24</v>
      </c>
      <c r="E1256" s="154">
        <v>0.02</v>
      </c>
      <c r="F1256" s="155">
        <f t="shared" si="80"/>
        <v>1.2</v>
      </c>
      <c r="G1256">
        <f t="shared" si="78"/>
        <v>0.79999999999999993</v>
      </c>
      <c r="H1256">
        <f t="shared" si="79"/>
        <v>0.6</v>
      </c>
      <c r="I1256">
        <f t="shared" si="81"/>
        <v>0.89999999999999991</v>
      </c>
      <c r="J1256" s="154"/>
    </row>
    <row r="1257" spans="1:10">
      <c r="A1257" t="s">
        <v>239</v>
      </c>
      <c r="B1257" s="153" t="s">
        <v>1475</v>
      </c>
      <c r="C1257" s="154">
        <v>18.2</v>
      </c>
      <c r="D1257" s="154">
        <v>0.28000000000000003</v>
      </c>
      <c r="E1257" s="154">
        <v>5.2000000000000005E-2</v>
      </c>
      <c r="F1257" s="155">
        <f t="shared" si="80"/>
        <v>3.12</v>
      </c>
      <c r="G1257">
        <f t="shared" si="78"/>
        <v>2.08</v>
      </c>
      <c r="H1257">
        <f t="shared" si="79"/>
        <v>1.56</v>
      </c>
      <c r="I1257">
        <f t="shared" si="81"/>
        <v>2.34</v>
      </c>
      <c r="J1257" s="154"/>
    </row>
    <row r="1258" spans="1:10">
      <c r="A1258" t="s">
        <v>239</v>
      </c>
      <c r="B1258" s="153" t="s">
        <v>1476</v>
      </c>
      <c r="C1258" s="154">
        <v>4.26</v>
      </c>
      <c r="D1258" s="154">
        <v>0.28000000000000003</v>
      </c>
      <c r="E1258" s="154">
        <v>1.2E-2</v>
      </c>
      <c r="F1258" s="155">
        <f t="shared" si="80"/>
        <v>0.72</v>
      </c>
      <c r="G1258">
        <f t="shared" si="78"/>
        <v>0.48</v>
      </c>
      <c r="H1258">
        <f t="shared" si="79"/>
        <v>0.36</v>
      </c>
      <c r="I1258">
        <f t="shared" si="81"/>
        <v>0.54</v>
      </c>
      <c r="J1258" s="154"/>
    </row>
    <row r="1259" spans="1:10">
      <c r="A1259" t="s">
        <v>239</v>
      </c>
      <c r="B1259" s="153" t="s">
        <v>1477</v>
      </c>
      <c r="C1259" s="154">
        <v>6.16</v>
      </c>
      <c r="D1259" s="154">
        <v>0.28000000000000003</v>
      </c>
      <c r="E1259" s="154">
        <v>1.6E-2</v>
      </c>
      <c r="F1259" s="155">
        <f t="shared" si="80"/>
        <v>0.96</v>
      </c>
      <c r="G1259">
        <f t="shared" si="78"/>
        <v>0.6399999999999999</v>
      </c>
      <c r="H1259">
        <f t="shared" si="79"/>
        <v>0.48</v>
      </c>
      <c r="I1259">
        <f t="shared" si="81"/>
        <v>0.72</v>
      </c>
      <c r="J1259" s="154"/>
    </row>
    <row r="1260" spans="1:10">
      <c r="A1260" t="s">
        <v>239</v>
      </c>
      <c r="B1260" s="153" t="s">
        <v>1478</v>
      </c>
      <c r="C1260" s="154">
        <v>6.64</v>
      </c>
      <c r="D1260" s="154">
        <v>0.28000000000000003</v>
      </c>
      <c r="E1260" s="154">
        <v>0.02</v>
      </c>
      <c r="F1260" s="155">
        <f t="shared" si="80"/>
        <v>1.2</v>
      </c>
      <c r="G1260">
        <f t="shared" si="78"/>
        <v>0.79999999999999993</v>
      </c>
      <c r="H1260">
        <f t="shared" si="79"/>
        <v>0.6</v>
      </c>
      <c r="I1260">
        <f t="shared" si="81"/>
        <v>0.89999999999999991</v>
      </c>
      <c r="J1260" s="154"/>
    </row>
    <row r="1261" spans="1:10">
      <c r="A1261" t="s">
        <v>239</v>
      </c>
      <c r="B1261" s="153" t="s">
        <v>1479</v>
      </c>
      <c r="C1261" s="154">
        <v>7.42</v>
      </c>
      <c r="D1261" s="154">
        <v>0.28000000000000003</v>
      </c>
      <c r="E1261" s="154">
        <v>0.02</v>
      </c>
      <c r="F1261" s="155">
        <f t="shared" si="80"/>
        <v>1.2</v>
      </c>
      <c r="G1261">
        <f t="shared" si="78"/>
        <v>0.79999999999999993</v>
      </c>
      <c r="H1261">
        <f t="shared" si="79"/>
        <v>0.6</v>
      </c>
      <c r="I1261">
        <f t="shared" si="81"/>
        <v>0.89999999999999991</v>
      </c>
      <c r="J1261" s="154"/>
    </row>
    <row r="1262" spans="1:10">
      <c r="A1262" t="s">
        <v>239</v>
      </c>
      <c r="B1262" s="153" t="s">
        <v>1480</v>
      </c>
      <c r="C1262" s="154">
        <v>8.18</v>
      </c>
      <c r="D1262" s="154">
        <v>0.28000000000000003</v>
      </c>
      <c r="E1262" s="154">
        <v>2.4E-2</v>
      </c>
      <c r="F1262" s="155">
        <f t="shared" si="80"/>
        <v>1.44</v>
      </c>
      <c r="G1262">
        <f t="shared" si="78"/>
        <v>0.96</v>
      </c>
      <c r="H1262">
        <f t="shared" si="79"/>
        <v>0.72</v>
      </c>
      <c r="I1262">
        <f t="shared" si="81"/>
        <v>1.08</v>
      </c>
      <c r="J1262" s="154"/>
    </row>
    <row r="1263" spans="1:10">
      <c r="A1263" t="s">
        <v>239</v>
      </c>
      <c r="B1263" s="153" t="s">
        <v>1481</v>
      </c>
      <c r="C1263" s="154">
        <v>9.1199999999999992</v>
      </c>
      <c r="D1263" s="154">
        <v>0.28000000000000003</v>
      </c>
      <c r="E1263" s="154">
        <v>2.4E-2</v>
      </c>
      <c r="F1263" s="155">
        <f t="shared" si="80"/>
        <v>1.44</v>
      </c>
      <c r="G1263">
        <f t="shared" si="78"/>
        <v>0.96</v>
      </c>
      <c r="H1263">
        <f t="shared" si="79"/>
        <v>0.72</v>
      </c>
      <c r="I1263">
        <f t="shared" si="81"/>
        <v>1.08</v>
      </c>
      <c r="J1263" s="154"/>
    </row>
    <row r="1264" spans="1:10">
      <c r="A1264" t="s">
        <v>239</v>
      </c>
      <c r="B1264" s="153" t="s">
        <v>1482</v>
      </c>
      <c r="C1264" s="154">
        <v>10</v>
      </c>
      <c r="D1264" s="154">
        <v>0.28000000000000003</v>
      </c>
      <c r="E1264" s="154">
        <v>2.8000000000000004E-2</v>
      </c>
      <c r="F1264" s="155">
        <f t="shared" si="80"/>
        <v>1.6800000000000002</v>
      </c>
      <c r="G1264">
        <f t="shared" si="78"/>
        <v>1.1200000000000001</v>
      </c>
      <c r="H1264">
        <f t="shared" si="79"/>
        <v>0.84000000000000008</v>
      </c>
      <c r="I1264">
        <f t="shared" si="81"/>
        <v>1.2600000000000002</v>
      </c>
      <c r="J1264" s="154"/>
    </row>
    <row r="1265" spans="1:10">
      <c r="A1265" t="s">
        <v>239</v>
      </c>
      <c r="B1265" s="153" t="s">
        <v>1483</v>
      </c>
      <c r="C1265" s="154">
        <v>11.1</v>
      </c>
      <c r="D1265" s="154">
        <v>0.28000000000000003</v>
      </c>
      <c r="E1265" s="154">
        <v>3.2000000000000001E-2</v>
      </c>
      <c r="F1265" s="155">
        <f t="shared" si="80"/>
        <v>1.92</v>
      </c>
      <c r="G1265">
        <f t="shared" si="78"/>
        <v>1.2799999999999998</v>
      </c>
      <c r="H1265">
        <f t="shared" si="79"/>
        <v>0.96</v>
      </c>
      <c r="I1265">
        <f t="shared" si="81"/>
        <v>1.44</v>
      </c>
      <c r="J1265" s="154"/>
    </row>
    <row r="1266" spans="1:10">
      <c r="A1266" t="s">
        <v>239</v>
      </c>
      <c r="B1266" s="153" t="s">
        <v>1484</v>
      </c>
      <c r="C1266" s="154">
        <v>12.1</v>
      </c>
      <c r="D1266" s="154">
        <v>0.28000000000000003</v>
      </c>
      <c r="E1266" s="154">
        <v>3.2000000000000001E-2</v>
      </c>
      <c r="F1266" s="155">
        <f t="shared" si="80"/>
        <v>1.92</v>
      </c>
      <c r="G1266">
        <f t="shared" si="78"/>
        <v>1.2799999999999998</v>
      </c>
      <c r="H1266">
        <f t="shared" si="79"/>
        <v>0.96</v>
      </c>
      <c r="I1266">
        <f t="shared" si="81"/>
        <v>1.44</v>
      </c>
      <c r="J1266" s="154"/>
    </row>
    <row r="1267" spans="1:10">
      <c r="A1267" t="s">
        <v>239</v>
      </c>
      <c r="B1267" s="153" t="s">
        <v>1485</v>
      </c>
      <c r="C1267" s="154">
        <v>12.3</v>
      </c>
      <c r="D1267" s="154">
        <v>0.28000000000000003</v>
      </c>
      <c r="E1267" s="154">
        <v>3.5999999999999997E-2</v>
      </c>
      <c r="F1267" s="155">
        <f t="shared" si="80"/>
        <v>2.1599999999999997</v>
      </c>
      <c r="G1267">
        <f t="shared" si="78"/>
        <v>1.4399999999999997</v>
      </c>
      <c r="H1267">
        <f t="shared" si="79"/>
        <v>1.0799999999999998</v>
      </c>
      <c r="I1267">
        <f t="shared" si="81"/>
        <v>1.6199999999999997</v>
      </c>
      <c r="J1267" s="154"/>
    </row>
    <row r="1268" spans="1:10">
      <c r="A1268" t="s">
        <v>239</v>
      </c>
      <c r="B1268" s="153" t="s">
        <v>1486</v>
      </c>
      <c r="C1268" s="154">
        <v>13.8</v>
      </c>
      <c r="D1268" s="154">
        <v>0.28000000000000003</v>
      </c>
      <c r="E1268" s="154">
        <v>0.04</v>
      </c>
      <c r="F1268" s="155">
        <f t="shared" si="80"/>
        <v>2.4</v>
      </c>
      <c r="G1268">
        <f t="shared" si="78"/>
        <v>1.5999999999999999</v>
      </c>
      <c r="H1268">
        <f t="shared" si="79"/>
        <v>1.2</v>
      </c>
      <c r="I1268">
        <f t="shared" si="81"/>
        <v>1.7999999999999998</v>
      </c>
      <c r="J1268" s="154"/>
    </row>
    <row r="1269" spans="1:10">
      <c r="A1269" t="s">
        <v>239</v>
      </c>
      <c r="B1269" s="153" t="s">
        <v>1487</v>
      </c>
      <c r="C1269" s="154">
        <v>13.7</v>
      </c>
      <c r="D1269" s="154">
        <v>0.28000000000000003</v>
      </c>
      <c r="E1269" s="154">
        <v>0.04</v>
      </c>
      <c r="F1269" s="155">
        <f t="shared" si="80"/>
        <v>2.4</v>
      </c>
      <c r="G1269">
        <f t="shared" si="78"/>
        <v>1.5999999999999999</v>
      </c>
      <c r="H1269">
        <f t="shared" si="79"/>
        <v>1.2</v>
      </c>
      <c r="I1269">
        <f t="shared" si="81"/>
        <v>1.7999999999999998</v>
      </c>
      <c r="J1269" s="154"/>
    </row>
    <row r="1270" spans="1:10">
      <c r="A1270" t="s">
        <v>239</v>
      </c>
      <c r="B1270" s="153" t="s">
        <v>1488</v>
      </c>
      <c r="C1270" s="154">
        <v>15.1</v>
      </c>
      <c r="D1270" s="154">
        <v>0.28000000000000003</v>
      </c>
      <c r="E1270" s="154">
        <v>4.3999999999999997E-2</v>
      </c>
      <c r="F1270" s="155">
        <f t="shared" si="80"/>
        <v>2.6399999999999997</v>
      </c>
      <c r="G1270">
        <f t="shared" si="78"/>
        <v>1.7599999999999998</v>
      </c>
      <c r="H1270">
        <f t="shared" si="79"/>
        <v>1.3199999999999998</v>
      </c>
      <c r="I1270">
        <f t="shared" si="81"/>
        <v>1.9799999999999998</v>
      </c>
      <c r="J1270" s="154"/>
    </row>
    <row r="1271" spans="1:10">
      <c r="A1271" t="s">
        <v>239</v>
      </c>
      <c r="B1271" s="153" t="s">
        <v>1489</v>
      </c>
      <c r="C1271" s="154">
        <v>16.399999999999999</v>
      </c>
      <c r="D1271" s="154">
        <v>0.28000000000000003</v>
      </c>
      <c r="E1271" s="154">
        <v>4.3999999999999997E-2</v>
      </c>
      <c r="F1271" s="155">
        <f t="shared" si="80"/>
        <v>2.6399999999999997</v>
      </c>
      <c r="G1271">
        <f t="shared" si="78"/>
        <v>1.7599999999999998</v>
      </c>
      <c r="H1271">
        <f t="shared" si="79"/>
        <v>1.3199999999999998</v>
      </c>
      <c r="I1271">
        <f t="shared" si="81"/>
        <v>1.9799999999999998</v>
      </c>
      <c r="J1271" s="154"/>
    </row>
    <row r="1272" spans="1:10">
      <c r="A1272" t="s">
        <v>239</v>
      </c>
      <c r="B1272" s="153" t="s">
        <v>1490</v>
      </c>
      <c r="C1272" s="154">
        <v>41.6</v>
      </c>
      <c r="D1272" s="154">
        <v>0.628</v>
      </c>
      <c r="E1272" s="154">
        <v>0.11599999999999999</v>
      </c>
      <c r="F1272" s="155">
        <f t="shared" si="80"/>
        <v>6.9599999999999991</v>
      </c>
      <c r="G1272">
        <f t="shared" si="78"/>
        <v>4.6399999999999988</v>
      </c>
      <c r="H1272">
        <f t="shared" si="79"/>
        <v>3.4799999999999995</v>
      </c>
      <c r="I1272">
        <f t="shared" si="81"/>
        <v>5.2199999999999989</v>
      </c>
      <c r="J1272" s="154"/>
    </row>
    <row r="1273" spans="1:10">
      <c r="A1273" t="s">
        <v>239</v>
      </c>
      <c r="B1273" s="153" t="s">
        <v>1491</v>
      </c>
      <c r="C1273" s="154">
        <v>3.01</v>
      </c>
      <c r="D1273" s="154">
        <v>0.16</v>
      </c>
      <c r="E1273" s="154">
        <v>0.01</v>
      </c>
      <c r="F1273" s="155">
        <f t="shared" si="80"/>
        <v>0.6</v>
      </c>
      <c r="G1273">
        <f t="shared" si="78"/>
        <v>0.39999999999999997</v>
      </c>
      <c r="H1273">
        <f t="shared" si="79"/>
        <v>0.3</v>
      </c>
      <c r="I1273">
        <f t="shared" si="81"/>
        <v>0.44999999999999996</v>
      </c>
      <c r="J1273" s="154"/>
    </row>
    <row r="1274" spans="1:10">
      <c r="A1274" t="s">
        <v>239</v>
      </c>
      <c r="B1274" s="153" t="s">
        <v>1492</v>
      </c>
      <c r="C1274" s="154">
        <v>3.32</v>
      </c>
      <c r="D1274" s="154">
        <v>0.22</v>
      </c>
      <c r="E1274" s="154">
        <v>0.01</v>
      </c>
      <c r="F1274" s="155">
        <f t="shared" si="80"/>
        <v>0.6</v>
      </c>
      <c r="G1274">
        <f t="shared" si="78"/>
        <v>0.39999999999999997</v>
      </c>
      <c r="H1274">
        <f t="shared" si="79"/>
        <v>0.3</v>
      </c>
      <c r="I1274">
        <f t="shared" si="81"/>
        <v>0.44999999999999996</v>
      </c>
      <c r="J1274" s="154"/>
    </row>
    <row r="1275" spans="1:10">
      <c r="A1275" t="s">
        <v>239</v>
      </c>
      <c r="B1275" s="153" t="s">
        <v>1493</v>
      </c>
      <c r="C1275" s="154">
        <v>4.75</v>
      </c>
      <c r="D1275" s="154">
        <v>0.22</v>
      </c>
      <c r="E1275" s="154">
        <v>1.2E-2</v>
      </c>
      <c r="F1275" s="155">
        <f t="shared" si="80"/>
        <v>0.72</v>
      </c>
      <c r="G1275">
        <f t="shared" si="78"/>
        <v>0.48</v>
      </c>
      <c r="H1275">
        <f t="shared" si="79"/>
        <v>0.36</v>
      </c>
      <c r="I1275">
        <f t="shared" si="81"/>
        <v>0.54</v>
      </c>
      <c r="J1275" s="154"/>
    </row>
    <row r="1276" spans="1:10">
      <c r="A1276" t="s">
        <v>239</v>
      </c>
      <c r="B1276" s="153" t="s">
        <v>1494</v>
      </c>
      <c r="C1276" s="154">
        <v>3.64</v>
      </c>
      <c r="D1276" s="154">
        <v>0.24</v>
      </c>
      <c r="E1276" s="154">
        <v>1.2E-2</v>
      </c>
      <c r="F1276" s="155">
        <f t="shared" si="80"/>
        <v>0.72</v>
      </c>
      <c r="G1276">
        <f t="shared" si="78"/>
        <v>0.48</v>
      </c>
      <c r="H1276">
        <f t="shared" si="79"/>
        <v>0.36</v>
      </c>
      <c r="I1276">
        <f t="shared" si="81"/>
        <v>0.54</v>
      </c>
      <c r="J1276" s="154"/>
    </row>
    <row r="1277" spans="1:10">
      <c r="A1277" t="s">
        <v>239</v>
      </c>
      <c r="B1277" s="153" t="s">
        <v>1495</v>
      </c>
      <c r="C1277" s="154">
        <v>4.5</v>
      </c>
      <c r="D1277" s="154">
        <v>0.24</v>
      </c>
      <c r="E1277" s="154">
        <v>1.2E-2</v>
      </c>
      <c r="F1277" s="155">
        <f t="shared" si="80"/>
        <v>0.72</v>
      </c>
      <c r="G1277">
        <f t="shared" si="78"/>
        <v>0.48</v>
      </c>
      <c r="H1277">
        <f t="shared" si="79"/>
        <v>0.36</v>
      </c>
      <c r="I1277">
        <f t="shared" si="81"/>
        <v>0.54</v>
      </c>
      <c r="J1277" s="154"/>
    </row>
    <row r="1278" spans="1:10">
      <c r="A1278" t="s">
        <v>239</v>
      </c>
      <c r="B1278" s="153" t="s">
        <v>1496</v>
      </c>
      <c r="C1278" s="154">
        <v>5.14</v>
      </c>
      <c r="D1278" s="154">
        <v>0.24</v>
      </c>
      <c r="E1278" s="154">
        <v>1.6E-2</v>
      </c>
      <c r="F1278" s="155">
        <f t="shared" si="80"/>
        <v>0.96</v>
      </c>
      <c r="G1278">
        <f t="shared" si="78"/>
        <v>0.6399999999999999</v>
      </c>
      <c r="H1278">
        <f t="shared" si="79"/>
        <v>0.48</v>
      </c>
      <c r="I1278">
        <f t="shared" si="81"/>
        <v>0.72</v>
      </c>
      <c r="J1278" s="154"/>
    </row>
    <row r="1279" spans="1:10">
      <c r="A1279" t="s">
        <v>239</v>
      </c>
      <c r="B1279" s="153" t="s">
        <v>1497</v>
      </c>
      <c r="C1279" s="154">
        <v>5.22</v>
      </c>
      <c r="D1279" s="154">
        <v>0.24</v>
      </c>
      <c r="E1279" s="154">
        <v>1.6E-2</v>
      </c>
      <c r="F1279" s="155">
        <f t="shared" si="80"/>
        <v>0.96</v>
      </c>
      <c r="G1279">
        <f t="shared" si="78"/>
        <v>0.6399999999999999</v>
      </c>
      <c r="H1279">
        <f t="shared" si="79"/>
        <v>0.48</v>
      </c>
      <c r="I1279">
        <f t="shared" si="81"/>
        <v>0.72</v>
      </c>
      <c r="J1279" s="154"/>
    </row>
    <row r="1280" spans="1:10">
      <c r="A1280" t="s">
        <v>239</v>
      </c>
      <c r="B1280" s="153" t="s">
        <v>1498</v>
      </c>
      <c r="C1280" s="154">
        <v>5.64</v>
      </c>
      <c r="D1280" s="154">
        <v>0.24</v>
      </c>
      <c r="E1280" s="154">
        <v>1.6E-2</v>
      </c>
      <c r="F1280" s="155">
        <f t="shared" si="80"/>
        <v>0.96</v>
      </c>
      <c r="G1280">
        <f t="shared" si="78"/>
        <v>0.6399999999999999</v>
      </c>
      <c r="H1280">
        <f t="shared" si="79"/>
        <v>0.48</v>
      </c>
      <c r="I1280">
        <f t="shared" si="81"/>
        <v>0.72</v>
      </c>
      <c r="J1280" s="154"/>
    </row>
    <row r="1281" spans="1:10">
      <c r="A1281" t="s">
        <v>239</v>
      </c>
      <c r="B1281" s="153" t="s">
        <v>1499</v>
      </c>
      <c r="C1281" s="154">
        <v>6.29</v>
      </c>
      <c r="D1281" s="154">
        <v>0.24</v>
      </c>
      <c r="E1281" s="154">
        <v>1.6E-2</v>
      </c>
      <c r="F1281" s="155">
        <f t="shared" si="80"/>
        <v>0.96</v>
      </c>
      <c r="G1281">
        <f t="shared" si="78"/>
        <v>0.6399999999999999</v>
      </c>
      <c r="H1281">
        <f t="shared" si="79"/>
        <v>0.48</v>
      </c>
      <c r="I1281">
        <f t="shared" si="81"/>
        <v>0.72</v>
      </c>
      <c r="J1281" s="154"/>
    </row>
    <row r="1282" spans="1:10">
      <c r="A1282" t="s">
        <v>239</v>
      </c>
      <c r="B1282" s="153" t="s">
        <v>1500</v>
      </c>
      <c r="C1282" s="154">
        <v>6.93</v>
      </c>
      <c r="D1282" s="154">
        <v>0.24</v>
      </c>
      <c r="E1282" s="154">
        <v>0.02</v>
      </c>
      <c r="F1282" s="155">
        <f t="shared" si="80"/>
        <v>1.2</v>
      </c>
      <c r="G1282">
        <f t="shared" ref="G1282:G1345" si="82">40/60*F1282</f>
        <v>0.79999999999999993</v>
      </c>
      <c r="H1282">
        <f t="shared" ref="H1282:H1345" si="83">(30/60*F1282)</f>
        <v>0.6</v>
      </c>
      <c r="I1282">
        <f t="shared" si="81"/>
        <v>0.89999999999999991</v>
      </c>
      <c r="J1282" s="154"/>
    </row>
    <row r="1283" spans="1:10">
      <c r="A1283" t="s">
        <v>239</v>
      </c>
      <c r="B1283" s="153" t="s">
        <v>1501</v>
      </c>
      <c r="C1283" s="154">
        <v>7.71</v>
      </c>
      <c r="D1283" s="154">
        <v>0.24</v>
      </c>
      <c r="E1283" s="154">
        <v>0.02</v>
      </c>
      <c r="F1283" s="155">
        <f t="shared" ref="F1283:F1346" si="84">E1283*60</f>
        <v>1.2</v>
      </c>
      <c r="G1283">
        <f t="shared" si="82"/>
        <v>0.79999999999999993</v>
      </c>
      <c r="H1283">
        <f t="shared" si="83"/>
        <v>0.6</v>
      </c>
      <c r="I1283">
        <f t="shared" ref="I1283:I1346" si="85">45/60*F1283</f>
        <v>0.89999999999999991</v>
      </c>
      <c r="J1283" s="154"/>
    </row>
    <row r="1284" spans="1:10">
      <c r="A1284" t="s">
        <v>239</v>
      </c>
      <c r="B1284" s="153" t="s">
        <v>1502</v>
      </c>
      <c r="C1284" s="154">
        <v>8.4700000000000006</v>
      </c>
      <c r="D1284" s="154">
        <v>0.24</v>
      </c>
      <c r="E1284" s="154">
        <v>2.4E-2</v>
      </c>
      <c r="F1284" s="155">
        <f t="shared" si="84"/>
        <v>1.44</v>
      </c>
      <c r="G1284">
        <f t="shared" si="82"/>
        <v>0.96</v>
      </c>
      <c r="H1284">
        <f t="shared" si="83"/>
        <v>0.72</v>
      </c>
      <c r="I1284">
        <f t="shared" si="85"/>
        <v>1.08</v>
      </c>
      <c r="J1284" s="154"/>
    </row>
    <row r="1285" spans="1:10">
      <c r="A1285" t="s">
        <v>239</v>
      </c>
      <c r="B1285" s="153" t="s">
        <v>1503</v>
      </c>
      <c r="C1285" s="154">
        <v>9.35</v>
      </c>
      <c r="D1285" s="154">
        <v>0.24</v>
      </c>
      <c r="E1285" s="154">
        <v>2.8000000000000004E-2</v>
      </c>
      <c r="F1285" s="155">
        <f t="shared" si="84"/>
        <v>1.6800000000000002</v>
      </c>
      <c r="G1285">
        <f t="shared" si="82"/>
        <v>1.1200000000000001</v>
      </c>
      <c r="H1285">
        <f t="shared" si="83"/>
        <v>0.84000000000000008</v>
      </c>
      <c r="I1285">
        <f t="shared" si="85"/>
        <v>1.2600000000000002</v>
      </c>
      <c r="J1285" s="154"/>
    </row>
    <row r="1286" spans="1:10">
      <c r="A1286" t="s">
        <v>239</v>
      </c>
      <c r="B1286" s="153" t="s">
        <v>1504</v>
      </c>
      <c r="C1286" s="154">
        <v>10.199999999999999</v>
      </c>
      <c r="D1286" s="154">
        <v>0.24</v>
      </c>
      <c r="E1286" s="154">
        <v>2.8000000000000004E-2</v>
      </c>
      <c r="F1286" s="155">
        <f t="shared" si="84"/>
        <v>1.6800000000000002</v>
      </c>
      <c r="G1286">
        <f t="shared" si="82"/>
        <v>1.1200000000000001</v>
      </c>
      <c r="H1286">
        <f t="shared" si="83"/>
        <v>0.84000000000000008</v>
      </c>
      <c r="I1286">
        <f t="shared" si="85"/>
        <v>1.2600000000000002</v>
      </c>
      <c r="J1286" s="154"/>
    </row>
    <row r="1287" spans="1:10">
      <c r="A1287" t="s">
        <v>239</v>
      </c>
      <c r="B1287" s="153" t="s">
        <v>1505</v>
      </c>
      <c r="C1287" s="154">
        <v>10.4</v>
      </c>
      <c r="D1287" s="154">
        <v>0.24</v>
      </c>
      <c r="E1287" s="154">
        <v>2.8000000000000004E-2</v>
      </c>
      <c r="F1287" s="155">
        <f t="shared" si="84"/>
        <v>1.6800000000000002</v>
      </c>
      <c r="G1287">
        <f t="shared" si="82"/>
        <v>1.1200000000000001</v>
      </c>
      <c r="H1287">
        <f t="shared" si="83"/>
        <v>0.84000000000000008</v>
      </c>
      <c r="I1287">
        <f t="shared" si="85"/>
        <v>1.2600000000000002</v>
      </c>
      <c r="J1287" s="154"/>
    </row>
    <row r="1288" spans="1:10">
      <c r="A1288" t="s">
        <v>239</v>
      </c>
      <c r="B1288" s="153" t="s">
        <v>1506</v>
      </c>
      <c r="C1288" s="154">
        <v>10.6</v>
      </c>
      <c r="D1288" s="154">
        <v>0.24</v>
      </c>
      <c r="E1288" s="154">
        <v>2.8000000000000004E-2</v>
      </c>
      <c r="F1288" s="155">
        <f t="shared" si="84"/>
        <v>1.6800000000000002</v>
      </c>
      <c r="G1288">
        <f t="shared" si="82"/>
        <v>1.1200000000000001</v>
      </c>
      <c r="H1288">
        <f t="shared" si="83"/>
        <v>0.84000000000000008</v>
      </c>
      <c r="I1288">
        <f t="shared" si="85"/>
        <v>1.2600000000000002</v>
      </c>
      <c r="J1288" s="154"/>
    </row>
    <row r="1289" spans="1:10">
      <c r="A1289" t="s">
        <v>239</v>
      </c>
      <c r="B1289" s="153" t="s">
        <v>1507</v>
      </c>
      <c r="C1289" s="154">
        <v>3.95</v>
      </c>
      <c r="D1289" s="154">
        <v>0.26</v>
      </c>
      <c r="E1289" s="154">
        <v>1.2E-2</v>
      </c>
      <c r="F1289" s="155">
        <f t="shared" si="84"/>
        <v>0.72</v>
      </c>
      <c r="G1289">
        <f t="shared" si="82"/>
        <v>0.48</v>
      </c>
      <c r="H1289">
        <f t="shared" si="83"/>
        <v>0.36</v>
      </c>
      <c r="I1289">
        <f t="shared" si="85"/>
        <v>0.54</v>
      </c>
      <c r="J1289" s="154"/>
    </row>
    <row r="1290" spans="1:10">
      <c r="A1290" t="s">
        <v>239</v>
      </c>
      <c r="B1290" s="153" t="s">
        <v>1508</v>
      </c>
      <c r="C1290" s="154">
        <v>4.9000000000000004</v>
      </c>
      <c r="D1290" s="154">
        <v>0.26</v>
      </c>
      <c r="E1290" s="154">
        <v>1.2E-2</v>
      </c>
      <c r="F1290" s="155">
        <f t="shared" si="84"/>
        <v>0.72</v>
      </c>
      <c r="G1290">
        <f t="shared" si="82"/>
        <v>0.48</v>
      </c>
      <c r="H1290">
        <f t="shared" si="83"/>
        <v>0.36</v>
      </c>
      <c r="I1290">
        <f t="shared" si="85"/>
        <v>0.54</v>
      </c>
      <c r="J1290" s="154"/>
    </row>
    <row r="1291" spans="1:10">
      <c r="A1291" t="s">
        <v>239</v>
      </c>
      <c r="B1291" s="153" t="s">
        <v>1509</v>
      </c>
      <c r="C1291" s="154">
        <v>5.69</v>
      </c>
      <c r="D1291" s="154">
        <v>0.26</v>
      </c>
      <c r="E1291" s="154">
        <v>1.6E-2</v>
      </c>
      <c r="F1291" s="155">
        <f t="shared" si="84"/>
        <v>0.96</v>
      </c>
      <c r="G1291">
        <f t="shared" si="82"/>
        <v>0.6399999999999999</v>
      </c>
      <c r="H1291">
        <f t="shared" si="83"/>
        <v>0.48</v>
      </c>
      <c r="I1291">
        <f t="shared" si="85"/>
        <v>0.72</v>
      </c>
      <c r="J1291" s="154"/>
    </row>
    <row r="1292" spans="1:10">
      <c r="A1292" t="s">
        <v>239</v>
      </c>
      <c r="B1292" s="153" t="s">
        <v>1510</v>
      </c>
      <c r="C1292" s="154">
        <v>7.39</v>
      </c>
      <c r="D1292" s="154">
        <v>0.26</v>
      </c>
      <c r="E1292" s="154">
        <v>0.02</v>
      </c>
      <c r="F1292" s="155">
        <f t="shared" si="84"/>
        <v>1.2</v>
      </c>
      <c r="G1292">
        <f t="shared" si="82"/>
        <v>0.79999999999999993</v>
      </c>
      <c r="H1292">
        <f t="shared" si="83"/>
        <v>0.6</v>
      </c>
      <c r="I1292">
        <f t="shared" si="85"/>
        <v>0.89999999999999991</v>
      </c>
      <c r="J1292" s="154"/>
    </row>
    <row r="1293" spans="1:10">
      <c r="A1293" t="s">
        <v>239</v>
      </c>
      <c r="B1293" s="153" t="s">
        <v>1511</v>
      </c>
      <c r="C1293" s="154">
        <v>8.75</v>
      </c>
      <c r="D1293" s="154">
        <v>0.26</v>
      </c>
      <c r="E1293" s="154">
        <v>2.4E-2</v>
      </c>
      <c r="F1293" s="155">
        <f t="shared" si="84"/>
        <v>1.44</v>
      </c>
      <c r="G1293">
        <f t="shared" si="82"/>
        <v>0.96</v>
      </c>
      <c r="H1293">
        <f t="shared" si="83"/>
        <v>0.72</v>
      </c>
      <c r="I1293">
        <f t="shared" si="85"/>
        <v>1.08</v>
      </c>
      <c r="J1293" s="154"/>
    </row>
    <row r="1294" spans="1:10">
      <c r="A1294" t="s">
        <v>239</v>
      </c>
      <c r="B1294" s="153" t="s">
        <v>1512</v>
      </c>
      <c r="C1294" s="154">
        <v>5.29</v>
      </c>
      <c r="D1294" s="154">
        <v>0.28000000000000003</v>
      </c>
      <c r="E1294" s="154">
        <v>1.6E-2</v>
      </c>
      <c r="F1294" s="155">
        <f t="shared" si="84"/>
        <v>0.96</v>
      </c>
      <c r="G1294">
        <f t="shared" si="82"/>
        <v>0.6399999999999999</v>
      </c>
      <c r="H1294">
        <f t="shared" si="83"/>
        <v>0.48</v>
      </c>
      <c r="I1294">
        <f t="shared" si="85"/>
        <v>0.72</v>
      </c>
      <c r="J1294" s="154"/>
    </row>
    <row r="1295" spans="1:10">
      <c r="A1295" t="s">
        <v>239</v>
      </c>
      <c r="B1295" s="153" t="s">
        <v>1513</v>
      </c>
      <c r="C1295" s="154">
        <v>6.16</v>
      </c>
      <c r="D1295" s="154">
        <v>0.28000000000000003</v>
      </c>
      <c r="E1295" s="154">
        <v>1.6E-2</v>
      </c>
      <c r="F1295" s="155">
        <f t="shared" si="84"/>
        <v>0.96</v>
      </c>
      <c r="G1295">
        <f t="shared" si="82"/>
        <v>0.6399999999999999</v>
      </c>
      <c r="H1295">
        <f t="shared" si="83"/>
        <v>0.48</v>
      </c>
      <c r="I1295">
        <f t="shared" si="85"/>
        <v>0.72</v>
      </c>
      <c r="J1295" s="154"/>
    </row>
    <row r="1296" spans="1:10">
      <c r="A1296" t="s">
        <v>239</v>
      </c>
      <c r="B1296" s="153" t="s">
        <v>1514</v>
      </c>
      <c r="C1296" s="154">
        <v>8.02</v>
      </c>
      <c r="D1296" s="154">
        <v>0.28000000000000003</v>
      </c>
      <c r="E1296" s="154">
        <v>2.4E-2</v>
      </c>
      <c r="F1296" s="155">
        <f t="shared" si="84"/>
        <v>1.44</v>
      </c>
      <c r="G1296">
        <f t="shared" si="82"/>
        <v>0.96</v>
      </c>
      <c r="H1296">
        <f t="shared" si="83"/>
        <v>0.72</v>
      </c>
      <c r="I1296">
        <f t="shared" si="85"/>
        <v>1.08</v>
      </c>
      <c r="J1296" s="154"/>
    </row>
    <row r="1297" spans="1:10">
      <c r="A1297" t="s">
        <v>239</v>
      </c>
      <c r="B1297" s="153" t="s">
        <v>1515</v>
      </c>
      <c r="C1297" s="154">
        <v>9.5299999999999994</v>
      </c>
      <c r="D1297" s="154">
        <v>0.28000000000000003</v>
      </c>
      <c r="E1297" s="154">
        <v>2.8000000000000004E-2</v>
      </c>
      <c r="F1297" s="155">
        <f t="shared" si="84"/>
        <v>1.6800000000000002</v>
      </c>
      <c r="G1297">
        <f t="shared" si="82"/>
        <v>1.1200000000000001</v>
      </c>
      <c r="H1297">
        <f t="shared" si="83"/>
        <v>0.84000000000000008</v>
      </c>
      <c r="I1297">
        <f t="shared" si="85"/>
        <v>1.2600000000000002</v>
      </c>
      <c r="J1297" s="154"/>
    </row>
    <row r="1298" spans="1:10">
      <c r="A1298" t="s">
        <v>239</v>
      </c>
      <c r="B1298" s="153" t="s">
        <v>1516</v>
      </c>
      <c r="C1298" s="154">
        <v>21.3</v>
      </c>
      <c r="D1298" s="154">
        <v>0.32</v>
      </c>
      <c r="E1298" s="154">
        <v>0.06</v>
      </c>
      <c r="F1298" s="155">
        <f t="shared" si="84"/>
        <v>3.5999999999999996</v>
      </c>
      <c r="G1298">
        <f t="shared" si="82"/>
        <v>2.3999999999999995</v>
      </c>
      <c r="H1298">
        <f t="shared" si="83"/>
        <v>1.7999999999999998</v>
      </c>
      <c r="I1298">
        <f t="shared" si="85"/>
        <v>2.6999999999999997</v>
      </c>
      <c r="J1298" s="154"/>
    </row>
    <row r="1299" spans="1:10">
      <c r="A1299" t="s">
        <v>239</v>
      </c>
      <c r="B1299" s="153" t="s">
        <v>1517</v>
      </c>
      <c r="C1299" s="154">
        <v>7.1</v>
      </c>
      <c r="D1299" s="154">
        <v>0.32</v>
      </c>
      <c r="E1299" s="154">
        <v>0.02</v>
      </c>
      <c r="F1299" s="155">
        <f t="shared" si="84"/>
        <v>1.2</v>
      </c>
      <c r="G1299">
        <f t="shared" si="82"/>
        <v>0.79999999999999993</v>
      </c>
      <c r="H1299">
        <f t="shared" si="83"/>
        <v>0.6</v>
      </c>
      <c r="I1299">
        <f t="shared" si="85"/>
        <v>0.89999999999999991</v>
      </c>
      <c r="J1299" s="154"/>
    </row>
    <row r="1300" spans="1:10">
      <c r="A1300" t="s">
        <v>239</v>
      </c>
      <c r="B1300" s="153" t="s">
        <v>1518</v>
      </c>
      <c r="C1300" s="154">
        <v>7.65</v>
      </c>
      <c r="D1300" s="154">
        <v>0.32</v>
      </c>
      <c r="E1300" s="154">
        <v>0.02</v>
      </c>
      <c r="F1300" s="155">
        <f t="shared" si="84"/>
        <v>1.2</v>
      </c>
      <c r="G1300">
        <f t="shared" si="82"/>
        <v>0.79999999999999993</v>
      </c>
      <c r="H1300">
        <f t="shared" si="83"/>
        <v>0.6</v>
      </c>
      <c r="I1300">
        <f t="shared" si="85"/>
        <v>0.89999999999999991</v>
      </c>
      <c r="J1300" s="154"/>
    </row>
    <row r="1301" spans="1:10">
      <c r="A1301" t="s">
        <v>239</v>
      </c>
      <c r="B1301" s="153" t="s">
        <v>1519</v>
      </c>
      <c r="C1301" s="154">
        <v>8.5500000000000007</v>
      </c>
      <c r="D1301" s="154">
        <v>0.32</v>
      </c>
      <c r="E1301" s="154">
        <v>2.4E-2</v>
      </c>
      <c r="F1301" s="155">
        <f t="shared" si="84"/>
        <v>1.44</v>
      </c>
      <c r="G1301">
        <f t="shared" si="82"/>
        <v>0.96</v>
      </c>
      <c r="H1301">
        <f t="shared" si="83"/>
        <v>0.72</v>
      </c>
      <c r="I1301">
        <f t="shared" si="85"/>
        <v>1.08</v>
      </c>
      <c r="J1301" s="154"/>
    </row>
    <row r="1302" spans="1:10">
      <c r="A1302" t="s">
        <v>239</v>
      </c>
      <c r="B1302" s="153" t="s">
        <v>1520</v>
      </c>
      <c r="C1302" s="154">
        <v>9.44</v>
      </c>
      <c r="D1302" s="154">
        <v>0.32</v>
      </c>
      <c r="E1302" s="154">
        <v>2.8000000000000004E-2</v>
      </c>
      <c r="F1302" s="155">
        <f t="shared" si="84"/>
        <v>1.6800000000000002</v>
      </c>
      <c r="G1302">
        <f t="shared" si="82"/>
        <v>1.1200000000000001</v>
      </c>
      <c r="H1302">
        <f t="shared" si="83"/>
        <v>0.84000000000000008</v>
      </c>
      <c r="I1302">
        <f t="shared" si="85"/>
        <v>1.2600000000000002</v>
      </c>
      <c r="J1302" s="154"/>
    </row>
    <row r="1303" spans="1:10">
      <c r="A1303" t="s">
        <v>239</v>
      </c>
      <c r="B1303" s="153" t="s">
        <v>1521</v>
      </c>
      <c r="C1303" s="154">
        <v>10.5</v>
      </c>
      <c r="D1303" s="154">
        <v>0.32</v>
      </c>
      <c r="E1303" s="154">
        <v>2.8000000000000004E-2</v>
      </c>
      <c r="F1303" s="155">
        <f t="shared" si="84"/>
        <v>1.6800000000000002</v>
      </c>
      <c r="G1303">
        <f t="shared" si="82"/>
        <v>1.1200000000000001</v>
      </c>
      <c r="H1303">
        <f t="shared" si="83"/>
        <v>0.84000000000000008</v>
      </c>
      <c r="I1303">
        <f t="shared" si="85"/>
        <v>1.2600000000000002</v>
      </c>
      <c r="J1303" s="154"/>
    </row>
    <row r="1304" spans="1:10">
      <c r="A1304" t="s">
        <v>239</v>
      </c>
      <c r="B1304" s="153" t="s">
        <v>1522</v>
      </c>
      <c r="C1304" s="154">
        <v>11.6</v>
      </c>
      <c r="D1304" s="154">
        <v>0.32</v>
      </c>
      <c r="E1304" s="154">
        <v>3.2000000000000001E-2</v>
      </c>
      <c r="F1304" s="155">
        <f t="shared" si="84"/>
        <v>1.92</v>
      </c>
      <c r="G1304">
        <f t="shared" si="82"/>
        <v>1.2799999999999998</v>
      </c>
      <c r="H1304">
        <f t="shared" si="83"/>
        <v>0.96</v>
      </c>
      <c r="I1304">
        <f t="shared" si="85"/>
        <v>1.44</v>
      </c>
      <c r="J1304" s="154"/>
    </row>
    <row r="1305" spans="1:10">
      <c r="A1305" t="s">
        <v>239</v>
      </c>
      <c r="B1305" s="153" t="s">
        <v>1523</v>
      </c>
      <c r="C1305" s="154">
        <v>12.9</v>
      </c>
      <c r="D1305" s="154">
        <v>0.32</v>
      </c>
      <c r="E1305" s="154">
        <v>3.5999999999999997E-2</v>
      </c>
      <c r="F1305" s="155">
        <f t="shared" si="84"/>
        <v>2.1599999999999997</v>
      </c>
      <c r="G1305">
        <f t="shared" si="82"/>
        <v>1.4399999999999997</v>
      </c>
      <c r="H1305">
        <f t="shared" si="83"/>
        <v>1.0799999999999998</v>
      </c>
      <c r="I1305">
        <f t="shared" si="85"/>
        <v>1.6199999999999997</v>
      </c>
      <c r="J1305" s="154"/>
    </row>
    <row r="1306" spans="1:10">
      <c r="A1306" t="s">
        <v>239</v>
      </c>
      <c r="B1306" s="153" t="s">
        <v>1524</v>
      </c>
      <c r="C1306" s="154">
        <v>12.97</v>
      </c>
      <c r="D1306" s="154">
        <v>0.32</v>
      </c>
      <c r="E1306" s="154">
        <v>3.5999999999999997E-2</v>
      </c>
      <c r="F1306" s="155">
        <f t="shared" si="84"/>
        <v>2.1599999999999997</v>
      </c>
      <c r="G1306">
        <f t="shared" si="82"/>
        <v>1.4399999999999997</v>
      </c>
      <c r="H1306">
        <f t="shared" si="83"/>
        <v>1.0799999999999998</v>
      </c>
      <c r="I1306">
        <f t="shared" si="85"/>
        <v>1.6199999999999997</v>
      </c>
      <c r="J1306" s="154"/>
    </row>
    <row r="1307" spans="1:10">
      <c r="A1307" t="s">
        <v>239</v>
      </c>
      <c r="B1307" s="153" t="s">
        <v>1525</v>
      </c>
      <c r="C1307" s="154">
        <v>14.3</v>
      </c>
      <c r="D1307" s="154">
        <v>0.32</v>
      </c>
      <c r="E1307" s="154">
        <v>0.04</v>
      </c>
      <c r="F1307" s="155">
        <f t="shared" si="84"/>
        <v>2.4</v>
      </c>
      <c r="G1307">
        <f t="shared" si="82"/>
        <v>1.5999999999999999</v>
      </c>
      <c r="H1307">
        <f t="shared" si="83"/>
        <v>1.2</v>
      </c>
      <c r="I1307">
        <f t="shared" si="85"/>
        <v>1.7999999999999998</v>
      </c>
      <c r="J1307" s="154"/>
    </row>
    <row r="1308" spans="1:10">
      <c r="A1308" t="s">
        <v>239</v>
      </c>
      <c r="B1308" s="153" t="s">
        <v>1526</v>
      </c>
      <c r="C1308" s="154">
        <v>16</v>
      </c>
      <c r="D1308" s="154">
        <v>0.32</v>
      </c>
      <c r="E1308" s="154">
        <v>4.3999999999999997E-2</v>
      </c>
      <c r="F1308" s="155">
        <f t="shared" si="84"/>
        <v>2.6399999999999997</v>
      </c>
      <c r="G1308">
        <f t="shared" si="82"/>
        <v>1.7599999999999998</v>
      </c>
      <c r="H1308">
        <f t="shared" si="83"/>
        <v>1.3199999999999998</v>
      </c>
      <c r="I1308">
        <f t="shared" si="85"/>
        <v>1.9799999999999998</v>
      </c>
      <c r="J1308" s="154"/>
    </row>
    <row r="1309" spans="1:10">
      <c r="A1309" t="s">
        <v>239</v>
      </c>
      <c r="B1309" s="153" t="s">
        <v>1527</v>
      </c>
      <c r="C1309" s="154">
        <v>15.9</v>
      </c>
      <c r="D1309" s="154">
        <v>0.32</v>
      </c>
      <c r="E1309" s="154">
        <v>4.3999999999999997E-2</v>
      </c>
      <c r="F1309" s="155">
        <f t="shared" si="84"/>
        <v>2.6399999999999997</v>
      </c>
      <c r="G1309">
        <f t="shared" si="82"/>
        <v>1.7599999999999998</v>
      </c>
      <c r="H1309">
        <f t="shared" si="83"/>
        <v>1.3199999999999998</v>
      </c>
      <c r="I1309">
        <f t="shared" si="85"/>
        <v>1.9799999999999998</v>
      </c>
      <c r="J1309" s="154"/>
    </row>
    <row r="1310" spans="1:10">
      <c r="A1310" t="s">
        <v>239</v>
      </c>
      <c r="B1310" s="153" t="s">
        <v>1528</v>
      </c>
      <c r="C1310" s="154">
        <v>17.7</v>
      </c>
      <c r="D1310" s="154">
        <v>0.32</v>
      </c>
      <c r="E1310" s="154">
        <v>4.8000000000000001E-2</v>
      </c>
      <c r="F1310" s="155">
        <f t="shared" si="84"/>
        <v>2.88</v>
      </c>
      <c r="G1310">
        <f t="shared" si="82"/>
        <v>1.92</v>
      </c>
      <c r="H1310">
        <f t="shared" si="83"/>
        <v>1.44</v>
      </c>
      <c r="I1310">
        <f t="shared" si="85"/>
        <v>2.16</v>
      </c>
      <c r="J1310" s="154"/>
    </row>
    <row r="1311" spans="1:10">
      <c r="A1311" t="s">
        <v>239</v>
      </c>
      <c r="B1311" s="153" t="s">
        <v>1529</v>
      </c>
      <c r="C1311" s="154">
        <v>19.2</v>
      </c>
      <c r="D1311" s="154">
        <v>0.32</v>
      </c>
      <c r="E1311" s="154">
        <v>5.2000000000000005E-2</v>
      </c>
      <c r="F1311" s="155">
        <f t="shared" si="84"/>
        <v>3.12</v>
      </c>
      <c r="G1311">
        <f t="shared" si="82"/>
        <v>2.08</v>
      </c>
      <c r="H1311">
        <f t="shared" si="83"/>
        <v>1.56</v>
      </c>
      <c r="I1311">
        <f t="shared" si="85"/>
        <v>2.34</v>
      </c>
      <c r="J1311" s="154"/>
    </row>
    <row r="1312" spans="1:10">
      <c r="A1312" t="s">
        <v>239</v>
      </c>
      <c r="B1312" s="153" t="s">
        <v>1530</v>
      </c>
      <c r="C1312" s="154">
        <v>8.9</v>
      </c>
      <c r="D1312" s="154">
        <v>0.26400000000000001</v>
      </c>
      <c r="E1312" s="154">
        <v>2.4E-2</v>
      </c>
      <c r="F1312" s="155">
        <f t="shared" si="84"/>
        <v>1.44</v>
      </c>
      <c r="G1312">
        <f t="shared" si="82"/>
        <v>0.96</v>
      </c>
      <c r="H1312">
        <f t="shared" si="83"/>
        <v>0.72</v>
      </c>
      <c r="I1312">
        <f t="shared" si="85"/>
        <v>1.08</v>
      </c>
      <c r="J1312" s="154"/>
    </row>
    <row r="1313" spans="1:10">
      <c r="A1313" t="s">
        <v>239</v>
      </c>
      <c r="B1313" s="153" t="s">
        <v>1531</v>
      </c>
      <c r="C1313" s="154">
        <v>10.65</v>
      </c>
      <c r="D1313" s="154">
        <v>0.27200000000000002</v>
      </c>
      <c r="E1313" s="154">
        <v>2.8000000000000004E-2</v>
      </c>
      <c r="F1313" s="155">
        <f t="shared" si="84"/>
        <v>1.6800000000000002</v>
      </c>
      <c r="G1313">
        <f t="shared" si="82"/>
        <v>1.1200000000000001</v>
      </c>
      <c r="H1313">
        <f t="shared" si="83"/>
        <v>0.84000000000000008</v>
      </c>
      <c r="I1313">
        <f t="shared" si="85"/>
        <v>1.2600000000000002</v>
      </c>
      <c r="J1313" s="154"/>
    </row>
    <row r="1314" spans="1:10">
      <c r="A1314" t="s">
        <v>239</v>
      </c>
      <c r="B1314" s="153" t="s">
        <v>1532</v>
      </c>
      <c r="C1314" s="154">
        <v>18.2</v>
      </c>
      <c r="D1314" s="154">
        <v>0.28000000000000003</v>
      </c>
      <c r="E1314" s="154">
        <v>5.2000000000000005E-2</v>
      </c>
      <c r="F1314" s="155">
        <f t="shared" si="84"/>
        <v>3.12</v>
      </c>
      <c r="G1314">
        <f t="shared" si="82"/>
        <v>2.08</v>
      </c>
      <c r="H1314">
        <f t="shared" si="83"/>
        <v>1.56</v>
      </c>
      <c r="I1314">
        <f t="shared" si="85"/>
        <v>2.34</v>
      </c>
      <c r="J1314" s="154"/>
    </row>
    <row r="1315" spans="1:10">
      <c r="A1315" t="s">
        <v>239</v>
      </c>
      <c r="B1315" s="153" t="s">
        <v>1533</v>
      </c>
      <c r="C1315" s="154">
        <v>6.16</v>
      </c>
      <c r="D1315" s="154">
        <v>0.28000000000000003</v>
      </c>
      <c r="E1315" s="154">
        <v>1.6E-2</v>
      </c>
      <c r="F1315" s="155">
        <f t="shared" si="84"/>
        <v>0.96</v>
      </c>
      <c r="G1315">
        <f t="shared" si="82"/>
        <v>0.6399999999999999</v>
      </c>
      <c r="H1315">
        <f t="shared" si="83"/>
        <v>0.48</v>
      </c>
      <c r="I1315">
        <f t="shared" si="85"/>
        <v>0.72</v>
      </c>
      <c r="J1315" s="154"/>
    </row>
    <row r="1316" spans="1:10">
      <c r="A1316" t="s">
        <v>239</v>
      </c>
      <c r="B1316" s="153" t="s">
        <v>1534</v>
      </c>
      <c r="C1316" s="154">
        <v>6.64</v>
      </c>
      <c r="D1316" s="154">
        <v>0.28000000000000003</v>
      </c>
      <c r="E1316" s="154">
        <v>0.02</v>
      </c>
      <c r="F1316" s="155">
        <f t="shared" si="84"/>
        <v>1.2</v>
      </c>
      <c r="G1316">
        <f t="shared" si="82"/>
        <v>0.79999999999999993</v>
      </c>
      <c r="H1316">
        <f t="shared" si="83"/>
        <v>0.6</v>
      </c>
      <c r="I1316">
        <f t="shared" si="85"/>
        <v>0.89999999999999991</v>
      </c>
      <c r="J1316" s="154"/>
    </row>
    <row r="1317" spans="1:10">
      <c r="A1317" t="s">
        <v>239</v>
      </c>
      <c r="B1317" s="153" t="s">
        <v>1535</v>
      </c>
      <c r="C1317" s="154">
        <v>7.42</v>
      </c>
      <c r="D1317" s="154">
        <v>0.28000000000000003</v>
      </c>
      <c r="E1317" s="154">
        <v>0.02</v>
      </c>
      <c r="F1317" s="155">
        <f t="shared" si="84"/>
        <v>1.2</v>
      </c>
      <c r="G1317">
        <f t="shared" si="82"/>
        <v>0.79999999999999993</v>
      </c>
      <c r="H1317">
        <f t="shared" si="83"/>
        <v>0.6</v>
      </c>
      <c r="I1317">
        <f t="shared" si="85"/>
        <v>0.89999999999999991</v>
      </c>
      <c r="J1317" s="154"/>
    </row>
    <row r="1318" spans="1:10">
      <c r="A1318" t="s">
        <v>239</v>
      </c>
      <c r="B1318" s="153" t="s">
        <v>1536</v>
      </c>
      <c r="C1318" s="154">
        <v>8.18</v>
      </c>
      <c r="D1318" s="154">
        <v>0.28000000000000003</v>
      </c>
      <c r="E1318" s="154">
        <v>2.4E-2</v>
      </c>
      <c r="F1318" s="155">
        <f t="shared" si="84"/>
        <v>1.44</v>
      </c>
      <c r="G1318">
        <f t="shared" si="82"/>
        <v>0.96</v>
      </c>
      <c r="H1318">
        <f t="shared" si="83"/>
        <v>0.72</v>
      </c>
      <c r="I1318">
        <f t="shared" si="85"/>
        <v>1.08</v>
      </c>
      <c r="J1318" s="154"/>
    </row>
    <row r="1319" spans="1:10">
      <c r="A1319" t="s">
        <v>239</v>
      </c>
      <c r="B1319" s="153" t="s">
        <v>1537</v>
      </c>
      <c r="C1319" s="154">
        <v>9.1199999999999992</v>
      </c>
      <c r="D1319" s="154">
        <v>0.28000000000000003</v>
      </c>
      <c r="E1319" s="154">
        <v>2.4E-2</v>
      </c>
      <c r="F1319" s="155">
        <f t="shared" si="84"/>
        <v>1.44</v>
      </c>
      <c r="G1319">
        <f t="shared" si="82"/>
        <v>0.96</v>
      </c>
      <c r="H1319">
        <f t="shared" si="83"/>
        <v>0.72</v>
      </c>
      <c r="I1319">
        <f t="shared" si="85"/>
        <v>1.08</v>
      </c>
      <c r="J1319" s="154"/>
    </row>
    <row r="1320" spans="1:10">
      <c r="A1320" t="s">
        <v>239</v>
      </c>
      <c r="B1320" s="153" t="s">
        <v>1538</v>
      </c>
      <c r="C1320" s="154">
        <v>10</v>
      </c>
      <c r="D1320" s="154">
        <v>0.28000000000000003</v>
      </c>
      <c r="E1320" s="154">
        <v>2.8000000000000004E-2</v>
      </c>
      <c r="F1320" s="155">
        <f t="shared" si="84"/>
        <v>1.6800000000000002</v>
      </c>
      <c r="G1320">
        <f t="shared" si="82"/>
        <v>1.1200000000000001</v>
      </c>
      <c r="H1320">
        <f t="shared" si="83"/>
        <v>0.84000000000000008</v>
      </c>
      <c r="I1320">
        <f t="shared" si="85"/>
        <v>1.2600000000000002</v>
      </c>
      <c r="J1320" s="154"/>
    </row>
    <row r="1321" spans="1:10">
      <c r="A1321" t="s">
        <v>239</v>
      </c>
      <c r="B1321" s="153" t="s">
        <v>1539</v>
      </c>
      <c r="C1321" s="154">
        <v>11.1</v>
      </c>
      <c r="D1321" s="154">
        <v>0.28000000000000003</v>
      </c>
      <c r="E1321" s="154">
        <v>3.2000000000000001E-2</v>
      </c>
      <c r="F1321" s="155">
        <f t="shared" si="84"/>
        <v>1.92</v>
      </c>
      <c r="G1321">
        <f t="shared" si="82"/>
        <v>1.2799999999999998</v>
      </c>
      <c r="H1321">
        <f t="shared" si="83"/>
        <v>0.96</v>
      </c>
      <c r="I1321">
        <f t="shared" si="85"/>
        <v>1.44</v>
      </c>
      <c r="J1321" s="154"/>
    </row>
    <row r="1322" spans="1:10">
      <c r="A1322" t="s">
        <v>239</v>
      </c>
      <c r="B1322" s="153" t="s">
        <v>1540</v>
      </c>
      <c r="C1322" s="154">
        <v>12.1</v>
      </c>
      <c r="D1322" s="154">
        <v>0.28000000000000003</v>
      </c>
      <c r="E1322" s="154">
        <v>3.2000000000000001E-2</v>
      </c>
      <c r="F1322" s="155">
        <f t="shared" si="84"/>
        <v>1.92</v>
      </c>
      <c r="G1322">
        <f t="shared" si="82"/>
        <v>1.2799999999999998</v>
      </c>
      <c r="H1322">
        <f t="shared" si="83"/>
        <v>0.96</v>
      </c>
      <c r="I1322">
        <f t="shared" si="85"/>
        <v>1.44</v>
      </c>
      <c r="J1322" s="154"/>
    </row>
    <row r="1323" spans="1:10">
      <c r="A1323" t="s">
        <v>239</v>
      </c>
      <c r="B1323" s="153" t="s">
        <v>1541</v>
      </c>
      <c r="C1323" s="154">
        <v>12.3</v>
      </c>
      <c r="D1323" s="154">
        <v>0.28000000000000003</v>
      </c>
      <c r="E1323" s="154">
        <v>3.5999999999999997E-2</v>
      </c>
      <c r="F1323" s="155">
        <f t="shared" si="84"/>
        <v>2.1599999999999997</v>
      </c>
      <c r="G1323">
        <f t="shared" si="82"/>
        <v>1.4399999999999997</v>
      </c>
      <c r="H1323">
        <f t="shared" si="83"/>
        <v>1.0799999999999998</v>
      </c>
      <c r="I1323">
        <f t="shared" si="85"/>
        <v>1.6199999999999997</v>
      </c>
      <c r="J1323" s="154"/>
    </row>
    <row r="1324" spans="1:10">
      <c r="A1324" t="s">
        <v>239</v>
      </c>
      <c r="B1324" s="153" t="s">
        <v>1542</v>
      </c>
      <c r="C1324" s="154">
        <v>13.8</v>
      </c>
      <c r="D1324" s="154">
        <v>0.28000000000000003</v>
      </c>
      <c r="E1324" s="154">
        <v>0.04</v>
      </c>
      <c r="F1324" s="155">
        <f t="shared" si="84"/>
        <v>2.4</v>
      </c>
      <c r="G1324">
        <f t="shared" si="82"/>
        <v>1.5999999999999999</v>
      </c>
      <c r="H1324">
        <f t="shared" si="83"/>
        <v>1.2</v>
      </c>
      <c r="I1324">
        <f t="shared" si="85"/>
        <v>1.7999999999999998</v>
      </c>
      <c r="J1324" s="154"/>
    </row>
    <row r="1325" spans="1:10">
      <c r="A1325" t="s">
        <v>239</v>
      </c>
      <c r="B1325" s="153" t="s">
        <v>1543</v>
      </c>
      <c r="C1325" s="154">
        <v>13.7</v>
      </c>
      <c r="D1325" s="154">
        <v>0.28000000000000003</v>
      </c>
      <c r="E1325" s="154">
        <v>0.04</v>
      </c>
      <c r="F1325" s="155">
        <f t="shared" si="84"/>
        <v>2.4</v>
      </c>
      <c r="G1325">
        <f t="shared" si="82"/>
        <v>1.5999999999999999</v>
      </c>
      <c r="H1325">
        <f t="shared" si="83"/>
        <v>1.2</v>
      </c>
      <c r="I1325">
        <f t="shared" si="85"/>
        <v>1.7999999999999998</v>
      </c>
      <c r="J1325" s="154"/>
    </row>
    <row r="1326" spans="1:10">
      <c r="A1326" t="s">
        <v>239</v>
      </c>
      <c r="B1326" s="153" t="s">
        <v>1544</v>
      </c>
      <c r="C1326" s="154">
        <v>15.1</v>
      </c>
      <c r="D1326" s="154">
        <v>0.28000000000000003</v>
      </c>
      <c r="E1326" s="154">
        <v>4.3999999999999997E-2</v>
      </c>
      <c r="F1326" s="155">
        <f t="shared" si="84"/>
        <v>2.6399999999999997</v>
      </c>
      <c r="G1326">
        <f t="shared" si="82"/>
        <v>1.7599999999999998</v>
      </c>
      <c r="H1326">
        <f t="shared" si="83"/>
        <v>1.3199999999999998</v>
      </c>
      <c r="I1326">
        <f t="shared" si="85"/>
        <v>1.9799999999999998</v>
      </c>
      <c r="J1326" s="154"/>
    </row>
    <row r="1327" spans="1:10">
      <c r="A1327" t="s">
        <v>239</v>
      </c>
      <c r="B1327" s="153" t="s">
        <v>1545</v>
      </c>
      <c r="C1327" s="154">
        <v>16.399999999999999</v>
      </c>
      <c r="D1327" s="154">
        <v>0.28000000000000003</v>
      </c>
      <c r="E1327" s="154">
        <v>4.3999999999999997E-2</v>
      </c>
      <c r="F1327" s="155">
        <f t="shared" si="84"/>
        <v>2.6399999999999997</v>
      </c>
      <c r="G1327">
        <f t="shared" si="82"/>
        <v>1.7599999999999998</v>
      </c>
      <c r="H1327">
        <f t="shared" si="83"/>
        <v>1.3199999999999998</v>
      </c>
      <c r="I1327">
        <f t="shared" si="85"/>
        <v>1.9799999999999998</v>
      </c>
      <c r="J1327" s="154"/>
    </row>
    <row r="1328" spans="1:10">
      <c r="A1328" t="s">
        <v>239</v>
      </c>
      <c r="B1328" s="153" t="s">
        <v>1546</v>
      </c>
      <c r="C1328" s="154">
        <v>8.2799999999999994</v>
      </c>
      <c r="D1328" s="154">
        <v>0.32</v>
      </c>
      <c r="E1328" s="154">
        <v>2.4E-2</v>
      </c>
      <c r="F1328" s="155">
        <f t="shared" si="84"/>
        <v>1.44</v>
      </c>
      <c r="G1328">
        <f t="shared" si="82"/>
        <v>0.96</v>
      </c>
      <c r="H1328">
        <f t="shared" si="83"/>
        <v>0.72</v>
      </c>
      <c r="I1328">
        <f t="shared" si="85"/>
        <v>1.08</v>
      </c>
      <c r="J1328" s="154"/>
    </row>
    <row r="1329" spans="1:10">
      <c r="A1329" t="s">
        <v>239</v>
      </c>
      <c r="B1329" s="153" t="s">
        <v>1547</v>
      </c>
      <c r="C1329" s="154">
        <v>24.4</v>
      </c>
      <c r="D1329" s="154">
        <v>0.36</v>
      </c>
      <c r="E1329" s="154">
        <v>6.8000000000000005E-2</v>
      </c>
      <c r="F1329" s="155">
        <f t="shared" si="84"/>
        <v>4.08</v>
      </c>
      <c r="G1329">
        <f t="shared" si="82"/>
        <v>2.7199999999999998</v>
      </c>
      <c r="H1329">
        <f t="shared" si="83"/>
        <v>2.04</v>
      </c>
      <c r="I1329">
        <f t="shared" si="85"/>
        <v>3.06</v>
      </c>
      <c r="J1329" s="154"/>
    </row>
    <row r="1330" spans="1:10">
      <c r="A1330" t="s">
        <v>239</v>
      </c>
      <c r="B1330" s="153" t="s">
        <v>1548</v>
      </c>
      <c r="C1330" s="154">
        <v>8.0399999999999991</v>
      </c>
      <c r="D1330" s="154">
        <v>0.36</v>
      </c>
      <c r="E1330" s="154">
        <v>2.4E-2</v>
      </c>
      <c r="F1330" s="155">
        <f t="shared" si="84"/>
        <v>1.44</v>
      </c>
      <c r="G1330">
        <f t="shared" si="82"/>
        <v>0.96</v>
      </c>
      <c r="H1330">
        <f t="shared" si="83"/>
        <v>0.72</v>
      </c>
      <c r="I1330">
        <f t="shared" si="85"/>
        <v>1.08</v>
      </c>
      <c r="J1330" s="154"/>
    </row>
    <row r="1331" spans="1:10">
      <c r="A1331" t="s">
        <v>239</v>
      </c>
      <c r="B1331" s="153" t="s">
        <v>1549</v>
      </c>
      <c r="C1331" s="154">
        <v>8.85</v>
      </c>
      <c r="D1331" s="154">
        <v>0.36</v>
      </c>
      <c r="E1331" s="154">
        <v>2.4E-2</v>
      </c>
      <c r="F1331" s="155">
        <f t="shared" si="84"/>
        <v>1.44</v>
      </c>
      <c r="G1331">
        <f t="shared" si="82"/>
        <v>0.96</v>
      </c>
      <c r="H1331">
        <f t="shared" si="83"/>
        <v>0.72</v>
      </c>
      <c r="I1331">
        <f t="shared" si="85"/>
        <v>1.08</v>
      </c>
      <c r="J1331" s="154"/>
    </row>
    <row r="1332" spans="1:10">
      <c r="A1332" t="s">
        <v>239</v>
      </c>
      <c r="B1332" s="153" t="s">
        <v>1550</v>
      </c>
      <c r="C1332" s="154">
        <v>9.68</v>
      </c>
      <c r="D1332" s="154">
        <v>0.36</v>
      </c>
      <c r="E1332" s="154">
        <v>2.8000000000000004E-2</v>
      </c>
      <c r="F1332" s="155">
        <f t="shared" si="84"/>
        <v>1.6800000000000002</v>
      </c>
      <c r="G1332">
        <f t="shared" si="82"/>
        <v>1.1200000000000001</v>
      </c>
      <c r="H1332">
        <f t="shared" si="83"/>
        <v>0.84000000000000008</v>
      </c>
      <c r="I1332">
        <f t="shared" si="85"/>
        <v>1.2600000000000002</v>
      </c>
      <c r="J1332" s="154"/>
    </row>
    <row r="1333" spans="1:10">
      <c r="A1333" t="s">
        <v>239</v>
      </c>
      <c r="B1333" s="153" t="s">
        <v>1551</v>
      </c>
      <c r="C1333" s="154">
        <v>10.7</v>
      </c>
      <c r="D1333" s="154">
        <v>0.36</v>
      </c>
      <c r="E1333" s="154">
        <v>2.8000000000000004E-2</v>
      </c>
      <c r="F1333" s="155">
        <f t="shared" si="84"/>
        <v>1.6800000000000002</v>
      </c>
      <c r="G1333">
        <f t="shared" si="82"/>
        <v>1.1200000000000001</v>
      </c>
      <c r="H1333">
        <f t="shared" si="83"/>
        <v>0.84000000000000008</v>
      </c>
      <c r="I1333">
        <f t="shared" si="85"/>
        <v>1.2600000000000002</v>
      </c>
      <c r="J1333" s="154"/>
    </row>
    <row r="1334" spans="1:10">
      <c r="A1334" t="s">
        <v>239</v>
      </c>
      <c r="B1334" s="153" t="s">
        <v>1552</v>
      </c>
      <c r="C1334" s="154">
        <v>11.9</v>
      </c>
      <c r="D1334" s="154">
        <v>0.36</v>
      </c>
      <c r="E1334" s="154">
        <v>3.2000000000000001E-2</v>
      </c>
      <c r="F1334" s="155">
        <f t="shared" si="84"/>
        <v>1.92</v>
      </c>
      <c r="G1334">
        <f t="shared" si="82"/>
        <v>1.2799999999999998</v>
      </c>
      <c r="H1334">
        <f t="shared" si="83"/>
        <v>0.96</v>
      </c>
      <c r="I1334">
        <f t="shared" si="85"/>
        <v>1.44</v>
      </c>
      <c r="J1334" s="154"/>
    </row>
    <row r="1335" spans="1:10">
      <c r="A1335" t="s">
        <v>239</v>
      </c>
      <c r="B1335" s="153" t="s">
        <v>1553</v>
      </c>
      <c r="C1335" s="154">
        <v>13.2</v>
      </c>
      <c r="D1335" s="154">
        <v>0.36</v>
      </c>
      <c r="E1335" s="154">
        <v>3.5999999999999997E-2</v>
      </c>
      <c r="F1335" s="155">
        <f t="shared" si="84"/>
        <v>2.1599999999999997</v>
      </c>
      <c r="G1335">
        <f t="shared" si="82"/>
        <v>1.4399999999999997</v>
      </c>
      <c r="H1335">
        <f t="shared" si="83"/>
        <v>1.0799999999999998</v>
      </c>
      <c r="I1335">
        <f t="shared" si="85"/>
        <v>1.6199999999999997</v>
      </c>
      <c r="J1335" s="154"/>
    </row>
    <row r="1336" spans="1:10">
      <c r="A1336" t="s">
        <v>239</v>
      </c>
      <c r="B1336" s="153" t="s">
        <v>1554</v>
      </c>
      <c r="C1336" s="154">
        <v>14.6</v>
      </c>
      <c r="D1336" s="154">
        <v>0.36</v>
      </c>
      <c r="E1336" s="154">
        <v>0.04</v>
      </c>
      <c r="F1336" s="155">
        <f t="shared" si="84"/>
        <v>2.4</v>
      </c>
      <c r="G1336">
        <f t="shared" si="82"/>
        <v>1.5999999999999999</v>
      </c>
      <c r="H1336">
        <f t="shared" si="83"/>
        <v>1.2</v>
      </c>
      <c r="I1336">
        <f t="shared" si="85"/>
        <v>1.7999999999999998</v>
      </c>
      <c r="J1336" s="154"/>
    </row>
    <row r="1337" spans="1:10">
      <c r="A1337" t="s">
        <v>239</v>
      </c>
      <c r="B1337" s="153" t="s">
        <v>1555</v>
      </c>
      <c r="C1337" s="154">
        <v>14.86</v>
      </c>
      <c r="D1337" s="154">
        <v>0.36</v>
      </c>
      <c r="E1337" s="154">
        <v>0.04</v>
      </c>
      <c r="F1337" s="155">
        <f t="shared" si="84"/>
        <v>2.4</v>
      </c>
      <c r="G1337">
        <f t="shared" si="82"/>
        <v>1.5999999999999999</v>
      </c>
      <c r="H1337">
        <f t="shared" si="83"/>
        <v>1.2</v>
      </c>
      <c r="I1337">
        <f t="shared" si="85"/>
        <v>1.7999999999999998</v>
      </c>
      <c r="J1337" s="154"/>
    </row>
    <row r="1338" spans="1:10">
      <c r="A1338" t="s">
        <v>239</v>
      </c>
      <c r="B1338" s="153" t="s">
        <v>1556</v>
      </c>
      <c r="C1338" s="154">
        <v>16.3</v>
      </c>
      <c r="D1338" s="154">
        <v>0.36</v>
      </c>
      <c r="E1338" s="154">
        <v>4.3999999999999997E-2</v>
      </c>
      <c r="F1338" s="155">
        <f t="shared" si="84"/>
        <v>2.6399999999999997</v>
      </c>
      <c r="G1338">
        <f t="shared" si="82"/>
        <v>1.7599999999999998</v>
      </c>
      <c r="H1338">
        <f t="shared" si="83"/>
        <v>1.3199999999999998</v>
      </c>
      <c r="I1338">
        <f t="shared" si="85"/>
        <v>1.9799999999999998</v>
      </c>
      <c r="J1338" s="154"/>
    </row>
    <row r="1339" spans="1:10">
      <c r="A1339" t="s">
        <v>239</v>
      </c>
      <c r="B1339" s="153" t="s">
        <v>1557</v>
      </c>
      <c r="C1339" s="154">
        <v>18.2</v>
      </c>
      <c r="D1339" s="154">
        <v>0.36</v>
      </c>
      <c r="E1339" s="154">
        <v>5.2000000000000005E-2</v>
      </c>
      <c r="F1339" s="155">
        <f t="shared" si="84"/>
        <v>3.12</v>
      </c>
      <c r="G1339">
        <f t="shared" si="82"/>
        <v>2.08</v>
      </c>
      <c r="H1339">
        <f t="shared" si="83"/>
        <v>1.56</v>
      </c>
      <c r="I1339">
        <f t="shared" si="85"/>
        <v>2.34</v>
      </c>
      <c r="J1339" s="154"/>
    </row>
    <row r="1340" spans="1:10">
      <c r="A1340" t="s">
        <v>239</v>
      </c>
      <c r="B1340" s="153" t="s">
        <v>1558</v>
      </c>
      <c r="C1340" s="154">
        <v>18.100000000000001</v>
      </c>
      <c r="D1340" s="154">
        <v>0.36</v>
      </c>
      <c r="E1340" s="154">
        <v>5.2000000000000005E-2</v>
      </c>
      <c r="F1340" s="155">
        <f t="shared" si="84"/>
        <v>3.12</v>
      </c>
      <c r="G1340">
        <f t="shared" si="82"/>
        <v>2.08</v>
      </c>
      <c r="H1340">
        <f t="shared" si="83"/>
        <v>1.56</v>
      </c>
      <c r="I1340">
        <f t="shared" si="85"/>
        <v>2.34</v>
      </c>
      <c r="J1340" s="154"/>
    </row>
    <row r="1341" spans="1:10">
      <c r="A1341" t="s">
        <v>239</v>
      </c>
      <c r="B1341" s="153" t="s">
        <v>1559</v>
      </c>
      <c r="C1341" s="154">
        <v>20.2</v>
      </c>
      <c r="D1341" s="154">
        <v>0.36</v>
      </c>
      <c r="E1341" s="154">
        <v>5.6000000000000008E-2</v>
      </c>
      <c r="F1341" s="155">
        <f t="shared" si="84"/>
        <v>3.3600000000000003</v>
      </c>
      <c r="G1341">
        <f t="shared" si="82"/>
        <v>2.2400000000000002</v>
      </c>
      <c r="H1341">
        <f t="shared" si="83"/>
        <v>1.6800000000000002</v>
      </c>
      <c r="I1341">
        <f t="shared" si="85"/>
        <v>2.5200000000000005</v>
      </c>
      <c r="J1341" s="154"/>
    </row>
    <row r="1342" spans="1:10">
      <c r="A1342" t="s">
        <v>239</v>
      </c>
      <c r="B1342" s="153" t="s">
        <v>1560</v>
      </c>
      <c r="C1342" s="154">
        <v>21.9</v>
      </c>
      <c r="D1342" s="154">
        <v>0.36</v>
      </c>
      <c r="E1342" s="154">
        <v>0.06</v>
      </c>
      <c r="F1342" s="155">
        <f t="shared" si="84"/>
        <v>3.5999999999999996</v>
      </c>
      <c r="G1342">
        <f t="shared" si="82"/>
        <v>2.3999999999999995</v>
      </c>
      <c r="H1342">
        <f t="shared" si="83"/>
        <v>1.7999999999999998</v>
      </c>
      <c r="I1342">
        <f t="shared" si="85"/>
        <v>2.6999999999999997</v>
      </c>
      <c r="J1342" s="154"/>
    </row>
    <row r="1343" spans="1:10">
      <c r="A1343" t="s">
        <v>239</v>
      </c>
      <c r="B1343" s="153" t="s">
        <v>1561</v>
      </c>
      <c r="C1343" s="154">
        <v>13.04</v>
      </c>
      <c r="D1343" s="154">
        <v>0.32400000000000001</v>
      </c>
      <c r="E1343" s="154">
        <v>3.5999999999999997E-2</v>
      </c>
      <c r="F1343" s="155">
        <f t="shared" si="84"/>
        <v>2.1599999999999997</v>
      </c>
      <c r="G1343">
        <f t="shared" si="82"/>
        <v>1.4399999999999997</v>
      </c>
      <c r="H1343">
        <f t="shared" si="83"/>
        <v>1.0799999999999998</v>
      </c>
      <c r="I1343">
        <f t="shared" si="85"/>
        <v>1.6199999999999997</v>
      </c>
      <c r="J1343" s="154"/>
    </row>
    <row r="1344" spans="1:10">
      <c r="A1344" t="s">
        <v>239</v>
      </c>
      <c r="B1344" s="153" t="s">
        <v>1562</v>
      </c>
      <c r="C1344" s="154">
        <v>0.12</v>
      </c>
      <c r="D1344" s="154">
        <v>3.1399999999999997E-2</v>
      </c>
      <c r="E1344" s="154">
        <v>0.01</v>
      </c>
      <c r="F1344" s="155">
        <f t="shared" si="84"/>
        <v>0.6</v>
      </c>
      <c r="G1344">
        <f t="shared" si="82"/>
        <v>0.39999999999999997</v>
      </c>
      <c r="H1344">
        <f t="shared" si="83"/>
        <v>0.3</v>
      </c>
      <c r="I1344">
        <f t="shared" si="85"/>
        <v>0.44999999999999996</v>
      </c>
      <c r="J1344" s="154"/>
    </row>
    <row r="1345" spans="1:10">
      <c r="A1345" t="s">
        <v>239</v>
      </c>
      <c r="B1345" s="153" t="s">
        <v>1563</v>
      </c>
      <c r="C1345" s="154">
        <v>0.14000000000000001</v>
      </c>
      <c r="D1345" s="154">
        <v>3.1399999999999997E-2</v>
      </c>
      <c r="E1345" s="154">
        <v>0.01</v>
      </c>
      <c r="F1345" s="155">
        <f t="shared" si="84"/>
        <v>0.6</v>
      </c>
      <c r="G1345">
        <f t="shared" si="82"/>
        <v>0.39999999999999997</v>
      </c>
      <c r="H1345">
        <f t="shared" si="83"/>
        <v>0.3</v>
      </c>
      <c r="I1345">
        <f t="shared" si="85"/>
        <v>0.44999999999999996</v>
      </c>
      <c r="J1345" s="154"/>
    </row>
    <row r="1346" spans="1:10">
      <c r="A1346" t="s">
        <v>239</v>
      </c>
      <c r="B1346" s="153" t="s">
        <v>1564</v>
      </c>
      <c r="C1346" s="154">
        <v>0.17</v>
      </c>
      <c r="D1346" s="154">
        <v>3.1399999999999997E-2</v>
      </c>
      <c r="E1346" s="154">
        <v>0.01</v>
      </c>
      <c r="F1346" s="155">
        <f t="shared" si="84"/>
        <v>0.6</v>
      </c>
      <c r="G1346">
        <f t="shared" ref="G1346:G1409" si="86">40/60*F1346</f>
        <v>0.39999999999999997</v>
      </c>
      <c r="H1346">
        <f t="shared" ref="H1346:H1409" si="87">(30/60*F1346)</f>
        <v>0.3</v>
      </c>
      <c r="I1346">
        <f t="shared" si="85"/>
        <v>0.44999999999999996</v>
      </c>
      <c r="J1346" s="154"/>
    </row>
    <row r="1347" spans="1:10">
      <c r="A1347" t="s">
        <v>239</v>
      </c>
      <c r="B1347" s="153" t="s">
        <v>1565</v>
      </c>
      <c r="C1347" s="154">
        <v>0.22</v>
      </c>
      <c r="D1347" s="154">
        <v>3.1399999999999997E-2</v>
      </c>
      <c r="E1347" s="154">
        <v>0.01</v>
      </c>
      <c r="F1347" s="155">
        <f t="shared" ref="F1347:F1410" si="88">E1347*60</f>
        <v>0.6</v>
      </c>
      <c r="G1347">
        <f t="shared" si="86"/>
        <v>0.39999999999999997</v>
      </c>
      <c r="H1347">
        <f t="shared" si="87"/>
        <v>0.3</v>
      </c>
      <c r="I1347">
        <f t="shared" ref="I1347:I1410" si="89">45/60*F1347</f>
        <v>0.44999999999999996</v>
      </c>
      <c r="J1347" s="154"/>
    </row>
    <row r="1348" spans="1:10">
      <c r="A1348" t="s">
        <v>239</v>
      </c>
      <c r="B1348" s="153" t="s">
        <v>1566</v>
      </c>
      <c r="C1348" s="154">
        <v>0.26</v>
      </c>
      <c r="D1348" s="154">
        <v>3.1399999999999997E-2</v>
      </c>
      <c r="E1348" s="154">
        <v>0.01</v>
      </c>
      <c r="F1348" s="155">
        <f t="shared" si="88"/>
        <v>0.6</v>
      </c>
      <c r="G1348">
        <f t="shared" si="86"/>
        <v>0.39999999999999997</v>
      </c>
      <c r="H1348">
        <f t="shared" si="87"/>
        <v>0.3</v>
      </c>
      <c r="I1348">
        <f t="shared" si="89"/>
        <v>0.44999999999999996</v>
      </c>
      <c r="J1348" s="154"/>
    </row>
    <row r="1349" spans="1:10">
      <c r="A1349" t="s">
        <v>239</v>
      </c>
      <c r="B1349" s="153" t="s">
        <v>1567</v>
      </c>
      <c r="C1349" s="154">
        <v>0.27</v>
      </c>
      <c r="D1349" s="154">
        <v>3.1399999999999997E-2</v>
      </c>
      <c r="E1349" s="154">
        <v>0.01</v>
      </c>
      <c r="F1349" s="155">
        <f t="shared" si="88"/>
        <v>0.6</v>
      </c>
      <c r="G1349">
        <f t="shared" si="86"/>
        <v>0.39999999999999997</v>
      </c>
      <c r="H1349">
        <f t="shared" si="87"/>
        <v>0.3</v>
      </c>
      <c r="I1349">
        <f t="shared" si="89"/>
        <v>0.44999999999999996</v>
      </c>
      <c r="J1349" s="154"/>
    </row>
    <row r="1350" spans="1:10">
      <c r="A1350" t="s">
        <v>239</v>
      </c>
      <c r="B1350" s="153" t="s">
        <v>1568</v>
      </c>
      <c r="C1350" s="154">
        <v>0.3</v>
      </c>
      <c r="D1350" s="154">
        <v>3.1399999999999997E-2</v>
      </c>
      <c r="E1350" s="154">
        <v>0.01</v>
      </c>
      <c r="F1350" s="155">
        <f t="shared" si="88"/>
        <v>0.6</v>
      </c>
      <c r="G1350">
        <f t="shared" si="86"/>
        <v>0.39999999999999997</v>
      </c>
      <c r="H1350">
        <f t="shared" si="87"/>
        <v>0.3</v>
      </c>
      <c r="I1350">
        <f t="shared" si="89"/>
        <v>0.44999999999999996</v>
      </c>
      <c r="J1350" s="154"/>
    </row>
    <row r="1351" spans="1:10">
      <c r="A1351" t="s">
        <v>239</v>
      </c>
      <c r="B1351" s="153" t="s">
        <v>1569</v>
      </c>
      <c r="C1351" s="154">
        <v>0.31</v>
      </c>
      <c r="D1351" s="154">
        <v>3.1399999999999997E-2</v>
      </c>
      <c r="E1351" s="154">
        <v>0.01</v>
      </c>
      <c r="F1351" s="155">
        <f t="shared" si="88"/>
        <v>0.6</v>
      </c>
      <c r="G1351">
        <f t="shared" si="86"/>
        <v>0.39999999999999997</v>
      </c>
      <c r="H1351">
        <f t="shared" si="87"/>
        <v>0.3</v>
      </c>
      <c r="I1351">
        <f t="shared" si="89"/>
        <v>0.44999999999999996</v>
      </c>
      <c r="J1351" s="154"/>
    </row>
    <row r="1352" spans="1:10">
      <c r="A1352" t="s">
        <v>239</v>
      </c>
      <c r="B1352" s="153" t="s">
        <v>1570</v>
      </c>
      <c r="C1352" s="154">
        <v>0.35</v>
      </c>
      <c r="D1352" s="154">
        <v>3.1399999999999997E-2</v>
      </c>
      <c r="E1352" s="154">
        <v>0.01</v>
      </c>
      <c r="F1352" s="155">
        <f t="shared" si="88"/>
        <v>0.6</v>
      </c>
      <c r="G1352">
        <f t="shared" si="86"/>
        <v>0.39999999999999997</v>
      </c>
      <c r="H1352">
        <f t="shared" si="87"/>
        <v>0.3</v>
      </c>
      <c r="I1352">
        <f t="shared" si="89"/>
        <v>0.44999999999999996</v>
      </c>
      <c r="J1352" s="154"/>
    </row>
    <row r="1353" spans="1:10">
      <c r="A1353" t="s">
        <v>239</v>
      </c>
      <c r="B1353" s="153" t="s">
        <v>1571</v>
      </c>
      <c r="C1353" s="154">
        <v>0.4</v>
      </c>
      <c r="D1353" s="154">
        <v>3.1399999999999997E-2</v>
      </c>
      <c r="E1353" s="154">
        <v>0.01</v>
      </c>
      <c r="F1353" s="155">
        <f t="shared" si="88"/>
        <v>0.6</v>
      </c>
      <c r="G1353">
        <f t="shared" si="86"/>
        <v>0.39999999999999997</v>
      </c>
      <c r="H1353">
        <f t="shared" si="87"/>
        <v>0.3</v>
      </c>
      <c r="I1353">
        <f t="shared" si="89"/>
        <v>0.44999999999999996</v>
      </c>
      <c r="J1353" s="154"/>
    </row>
    <row r="1354" spans="1:10">
      <c r="A1354" t="s">
        <v>239</v>
      </c>
      <c r="B1354" s="153" t="s">
        <v>1572</v>
      </c>
      <c r="C1354" s="154">
        <v>0.42</v>
      </c>
      <c r="D1354" s="154">
        <v>3.1399999999999997E-2</v>
      </c>
      <c r="E1354" s="154">
        <v>0.01</v>
      </c>
      <c r="F1354" s="155">
        <f t="shared" si="88"/>
        <v>0.6</v>
      </c>
      <c r="G1354">
        <f t="shared" si="86"/>
        <v>0.39999999999999997</v>
      </c>
      <c r="H1354">
        <f t="shared" si="87"/>
        <v>0.3</v>
      </c>
      <c r="I1354">
        <f t="shared" si="89"/>
        <v>0.44999999999999996</v>
      </c>
      <c r="J1354" s="154"/>
    </row>
    <row r="1355" spans="1:10">
      <c r="A1355" t="s">
        <v>239</v>
      </c>
      <c r="B1355" s="153" t="s">
        <v>1573</v>
      </c>
      <c r="C1355" s="154">
        <v>0.46</v>
      </c>
      <c r="D1355" s="154">
        <v>3.1399999999999997E-2</v>
      </c>
      <c r="E1355" s="154">
        <v>0.01</v>
      </c>
      <c r="F1355" s="155">
        <f t="shared" si="88"/>
        <v>0.6</v>
      </c>
      <c r="G1355">
        <f t="shared" si="86"/>
        <v>0.39999999999999997</v>
      </c>
      <c r="H1355">
        <f t="shared" si="87"/>
        <v>0.3</v>
      </c>
      <c r="I1355">
        <f t="shared" si="89"/>
        <v>0.44999999999999996</v>
      </c>
      <c r="J1355" s="154"/>
    </row>
    <row r="1356" spans="1:10">
      <c r="A1356" t="s">
        <v>239</v>
      </c>
      <c r="B1356" s="153" t="s">
        <v>1574</v>
      </c>
      <c r="C1356" s="154">
        <v>0.5</v>
      </c>
      <c r="D1356" s="154">
        <v>3.1399999999999997E-2</v>
      </c>
      <c r="E1356" s="154">
        <v>0.01</v>
      </c>
      <c r="F1356" s="155">
        <f t="shared" si="88"/>
        <v>0.6</v>
      </c>
      <c r="G1356">
        <f t="shared" si="86"/>
        <v>0.39999999999999997</v>
      </c>
      <c r="H1356">
        <f t="shared" si="87"/>
        <v>0.3</v>
      </c>
      <c r="I1356">
        <f t="shared" si="89"/>
        <v>0.44999999999999996</v>
      </c>
      <c r="J1356" s="154"/>
    </row>
    <row r="1357" spans="1:10">
      <c r="A1357" t="s">
        <v>239</v>
      </c>
      <c r="B1357" s="153" t="s">
        <v>1575</v>
      </c>
      <c r="C1357" s="154">
        <v>0.52</v>
      </c>
      <c r="D1357" s="154">
        <v>3.1399999999999997E-2</v>
      </c>
      <c r="E1357" s="154">
        <v>0.01</v>
      </c>
      <c r="F1357" s="155">
        <f t="shared" si="88"/>
        <v>0.6</v>
      </c>
      <c r="G1357">
        <f t="shared" si="86"/>
        <v>0.39999999999999997</v>
      </c>
      <c r="H1357">
        <f t="shared" si="87"/>
        <v>0.3</v>
      </c>
      <c r="I1357">
        <f t="shared" si="89"/>
        <v>0.44999999999999996</v>
      </c>
      <c r="J1357" s="154"/>
    </row>
    <row r="1358" spans="1:10">
      <c r="A1358" t="s">
        <v>239</v>
      </c>
      <c r="B1358" s="153" t="s">
        <v>1576</v>
      </c>
      <c r="C1358" s="154">
        <v>0.54</v>
      </c>
      <c r="D1358" s="154">
        <v>3.1399999999999997E-2</v>
      </c>
      <c r="E1358" s="154">
        <v>0.01</v>
      </c>
      <c r="F1358" s="155">
        <f t="shared" si="88"/>
        <v>0.6</v>
      </c>
      <c r="G1358">
        <f t="shared" si="86"/>
        <v>0.39999999999999997</v>
      </c>
      <c r="H1358">
        <f t="shared" si="87"/>
        <v>0.3</v>
      </c>
      <c r="I1358">
        <f t="shared" si="89"/>
        <v>0.44999999999999996</v>
      </c>
      <c r="J1358" s="154"/>
    </row>
    <row r="1359" spans="1:10">
      <c r="A1359" t="s">
        <v>239</v>
      </c>
      <c r="B1359" s="153" t="s">
        <v>1577</v>
      </c>
      <c r="C1359" s="154">
        <v>0.56000000000000005</v>
      </c>
      <c r="D1359" s="154">
        <v>3.1399999999999997E-2</v>
      </c>
      <c r="E1359" s="154">
        <v>0.01</v>
      </c>
      <c r="F1359" s="155">
        <f t="shared" si="88"/>
        <v>0.6</v>
      </c>
      <c r="G1359">
        <f t="shared" si="86"/>
        <v>0.39999999999999997</v>
      </c>
      <c r="H1359">
        <f t="shared" si="87"/>
        <v>0.3</v>
      </c>
      <c r="I1359">
        <f t="shared" si="89"/>
        <v>0.44999999999999996</v>
      </c>
      <c r="J1359" s="154"/>
    </row>
    <row r="1360" spans="1:10">
      <c r="A1360" t="s">
        <v>239</v>
      </c>
      <c r="B1360" s="153" t="s">
        <v>1578</v>
      </c>
      <c r="C1360" s="154">
        <v>0.56000000000000005</v>
      </c>
      <c r="D1360" s="154">
        <v>3.1399999999999997E-2</v>
      </c>
      <c r="E1360" s="154">
        <v>0.01</v>
      </c>
      <c r="F1360" s="155">
        <f t="shared" si="88"/>
        <v>0.6</v>
      </c>
      <c r="G1360">
        <f t="shared" si="86"/>
        <v>0.39999999999999997</v>
      </c>
      <c r="H1360">
        <f t="shared" si="87"/>
        <v>0.3</v>
      </c>
      <c r="I1360">
        <f t="shared" si="89"/>
        <v>0.44999999999999996</v>
      </c>
      <c r="J1360" s="154"/>
    </row>
    <row r="1361" spans="1:10">
      <c r="A1361" t="s">
        <v>239</v>
      </c>
      <c r="B1361" s="153" t="s">
        <v>1579</v>
      </c>
      <c r="C1361" s="154">
        <v>0.57999999999999996</v>
      </c>
      <c r="D1361" s="154">
        <v>3.1399999999999997E-2</v>
      </c>
      <c r="E1361" s="154">
        <v>0.01</v>
      </c>
      <c r="F1361" s="155">
        <f t="shared" si="88"/>
        <v>0.6</v>
      </c>
      <c r="G1361">
        <f t="shared" si="86"/>
        <v>0.39999999999999997</v>
      </c>
      <c r="H1361">
        <f t="shared" si="87"/>
        <v>0.3</v>
      </c>
      <c r="I1361">
        <f t="shared" si="89"/>
        <v>0.44999999999999996</v>
      </c>
      <c r="J1361" s="154"/>
    </row>
    <row r="1362" spans="1:10">
      <c r="A1362" t="s">
        <v>239</v>
      </c>
      <c r="B1362" s="153" t="s">
        <v>1580</v>
      </c>
      <c r="C1362" s="154">
        <v>0.33900000000000002</v>
      </c>
      <c r="D1362" s="154">
        <v>3.2028000000000001E-2</v>
      </c>
      <c r="E1362" s="154">
        <v>0.01</v>
      </c>
      <c r="F1362" s="155">
        <f t="shared" si="88"/>
        <v>0.6</v>
      </c>
      <c r="G1362">
        <f t="shared" si="86"/>
        <v>0.39999999999999997</v>
      </c>
      <c r="H1362">
        <f t="shared" si="87"/>
        <v>0.3</v>
      </c>
      <c r="I1362">
        <f t="shared" si="89"/>
        <v>0.44999999999999996</v>
      </c>
      <c r="J1362" s="154"/>
    </row>
    <row r="1363" spans="1:10">
      <c r="A1363" t="s">
        <v>239</v>
      </c>
      <c r="B1363" s="153" t="s">
        <v>1581</v>
      </c>
      <c r="C1363" s="154">
        <v>0.40400000000000003</v>
      </c>
      <c r="D1363" s="154">
        <v>3.2028000000000001E-2</v>
      </c>
      <c r="E1363" s="154">
        <v>0.01</v>
      </c>
      <c r="F1363" s="155">
        <f t="shared" si="88"/>
        <v>0.6</v>
      </c>
      <c r="G1363">
        <f t="shared" si="86"/>
        <v>0.39999999999999997</v>
      </c>
      <c r="H1363">
        <f t="shared" si="87"/>
        <v>0.3</v>
      </c>
      <c r="I1363">
        <f t="shared" si="89"/>
        <v>0.44999999999999996</v>
      </c>
      <c r="J1363" s="154"/>
    </row>
    <row r="1364" spans="1:10">
      <c r="A1364" t="s">
        <v>239</v>
      </c>
      <c r="B1364" s="153" t="s">
        <v>1582</v>
      </c>
      <c r="C1364" s="154">
        <v>0.44800000000000001</v>
      </c>
      <c r="D1364" s="154">
        <v>3.2028000000000001E-2</v>
      </c>
      <c r="E1364" s="154">
        <v>0.01</v>
      </c>
      <c r="F1364" s="155">
        <f t="shared" si="88"/>
        <v>0.6</v>
      </c>
      <c r="G1364">
        <f t="shared" si="86"/>
        <v>0.39999999999999997</v>
      </c>
      <c r="H1364">
        <f t="shared" si="87"/>
        <v>0.3</v>
      </c>
      <c r="I1364">
        <f t="shared" si="89"/>
        <v>0.44999999999999996</v>
      </c>
      <c r="J1364" s="154"/>
    </row>
    <row r="1365" spans="1:10">
      <c r="A1365" t="s">
        <v>239</v>
      </c>
      <c r="B1365" s="153" t="s">
        <v>1583</v>
      </c>
      <c r="C1365" s="154">
        <v>3.64</v>
      </c>
      <c r="D1365" s="154">
        <v>0.314</v>
      </c>
      <c r="E1365" s="154">
        <v>1.2E-2</v>
      </c>
      <c r="F1365" s="155">
        <f t="shared" si="88"/>
        <v>0.72</v>
      </c>
      <c r="G1365">
        <f t="shared" si="86"/>
        <v>0.48</v>
      </c>
      <c r="H1365">
        <f t="shared" si="87"/>
        <v>0.36</v>
      </c>
      <c r="I1365">
        <f t="shared" si="89"/>
        <v>0.54</v>
      </c>
      <c r="J1365" s="154"/>
    </row>
    <row r="1366" spans="1:10">
      <c r="A1366" t="s">
        <v>239</v>
      </c>
      <c r="B1366" s="153" t="s">
        <v>1584</v>
      </c>
      <c r="C1366" s="154">
        <v>4.24</v>
      </c>
      <c r="D1366" s="154">
        <v>0.314</v>
      </c>
      <c r="E1366" s="154">
        <v>1.2E-2</v>
      </c>
      <c r="F1366" s="155">
        <f t="shared" si="88"/>
        <v>0.72</v>
      </c>
      <c r="G1366">
        <f t="shared" si="86"/>
        <v>0.48</v>
      </c>
      <c r="H1366">
        <f t="shared" si="87"/>
        <v>0.36</v>
      </c>
      <c r="I1366">
        <f t="shared" si="89"/>
        <v>0.54</v>
      </c>
      <c r="J1366" s="154"/>
    </row>
    <row r="1367" spans="1:10">
      <c r="A1367" t="s">
        <v>239</v>
      </c>
      <c r="B1367" s="153" t="s">
        <v>1585</v>
      </c>
      <c r="C1367" s="154">
        <v>24.2</v>
      </c>
      <c r="D1367" s="154">
        <v>0.314</v>
      </c>
      <c r="E1367" s="154">
        <v>6.8000000000000005E-2</v>
      </c>
      <c r="F1367" s="155">
        <f t="shared" si="88"/>
        <v>4.08</v>
      </c>
      <c r="G1367">
        <f t="shared" si="86"/>
        <v>2.7199999999999998</v>
      </c>
      <c r="H1367">
        <f t="shared" si="87"/>
        <v>2.04</v>
      </c>
      <c r="I1367">
        <f t="shared" si="89"/>
        <v>3.06</v>
      </c>
      <c r="J1367" s="154"/>
    </row>
    <row r="1368" spans="1:10">
      <c r="A1368" t="s">
        <v>239</v>
      </c>
      <c r="B1368" s="153" t="s">
        <v>1586</v>
      </c>
      <c r="C1368" s="154">
        <v>23.18</v>
      </c>
      <c r="D1368" s="154">
        <v>0.314</v>
      </c>
      <c r="E1368" s="154">
        <v>6.4000000000000001E-2</v>
      </c>
      <c r="F1368" s="155">
        <f t="shared" si="88"/>
        <v>3.84</v>
      </c>
      <c r="G1368">
        <f t="shared" si="86"/>
        <v>2.5599999999999996</v>
      </c>
      <c r="H1368">
        <f t="shared" si="87"/>
        <v>1.92</v>
      </c>
      <c r="I1368">
        <f t="shared" si="89"/>
        <v>2.88</v>
      </c>
      <c r="J1368" s="154"/>
    </row>
    <row r="1369" spans="1:10">
      <c r="A1369" t="s">
        <v>239</v>
      </c>
      <c r="B1369" s="153" t="s">
        <v>1587</v>
      </c>
      <c r="C1369" s="154">
        <v>24.14</v>
      </c>
      <c r="D1369" s="154">
        <v>0.314</v>
      </c>
      <c r="E1369" s="154">
        <v>6.8000000000000005E-2</v>
      </c>
      <c r="F1369" s="155">
        <f t="shared" si="88"/>
        <v>4.08</v>
      </c>
      <c r="G1369">
        <f t="shared" si="86"/>
        <v>2.7199999999999998</v>
      </c>
      <c r="H1369">
        <f t="shared" si="87"/>
        <v>2.04</v>
      </c>
      <c r="I1369">
        <f t="shared" si="89"/>
        <v>3.06</v>
      </c>
      <c r="J1369" s="154"/>
    </row>
    <row r="1370" spans="1:10">
      <c r="A1370" t="s">
        <v>239</v>
      </c>
      <c r="B1370" s="153" t="s">
        <v>1588</v>
      </c>
      <c r="C1370" s="154">
        <v>29</v>
      </c>
      <c r="D1370" s="154">
        <v>0.314</v>
      </c>
      <c r="E1370" s="154">
        <v>0.08</v>
      </c>
      <c r="F1370" s="155">
        <f t="shared" si="88"/>
        <v>4.8</v>
      </c>
      <c r="G1370">
        <f t="shared" si="86"/>
        <v>3.1999999999999997</v>
      </c>
      <c r="H1370">
        <f t="shared" si="87"/>
        <v>2.4</v>
      </c>
      <c r="I1370">
        <f t="shared" si="89"/>
        <v>3.5999999999999996</v>
      </c>
      <c r="J1370" s="154"/>
    </row>
    <row r="1371" spans="1:10">
      <c r="A1371" t="s">
        <v>239</v>
      </c>
      <c r="B1371" s="153" t="s">
        <v>1589</v>
      </c>
      <c r="C1371" s="154">
        <v>29.69</v>
      </c>
      <c r="D1371" s="154">
        <v>0.314</v>
      </c>
      <c r="E1371" s="154">
        <v>8.3999999999999991E-2</v>
      </c>
      <c r="F1371" s="155">
        <f t="shared" si="88"/>
        <v>5.0399999999999991</v>
      </c>
      <c r="G1371">
        <f t="shared" si="86"/>
        <v>3.3599999999999994</v>
      </c>
      <c r="H1371">
        <f t="shared" si="87"/>
        <v>2.5199999999999996</v>
      </c>
      <c r="I1371">
        <f t="shared" si="89"/>
        <v>3.7799999999999994</v>
      </c>
      <c r="J1371" s="154"/>
    </row>
    <row r="1372" spans="1:10">
      <c r="A1372" t="s">
        <v>239</v>
      </c>
      <c r="B1372" s="153" t="s">
        <v>1590</v>
      </c>
      <c r="C1372" s="154">
        <v>32.4</v>
      </c>
      <c r="D1372" s="154">
        <v>0.314</v>
      </c>
      <c r="E1372" s="154">
        <v>9.1999999999999998E-2</v>
      </c>
      <c r="F1372" s="155">
        <f t="shared" si="88"/>
        <v>5.52</v>
      </c>
      <c r="G1372">
        <f t="shared" si="86"/>
        <v>3.6799999999999997</v>
      </c>
      <c r="H1372">
        <f t="shared" si="87"/>
        <v>2.76</v>
      </c>
      <c r="I1372">
        <f t="shared" si="89"/>
        <v>4.1399999999999997</v>
      </c>
      <c r="J1372" s="154"/>
    </row>
    <row r="1373" spans="1:10">
      <c r="A1373" t="s">
        <v>239</v>
      </c>
      <c r="B1373" s="153" t="s">
        <v>1591</v>
      </c>
      <c r="C1373" s="154">
        <v>31.44</v>
      </c>
      <c r="D1373" s="154">
        <v>0.314</v>
      </c>
      <c r="E1373" s="154">
        <v>8.7999999999999995E-2</v>
      </c>
      <c r="F1373" s="155">
        <f t="shared" si="88"/>
        <v>5.2799999999999994</v>
      </c>
      <c r="G1373">
        <f t="shared" si="86"/>
        <v>3.5199999999999996</v>
      </c>
      <c r="H1373">
        <f t="shared" si="87"/>
        <v>2.6399999999999997</v>
      </c>
      <c r="I1373">
        <f t="shared" si="89"/>
        <v>3.9599999999999995</v>
      </c>
      <c r="J1373" s="154"/>
    </row>
    <row r="1374" spans="1:10">
      <c r="A1374" t="s">
        <v>239</v>
      </c>
      <c r="B1374" s="153" t="s">
        <v>1592</v>
      </c>
      <c r="C1374" s="154">
        <v>35.61</v>
      </c>
      <c r="D1374" s="154">
        <v>0.314</v>
      </c>
      <c r="E1374" s="154">
        <v>0.1</v>
      </c>
      <c r="F1374" s="155">
        <f t="shared" si="88"/>
        <v>6</v>
      </c>
      <c r="G1374">
        <f t="shared" si="86"/>
        <v>4</v>
      </c>
      <c r="H1374">
        <f t="shared" si="87"/>
        <v>3</v>
      </c>
      <c r="I1374">
        <f t="shared" si="89"/>
        <v>4.5</v>
      </c>
      <c r="J1374" s="154"/>
    </row>
    <row r="1375" spans="1:10">
      <c r="A1375" t="s">
        <v>239</v>
      </c>
      <c r="B1375" s="153" t="s">
        <v>1593</v>
      </c>
      <c r="C1375" s="154">
        <v>39</v>
      </c>
      <c r="D1375" s="154">
        <v>0.314</v>
      </c>
      <c r="E1375" s="154">
        <v>0.10800000000000001</v>
      </c>
      <c r="F1375" s="155">
        <f t="shared" si="88"/>
        <v>6.48</v>
      </c>
      <c r="G1375">
        <f t="shared" si="86"/>
        <v>4.32</v>
      </c>
      <c r="H1375">
        <f t="shared" si="87"/>
        <v>3.24</v>
      </c>
      <c r="I1375">
        <f t="shared" si="89"/>
        <v>4.8600000000000003</v>
      </c>
      <c r="J1375" s="154"/>
    </row>
    <row r="1376" spans="1:10">
      <c r="A1376" t="s">
        <v>239</v>
      </c>
      <c r="B1376" s="153" t="s">
        <v>1594</v>
      </c>
      <c r="C1376" s="154">
        <v>4.83</v>
      </c>
      <c r="D1376" s="154">
        <v>0.314</v>
      </c>
      <c r="E1376" s="154">
        <v>1.2E-2</v>
      </c>
      <c r="F1376" s="155">
        <f t="shared" si="88"/>
        <v>0.72</v>
      </c>
      <c r="G1376">
        <f t="shared" si="86"/>
        <v>0.48</v>
      </c>
      <c r="H1376">
        <f t="shared" si="87"/>
        <v>0.36</v>
      </c>
      <c r="I1376">
        <f t="shared" si="89"/>
        <v>0.54</v>
      </c>
      <c r="J1376" s="154"/>
    </row>
    <row r="1377" spans="1:10">
      <c r="A1377" t="s">
        <v>239</v>
      </c>
      <c r="B1377" s="153" t="s">
        <v>1595</v>
      </c>
      <c r="C1377" s="154">
        <v>6.01</v>
      </c>
      <c r="D1377" s="154">
        <v>0.314</v>
      </c>
      <c r="E1377" s="154">
        <v>1.6E-2</v>
      </c>
      <c r="F1377" s="155">
        <f t="shared" si="88"/>
        <v>0.96</v>
      </c>
      <c r="G1377">
        <f t="shared" si="86"/>
        <v>0.6399999999999999</v>
      </c>
      <c r="H1377">
        <f t="shared" si="87"/>
        <v>0.48</v>
      </c>
      <c r="I1377">
        <f t="shared" si="89"/>
        <v>0.72</v>
      </c>
      <c r="J1377" s="154"/>
    </row>
    <row r="1378" spans="1:10">
      <c r="A1378" t="s">
        <v>239</v>
      </c>
      <c r="B1378" s="153" t="s">
        <v>1596</v>
      </c>
      <c r="C1378" s="154">
        <v>43.9</v>
      </c>
      <c r="D1378" s="154">
        <v>0.314</v>
      </c>
      <c r="E1378" s="154">
        <v>0.124</v>
      </c>
      <c r="F1378" s="155">
        <f t="shared" si="88"/>
        <v>7.4399999999999995</v>
      </c>
      <c r="G1378">
        <f t="shared" si="86"/>
        <v>4.9599999999999991</v>
      </c>
      <c r="H1378">
        <f t="shared" si="87"/>
        <v>3.7199999999999998</v>
      </c>
      <c r="I1378">
        <f t="shared" si="89"/>
        <v>5.58</v>
      </c>
      <c r="J1378" s="154"/>
    </row>
    <row r="1379" spans="1:10">
      <c r="A1379" t="s">
        <v>239</v>
      </c>
      <c r="B1379" s="153" t="s">
        <v>1597</v>
      </c>
      <c r="C1379" s="154">
        <v>7.18</v>
      </c>
      <c r="D1379" s="154">
        <v>0.314</v>
      </c>
      <c r="E1379" s="154">
        <v>0.02</v>
      </c>
      <c r="F1379" s="155">
        <f t="shared" si="88"/>
        <v>1.2</v>
      </c>
      <c r="G1379">
        <f t="shared" si="86"/>
        <v>0.79999999999999993</v>
      </c>
      <c r="H1379">
        <f t="shared" si="87"/>
        <v>0.6</v>
      </c>
      <c r="I1379">
        <f t="shared" si="89"/>
        <v>0.89999999999999991</v>
      </c>
      <c r="J1379" s="154"/>
    </row>
    <row r="1380" spans="1:10">
      <c r="A1380" t="s">
        <v>239</v>
      </c>
      <c r="B1380" s="153" t="s">
        <v>1598</v>
      </c>
      <c r="C1380" s="154">
        <v>9.4700000000000006</v>
      </c>
      <c r="D1380" s="154">
        <v>0.314</v>
      </c>
      <c r="E1380" s="154">
        <v>2.8000000000000004E-2</v>
      </c>
      <c r="F1380" s="155">
        <f t="shared" si="88"/>
        <v>1.6800000000000002</v>
      </c>
      <c r="G1380">
        <f t="shared" si="86"/>
        <v>1.1200000000000001</v>
      </c>
      <c r="H1380">
        <f t="shared" si="87"/>
        <v>0.84000000000000008</v>
      </c>
      <c r="I1380">
        <f t="shared" si="89"/>
        <v>1.2600000000000002</v>
      </c>
      <c r="J1380" s="154"/>
    </row>
    <row r="1381" spans="1:10">
      <c r="A1381" t="s">
        <v>239</v>
      </c>
      <c r="B1381" s="153" t="s">
        <v>1599</v>
      </c>
      <c r="C1381" s="154">
        <v>10.6</v>
      </c>
      <c r="D1381" s="154">
        <v>0.314</v>
      </c>
      <c r="E1381" s="154">
        <v>2.8000000000000004E-2</v>
      </c>
      <c r="F1381" s="155">
        <f t="shared" si="88"/>
        <v>1.6800000000000002</v>
      </c>
      <c r="G1381">
        <f t="shared" si="86"/>
        <v>1.1200000000000001</v>
      </c>
      <c r="H1381">
        <f t="shared" si="87"/>
        <v>0.84000000000000008</v>
      </c>
      <c r="I1381">
        <f t="shared" si="89"/>
        <v>1.2600000000000002</v>
      </c>
      <c r="J1381" s="154"/>
    </row>
    <row r="1382" spans="1:10">
      <c r="A1382" t="s">
        <v>239</v>
      </c>
      <c r="B1382" s="153" t="s">
        <v>1600</v>
      </c>
      <c r="C1382" s="154">
        <v>11.71</v>
      </c>
      <c r="D1382" s="154">
        <v>0.314</v>
      </c>
      <c r="E1382" s="154">
        <v>3.2000000000000001E-2</v>
      </c>
      <c r="F1382" s="155">
        <f t="shared" si="88"/>
        <v>1.92</v>
      </c>
      <c r="G1382">
        <f t="shared" si="86"/>
        <v>1.2799999999999998</v>
      </c>
      <c r="H1382">
        <f t="shared" si="87"/>
        <v>0.96</v>
      </c>
      <c r="I1382">
        <f t="shared" si="89"/>
        <v>1.44</v>
      </c>
      <c r="J1382" s="154"/>
    </row>
    <row r="1383" spans="1:10">
      <c r="A1383" t="s">
        <v>239</v>
      </c>
      <c r="B1383" s="153" t="s">
        <v>1601</v>
      </c>
      <c r="C1383" s="154">
        <v>12.82</v>
      </c>
      <c r="D1383" s="154">
        <v>0.314</v>
      </c>
      <c r="E1383" s="154">
        <v>3.5999999999999997E-2</v>
      </c>
      <c r="F1383" s="155">
        <f t="shared" si="88"/>
        <v>2.1599999999999997</v>
      </c>
      <c r="G1383">
        <f t="shared" si="86"/>
        <v>1.4399999999999997</v>
      </c>
      <c r="H1383">
        <f t="shared" si="87"/>
        <v>1.0799999999999998</v>
      </c>
      <c r="I1383">
        <f t="shared" si="89"/>
        <v>1.6199999999999997</v>
      </c>
      <c r="J1383" s="154"/>
    </row>
    <row r="1384" spans="1:10">
      <c r="A1384" t="s">
        <v>239</v>
      </c>
      <c r="B1384" s="153" t="s">
        <v>1602</v>
      </c>
      <c r="C1384" s="154">
        <v>13.91</v>
      </c>
      <c r="D1384" s="154">
        <v>0.314</v>
      </c>
      <c r="E1384" s="154">
        <v>0.04</v>
      </c>
      <c r="F1384" s="155">
        <f t="shared" si="88"/>
        <v>2.4</v>
      </c>
      <c r="G1384">
        <f t="shared" si="86"/>
        <v>1.5999999999999999</v>
      </c>
      <c r="H1384">
        <f t="shared" si="87"/>
        <v>1.2</v>
      </c>
      <c r="I1384">
        <f t="shared" si="89"/>
        <v>1.7999999999999998</v>
      </c>
      <c r="J1384" s="154"/>
    </row>
    <row r="1385" spans="1:10">
      <c r="A1385" t="s">
        <v>239</v>
      </c>
      <c r="B1385" s="153" t="s">
        <v>1603</v>
      </c>
      <c r="C1385" s="154">
        <v>16.059999999999999</v>
      </c>
      <c r="D1385" s="154">
        <v>0.314</v>
      </c>
      <c r="E1385" s="154">
        <v>4.3999999999999997E-2</v>
      </c>
      <c r="F1385" s="155">
        <f t="shared" si="88"/>
        <v>2.6399999999999997</v>
      </c>
      <c r="G1385">
        <f t="shared" si="86"/>
        <v>1.7599999999999998</v>
      </c>
      <c r="H1385">
        <f t="shared" si="87"/>
        <v>1.3199999999999998</v>
      </c>
      <c r="I1385">
        <f t="shared" si="89"/>
        <v>1.9799999999999998</v>
      </c>
      <c r="J1385" s="154"/>
    </row>
    <row r="1386" spans="1:10">
      <c r="A1386" t="s">
        <v>239</v>
      </c>
      <c r="B1386" s="153" t="s">
        <v>1604</v>
      </c>
      <c r="C1386" s="154">
        <v>19.3</v>
      </c>
      <c r="D1386" s="154">
        <v>0.314</v>
      </c>
      <c r="E1386" s="154">
        <v>5.6000000000000008E-2</v>
      </c>
      <c r="F1386" s="155">
        <f t="shared" si="88"/>
        <v>3.3600000000000003</v>
      </c>
      <c r="G1386">
        <f t="shared" si="86"/>
        <v>2.2400000000000002</v>
      </c>
      <c r="H1386">
        <f t="shared" si="87"/>
        <v>1.6800000000000002</v>
      </c>
      <c r="I1386">
        <f t="shared" si="89"/>
        <v>2.5200000000000005</v>
      </c>
      <c r="J1386" s="154"/>
    </row>
    <row r="1387" spans="1:10">
      <c r="A1387" t="s">
        <v>239</v>
      </c>
      <c r="B1387" s="153" t="s">
        <v>1605</v>
      </c>
      <c r="C1387" s="154">
        <v>18.149999999999999</v>
      </c>
      <c r="D1387" s="154">
        <v>0.314</v>
      </c>
      <c r="E1387" s="154">
        <v>5.2000000000000005E-2</v>
      </c>
      <c r="F1387" s="155">
        <f t="shared" si="88"/>
        <v>3.12</v>
      </c>
      <c r="G1387">
        <f t="shared" si="86"/>
        <v>2.08</v>
      </c>
      <c r="H1387">
        <f t="shared" si="87"/>
        <v>1.56</v>
      </c>
      <c r="I1387">
        <f t="shared" si="89"/>
        <v>2.34</v>
      </c>
      <c r="J1387" s="154"/>
    </row>
    <row r="1388" spans="1:10">
      <c r="A1388" t="s">
        <v>239</v>
      </c>
      <c r="B1388" s="153" t="s">
        <v>1606</v>
      </c>
      <c r="C1388" s="154">
        <v>20.2</v>
      </c>
      <c r="D1388" s="154">
        <v>0.314</v>
      </c>
      <c r="E1388" s="154">
        <v>5.6000000000000008E-2</v>
      </c>
      <c r="F1388" s="155">
        <f t="shared" si="88"/>
        <v>3.3600000000000003</v>
      </c>
      <c r="G1388">
        <f t="shared" si="86"/>
        <v>2.2400000000000002</v>
      </c>
      <c r="H1388">
        <f t="shared" si="87"/>
        <v>1.6800000000000002</v>
      </c>
      <c r="I1388">
        <f t="shared" si="89"/>
        <v>2.5200000000000005</v>
      </c>
      <c r="J1388" s="154"/>
    </row>
    <row r="1389" spans="1:10">
      <c r="A1389" t="s">
        <v>239</v>
      </c>
      <c r="B1389" s="153" t="s">
        <v>1607</v>
      </c>
      <c r="C1389" s="154">
        <v>3.7</v>
      </c>
      <c r="D1389" s="154">
        <v>0.31902399999999997</v>
      </c>
      <c r="E1389" s="154">
        <v>1.2E-2</v>
      </c>
      <c r="F1389" s="155">
        <f t="shared" si="88"/>
        <v>0.72</v>
      </c>
      <c r="G1389">
        <f t="shared" si="86"/>
        <v>0.48</v>
      </c>
      <c r="H1389">
        <f t="shared" si="87"/>
        <v>0.36</v>
      </c>
      <c r="I1389">
        <f t="shared" si="89"/>
        <v>0.54</v>
      </c>
      <c r="J1389" s="154"/>
    </row>
    <row r="1390" spans="1:10">
      <c r="A1390" t="s">
        <v>239</v>
      </c>
      <c r="B1390" s="153" t="s">
        <v>1608</v>
      </c>
      <c r="C1390" s="154">
        <v>22.6</v>
      </c>
      <c r="D1390" s="154">
        <v>0.314</v>
      </c>
      <c r="E1390" s="154">
        <v>6.4000000000000001E-2</v>
      </c>
      <c r="F1390" s="155">
        <f t="shared" si="88"/>
        <v>3.84</v>
      </c>
      <c r="G1390">
        <f t="shared" si="86"/>
        <v>2.5599999999999996</v>
      </c>
      <c r="H1390">
        <f t="shared" si="87"/>
        <v>1.92</v>
      </c>
      <c r="I1390">
        <f t="shared" si="89"/>
        <v>2.88</v>
      </c>
      <c r="J1390" s="154"/>
    </row>
    <row r="1391" spans="1:10">
      <c r="A1391" t="s">
        <v>239</v>
      </c>
      <c r="B1391" s="153" t="s">
        <v>1609</v>
      </c>
      <c r="C1391" s="154">
        <v>24.6</v>
      </c>
      <c r="D1391" s="154">
        <v>0.314</v>
      </c>
      <c r="E1391" s="154">
        <v>6.8000000000000005E-2</v>
      </c>
      <c r="F1391" s="155">
        <f t="shared" si="88"/>
        <v>4.08</v>
      </c>
      <c r="G1391">
        <f t="shared" si="86"/>
        <v>2.7199999999999998</v>
      </c>
      <c r="H1391">
        <f t="shared" si="87"/>
        <v>2.04</v>
      </c>
      <c r="I1391">
        <f t="shared" si="89"/>
        <v>3.06</v>
      </c>
      <c r="J1391" s="154"/>
    </row>
    <row r="1392" spans="1:10">
      <c r="A1392" t="s">
        <v>239</v>
      </c>
      <c r="B1392" s="153" t="s">
        <v>1610</v>
      </c>
      <c r="C1392" s="154">
        <v>27.5</v>
      </c>
      <c r="D1392" s="154">
        <v>0.314</v>
      </c>
      <c r="E1392" s="154">
        <v>7.5999999999999998E-2</v>
      </c>
      <c r="F1392" s="155">
        <f t="shared" si="88"/>
        <v>4.5599999999999996</v>
      </c>
      <c r="G1392">
        <f t="shared" si="86"/>
        <v>3.0399999999999996</v>
      </c>
      <c r="H1392">
        <f t="shared" si="87"/>
        <v>2.2799999999999998</v>
      </c>
      <c r="I1392">
        <f t="shared" si="89"/>
        <v>3.42</v>
      </c>
      <c r="J1392" s="154"/>
    </row>
    <row r="1393" spans="1:10">
      <c r="A1393" t="s">
        <v>239</v>
      </c>
      <c r="B1393" s="153" t="s">
        <v>1611</v>
      </c>
      <c r="C1393" s="154">
        <v>30.6</v>
      </c>
      <c r="D1393" s="154">
        <v>0.314</v>
      </c>
      <c r="E1393" s="154">
        <v>8.3999999999999991E-2</v>
      </c>
      <c r="F1393" s="155">
        <f t="shared" si="88"/>
        <v>5.0399999999999991</v>
      </c>
      <c r="G1393">
        <f t="shared" si="86"/>
        <v>3.3599999999999994</v>
      </c>
      <c r="H1393">
        <f t="shared" si="87"/>
        <v>2.5199999999999996</v>
      </c>
      <c r="I1393">
        <f t="shared" si="89"/>
        <v>3.7799999999999994</v>
      </c>
      <c r="J1393" s="154"/>
    </row>
    <row r="1394" spans="1:10">
      <c r="A1394" t="s">
        <v>239</v>
      </c>
      <c r="B1394" s="153" t="s">
        <v>1612</v>
      </c>
      <c r="C1394" s="154">
        <v>33.799999999999997</v>
      </c>
      <c r="D1394" s="154">
        <v>0.314</v>
      </c>
      <c r="E1394" s="154">
        <v>9.6000000000000002E-2</v>
      </c>
      <c r="F1394" s="155">
        <f t="shared" si="88"/>
        <v>5.76</v>
      </c>
      <c r="G1394">
        <f t="shared" si="86"/>
        <v>3.84</v>
      </c>
      <c r="H1394">
        <f t="shared" si="87"/>
        <v>2.88</v>
      </c>
      <c r="I1394">
        <f t="shared" si="89"/>
        <v>4.32</v>
      </c>
      <c r="J1394" s="154"/>
    </row>
    <row r="1395" spans="1:10">
      <c r="A1395" t="s">
        <v>239</v>
      </c>
      <c r="B1395" s="153" t="s">
        <v>1613</v>
      </c>
      <c r="C1395" s="154">
        <v>36.299999999999997</v>
      </c>
      <c r="D1395" s="154">
        <v>0.314</v>
      </c>
      <c r="E1395" s="154">
        <v>0.1</v>
      </c>
      <c r="F1395" s="155">
        <f t="shared" si="88"/>
        <v>6</v>
      </c>
      <c r="G1395">
        <f t="shared" si="86"/>
        <v>4</v>
      </c>
      <c r="H1395">
        <f t="shared" si="87"/>
        <v>3</v>
      </c>
      <c r="I1395">
        <f t="shared" si="89"/>
        <v>4.5</v>
      </c>
      <c r="J1395" s="154"/>
    </row>
    <row r="1396" spans="1:10">
      <c r="A1396" t="s">
        <v>239</v>
      </c>
      <c r="B1396" s="153" t="s">
        <v>1614</v>
      </c>
      <c r="C1396" s="154">
        <v>4.91</v>
      </c>
      <c r="D1396" s="154">
        <v>0.31902399999999997</v>
      </c>
      <c r="E1396" s="154">
        <v>1.2E-2</v>
      </c>
      <c r="F1396" s="155">
        <f t="shared" si="88"/>
        <v>0.72</v>
      </c>
      <c r="G1396">
        <f t="shared" si="86"/>
        <v>0.48</v>
      </c>
      <c r="H1396">
        <f t="shared" si="87"/>
        <v>0.36</v>
      </c>
      <c r="I1396">
        <f t="shared" si="89"/>
        <v>0.54</v>
      </c>
      <c r="J1396" s="154"/>
    </row>
    <row r="1397" spans="1:10">
      <c r="A1397" t="s">
        <v>239</v>
      </c>
      <c r="B1397" s="153" t="s">
        <v>1615</v>
      </c>
      <c r="C1397" s="154">
        <v>6.11</v>
      </c>
      <c r="D1397" s="154">
        <v>0.31902399999999997</v>
      </c>
      <c r="E1397" s="154">
        <v>1.6E-2</v>
      </c>
      <c r="F1397" s="155">
        <f t="shared" si="88"/>
        <v>0.96</v>
      </c>
      <c r="G1397">
        <f t="shared" si="86"/>
        <v>0.6399999999999999</v>
      </c>
      <c r="H1397">
        <f t="shared" si="87"/>
        <v>0.48</v>
      </c>
      <c r="I1397">
        <f t="shared" si="89"/>
        <v>0.72</v>
      </c>
      <c r="J1397" s="154"/>
    </row>
    <row r="1398" spans="1:10">
      <c r="A1398" t="s">
        <v>239</v>
      </c>
      <c r="B1398" s="153" t="s">
        <v>1616</v>
      </c>
      <c r="C1398" s="154">
        <v>40.200000000000003</v>
      </c>
      <c r="D1398" s="154">
        <v>0.314</v>
      </c>
      <c r="E1398" s="154">
        <v>0.11200000000000002</v>
      </c>
      <c r="F1398" s="155">
        <f t="shared" si="88"/>
        <v>6.7200000000000006</v>
      </c>
      <c r="G1398">
        <f t="shared" si="86"/>
        <v>4.4800000000000004</v>
      </c>
      <c r="H1398">
        <f t="shared" si="87"/>
        <v>3.3600000000000003</v>
      </c>
      <c r="I1398">
        <f t="shared" si="89"/>
        <v>5.0400000000000009</v>
      </c>
      <c r="J1398" s="154"/>
    </row>
    <row r="1399" spans="1:10">
      <c r="A1399" t="s">
        <v>239</v>
      </c>
      <c r="B1399" s="153" t="s">
        <v>1617</v>
      </c>
      <c r="C1399" s="154">
        <v>7.29</v>
      </c>
      <c r="D1399" s="154">
        <v>0.31902399999999997</v>
      </c>
      <c r="E1399" s="154">
        <v>0.02</v>
      </c>
      <c r="F1399" s="155">
        <f t="shared" si="88"/>
        <v>1.2</v>
      </c>
      <c r="G1399">
        <f t="shared" si="86"/>
        <v>0.79999999999999993</v>
      </c>
      <c r="H1399">
        <f t="shared" si="87"/>
        <v>0.6</v>
      </c>
      <c r="I1399">
        <f t="shared" si="89"/>
        <v>0.89999999999999991</v>
      </c>
      <c r="J1399" s="154"/>
    </row>
    <row r="1400" spans="1:10">
      <c r="A1400" t="s">
        <v>239</v>
      </c>
      <c r="B1400" s="153" t="s">
        <v>1618</v>
      </c>
      <c r="C1400" s="154">
        <v>8.4700000000000006</v>
      </c>
      <c r="D1400" s="154">
        <v>0.31902399999999997</v>
      </c>
      <c r="E1400" s="154">
        <v>2.4E-2</v>
      </c>
      <c r="F1400" s="155">
        <f t="shared" si="88"/>
        <v>1.44</v>
      </c>
      <c r="G1400">
        <f t="shared" si="86"/>
        <v>0.96</v>
      </c>
      <c r="H1400">
        <f t="shared" si="87"/>
        <v>0.72</v>
      </c>
      <c r="I1400">
        <f t="shared" si="89"/>
        <v>1.08</v>
      </c>
      <c r="J1400" s="154"/>
    </row>
    <row r="1401" spans="1:10">
      <c r="A1401" t="s">
        <v>239</v>
      </c>
      <c r="B1401" s="153" t="s">
        <v>1619</v>
      </c>
      <c r="C1401" s="154">
        <v>8.6999999999999993</v>
      </c>
      <c r="D1401" s="154">
        <v>0.31902399999999997</v>
      </c>
      <c r="E1401" s="154">
        <v>2.4E-2</v>
      </c>
      <c r="F1401" s="155">
        <f t="shared" si="88"/>
        <v>1.44</v>
      </c>
      <c r="G1401">
        <f t="shared" si="86"/>
        <v>0.96</v>
      </c>
      <c r="H1401">
        <f t="shared" si="87"/>
        <v>0.72</v>
      </c>
      <c r="I1401">
        <f t="shared" si="89"/>
        <v>1.08</v>
      </c>
      <c r="J1401" s="154"/>
    </row>
    <row r="1402" spans="1:10">
      <c r="A1402" t="s">
        <v>239</v>
      </c>
      <c r="B1402" s="153" t="s">
        <v>1620</v>
      </c>
      <c r="C1402" s="154">
        <v>9.6300000000000008</v>
      </c>
      <c r="D1402" s="154">
        <v>0.314</v>
      </c>
      <c r="E1402" s="154">
        <v>2.8000000000000004E-2</v>
      </c>
      <c r="F1402" s="155">
        <f t="shared" si="88"/>
        <v>1.6800000000000002</v>
      </c>
      <c r="G1402">
        <f t="shared" si="86"/>
        <v>1.1200000000000001</v>
      </c>
      <c r="H1402">
        <f t="shared" si="87"/>
        <v>0.84000000000000008</v>
      </c>
      <c r="I1402">
        <f t="shared" si="89"/>
        <v>1.2600000000000002</v>
      </c>
      <c r="J1402" s="154"/>
    </row>
    <row r="1403" spans="1:10">
      <c r="A1403" t="s">
        <v>239</v>
      </c>
      <c r="B1403" s="153" t="s">
        <v>1621</v>
      </c>
      <c r="C1403" s="154">
        <v>10.8</v>
      </c>
      <c r="D1403" s="154">
        <v>0.314</v>
      </c>
      <c r="E1403" s="154">
        <v>3.2000000000000001E-2</v>
      </c>
      <c r="F1403" s="155">
        <f t="shared" si="88"/>
        <v>1.92</v>
      </c>
      <c r="G1403">
        <f t="shared" si="86"/>
        <v>1.2799999999999998</v>
      </c>
      <c r="H1403">
        <f t="shared" si="87"/>
        <v>0.96</v>
      </c>
      <c r="I1403">
        <f t="shared" si="89"/>
        <v>1.44</v>
      </c>
      <c r="J1403" s="154"/>
    </row>
    <row r="1404" spans="1:10">
      <c r="A1404" t="s">
        <v>239</v>
      </c>
      <c r="B1404" s="153" t="s">
        <v>1622</v>
      </c>
      <c r="C1404" s="154">
        <v>11.7</v>
      </c>
      <c r="D1404" s="154">
        <v>0.314</v>
      </c>
      <c r="E1404" s="154">
        <v>3.2000000000000001E-2</v>
      </c>
      <c r="F1404" s="155">
        <f t="shared" si="88"/>
        <v>1.92</v>
      </c>
      <c r="G1404">
        <f t="shared" si="86"/>
        <v>1.2799999999999998</v>
      </c>
      <c r="H1404">
        <f t="shared" si="87"/>
        <v>0.96</v>
      </c>
      <c r="I1404">
        <f t="shared" si="89"/>
        <v>1.44</v>
      </c>
      <c r="J1404" s="154"/>
    </row>
    <row r="1405" spans="1:10">
      <c r="A1405" t="s">
        <v>239</v>
      </c>
      <c r="B1405" s="153" t="s">
        <v>1623</v>
      </c>
      <c r="C1405" s="154">
        <v>11.9</v>
      </c>
      <c r="D1405" s="154">
        <v>0.314</v>
      </c>
      <c r="E1405" s="154">
        <v>3.2000000000000001E-2</v>
      </c>
      <c r="F1405" s="155">
        <f t="shared" si="88"/>
        <v>1.92</v>
      </c>
      <c r="G1405">
        <f t="shared" si="86"/>
        <v>1.2799999999999998</v>
      </c>
      <c r="H1405">
        <f t="shared" si="87"/>
        <v>0.96</v>
      </c>
      <c r="I1405">
        <f t="shared" si="89"/>
        <v>1.44</v>
      </c>
      <c r="J1405" s="154"/>
    </row>
    <row r="1406" spans="1:10">
      <c r="A1406" t="s">
        <v>239</v>
      </c>
      <c r="B1406" s="153" t="s">
        <v>1624</v>
      </c>
      <c r="C1406" s="154">
        <v>13.3</v>
      </c>
      <c r="D1406" s="154">
        <v>0.314</v>
      </c>
      <c r="E1406" s="154">
        <v>3.5999999999999997E-2</v>
      </c>
      <c r="F1406" s="155">
        <f t="shared" si="88"/>
        <v>2.1599999999999997</v>
      </c>
      <c r="G1406">
        <f t="shared" si="86"/>
        <v>1.4399999999999997</v>
      </c>
      <c r="H1406">
        <f t="shared" si="87"/>
        <v>1.0799999999999998</v>
      </c>
      <c r="I1406">
        <f t="shared" si="89"/>
        <v>1.6199999999999997</v>
      </c>
      <c r="J1406" s="154"/>
    </row>
    <row r="1407" spans="1:10">
      <c r="A1407" t="s">
        <v>239</v>
      </c>
      <c r="B1407" s="153" t="s">
        <v>1625</v>
      </c>
      <c r="C1407" s="154">
        <v>14.1</v>
      </c>
      <c r="D1407" s="154">
        <v>0.31902399999999997</v>
      </c>
      <c r="E1407" s="154">
        <v>0.04</v>
      </c>
      <c r="F1407" s="155">
        <f t="shared" si="88"/>
        <v>2.4</v>
      </c>
      <c r="G1407">
        <f t="shared" si="86"/>
        <v>1.5999999999999999</v>
      </c>
      <c r="H1407">
        <f t="shared" si="87"/>
        <v>1.2</v>
      </c>
      <c r="I1407">
        <f t="shared" si="89"/>
        <v>1.7999999999999998</v>
      </c>
      <c r="J1407" s="154"/>
    </row>
    <row r="1408" spans="1:10">
      <c r="A1408" t="s">
        <v>239</v>
      </c>
      <c r="B1408" s="153" t="s">
        <v>1626</v>
      </c>
      <c r="C1408" s="154">
        <v>14.8</v>
      </c>
      <c r="D1408" s="154">
        <v>0.314</v>
      </c>
      <c r="E1408" s="154">
        <v>0.04</v>
      </c>
      <c r="F1408" s="155">
        <f t="shared" si="88"/>
        <v>2.4</v>
      </c>
      <c r="G1408">
        <f t="shared" si="86"/>
        <v>1.5999999999999999</v>
      </c>
      <c r="H1408">
        <f t="shared" si="87"/>
        <v>1.2</v>
      </c>
      <c r="I1408">
        <f t="shared" si="89"/>
        <v>1.7999999999999998</v>
      </c>
      <c r="J1408" s="154"/>
    </row>
    <row r="1409" spans="1:10">
      <c r="A1409" t="s">
        <v>239</v>
      </c>
      <c r="B1409" s="153" t="s">
        <v>1627</v>
      </c>
      <c r="C1409" s="154">
        <v>16.3</v>
      </c>
      <c r="D1409" s="154">
        <v>0.31902399999999997</v>
      </c>
      <c r="E1409" s="154">
        <v>4.3999999999999997E-2</v>
      </c>
      <c r="F1409" s="155">
        <f t="shared" si="88"/>
        <v>2.6399999999999997</v>
      </c>
      <c r="G1409">
        <f t="shared" si="86"/>
        <v>1.7599999999999998</v>
      </c>
      <c r="H1409">
        <f t="shared" si="87"/>
        <v>1.3199999999999998</v>
      </c>
      <c r="I1409">
        <f t="shared" si="89"/>
        <v>1.9799999999999998</v>
      </c>
      <c r="J1409" s="154"/>
    </row>
    <row r="1410" spans="1:10">
      <c r="A1410" t="s">
        <v>239</v>
      </c>
      <c r="B1410" s="153" t="s">
        <v>1628</v>
      </c>
      <c r="C1410" s="154">
        <v>16.5</v>
      </c>
      <c r="D1410" s="154">
        <v>0.314</v>
      </c>
      <c r="E1410" s="154">
        <v>4.8000000000000001E-2</v>
      </c>
      <c r="F1410" s="155">
        <f t="shared" si="88"/>
        <v>2.88</v>
      </c>
      <c r="G1410">
        <f t="shared" ref="G1410:G1473" si="90">40/60*F1410</f>
        <v>1.92</v>
      </c>
      <c r="H1410">
        <f t="shared" ref="H1410:H1473" si="91">(30/60*F1410)</f>
        <v>1.44</v>
      </c>
      <c r="I1410">
        <f t="shared" si="89"/>
        <v>2.16</v>
      </c>
      <c r="J1410" s="154"/>
    </row>
    <row r="1411" spans="1:10">
      <c r="A1411" t="s">
        <v>239</v>
      </c>
      <c r="B1411" s="153" t="s">
        <v>1629</v>
      </c>
      <c r="C1411" s="154">
        <v>18.5</v>
      </c>
      <c r="D1411" s="154">
        <v>0.314</v>
      </c>
      <c r="E1411" s="154">
        <v>5.2000000000000005E-2</v>
      </c>
      <c r="F1411" s="155">
        <f t="shared" ref="F1411:F1474" si="92">E1411*60</f>
        <v>3.12</v>
      </c>
      <c r="G1411">
        <f t="shared" si="90"/>
        <v>2.08</v>
      </c>
      <c r="H1411">
        <f t="shared" si="91"/>
        <v>1.56</v>
      </c>
      <c r="I1411">
        <f t="shared" ref="I1411:I1474" si="93">45/60*F1411</f>
        <v>2.34</v>
      </c>
      <c r="J1411" s="154"/>
    </row>
    <row r="1412" spans="1:10">
      <c r="A1412" t="s">
        <v>239</v>
      </c>
      <c r="B1412" s="153" t="s">
        <v>1630</v>
      </c>
      <c r="C1412" s="154">
        <v>20.100000000000001</v>
      </c>
      <c r="D1412" s="154">
        <v>0.314</v>
      </c>
      <c r="E1412" s="154">
        <v>5.6000000000000008E-2</v>
      </c>
      <c r="F1412" s="155">
        <f t="shared" si="92"/>
        <v>3.3600000000000003</v>
      </c>
      <c r="G1412">
        <f t="shared" si="90"/>
        <v>2.2400000000000002</v>
      </c>
      <c r="H1412">
        <f t="shared" si="91"/>
        <v>1.6800000000000002</v>
      </c>
      <c r="I1412">
        <f t="shared" si="93"/>
        <v>2.5200000000000005</v>
      </c>
      <c r="J1412" s="154"/>
    </row>
    <row r="1413" spans="1:10">
      <c r="A1413" t="s">
        <v>239</v>
      </c>
      <c r="B1413" s="153" t="s">
        <v>1631</v>
      </c>
      <c r="C1413" s="154">
        <v>3.72</v>
      </c>
      <c r="D1413" s="154">
        <v>0.32028000000000001</v>
      </c>
      <c r="E1413" s="154">
        <v>1.2E-2</v>
      </c>
      <c r="F1413" s="155">
        <f t="shared" si="92"/>
        <v>0.72</v>
      </c>
      <c r="G1413">
        <f t="shared" si="90"/>
        <v>0.48</v>
      </c>
      <c r="H1413">
        <f t="shared" si="91"/>
        <v>0.36</v>
      </c>
      <c r="I1413">
        <f t="shared" si="93"/>
        <v>0.54</v>
      </c>
      <c r="J1413" s="154"/>
    </row>
    <row r="1414" spans="1:10">
      <c r="A1414" t="s">
        <v>239</v>
      </c>
      <c r="B1414" s="153" t="s">
        <v>1632</v>
      </c>
      <c r="C1414" s="154">
        <v>4.93</v>
      </c>
      <c r="D1414" s="154">
        <v>0.32028000000000001</v>
      </c>
      <c r="E1414" s="154">
        <v>1.2E-2</v>
      </c>
      <c r="F1414" s="155">
        <f t="shared" si="92"/>
        <v>0.72</v>
      </c>
      <c r="G1414">
        <f t="shared" si="90"/>
        <v>0.48</v>
      </c>
      <c r="H1414">
        <f t="shared" si="91"/>
        <v>0.36</v>
      </c>
      <c r="I1414">
        <f t="shared" si="93"/>
        <v>0.54</v>
      </c>
      <c r="J1414" s="154"/>
    </row>
    <row r="1415" spans="1:10">
      <c r="A1415" t="s">
        <v>239</v>
      </c>
      <c r="B1415" s="153" t="s">
        <v>1633</v>
      </c>
      <c r="C1415" s="154">
        <v>6.14</v>
      </c>
      <c r="D1415" s="154">
        <v>0.32028000000000001</v>
      </c>
      <c r="E1415" s="154">
        <v>1.6E-2</v>
      </c>
      <c r="F1415" s="155">
        <f t="shared" si="92"/>
        <v>0.96</v>
      </c>
      <c r="G1415">
        <f t="shared" si="90"/>
        <v>0.6399999999999999</v>
      </c>
      <c r="H1415">
        <f t="shared" si="91"/>
        <v>0.48</v>
      </c>
      <c r="I1415">
        <f t="shared" si="93"/>
        <v>0.72</v>
      </c>
      <c r="J1415" s="154"/>
    </row>
    <row r="1416" spans="1:10">
      <c r="A1416" t="s">
        <v>239</v>
      </c>
      <c r="B1416" s="153" t="s">
        <v>1634</v>
      </c>
      <c r="C1416" s="154">
        <v>7.32</v>
      </c>
      <c r="D1416" s="154">
        <v>0.32028000000000001</v>
      </c>
      <c r="E1416" s="154">
        <v>0.02</v>
      </c>
      <c r="F1416" s="155">
        <f t="shared" si="92"/>
        <v>1.2</v>
      </c>
      <c r="G1416">
        <f t="shared" si="90"/>
        <v>0.79999999999999993</v>
      </c>
      <c r="H1416">
        <f t="shared" si="91"/>
        <v>0.6</v>
      </c>
      <c r="I1416">
        <f t="shared" si="93"/>
        <v>0.89999999999999991</v>
      </c>
      <c r="J1416" s="154"/>
    </row>
    <row r="1417" spans="1:10">
      <c r="A1417" t="s">
        <v>239</v>
      </c>
      <c r="B1417" s="153" t="s">
        <v>1635</v>
      </c>
      <c r="C1417" s="154">
        <v>8.5</v>
      </c>
      <c r="D1417" s="154">
        <v>0.32028000000000001</v>
      </c>
      <c r="E1417" s="154">
        <v>2.4E-2</v>
      </c>
      <c r="F1417" s="155">
        <f t="shared" si="92"/>
        <v>1.44</v>
      </c>
      <c r="G1417">
        <f t="shared" si="90"/>
        <v>0.96</v>
      </c>
      <c r="H1417">
        <f t="shared" si="91"/>
        <v>0.72</v>
      </c>
      <c r="I1417">
        <f t="shared" si="93"/>
        <v>1.08</v>
      </c>
      <c r="J1417" s="154"/>
    </row>
    <row r="1418" spans="1:10">
      <c r="A1418" t="s">
        <v>239</v>
      </c>
      <c r="B1418" s="153" t="s">
        <v>1636</v>
      </c>
      <c r="C1418" s="154">
        <v>9.67</v>
      </c>
      <c r="D1418" s="154">
        <v>0.32028000000000001</v>
      </c>
      <c r="E1418" s="154">
        <v>2.8000000000000004E-2</v>
      </c>
      <c r="F1418" s="155">
        <f t="shared" si="92"/>
        <v>1.6800000000000002</v>
      </c>
      <c r="G1418">
        <f t="shared" si="90"/>
        <v>1.1200000000000001</v>
      </c>
      <c r="H1418">
        <f t="shared" si="91"/>
        <v>0.84000000000000008</v>
      </c>
      <c r="I1418">
        <f t="shared" si="93"/>
        <v>1.2600000000000002</v>
      </c>
      <c r="J1418" s="154"/>
    </row>
    <row r="1419" spans="1:10">
      <c r="A1419" t="s">
        <v>239</v>
      </c>
      <c r="B1419" s="153" t="s">
        <v>1637</v>
      </c>
      <c r="C1419" s="154">
        <v>11.96</v>
      </c>
      <c r="D1419" s="154">
        <v>0.32028000000000001</v>
      </c>
      <c r="E1419" s="154">
        <v>3.2000000000000001E-2</v>
      </c>
      <c r="F1419" s="155">
        <f t="shared" si="92"/>
        <v>1.92</v>
      </c>
      <c r="G1419">
        <f t="shared" si="90"/>
        <v>1.2799999999999998</v>
      </c>
      <c r="H1419">
        <f t="shared" si="91"/>
        <v>0.96</v>
      </c>
      <c r="I1419">
        <f t="shared" si="93"/>
        <v>1.44</v>
      </c>
      <c r="J1419" s="154"/>
    </row>
    <row r="1420" spans="1:10">
      <c r="A1420" t="s">
        <v>239</v>
      </c>
      <c r="B1420" s="153" t="s">
        <v>1638</v>
      </c>
      <c r="C1420" s="154">
        <v>14.21</v>
      </c>
      <c r="D1420" s="154">
        <v>0.32028000000000001</v>
      </c>
      <c r="E1420" s="154">
        <v>0.04</v>
      </c>
      <c r="F1420" s="155">
        <f t="shared" si="92"/>
        <v>2.4</v>
      </c>
      <c r="G1420">
        <f t="shared" si="90"/>
        <v>1.5999999999999999</v>
      </c>
      <c r="H1420">
        <f t="shared" si="91"/>
        <v>1.2</v>
      </c>
      <c r="I1420">
        <f t="shared" si="93"/>
        <v>1.7999999999999998</v>
      </c>
      <c r="J1420" s="154"/>
    </row>
    <row r="1421" spans="1:10">
      <c r="A1421" t="s">
        <v>239</v>
      </c>
      <c r="B1421" s="153" t="s">
        <v>1639</v>
      </c>
      <c r="C1421" s="154">
        <v>16.399999999999999</v>
      </c>
      <c r="D1421" s="154">
        <v>0.32028000000000001</v>
      </c>
      <c r="E1421" s="154">
        <v>4.3999999999999997E-2</v>
      </c>
      <c r="F1421" s="155">
        <f t="shared" si="92"/>
        <v>2.6399999999999997</v>
      </c>
      <c r="G1421">
        <f t="shared" si="90"/>
        <v>1.7599999999999998</v>
      </c>
      <c r="H1421">
        <f t="shared" si="91"/>
        <v>1.3199999999999998</v>
      </c>
      <c r="I1421">
        <f t="shared" si="93"/>
        <v>1.9799999999999998</v>
      </c>
      <c r="J1421" s="154"/>
    </row>
    <row r="1422" spans="1:10">
      <c r="A1422" t="s">
        <v>239</v>
      </c>
      <c r="B1422" s="153" t="s">
        <v>1640</v>
      </c>
      <c r="C1422" s="154">
        <v>18.55</v>
      </c>
      <c r="D1422" s="154">
        <v>0.32028000000000001</v>
      </c>
      <c r="E1422" s="154">
        <v>5.2000000000000005E-2</v>
      </c>
      <c r="F1422" s="155">
        <f t="shared" si="92"/>
        <v>3.12</v>
      </c>
      <c r="G1422">
        <f t="shared" si="90"/>
        <v>2.08</v>
      </c>
      <c r="H1422">
        <f t="shared" si="91"/>
        <v>1.56</v>
      </c>
      <c r="I1422">
        <f t="shared" si="93"/>
        <v>2.34</v>
      </c>
      <c r="J1422" s="154"/>
    </row>
    <row r="1423" spans="1:10">
      <c r="A1423" t="s">
        <v>239</v>
      </c>
      <c r="B1423" s="153" t="s">
        <v>1641</v>
      </c>
      <c r="C1423" s="154">
        <v>3.5</v>
      </c>
      <c r="D1423" s="154">
        <v>0.32341999999999999</v>
      </c>
      <c r="E1423" s="154">
        <v>0.01</v>
      </c>
      <c r="F1423" s="155">
        <f t="shared" si="92"/>
        <v>0.6</v>
      </c>
      <c r="G1423">
        <f t="shared" si="90"/>
        <v>0.39999999999999997</v>
      </c>
      <c r="H1423">
        <f t="shared" si="91"/>
        <v>0.3</v>
      </c>
      <c r="I1423">
        <f t="shared" si="93"/>
        <v>0.44999999999999996</v>
      </c>
      <c r="J1423" s="154"/>
    </row>
    <row r="1424" spans="1:10">
      <c r="A1424" t="s">
        <v>239</v>
      </c>
      <c r="B1424" s="153" t="s">
        <v>1642</v>
      </c>
      <c r="C1424" s="154">
        <v>15.47</v>
      </c>
      <c r="D1424" s="154">
        <v>0.32341999999999999</v>
      </c>
      <c r="E1424" s="154">
        <v>4.3999999999999997E-2</v>
      </c>
      <c r="F1424" s="155">
        <f t="shared" si="92"/>
        <v>2.6399999999999997</v>
      </c>
      <c r="G1424">
        <f t="shared" si="90"/>
        <v>1.7599999999999998</v>
      </c>
      <c r="H1424">
        <f t="shared" si="91"/>
        <v>1.3199999999999998</v>
      </c>
      <c r="I1424">
        <f t="shared" si="93"/>
        <v>1.9799999999999998</v>
      </c>
      <c r="J1424" s="154"/>
    </row>
    <row r="1425" spans="1:10">
      <c r="A1425" t="s">
        <v>239</v>
      </c>
      <c r="B1425" s="153" t="s">
        <v>1643</v>
      </c>
      <c r="C1425" s="154">
        <v>5.03</v>
      </c>
      <c r="D1425" s="154">
        <v>0.32656000000000002</v>
      </c>
      <c r="E1425" s="154">
        <v>1.6E-2</v>
      </c>
      <c r="F1425" s="155">
        <f t="shared" si="92"/>
        <v>0.96</v>
      </c>
      <c r="G1425">
        <f t="shared" si="90"/>
        <v>0.6399999999999999</v>
      </c>
      <c r="H1425">
        <f t="shared" si="91"/>
        <v>0.48</v>
      </c>
      <c r="I1425">
        <f t="shared" si="93"/>
        <v>0.72</v>
      </c>
      <c r="J1425" s="154"/>
    </row>
    <row r="1426" spans="1:10">
      <c r="A1426" t="s">
        <v>239</v>
      </c>
      <c r="B1426" s="153" t="s">
        <v>1644</v>
      </c>
      <c r="C1426" s="154">
        <v>3.83</v>
      </c>
      <c r="D1426" s="154">
        <v>0.32969999999999999</v>
      </c>
      <c r="E1426" s="154">
        <v>1.2E-2</v>
      </c>
      <c r="F1426" s="155">
        <f t="shared" si="92"/>
        <v>0.72</v>
      </c>
      <c r="G1426">
        <f t="shared" si="90"/>
        <v>0.48</v>
      </c>
      <c r="H1426">
        <f t="shared" si="91"/>
        <v>0.36</v>
      </c>
      <c r="I1426">
        <f t="shared" si="93"/>
        <v>0.54</v>
      </c>
      <c r="J1426" s="154"/>
    </row>
    <row r="1427" spans="1:10">
      <c r="A1427" t="s">
        <v>239</v>
      </c>
      <c r="B1427" s="153" t="s">
        <v>1645</v>
      </c>
      <c r="C1427" s="154">
        <v>23.43</v>
      </c>
      <c r="D1427" s="154">
        <v>0.32969999999999999</v>
      </c>
      <c r="E1427" s="154">
        <v>6.4000000000000001E-2</v>
      </c>
      <c r="F1427" s="155">
        <f t="shared" si="92"/>
        <v>3.84</v>
      </c>
      <c r="G1427">
        <f t="shared" si="90"/>
        <v>2.5599999999999996</v>
      </c>
      <c r="H1427">
        <f t="shared" si="91"/>
        <v>1.92</v>
      </c>
      <c r="I1427">
        <f t="shared" si="93"/>
        <v>2.88</v>
      </c>
      <c r="J1427" s="154"/>
    </row>
    <row r="1428" spans="1:10">
      <c r="A1428" t="s">
        <v>239</v>
      </c>
      <c r="B1428" s="153" t="s">
        <v>1646</v>
      </c>
      <c r="C1428" s="154">
        <v>28.52</v>
      </c>
      <c r="D1428" s="154">
        <v>0.32969999999999999</v>
      </c>
      <c r="E1428" s="154">
        <v>0.08</v>
      </c>
      <c r="F1428" s="155">
        <f t="shared" si="92"/>
        <v>4.8</v>
      </c>
      <c r="G1428">
        <f t="shared" si="90"/>
        <v>3.1999999999999997</v>
      </c>
      <c r="H1428">
        <f t="shared" si="91"/>
        <v>2.4</v>
      </c>
      <c r="I1428">
        <f t="shared" si="93"/>
        <v>3.5999999999999996</v>
      </c>
      <c r="J1428" s="154"/>
    </row>
    <row r="1429" spans="1:10">
      <c r="A1429" t="s">
        <v>239</v>
      </c>
      <c r="B1429" s="153" t="s">
        <v>1647</v>
      </c>
      <c r="C1429" s="154">
        <v>32.29</v>
      </c>
      <c r="D1429" s="154">
        <v>0.32969999999999999</v>
      </c>
      <c r="E1429" s="154">
        <v>9.1999999999999998E-2</v>
      </c>
      <c r="F1429" s="155">
        <f t="shared" si="92"/>
        <v>5.52</v>
      </c>
      <c r="G1429">
        <f t="shared" si="90"/>
        <v>3.6799999999999997</v>
      </c>
      <c r="H1429">
        <f t="shared" si="91"/>
        <v>2.76</v>
      </c>
      <c r="I1429">
        <f t="shared" si="93"/>
        <v>4.1399999999999997</v>
      </c>
      <c r="J1429" s="154"/>
    </row>
    <row r="1430" spans="1:10">
      <c r="A1430" t="s">
        <v>239</v>
      </c>
      <c r="B1430" s="153" t="s">
        <v>1648</v>
      </c>
      <c r="C1430" s="154">
        <v>5.08</v>
      </c>
      <c r="D1430" s="154">
        <v>0.32969999999999999</v>
      </c>
      <c r="E1430" s="154">
        <v>1.6E-2</v>
      </c>
      <c r="F1430" s="155">
        <f t="shared" si="92"/>
        <v>0.96</v>
      </c>
      <c r="G1430">
        <f t="shared" si="90"/>
        <v>0.6399999999999999</v>
      </c>
      <c r="H1430">
        <f t="shared" si="91"/>
        <v>0.48</v>
      </c>
      <c r="I1430">
        <f t="shared" si="93"/>
        <v>0.72</v>
      </c>
      <c r="J1430" s="154"/>
    </row>
    <row r="1431" spans="1:10">
      <c r="A1431" t="s">
        <v>239</v>
      </c>
      <c r="B1431" s="153" t="s">
        <v>1649</v>
      </c>
      <c r="C1431" s="154">
        <v>6.32</v>
      </c>
      <c r="D1431" s="154">
        <v>0.32969999999999999</v>
      </c>
      <c r="E1431" s="154">
        <v>1.6E-2</v>
      </c>
      <c r="F1431" s="155">
        <f t="shared" si="92"/>
        <v>0.96</v>
      </c>
      <c r="G1431">
        <f t="shared" si="90"/>
        <v>0.6399999999999999</v>
      </c>
      <c r="H1431">
        <f t="shared" si="91"/>
        <v>0.48</v>
      </c>
      <c r="I1431">
        <f t="shared" si="93"/>
        <v>0.72</v>
      </c>
      <c r="J1431" s="154"/>
    </row>
    <row r="1432" spans="1:10">
      <c r="A1432" t="s">
        <v>239</v>
      </c>
      <c r="B1432" s="153" t="s">
        <v>1650</v>
      </c>
      <c r="C1432" s="154">
        <v>7.55</v>
      </c>
      <c r="D1432" s="154">
        <v>0.32969999999999999</v>
      </c>
      <c r="E1432" s="154">
        <v>0.02</v>
      </c>
      <c r="F1432" s="155">
        <f t="shared" si="92"/>
        <v>1.2</v>
      </c>
      <c r="G1432">
        <f t="shared" si="90"/>
        <v>0.79999999999999993</v>
      </c>
      <c r="H1432">
        <f t="shared" si="91"/>
        <v>0.6</v>
      </c>
      <c r="I1432">
        <f t="shared" si="93"/>
        <v>0.89999999999999991</v>
      </c>
      <c r="J1432" s="154"/>
    </row>
    <row r="1433" spans="1:10">
      <c r="A1433" t="s">
        <v>239</v>
      </c>
      <c r="B1433" s="153" t="s">
        <v>1651</v>
      </c>
      <c r="C1433" s="154">
        <v>8.76</v>
      </c>
      <c r="D1433" s="154">
        <v>0.32969999999999999</v>
      </c>
      <c r="E1433" s="154">
        <v>2.4E-2</v>
      </c>
      <c r="F1433" s="155">
        <f t="shared" si="92"/>
        <v>1.44</v>
      </c>
      <c r="G1433">
        <f t="shared" si="90"/>
        <v>0.96</v>
      </c>
      <c r="H1433">
        <f t="shared" si="91"/>
        <v>0.72</v>
      </c>
      <c r="I1433">
        <f t="shared" si="93"/>
        <v>1.08</v>
      </c>
      <c r="J1433" s="154"/>
    </row>
    <row r="1434" spans="1:10">
      <c r="A1434" t="s">
        <v>239</v>
      </c>
      <c r="B1434" s="153" t="s">
        <v>1652</v>
      </c>
      <c r="C1434" s="154">
        <v>9.9600000000000009</v>
      </c>
      <c r="D1434" s="154">
        <v>0.32969999999999999</v>
      </c>
      <c r="E1434" s="154">
        <v>2.8000000000000004E-2</v>
      </c>
      <c r="F1434" s="155">
        <f t="shared" si="92"/>
        <v>1.6800000000000002</v>
      </c>
      <c r="G1434">
        <f t="shared" si="90"/>
        <v>1.1200000000000001</v>
      </c>
      <c r="H1434">
        <f t="shared" si="91"/>
        <v>0.84000000000000008</v>
      </c>
      <c r="I1434">
        <f t="shared" si="93"/>
        <v>1.2600000000000002</v>
      </c>
      <c r="J1434" s="154"/>
    </row>
    <row r="1435" spans="1:10">
      <c r="A1435" t="s">
        <v>239</v>
      </c>
      <c r="B1435" s="153" t="s">
        <v>1653</v>
      </c>
      <c r="C1435" s="154">
        <v>11.15</v>
      </c>
      <c r="D1435" s="154">
        <v>0.32969999999999999</v>
      </c>
      <c r="E1435" s="154">
        <v>3.2000000000000001E-2</v>
      </c>
      <c r="F1435" s="155">
        <f t="shared" si="92"/>
        <v>1.92</v>
      </c>
      <c r="G1435">
        <f t="shared" si="90"/>
        <v>1.2799999999999998</v>
      </c>
      <c r="H1435">
        <f t="shared" si="91"/>
        <v>0.96</v>
      </c>
      <c r="I1435">
        <f t="shared" si="93"/>
        <v>1.44</v>
      </c>
      <c r="J1435" s="154"/>
    </row>
    <row r="1436" spans="1:10">
      <c r="A1436" t="s">
        <v>239</v>
      </c>
      <c r="B1436" s="153" t="s">
        <v>1654</v>
      </c>
      <c r="C1436" s="154">
        <v>12.33</v>
      </c>
      <c r="D1436" s="154">
        <v>0.32969999999999999</v>
      </c>
      <c r="E1436" s="154">
        <v>3.5999999999999997E-2</v>
      </c>
      <c r="F1436" s="155">
        <f t="shared" si="92"/>
        <v>2.1599999999999997</v>
      </c>
      <c r="G1436">
        <f t="shared" si="90"/>
        <v>1.4399999999999997</v>
      </c>
      <c r="H1436">
        <f t="shared" si="91"/>
        <v>1.0799999999999998</v>
      </c>
      <c r="I1436">
        <f t="shared" si="93"/>
        <v>1.6199999999999997</v>
      </c>
      <c r="J1436" s="154"/>
    </row>
    <row r="1437" spans="1:10">
      <c r="A1437" t="s">
        <v>239</v>
      </c>
      <c r="B1437" s="153" t="s">
        <v>1655</v>
      </c>
      <c r="C1437" s="154">
        <v>14.65</v>
      </c>
      <c r="D1437" s="154">
        <v>0.32969999999999999</v>
      </c>
      <c r="E1437" s="154">
        <v>0.04</v>
      </c>
      <c r="F1437" s="155">
        <f t="shared" si="92"/>
        <v>2.4</v>
      </c>
      <c r="G1437">
        <f t="shared" si="90"/>
        <v>1.5999999999999999</v>
      </c>
      <c r="H1437">
        <f t="shared" si="91"/>
        <v>1.2</v>
      </c>
      <c r="I1437">
        <f t="shared" si="93"/>
        <v>1.7999999999999998</v>
      </c>
      <c r="J1437" s="154"/>
    </row>
    <row r="1438" spans="1:10">
      <c r="A1438" t="s">
        <v>239</v>
      </c>
      <c r="B1438" s="153" t="s">
        <v>1656</v>
      </c>
      <c r="C1438" s="154">
        <v>16.920000000000002</v>
      </c>
      <c r="D1438" s="154">
        <v>0.32969999999999999</v>
      </c>
      <c r="E1438" s="154">
        <v>4.8000000000000001E-2</v>
      </c>
      <c r="F1438" s="155">
        <f t="shared" si="92"/>
        <v>2.88</v>
      </c>
      <c r="G1438">
        <f t="shared" si="90"/>
        <v>1.92</v>
      </c>
      <c r="H1438">
        <f t="shared" si="91"/>
        <v>1.44</v>
      </c>
      <c r="I1438">
        <f t="shared" si="93"/>
        <v>2.16</v>
      </c>
      <c r="J1438" s="154"/>
    </row>
    <row r="1439" spans="1:10">
      <c r="A1439" t="s">
        <v>239</v>
      </c>
      <c r="B1439" s="153" t="s">
        <v>1657</v>
      </c>
      <c r="C1439" s="154">
        <v>18.03</v>
      </c>
      <c r="D1439" s="154">
        <v>0.32969999999999999</v>
      </c>
      <c r="E1439" s="154">
        <v>5.2000000000000005E-2</v>
      </c>
      <c r="F1439" s="155">
        <f t="shared" si="92"/>
        <v>3.12</v>
      </c>
      <c r="G1439">
        <f t="shared" si="90"/>
        <v>2.08</v>
      </c>
      <c r="H1439">
        <f t="shared" si="91"/>
        <v>1.56</v>
      </c>
      <c r="I1439">
        <f t="shared" si="93"/>
        <v>2.34</v>
      </c>
      <c r="J1439" s="154"/>
    </row>
    <row r="1440" spans="1:10">
      <c r="A1440" t="s">
        <v>239</v>
      </c>
      <c r="B1440" s="153" t="s">
        <v>1658</v>
      </c>
      <c r="C1440" s="154">
        <v>19.14</v>
      </c>
      <c r="D1440" s="154">
        <v>0.32969999999999999</v>
      </c>
      <c r="E1440" s="154">
        <v>5.2000000000000005E-2</v>
      </c>
      <c r="F1440" s="155">
        <f t="shared" si="92"/>
        <v>3.12</v>
      </c>
      <c r="G1440">
        <f t="shared" si="90"/>
        <v>2.08</v>
      </c>
      <c r="H1440">
        <f t="shared" si="91"/>
        <v>1.56</v>
      </c>
      <c r="I1440">
        <f t="shared" si="93"/>
        <v>2.34</v>
      </c>
      <c r="J1440" s="154"/>
    </row>
    <row r="1441" spans="1:10">
      <c r="A1441" t="s">
        <v>239</v>
      </c>
      <c r="B1441" s="153" t="s">
        <v>1659</v>
      </c>
      <c r="C1441" s="154">
        <v>21.31</v>
      </c>
      <c r="D1441" s="154">
        <v>0.32969999999999999</v>
      </c>
      <c r="E1441" s="154">
        <v>0.06</v>
      </c>
      <c r="F1441" s="155">
        <f t="shared" si="92"/>
        <v>3.5999999999999996</v>
      </c>
      <c r="G1441">
        <f t="shared" si="90"/>
        <v>2.3999999999999995</v>
      </c>
      <c r="H1441">
        <f t="shared" si="91"/>
        <v>1.7999999999999998</v>
      </c>
      <c r="I1441">
        <f t="shared" si="93"/>
        <v>2.6999999999999997</v>
      </c>
      <c r="J1441" s="154"/>
    </row>
    <row r="1442" spans="1:10">
      <c r="A1442" t="s">
        <v>239</v>
      </c>
      <c r="B1442" s="153" t="s">
        <v>1660</v>
      </c>
      <c r="C1442" s="154">
        <v>25.77</v>
      </c>
      <c r="D1442" s="154">
        <v>0.33284000000000002</v>
      </c>
      <c r="E1442" s="154">
        <v>7.1999999999999995E-2</v>
      </c>
      <c r="F1442" s="155">
        <f t="shared" si="92"/>
        <v>4.3199999999999994</v>
      </c>
      <c r="G1442">
        <f t="shared" si="90"/>
        <v>2.8799999999999994</v>
      </c>
      <c r="H1442">
        <f t="shared" si="91"/>
        <v>2.1599999999999997</v>
      </c>
      <c r="I1442">
        <f t="shared" si="93"/>
        <v>3.2399999999999993</v>
      </c>
      <c r="J1442" s="154"/>
    </row>
    <row r="1443" spans="1:10">
      <c r="A1443" t="s">
        <v>239</v>
      </c>
      <c r="B1443" s="153" t="s">
        <v>1661</v>
      </c>
      <c r="C1443" s="154">
        <v>32.200000000000003</v>
      </c>
      <c r="D1443" s="154">
        <v>0.33284000000000002</v>
      </c>
      <c r="E1443" s="154">
        <v>9.1999999999999998E-2</v>
      </c>
      <c r="F1443" s="155">
        <f t="shared" si="92"/>
        <v>5.52</v>
      </c>
      <c r="G1443">
        <f t="shared" si="90"/>
        <v>3.6799999999999997</v>
      </c>
      <c r="H1443">
        <f t="shared" si="91"/>
        <v>2.76</v>
      </c>
      <c r="I1443">
        <f t="shared" si="93"/>
        <v>4.1399999999999997</v>
      </c>
      <c r="J1443" s="154"/>
    </row>
    <row r="1444" spans="1:10">
      <c r="A1444" t="s">
        <v>239</v>
      </c>
      <c r="B1444" s="153" t="s">
        <v>1662</v>
      </c>
      <c r="C1444" s="154">
        <v>36.700000000000003</v>
      </c>
      <c r="D1444" s="154">
        <v>0.33284000000000002</v>
      </c>
      <c r="E1444" s="154">
        <v>0.10400000000000001</v>
      </c>
      <c r="F1444" s="155">
        <f t="shared" si="92"/>
        <v>6.24</v>
      </c>
      <c r="G1444">
        <f t="shared" si="90"/>
        <v>4.16</v>
      </c>
      <c r="H1444">
        <f t="shared" si="91"/>
        <v>3.12</v>
      </c>
      <c r="I1444">
        <f t="shared" si="93"/>
        <v>4.68</v>
      </c>
      <c r="J1444" s="154"/>
    </row>
    <row r="1445" spans="1:10">
      <c r="A1445" t="s">
        <v>239</v>
      </c>
      <c r="B1445" s="153" t="s">
        <v>1663</v>
      </c>
      <c r="C1445" s="154">
        <v>40</v>
      </c>
      <c r="D1445" s="154">
        <v>0.33284000000000002</v>
      </c>
      <c r="E1445" s="154">
        <v>0.11200000000000002</v>
      </c>
      <c r="F1445" s="155">
        <f t="shared" si="92"/>
        <v>6.7200000000000006</v>
      </c>
      <c r="G1445">
        <f t="shared" si="90"/>
        <v>4.4800000000000004</v>
      </c>
      <c r="H1445">
        <f t="shared" si="91"/>
        <v>3.3600000000000003</v>
      </c>
      <c r="I1445">
        <f t="shared" si="93"/>
        <v>5.0400000000000009</v>
      </c>
      <c r="J1445" s="154"/>
    </row>
    <row r="1446" spans="1:10">
      <c r="A1446" t="s">
        <v>239</v>
      </c>
      <c r="B1446" s="153" t="s">
        <v>1664</v>
      </c>
      <c r="C1446" s="154">
        <v>5.13</v>
      </c>
      <c r="D1446" s="154">
        <v>0.33284000000000002</v>
      </c>
      <c r="E1446" s="154">
        <v>1.6E-2</v>
      </c>
      <c r="F1446" s="155">
        <f t="shared" si="92"/>
        <v>0.96</v>
      </c>
      <c r="G1446">
        <f t="shared" si="90"/>
        <v>0.6399999999999999</v>
      </c>
      <c r="H1446">
        <f t="shared" si="91"/>
        <v>0.48</v>
      </c>
      <c r="I1446">
        <f t="shared" si="93"/>
        <v>0.72</v>
      </c>
      <c r="J1446" s="154"/>
    </row>
    <row r="1447" spans="1:10">
      <c r="A1447" t="s">
        <v>239</v>
      </c>
      <c r="B1447" s="153" t="s">
        <v>1665</v>
      </c>
      <c r="C1447" s="154">
        <v>6.38</v>
      </c>
      <c r="D1447" s="154">
        <v>0.33284000000000002</v>
      </c>
      <c r="E1447" s="154">
        <v>1.6E-2</v>
      </c>
      <c r="F1447" s="155">
        <f t="shared" si="92"/>
        <v>0.96</v>
      </c>
      <c r="G1447">
        <f t="shared" si="90"/>
        <v>0.6399999999999999</v>
      </c>
      <c r="H1447">
        <f t="shared" si="91"/>
        <v>0.48</v>
      </c>
      <c r="I1447">
        <f t="shared" si="93"/>
        <v>0.72</v>
      </c>
      <c r="J1447" s="154"/>
    </row>
    <row r="1448" spans="1:10">
      <c r="A1448" t="s">
        <v>239</v>
      </c>
      <c r="B1448" s="153" t="s">
        <v>1666</v>
      </c>
      <c r="C1448" s="154">
        <v>46.7</v>
      </c>
      <c r="D1448" s="154">
        <v>0.33284000000000002</v>
      </c>
      <c r="E1448" s="154">
        <v>0.13200000000000001</v>
      </c>
      <c r="F1448" s="155">
        <f t="shared" si="92"/>
        <v>7.92</v>
      </c>
      <c r="G1448">
        <f t="shared" si="90"/>
        <v>5.2799999999999994</v>
      </c>
      <c r="H1448">
        <f t="shared" si="91"/>
        <v>3.96</v>
      </c>
      <c r="I1448">
        <f t="shared" si="93"/>
        <v>5.9399999999999995</v>
      </c>
      <c r="J1448" s="154"/>
    </row>
    <row r="1449" spans="1:10">
      <c r="A1449" t="s">
        <v>239</v>
      </c>
      <c r="B1449" s="153" t="s">
        <v>1667</v>
      </c>
      <c r="C1449" s="154">
        <v>51.8</v>
      </c>
      <c r="D1449" s="154">
        <v>0.33284000000000002</v>
      </c>
      <c r="E1449" s="154">
        <v>0.14399999999999999</v>
      </c>
      <c r="F1449" s="155">
        <f t="shared" si="92"/>
        <v>8.6399999999999988</v>
      </c>
      <c r="G1449">
        <f t="shared" si="90"/>
        <v>5.7599999999999989</v>
      </c>
      <c r="H1449">
        <f t="shared" si="91"/>
        <v>4.3199999999999994</v>
      </c>
      <c r="I1449">
        <f t="shared" si="93"/>
        <v>6.4799999999999986</v>
      </c>
      <c r="J1449" s="154"/>
    </row>
    <row r="1450" spans="1:10">
      <c r="A1450" t="s">
        <v>239</v>
      </c>
      <c r="B1450" s="153" t="s">
        <v>1668</v>
      </c>
      <c r="C1450" s="154">
        <v>7.62</v>
      </c>
      <c r="D1450" s="154">
        <v>0.33284000000000002</v>
      </c>
      <c r="E1450" s="154">
        <v>0.02</v>
      </c>
      <c r="F1450" s="155">
        <f t="shared" si="92"/>
        <v>1.2</v>
      </c>
      <c r="G1450">
        <f t="shared" si="90"/>
        <v>0.79999999999999993</v>
      </c>
      <c r="H1450">
        <f t="shared" si="91"/>
        <v>0.6</v>
      </c>
      <c r="I1450">
        <f t="shared" si="93"/>
        <v>0.89999999999999991</v>
      </c>
      <c r="J1450" s="154"/>
    </row>
    <row r="1451" spans="1:10">
      <c r="A1451" t="s">
        <v>239</v>
      </c>
      <c r="B1451" s="153" t="s">
        <v>1669</v>
      </c>
      <c r="C1451" s="154">
        <v>14.8</v>
      </c>
      <c r="D1451" s="154">
        <v>0.33284000000000002</v>
      </c>
      <c r="E1451" s="154">
        <v>0.04</v>
      </c>
      <c r="F1451" s="155">
        <f t="shared" si="92"/>
        <v>2.4</v>
      </c>
      <c r="G1451">
        <f t="shared" si="90"/>
        <v>1.5999999999999999</v>
      </c>
      <c r="H1451">
        <f t="shared" si="91"/>
        <v>1.2</v>
      </c>
      <c r="I1451">
        <f t="shared" si="93"/>
        <v>1.7999999999999998</v>
      </c>
      <c r="J1451" s="154"/>
    </row>
    <row r="1452" spans="1:10">
      <c r="A1452" t="s">
        <v>239</v>
      </c>
      <c r="B1452" s="153" t="s">
        <v>1670</v>
      </c>
      <c r="C1452" s="154">
        <v>21.7</v>
      </c>
      <c r="D1452" s="154">
        <v>0.33284000000000002</v>
      </c>
      <c r="E1452" s="154">
        <v>0.06</v>
      </c>
      <c r="F1452" s="155">
        <f t="shared" si="92"/>
        <v>3.5999999999999996</v>
      </c>
      <c r="G1452">
        <f t="shared" si="90"/>
        <v>2.3999999999999995</v>
      </c>
      <c r="H1452">
        <f t="shared" si="91"/>
        <v>1.7999999999999998</v>
      </c>
      <c r="I1452">
        <f t="shared" si="93"/>
        <v>2.6999999999999997</v>
      </c>
      <c r="J1452" s="154"/>
    </row>
    <row r="1453" spans="1:10">
      <c r="A1453" t="s">
        <v>239</v>
      </c>
      <c r="B1453" s="153" t="s">
        <v>1671</v>
      </c>
      <c r="C1453" s="154">
        <v>3.94</v>
      </c>
      <c r="D1453" s="154">
        <v>0.33911999999999998</v>
      </c>
      <c r="E1453" s="154">
        <v>1.2E-2</v>
      </c>
      <c r="F1453" s="155">
        <f t="shared" si="92"/>
        <v>0.72</v>
      </c>
      <c r="G1453">
        <f t="shared" si="90"/>
        <v>0.48</v>
      </c>
      <c r="H1453">
        <f t="shared" si="91"/>
        <v>0.36</v>
      </c>
      <c r="I1453">
        <f t="shared" si="93"/>
        <v>0.54</v>
      </c>
      <c r="J1453" s="154"/>
    </row>
    <row r="1454" spans="1:10">
      <c r="A1454" t="s">
        <v>239</v>
      </c>
      <c r="B1454" s="153" t="s">
        <v>1672</v>
      </c>
      <c r="C1454" s="154">
        <v>24.2</v>
      </c>
      <c r="D1454" s="154">
        <v>0.33911999999999998</v>
      </c>
      <c r="E1454" s="154">
        <v>6.8000000000000005E-2</v>
      </c>
      <c r="F1454" s="155">
        <f t="shared" si="92"/>
        <v>4.08</v>
      </c>
      <c r="G1454">
        <f t="shared" si="90"/>
        <v>2.7199999999999998</v>
      </c>
      <c r="H1454">
        <f t="shared" si="91"/>
        <v>2.04</v>
      </c>
      <c r="I1454">
        <f t="shared" si="93"/>
        <v>3.06</v>
      </c>
      <c r="J1454" s="154"/>
    </row>
    <row r="1455" spans="1:10">
      <c r="A1455" t="s">
        <v>239</v>
      </c>
      <c r="B1455" s="153" t="s">
        <v>1673</v>
      </c>
      <c r="C1455" s="154">
        <v>26.3</v>
      </c>
      <c r="D1455" s="154">
        <v>0.33911999999999998</v>
      </c>
      <c r="E1455" s="154">
        <v>7.1999999999999995E-2</v>
      </c>
      <c r="F1455" s="155">
        <f t="shared" si="92"/>
        <v>4.3199999999999994</v>
      </c>
      <c r="G1455">
        <f t="shared" si="90"/>
        <v>2.8799999999999994</v>
      </c>
      <c r="H1455">
        <f t="shared" si="91"/>
        <v>2.1599999999999997</v>
      </c>
      <c r="I1455">
        <f t="shared" si="93"/>
        <v>3.2399999999999993</v>
      </c>
      <c r="J1455" s="154"/>
    </row>
    <row r="1456" spans="1:10">
      <c r="A1456" t="s">
        <v>239</v>
      </c>
      <c r="B1456" s="153" t="s">
        <v>1674</v>
      </c>
      <c r="C1456" s="154">
        <v>29.4</v>
      </c>
      <c r="D1456" s="154">
        <v>0.33911999999999998</v>
      </c>
      <c r="E1456" s="154">
        <v>8.3999999999999991E-2</v>
      </c>
      <c r="F1456" s="155">
        <f t="shared" si="92"/>
        <v>5.0399999999999991</v>
      </c>
      <c r="G1456">
        <f t="shared" si="90"/>
        <v>3.3599999999999994</v>
      </c>
      <c r="H1456">
        <f t="shared" si="91"/>
        <v>2.5199999999999996</v>
      </c>
      <c r="I1456">
        <f t="shared" si="93"/>
        <v>3.7799999999999994</v>
      </c>
      <c r="J1456" s="154"/>
    </row>
    <row r="1457" spans="1:10">
      <c r="A1457" t="s">
        <v>239</v>
      </c>
      <c r="B1457" s="153" t="s">
        <v>1675</v>
      </c>
      <c r="C1457" s="154">
        <v>32.799999999999997</v>
      </c>
      <c r="D1457" s="154">
        <v>0.33911999999999998</v>
      </c>
      <c r="E1457" s="154">
        <v>9.1999999999999998E-2</v>
      </c>
      <c r="F1457" s="155">
        <f t="shared" si="92"/>
        <v>5.52</v>
      </c>
      <c r="G1457">
        <f t="shared" si="90"/>
        <v>3.6799999999999997</v>
      </c>
      <c r="H1457">
        <f t="shared" si="91"/>
        <v>2.76</v>
      </c>
      <c r="I1457">
        <f t="shared" si="93"/>
        <v>4.1399999999999997</v>
      </c>
      <c r="J1457" s="154"/>
    </row>
    <row r="1458" spans="1:10">
      <c r="A1458" t="s">
        <v>239</v>
      </c>
      <c r="B1458" s="153" t="s">
        <v>1676</v>
      </c>
      <c r="C1458" s="154">
        <v>36.299999999999997</v>
      </c>
      <c r="D1458" s="154">
        <v>0.33911999999999998</v>
      </c>
      <c r="E1458" s="154">
        <v>0.1</v>
      </c>
      <c r="F1458" s="155">
        <f t="shared" si="92"/>
        <v>6</v>
      </c>
      <c r="G1458">
        <f t="shared" si="90"/>
        <v>4</v>
      </c>
      <c r="H1458">
        <f t="shared" si="91"/>
        <v>3</v>
      </c>
      <c r="I1458">
        <f t="shared" si="93"/>
        <v>4.5</v>
      </c>
      <c r="J1458" s="154"/>
    </row>
    <row r="1459" spans="1:10">
      <c r="A1459" t="s">
        <v>239</v>
      </c>
      <c r="B1459" s="153" t="s">
        <v>1677</v>
      </c>
      <c r="C1459" s="154">
        <v>17.5</v>
      </c>
      <c r="D1459" s="154">
        <v>0.33911999999999998</v>
      </c>
      <c r="E1459" s="154">
        <v>4.8000000000000001E-2</v>
      </c>
      <c r="F1459" s="155">
        <f t="shared" si="92"/>
        <v>2.88</v>
      </c>
      <c r="G1459">
        <f t="shared" si="90"/>
        <v>1.92</v>
      </c>
      <c r="H1459">
        <f t="shared" si="91"/>
        <v>1.44</v>
      </c>
      <c r="I1459">
        <f t="shared" si="93"/>
        <v>2.16</v>
      </c>
      <c r="J1459" s="154"/>
    </row>
    <row r="1460" spans="1:10">
      <c r="A1460" t="s">
        <v>239</v>
      </c>
      <c r="B1460" s="153" t="s">
        <v>1678</v>
      </c>
      <c r="C1460" s="154">
        <v>5.23</v>
      </c>
      <c r="D1460" s="154">
        <v>0.33911999999999998</v>
      </c>
      <c r="E1460" s="154">
        <v>1.6E-2</v>
      </c>
      <c r="F1460" s="155">
        <f t="shared" si="92"/>
        <v>0.96</v>
      </c>
      <c r="G1460">
        <f t="shared" si="90"/>
        <v>0.6399999999999999</v>
      </c>
      <c r="H1460">
        <f t="shared" si="91"/>
        <v>0.48</v>
      </c>
      <c r="I1460">
        <f t="shared" si="93"/>
        <v>0.72</v>
      </c>
      <c r="J1460" s="154"/>
    </row>
    <row r="1461" spans="1:10">
      <c r="A1461" t="s">
        <v>239</v>
      </c>
      <c r="B1461" s="153" t="s">
        <v>1679</v>
      </c>
      <c r="C1461" s="154">
        <v>6.5</v>
      </c>
      <c r="D1461" s="154">
        <v>0.33911999999999998</v>
      </c>
      <c r="E1461" s="154">
        <v>0.02</v>
      </c>
      <c r="F1461" s="155">
        <f t="shared" si="92"/>
        <v>1.2</v>
      </c>
      <c r="G1461">
        <f t="shared" si="90"/>
        <v>0.79999999999999993</v>
      </c>
      <c r="H1461">
        <f t="shared" si="91"/>
        <v>0.6</v>
      </c>
      <c r="I1461">
        <f t="shared" si="93"/>
        <v>0.89999999999999991</v>
      </c>
      <c r="J1461" s="154"/>
    </row>
    <row r="1462" spans="1:10">
      <c r="A1462" t="s">
        <v>239</v>
      </c>
      <c r="B1462" s="153" t="s">
        <v>1680</v>
      </c>
      <c r="C1462" s="154">
        <v>43.4</v>
      </c>
      <c r="D1462" s="154">
        <v>0.33911999999999998</v>
      </c>
      <c r="E1462" s="154">
        <v>0.12</v>
      </c>
      <c r="F1462" s="155">
        <f t="shared" si="92"/>
        <v>7.1999999999999993</v>
      </c>
      <c r="G1462">
        <f t="shared" si="90"/>
        <v>4.7999999999999989</v>
      </c>
      <c r="H1462">
        <f t="shared" si="91"/>
        <v>3.5999999999999996</v>
      </c>
      <c r="I1462">
        <f t="shared" si="93"/>
        <v>5.3999999999999995</v>
      </c>
      <c r="J1462" s="154"/>
    </row>
    <row r="1463" spans="1:10">
      <c r="A1463" t="s">
        <v>239</v>
      </c>
      <c r="B1463" s="153" t="s">
        <v>1681</v>
      </c>
      <c r="C1463" s="154">
        <v>47</v>
      </c>
      <c r="D1463" s="154">
        <v>0.33911999999999998</v>
      </c>
      <c r="E1463" s="154">
        <v>0.13200000000000001</v>
      </c>
      <c r="F1463" s="155">
        <f t="shared" si="92"/>
        <v>7.92</v>
      </c>
      <c r="G1463">
        <f t="shared" si="90"/>
        <v>5.2799999999999994</v>
      </c>
      <c r="H1463">
        <f t="shared" si="91"/>
        <v>3.96</v>
      </c>
      <c r="I1463">
        <f t="shared" si="93"/>
        <v>5.9399999999999995</v>
      </c>
      <c r="J1463" s="154"/>
    </row>
    <row r="1464" spans="1:10">
      <c r="A1464" t="s">
        <v>239</v>
      </c>
      <c r="B1464" s="153" t="s">
        <v>1682</v>
      </c>
      <c r="C1464" s="154">
        <v>51.2</v>
      </c>
      <c r="D1464" s="154">
        <v>0.33911999999999998</v>
      </c>
      <c r="E1464" s="154">
        <v>0.14399999999999999</v>
      </c>
      <c r="F1464" s="155">
        <f t="shared" si="92"/>
        <v>8.6399999999999988</v>
      </c>
      <c r="G1464">
        <f t="shared" si="90"/>
        <v>5.7599999999999989</v>
      </c>
      <c r="H1464">
        <f t="shared" si="91"/>
        <v>4.3199999999999994</v>
      </c>
      <c r="I1464">
        <f t="shared" si="93"/>
        <v>6.4799999999999986</v>
      </c>
      <c r="J1464" s="154"/>
    </row>
    <row r="1465" spans="1:10">
      <c r="A1465" t="s">
        <v>239</v>
      </c>
      <c r="B1465" s="153" t="s">
        <v>1683</v>
      </c>
      <c r="C1465" s="154">
        <v>7.77</v>
      </c>
      <c r="D1465" s="154">
        <v>0.33911999999999998</v>
      </c>
      <c r="E1465" s="154">
        <v>0.02</v>
      </c>
      <c r="F1465" s="155">
        <f t="shared" si="92"/>
        <v>1.2</v>
      </c>
      <c r="G1465">
        <f t="shared" si="90"/>
        <v>0.79999999999999993</v>
      </c>
      <c r="H1465">
        <f t="shared" si="91"/>
        <v>0.6</v>
      </c>
      <c r="I1465">
        <f t="shared" si="93"/>
        <v>0.89999999999999991</v>
      </c>
      <c r="J1465" s="154"/>
    </row>
    <row r="1466" spans="1:10">
      <c r="A1466" t="s">
        <v>239</v>
      </c>
      <c r="B1466" s="153" t="s">
        <v>1684</v>
      </c>
      <c r="C1466" s="154">
        <v>9.02</v>
      </c>
      <c r="D1466" s="154">
        <v>0.33911999999999998</v>
      </c>
      <c r="E1466" s="154">
        <v>2.4E-2</v>
      </c>
      <c r="F1466" s="155">
        <f t="shared" si="92"/>
        <v>1.44</v>
      </c>
      <c r="G1466">
        <f t="shared" si="90"/>
        <v>0.96</v>
      </c>
      <c r="H1466">
        <f t="shared" si="91"/>
        <v>0.72</v>
      </c>
      <c r="I1466">
        <f t="shared" si="93"/>
        <v>1.08</v>
      </c>
      <c r="J1466" s="154"/>
    </row>
    <row r="1467" spans="1:10">
      <c r="A1467" t="s">
        <v>239</v>
      </c>
      <c r="B1467" s="153" t="s">
        <v>1685</v>
      </c>
      <c r="C1467" s="154">
        <v>9.27</v>
      </c>
      <c r="D1467" s="154">
        <v>0.33911999999999998</v>
      </c>
      <c r="E1467" s="154">
        <v>2.4E-2</v>
      </c>
      <c r="F1467" s="155">
        <f t="shared" si="92"/>
        <v>1.44</v>
      </c>
      <c r="G1467">
        <f t="shared" si="90"/>
        <v>0.96</v>
      </c>
      <c r="H1467">
        <f t="shared" si="91"/>
        <v>0.72</v>
      </c>
      <c r="I1467">
        <f t="shared" si="93"/>
        <v>1.08</v>
      </c>
      <c r="J1467" s="154"/>
    </row>
    <row r="1468" spans="1:10">
      <c r="A1468" t="s">
        <v>239</v>
      </c>
      <c r="B1468" s="153" t="s">
        <v>1686</v>
      </c>
      <c r="C1468" s="154">
        <v>9.64</v>
      </c>
      <c r="D1468" s="154">
        <v>0.33911999999999998</v>
      </c>
      <c r="E1468" s="154">
        <v>2.8000000000000004E-2</v>
      </c>
      <c r="F1468" s="155">
        <f t="shared" si="92"/>
        <v>1.6800000000000002</v>
      </c>
      <c r="G1468">
        <f t="shared" si="90"/>
        <v>1.1200000000000001</v>
      </c>
      <c r="H1468">
        <f t="shared" si="91"/>
        <v>0.84000000000000008</v>
      </c>
      <c r="I1468">
        <f t="shared" si="93"/>
        <v>1.2600000000000002</v>
      </c>
      <c r="J1468" s="154"/>
    </row>
    <row r="1469" spans="1:10">
      <c r="A1469" t="s">
        <v>239</v>
      </c>
      <c r="B1469" s="153" t="s">
        <v>1687</v>
      </c>
      <c r="C1469" s="154">
        <v>10.3</v>
      </c>
      <c r="D1469" s="154">
        <v>0.33911999999999998</v>
      </c>
      <c r="E1469" s="154">
        <v>2.8000000000000004E-2</v>
      </c>
      <c r="F1469" s="155">
        <f t="shared" si="92"/>
        <v>1.6800000000000002</v>
      </c>
      <c r="G1469">
        <f t="shared" si="90"/>
        <v>1.1200000000000001</v>
      </c>
      <c r="H1469">
        <f t="shared" si="91"/>
        <v>0.84000000000000008</v>
      </c>
      <c r="I1469">
        <f t="shared" si="93"/>
        <v>1.2600000000000002</v>
      </c>
      <c r="J1469" s="154"/>
    </row>
    <row r="1470" spans="1:10">
      <c r="A1470" t="s">
        <v>239</v>
      </c>
      <c r="B1470" s="153" t="s">
        <v>1688</v>
      </c>
      <c r="C1470" s="154">
        <v>11.5</v>
      </c>
      <c r="D1470" s="154">
        <v>0.33911999999999998</v>
      </c>
      <c r="E1470" s="154">
        <v>3.2000000000000001E-2</v>
      </c>
      <c r="F1470" s="155">
        <f t="shared" si="92"/>
        <v>1.92</v>
      </c>
      <c r="G1470">
        <f t="shared" si="90"/>
        <v>1.2799999999999998</v>
      </c>
      <c r="H1470">
        <f t="shared" si="91"/>
        <v>0.96</v>
      </c>
      <c r="I1470">
        <f t="shared" si="93"/>
        <v>1.44</v>
      </c>
      <c r="J1470" s="154"/>
    </row>
    <row r="1471" spans="1:10">
      <c r="A1471" t="s">
        <v>239</v>
      </c>
      <c r="B1471" s="153" t="s">
        <v>1689</v>
      </c>
      <c r="C1471" s="154">
        <v>12.7</v>
      </c>
      <c r="D1471" s="154">
        <v>0.33911999999999998</v>
      </c>
      <c r="E1471" s="154">
        <v>3.5999999999999997E-2</v>
      </c>
      <c r="F1471" s="155">
        <f t="shared" si="92"/>
        <v>2.1599999999999997</v>
      </c>
      <c r="G1471">
        <f t="shared" si="90"/>
        <v>1.4399999999999997</v>
      </c>
      <c r="H1471">
        <f t="shared" si="91"/>
        <v>1.0799999999999998</v>
      </c>
      <c r="I1471">
        <f t="shared" si="93"/>
        <v>1.6199999999999997</v>
      </c>
      <c r="J1471" s="154"/>
    </row>
    <row r="1472" spans="1:10">
      <c r="A1472" t="s">
        <v>239</v>
      </c>
      <c r="B1472" s="153" t="s">
        <v>1690</v>
      </c>
      <c r="C1472" s="154">
        <v>14.1</v>
      </c>
      <c r="D1472" s="154">
        <v>0.33911999999999998</v>
      </c>
      <c r="E1472" s="154">
        <v>0.04</v>
      </c>
      <c r="F1472" s="155">
        <f t="shared" si="92"/>
        <v>2.4</v>
      </c>
      <c r="G1472">
        <f t="shared" si="90"/>
        <v>1.5999999999999999</v>
      </c>
      <c r="H1472">
        <f t="shared" si="91"/>
        <v>1.2</v>
      </c>
      <c r="I1472">
        <f t="shared" si="93"/>
        <v>1.7999999999999998</v>
      </c>
      <c r="J1472" s="154"/>
    </row>
    <row r="1473" spans="1:10">
      <c r="A1473" t="s">
        <v>239</v>
      </c>
      <c r="B1473" s="153" t="s">
        <v>1691</v>
      </c>
      <c r="C1473" s="154">
        <v>15.09</v>
      </c>
      <c r="D1473" s="154">
        <v>0.33911999999999998</v>
      </c>
      <c r="E1473" s="154">
        <v>4.3999999999999997E-2</v>
      </c>
      <c r="F1473" s="155">
        <f t="shared" si="92"/>
        <v>2.6399999999999997</v>
      </c>
      <c r="G1473">
        <f t="shared" si="90"/>
        <v>1.7599999999999998</v>
      </c>
      <c r="H1473">
        <f t="shared" si="91"/>
        <v>1.3199999999999998</v>
      </c>
      <c r="I1473">
        <f t="shared" si="93"/>
        <v>1.9799999999999998</v>
      </c>
      <c r="J1473" s="154"/>
    </row>
    <row r="1474" spans="1:10">
      <c r="A1474" t="s">
        <v>239</v>
      </c>
      <c r="B1474" s="153" t="s">
        <v>1692</v>
      </c>
      <c r="C1474" s="154">
        <v>15.8</v>
      </c>
      <c r="D1474" s="154">
        <v>0.33911999999999998</v>
      </c>
      <c r="E1474" s="154">
        <v>4.3999999999999997E-2</v>
      </c>
      <c r="F1474" s="155">
        <f t="shared" si="92"/>
        <v>2.6399999999999997</v>
      </c>
      <c r="G1474">
        <f t="shared" ref="G1474:G1537" si="94">40/60*F1474</f>
        <v>1.7599999999999998</v>
      </c>
      <c r="H1474">
        <f t="shared" ref="H1474:H1537" si="95">(30/60*F1474)</f>
        <v>1.3199999999999998</v>
      </c>
      <c r="I1474">
        <f t="shared" si="93"/>
        <v>1.9799999999999998</v>
      </c>
      <c r="J1474" s="154"/>
    </row>
    <row r="1475" spans="1:10">
      <c r="A1475" t="s">
        <v>239</v>
      </c>
      <c r="B1475" s="153" t="s">
        <v>1693</v>
      </c>
      <c r="C1475" s="154">
        <v>16.27</v>
      </c>
      <c r="D1475" s="154">
        <v>0.33911999999999998</v>
      </c>
      <c r="E1475" s="154">
        <v>4.3999999999999997E-2</v>
      </c>
      <c r="F1475" s="155">
        <f t="shared" ref="F1475:F1538" si="96">E1475*60</f>
        <v>2.6399999999999997</v>
      </c>
      <c r="G1475">
        <f t="shared" si="94"/>
        <v>1.7599999999999998</v>
      </c>
      <c r="H1475">
        <f t="shared" si="95"/>
        <v>1.3199999999999998</v>
      </c>
      <c r="I1475">
        <f t="shared" ref="I1475:I1538" si="97">45/60*F1475</f>
        <v>1.9799999999999998</v>
      </c>
      <c r="J1475" s="154"/>
    </row>
    <row r="1476" spans="1:10">
      <c r="A1476" t="s">
        <v>239</v>
      </c>
      <c r="B1476" s="153" t="s">
        <v>1694</v>
      </c>
      <c r="C1476" s="154">
        <v>17.440000000000001</v>
      </c>
      <c r="D1476" s="154">
        <v>0.33911999999999998</v>
      </c>
      <c r="E1476" s="154">
        <v>4.8000000000000001E-2</v>
      </c>
      <c r="F1476" s="155">
        <f t="shared" si="96"/>
        <v>2.88</v>
      </c>
      <c r="G1476">
        <f t="shared" si="94"/>
        <v>1.92</v>
      </c>
      <c r="H1476">
        <f t="shared" si="95"/>
        <v>1.44</v>
      </c>
      <c r="I1476">
        <f t="shared" si="97"/>
        <v>2.16</v>
      </c>
      <c r="J1476" s="154"/>
    </row>
    <row r="1477" spans="1:10">
      <c r="A1477" t="s">
        <v>239</v>
      </c>
      <c r="B1477" s="153" t="s">
        <v>1695</v>
      </c>
      <c r="C1477" s="154">
        <v>17.7</v>
      </c>
      <c r="D1477" s="154">
        <v>0.33911999999999998</v>
      </c>
      <c r="E1477" s="154">
        <v>4.8000000000000001E-2</v>
      </c>
      <c r="F1477" s="155">
        <f t="shared" si="96"/>
        <v>2.88</v>
      </c>
      <c r="G1477">
        <f t="shared" si="94"/>
        <v>1.92</v>
      </c>
      <c r="H1477">
        <f t="shared" si="95"/>
        <v>1.44</v>
      </c>
      <c r="I1477">
        <f t="shared" si="97"/>
        <v>2.16</v>
      </c>
      <c r="J1477" s="154"/>
    </row>
    <row r="1478" spans="1:10">
      <c r="A1478" t="s">
        <v>239</v>
      </c>
      <c r="B1478" s="153" t="s">
        <v>1696</v>
      </c>
      <c r="C1478" s="154">
        <v>19.7</v>
      </c>
      <c r="D1478" s="154">
        <v>0.33911999999999998</v>
      </c>
      <c r="E1478" s="154">
        <v>5.6000000000000008E-2</v>
      </c>
      <c r="F1478" s="155">
        <f t="shared" si="96"/>
        <v>3.3600000000000003</v>
      </c>
      <c r="G1478">
        <f t="shared" si="94"/>
        <v>2.2400000000000002</v>
      </c>
      <c r="H1478">
        <f t="shared" si="95"/>
        <v>1.6800000000000002</v>
      </c>
      <c r="I1478">
        <f t="shared" si="97"/>
        <v>2.5200000000000005</v>
      </c>
      <c r="J1478" s="154"/>
    </row>
    <row r="1479" spans="1:10">
      <c r="A1479" t="s">
        <v>239</v>
      </c>
      <c r="B1479" s="153" t="s">
        <v>1697</v>
      </c>
      <c r="C1479" s="154">
        <v>21.5</v>
      </c>
      <c r="D1479" s="154">
        <v>0.33911999999999998</v>
      </c>
      <c r="E1479" s="154">
        <v>0.06</v>
      </c>
      <c r="F1479" s="155">
        <f t="shared" si="96"/>
        <v>3.5999999999999996</v>
      </c>
      <c r="G1479">
        <f t="shared" si="94"/>
        <v>2.3999999999999995</v>
      </c>
      <c r="H1479">
        <f t="shared" si="95"/>
        <v>1.7999999999999998</v>
      </c>
      <c r="I1479">
        <f t="shared" si="97"/>
        <v>2.6999999999999997</v>
      </c>
      <c r="J1479" s="154"/>
    </row>
    <row r="1480" spans="1:10">
      <c r="A1480" t="s">
        <v>239</v>
      </c>
      <c r="B1480" s="153" t="s">
        <v>1698</v>
      </c>
      <c r="C1480" s="154">
        <v>7.84</v>
      </c>
      <c r="D1480" s="154">
        <v>0.34226000000000001</v>
      </c>
      <c r="E1480" s="154">
        <v>0.02</v>
      </c>
      <c r="F1480" s="155">
        <f t="shared" si="96"/>
        <v>1.2</v>
      </c>
      <c r="G1480">
        <f t="shared" si="94"/>
        <v>0.79999999999999993</v>
      </c>
      <c r="H1480">
        <f t="shared" si="95"/>
        <v>0.6</v>
      </c>
      <c r="I1480">
        <f t="shared" si="97"/>
        <v>0.89999999999999991</v>
      </c>
      <c r="J1480" s="154"/>
    </row>
    <row r="1481" spans="1:10">
      <c r="A1481" t="s">
        <v>239</v>
      </c>
      <c r="B1481" s="153" t="s">
        <v>1699</v>
      </c>
      <c r="C1481" s="154">
        <v>10.36</v>
      </c>
      <c r="D1481" s="154">
        <v>0.34226000000000001</v>
      </c>
      <c r="E1481" s="154">
        <v>2.8000000000000004E-2</v>
      </c>
      <c r="F1481" s="155">
        <f t="shared" si="96"/>
        <v>1.6800000000000002</v>
      </c>
      <c r="G1481">
        <f t="shared" si="94"/>
        <v>1.1200000000000001</v>
      </c>
      <c r="H1481">
        <f t="shared" si="95"/>
        <v>0.84000000000000008</v>
      </c>
      <c r="I1481">
        <f t="shared" si="97"/>
        <v>1.2600000000000002</v>
      </c>
      <c r="J1481" s="154"/>
    </row>
    <row r="1482" spans="1:10">
      <c r="A1482" t="s">
        <v>239</v>
      </c>
      <c r="B1482" s="153" t="s">
        <v>1700</v>
      </c>
      <c r="C1482" s="154">
        <v>16.43</v>
      </c>
      <c r="D1482" s="154">
        <v>0.34226000000000001</v>
      </c>
      <c r="E1482" s="154">
        <v>4.8000000000000001E-2</v>
      </c>
      <c r="F1482" s="155">
        <f t="shared" si="96"/>
        <v>2.88</v>
      </c>
      <c r="G1482">
        <f t="shared" si="94"/>
        <v>1.92</v>
      </c>
      <c r="H1482">
        <f t="shared" si="95"/>
        <v>1.44</v>
      </c>
      <c r="I1482">
        <f t="shared" si="97"/>
        <v>2.16</v>
      </c>
      <c r="J1482" s="154"/>
    </row>
    <row r="1483" spans="1:10">
      <c r="A1483" t="s">
        <v>239</v>
      </c>
      <c r="B1483" s="153" t="s">
        <v>1701</v>
      </c>
      <c r="C1483" s="154">
        <v>0.13</v>
      </c>
      <c r="D1483" s="154">
        <v>3.4540000000000001E-2</v>
      </c>
      <c r="E1483" s="154">
        <v>0.01</v>
      </c>
      <c r="F1483" s="155">
        <f t="shared" si="96"/>
        <v>0.6</v>
      </c>
      <c r="G1483">
        <f t="shared" si="94"/>
        <v>0.39999999999999997</v>
      </c>
      <c r="H1483">
        <f t="shared" si="95"/>
        <v>0.3</v>
      </c>
      <c r="I1483">
        <f t="shared" si="97"/>
        <v>0.44999999999999996</v>
      </c>
      <c r="J1483" s="154"/>
    </row>
    <row r="1484" spans="1:10">
      <c r="A1484" t="s">
        <v>239</v>
      </c>
      <c r="B1484" s="153" t="s">
        <v>1702</v>
      </c>
      <c r="C1484" s="154">
        <v>0.19</v>
      </c>
      <c r="D1484" s="154">
        <v>3.4540000000000001E-2</v>
      </c>
      <c r="E1484" s="154">
        <v>0.01</v>
      </c>
      <c r="F1484" s="155">
        <f t="shared" si="96"/>
        <v>0.6</v>
      </c>
      <c r="G1484">
        <f t="shared" si="94"/>
        <v>0.39999999999999997</v>
      </c>
      <c r="H1484">
        <f t="shared" si="95"/>
        <v>0.3</v>
      </c>
      <c r="I1484">
        <f t="shared" si="97"/>
        <v>0.44999999999999996</v>
      </c>
      <c r="J1484" s="154"/>
    </row>
    <row r="1485" spans="1:10">
      <c r="A1485" t="s">
        <v>239</v>
      </c>
      <c r="B1485" s="153" t="s">
        <v>1703</v>
      </c>
      <c r="C1485" s="154">
        <v>0.25</v>
      </c>
      <c r="D1485" s="154">
        <v>3.4540000000000001E-2</v>
      </c>
      <c r="E1485" s="154">
        <v>0.01</v>
      </c>
      <c r="F1485" s="155">
        <f t="shared" si="96"/>
        <v>0.6</v>
      </c>
      <c r="G1485">
        <f t="shared" si="94"/>
        <v>0.39999999999999997</v>
      </c>
      <c r="H1485">
        <f t="shared" si="95"/>
        <v>0.3</v>
      </c>
      <c r="I1485">
        <f t="shared" si="97"/>
        <v>0.44999999999999996</v>
      </c>
      <c r="J1485" s="154"/>
    </row>
    <row r="1486" spans="1:10">
      <c r="A1486" t="s">
        <v>239</v>
      </c>
      <c r="B1486" s="153" t="s">
        <v>1704</v>
      </c>
      <c r="C1486" s="154">
        <v>0.3</v>
      </c>
      <c r="D1486" s="154">
        <v>3.4540000000000001E-2</v>
      </c>
      <c r="E1486" s="154">
        <v>0.01</v>
      </c>
      <c r="F1486" s="155">
        <f t="shared" si="96"/>
        <v>0.6</v>
      </c>
      <c r="G1486">
        <f t="shared" si="94"/>
        <v>0.39999999999999997</v>
      </c>
      <c r="H1486">
        <f t="shared" si="95"/>
        <v>0.3</v>
      </c>
      <c r="I1486">
        <f t="shared" si="97"/>
        <v>0.44999999999999996</v>
      </c>
      <c r="J1486" s="154"/>
    </row>
    <row r="1487" spans="1:10">
      <c r="A1487" t="s">
        <v>239</v>
      </c>
      <c r="B1487" s="153" t="s">
        <v>1705</v>
      </c>
      <c r="C1487" s="154">
        <v>0.35</v>
      </c>
      <c r="D1487" s="154">
        <v>3.4540000000000001E-2</v>
      </c>
      <c r="E1487" s="154">
        <v>0.01</v>
      </c>
      <c r="F1487" s="155">
        <f t="shared" si="96"/>
        <v>0.6</v>
      </c>
      <c r="G1487">
        <f t="shared" si="94"/>
        <v>0.39999999999999997</v>
      </c>
      <c r="H1487">
        <f t="shared" si="95"/>
        <v>0.3</v>
      </c>
      <c r="I1487">
        <f t="shared" si="97"/>
        <v>0.44999999999999996</v>
      </c>
      <c r="J1487" s="154"/>
    </row>
    <row r="1488" spans="1:10">
      <c r="A1488" t="s">
        <v>239</v>
      </c>
      <c r="B1488" s="153" t="s">
        <v>1706</v>
      </c>
      <c r="C1488" s="154">
        <v>0.39</v>
      </c>
      <c r="D1488" s="154">
        <v>3.4540000000000001E-2</v>
      </c>
      <c r="E1488" s="154">
        <v>0.01</v>
      </c>
      <c r="F1488" s="155">
        <f t="shared" si="96"/>
        <v>0.6</v>
      </c>
      <c r="G1488">
        <f t="shared" si="94"/>
        <v>0.39999999999999997</v>
      </c>
      <c r="H1488">
        <f t="shared" si="95"/>
        <v>0.3</v>
      </c>
      <c r="I1488">
        <f t="shared" si="97"/>
        <v>0.44999999999999996</v>
      </c>
      <c r="J1488" s="154"/>
    </row>
    <row r="1489" spans="1:10">
      <c r="A1489" t="s">
        <v>239</v>
      </c>
      <c r="B1489" s="153" t="s">
        <v>1707</v>
      </c>
      <c r="C1489" s="154">
        <v>0.44</v>
      </c>
      <c r="D1489" s="154">
        <v>3.4540000000000001E-2</v>
      </c>
      <c r="E1489" s="154">
        <v>0.01</v>
      </c>
      <c r="F1489" s="155">
        <f t="shared" si="96"/>
        <v>0.6</v>
      </c>
      <c r="G1489">
        <f t="shared" si="94"/>
        <v>0.39999999999999997</v>
      </c>
      <c r="H1489">
        <f t="shared" si="95"/>
        <v>0.3</v>
      </c>
      <c r="I1489">
        <f t="shared" si="97"/>
        <v>0.44999999999999996</v>
      </c>
      <c r="J1489" s="154"/>
    </row>
    <row r="1490" spans="1:10">
      <c r="A1490" t="s">
        <v>239</v>
      </c>
      <c r="B1490" s="153" t="s">
        <v>1708</v>
      </c>
      <c r="C1490" s="154">
        <v>0.48</v>
      </c>
      <c r="D1490" s="154">
        <v>3.4540000000000001E-2</v>
      </c>
      <c r="E1490" s="154">
        <v>0.01</v>
      </c>
      <c r="F1490" s="155">
        <f t="shared" si="96"/>
        <v>0.6</v>
      </c>
      <c r="G1490">
        <f t="shared" si="94"/>
        <v>0.39999999999999997</v>
      </c>
      <c r="H1490">
        <f t="shared" si="95"/>
        <v>0.3</v>
      </c>
      <c r="I1490">
        <f t="shared" si="97"/>
        <v>0.44999999999999996</v>
      </c>
      <c r="J1490" s="154"/>
    </row>
    <row r="1491" spans="1:10">
      <c r="A1491" t="s">
        <v>239</v>
      </c>
      <c r="B1491" s="153" t="s">
        <v>1709</v>
      </c>
      <c r="C1491" s="154">
        <v>0.52</v>
      </c>
      <c r="D1491" s="154">
        <v>3.4540000000000001E-2</v>
      </c>
      <c r="E1491" s="154">
        <v>0.01</v>
      </c>
      <c r="F1491" s="155">
        <f t="shared" si="96"/>
        <v>0.6</v>
      </c>
      <c r="G1491">
        <f t="shared" si="94"/>
        <v>0.39999999999999997</v>
      </c>
      <c r="H1491">
        <f t="shared" si="95"/>
        <v>0.3</v>
      </c>
      <c r="I1491">
        <f t="shared" si="97"/>
        <v>0.44999999999999996</v>
      </c>
      <c r="J1491" s="154"/>
    </row>
    <row r="1492" spans="1:10">
      <c r="A1492" t="s">
        <v>239</v>
      </c>
      <c r="B1492" s="153" t="s">
        <v>1710</v>
      </c>
      <c r="C1492" s="154">
        <v>0.59</v>
      </c>
      <c r="D1492" s="154">
        <v>3.4540000000000001E-2</v>
      </c>
      <c r="E1492" s="154">
        <v>0.01</v>
      </c>
      <c r="F1492" s="155">
        <f t="shared" si="96"/>
        <v>0.6</v>
      </c>
      <c r="G1492">
        <f t="shared" si="94"/>
        <v>0.39999999999999997</v>
      </c>
      <c r="H1492">
        <f t="shared" si="95"/>
        <v>0.3</v>
      </c>
      <c r="I1492">
        <f t="shared" si="97"/>
        <v>0.44999999999999996</v>
      </c>
      <c r="J1492" s="154"/>
    </row>
    <row r="1493" spans="1:10">
      <c r="A1493" t="s">
        <v>239</v>
      </c>
      <c r="B1493" s="153" t="s">
        <v>1711</v>
      </c>
      <c r="C1493" s="154">
        <v>0.62</v>
      </c>
      <c r="D1493" s="154">
        <v>3.4540000000000001E-2</v>
      </c>
      <c r="E1493" s="154">
        <v>0.01</v>
      </c>
      <c r="F1493" s="155">
        <f t="shared" si="96"/>
        <v>0.6</v>
      </c>
      <c r="G1493">
        <f t="shared" si="94"/>
        <v>0.39999999999999997</v>
      </c>
      <c r="H1493">
        <f t="shared" si="95"/>
        <v>0.3</v>
      </c>
      <c r="I1493">
        <f t="shared" si="97"/>
        <v>0.44999999999999996</v>
      </c>
      <c r="J1493" s="154"/>
    </row>
    <row r="1494" spans="1:10">
      <c r="A1494" t="s">
        <v>239</v>
      </c>
      <c r="B1494" s="153" t="s">
        <v>1712</v>
      </c>
      <c r="C1494" s="154">
        <v>0.65</v>
      </c>
      <c r="D1494" s="154">
        <v>3.4540000000000001E-2</v>
      </c>
      <c r="E1494" s="154">
        <v>0.01</v>
      </c>
      <c r="F1494" s="155">
        <f t="shared" si="96"/>
        <v>0.6</v>
      </c>
      <c r="G1494">
        <f t="shared" si="94"/>
        <v>0.39999999999999997</v>
      </c>
      <c r="H1494">
        <f t="shared" si="95"/>
        <v>0.3</v>
      </c>
      <c r="I1494">
        <f t="shared" si="97"/>
        <v>0.44999999999999996</v>
      </c>
      <c r="J1494" s="154"/>
    </row>
    <row r="1495" spans="1:10">
      <c r="A1495" t="s">
        <v>239</v>
      </c>
      <c r="B1495" s="153" t="s">
        <v>1713</v>
      </c>
      <c r="C1495" s="154">
        <v>0.67</v>
      </c>
      <c r="D1495" s="154">
        <v>3.4540000000000001E-2</v>
      </c>
      <c r="E1495" s="154">
        <v>0.01</v>
      </c>
      <c r="F1495" s="155">
        <f t="shared" si="96"/>
        <v>0.6</v>
      </c>
      <c r="G1495">
        <f t="shared" si="94"/>
        <v>0.39999999999999997</v>
      </c>
      <c r="H1495">
        <f t="shared" si="95"/>
        <v>0.3</v>
      </c>
      <c r="I1495">
        <f t="shared" si="97"/>
        <v>0.44999999999999996</v>
      </c>
      <c r="J1495" s="154"/>
    </row>
    <row r="1496" spans="1:10">
      <c r="A1496" t="s">
        <v>239</v>
      </c>
      <c r="B1496" s="153" t="s">
        <v>1714</v>
      </c>
      <c r="C1496" s="154">
        <v>4.01</v>
      </c>
      <c r="D1496" s="154">
        <v>0.34539999999999998</v>
      </c>
      <c r="E1496" s="154">
        <v>1.2E-2</v>
      </c>
      <c r="F1496" s="155">
        <f t="shared" si="96"/>
        <v>0.72</v>
      </c>
      <c r="G1496">
        <f t="shared" si="94"/>
        <v>0.48</v>
      </c>
      <c r="H1496">
        <f t="shared" si="95"/>
        <v>0.36</v>
      </c>
      <c r="I1496">
        <f t="shared" si="97"/>
        <v>0.54</v>
      </c>
      <c r="J1496" s="154"/>
    </row>
    <row r="1497" spans="1:10">
      <c r="A1497" t="s">
        <v>239</v>
      </c>
      <c r="B1497" s="153" t="s">
        <v>1715</v>
      </c>
      <c r="C1497" s="154">
        <v>24.66</v>
      </c>
      <c r="D1497" s="154">
        <v>0.34539999999999998</v>
      </c>
      <c r="E1497" s="154">
        <v>6.8000000000000005E-2</v>
      </c>
      <c r="F1497" s="155">
        <f t="shared" si="96"/>
        <v>4.08</v>
      </c>
      <c r="G1497">
        <f t="shared" si="94"/>
        <v>2.7199999999999998</v>
      </c>
      <c r="H1497">
        <f t="shared" si="95"/>
        <v>2.04</v>
      </c>
      <c r="I1497">
        <f t="shared" si="97"/>
        <v>3.06</v>
      </c>
      <c r="J1497" s="154"/>
    </row>
    <row r="1498" spans="1:10">
      <c r="A1498" t="s">
        <v>239</v>
      </c>
      <c r="B1498" s="153" t="s">
        <v>1716</v>
      </c>
      <c r="C1498" s="154">
        <v>30.06</v>
      </c>
      <c r="D1498" s="154">
        <v>0.34539999999999998</v>
      </c>
      <c r="E1498" s="154">
        <v>8.3999999999999991E-2</v>
      </c>
      <c r="F1498" s="155">
        <f t="shared" si="96"/>
        <v>5.0399999999999991</v>
      </c>
      <c r="G1498">
        <f t="shared" si="94"/>
        <v>3.3599999999999994</v>
      </c>
      <c r="H1498">
        <f t="shared" si="95"/>
        <v>2.5199999999999996</v>
      </c>
      <c r="I1498">
        <f t="shared" si="97"/>
        <v>3.7799999999999994</v>
      </c>
      <c r="J1498" s="154"/>
    </row>
    <row r="1499" spans="1:10">
      <c r="A1499" t="s">
        <v>239</v>
      </c>
      <c r="B1499" s="153" t="s">
        <v>1717</v>
      </c>
      <c r="C1499" s="154">
        <v>35.14</v>
      </c>
      <c r="D1499" s="154">
        <v>0.34539999999999998</v>
      </c>
      <c r="E1499" s="154">
        <v>0.1</v>
      </c>
      <c r="F1499" s="155">
        <f t="shared" si="96"/>
        <v>6</v>
      </c>
      <c r="G1499">
        <f t="shared" si="94"/>
        <v>4</v>
      </c>
      <c r="H1499">
        <f t="shared" si="95"/>
        <v>3</v>
      </c>
      <c r="I1499">
        <f t="shared" si="97"/>
        <v>4.5</v>
      </c>
      <c r="J1499" s="154"/>
    </row>
    <row r="1500" spans="1:10">
      <c r="A1500" t="s">
        <v>239</v>
      </c>
      <c r="B1500" s="153" t="s">
        <v>1718</v>
      </c>
      <c r="C1500" s="154">
        <v>5.33</v>
      </c>
      <c r="D1500" s="154">
        <v>0.34539999999999998</v>
      </c>
      <c r="E1500" s="154">
        <v>1.6E-2</v>
      </c>
      <c r="F1500" s="155">
        <f t="shared" si="96"/>
        <v>0.96</v>
      </c>
      <c r="G1500">
        <f t="shared" si="94"/>
        <v>0.6399999999999999</v>
      </c>
      <c r="H1500">
        <f t="shared" si="95"/>
        <v>0.48</v>
      </c>
      <c r="I1500">
        <f t="shared" si="97"/>
        <v>0.72</v>
      </c>
      <c r="J1500" s="154"/>
    </row>
    <row r="1501" spans="1:10">
      <c r="A1501" t="s">
        <v>239</v>
      </c>
      <c r="B1501" s="153" t="s">
        <v>1719</v>
      </c>
      <c r="C1501" s="154">
        <v>6.63</v>
      </c>
      <c r="D1501" s="154">
        <v>0.34539999999999998</v>
      </c>
      <c r="E1501" s="154">
        <v>0.02</v>
      </c>
      <c r="F1501" s="155">
        <f t="shared" si="96"/>
        <v>1.2</v>
      </c>
      <c r="G1501">
        <f t="shared" si="94"/>
        <v>0.79999999999999993</v>
      </c>
      <c r="H1501">
        <f t="shared" si="95"/>
        <v>0.6</v>
      </c>
      <c r="I1501">
        <f t="shared" si="97"/>
        <v>0.89999999999999991</v>
      </c>
      <c r="J1501" s="154"/>
    </row>
    <row r="1502" spans="1:10">
      <c r="A1502" t="s">
        <v>239</v>
      </c>
      <c r="B1502" s="153" t="s">
        <v>1720</v>
      </c>
      <c r="C1502" s="154">
        <v>44.39</v>
      </c>
      <c r="D1502" s="154">
        <v>0.34539999999999998</v>
      </c>
      <c r="E1502" s="154">
        <v>0.124</v>
      </c>
      <c r="F1502" s="155">
        <f t="shared" si="96"/>
        <v>7.4399999999999995</v>
      </c>
      <c r="G1502">
        <f t="shared" si="94"/>
        <v>4.9599999999999991</v>
      </c>
      <c r="H1502">
        <f t="shared" si="95"/>
        <v>3.7199999999999998</v>
      </c>
      <c r="I1502">
        <f t="shared" si="97"/>
        <v>5.58</v>
      </c>
      <c r="J1502" s="154"/>
    </row>
    <row r="1503" spans="1:10">
      <c r="A1503" t="s">
        <v>239</v>
      </c>
      <c r="B1503" s="153" t="s">
        <v>1721</v>
      </c>
      <c r="C1503" s="154">
        <v>7.92</v>
      </c>
      <c r="D1503" s="154">
        <v>0.34539999999999998</v>
      </c>
      <c r="E1503" s="154">
        <v>2.4E-2</v>
      </c>
      <c r="F1503" s="155">
        <f t="shared" si="96"/>
        <v>1.44</v>
      </c>
      <c r="G1503">
        <f t="shared" si="94"/>
        <v>0.96</v>
      </c>
      <c r="H1503">
        <f t="shared" si="95"/>
        <v>0.72</v>
      </c>
      <c r="I1503">
        <f t="shared" si="97"/>
        <v>1.08</v>
      </c>
      <c r="J1503" s="154"/>
    </row>
    <row r="1504" spans="1:10">
      <c r="A1504" t="s">
        <v>239</v>
      </c>
      <c r="B1504" s="153" t="s">
        <v>1722</v>
      </c>
      <c r="C1504" s="154">
        <v>9.19</v>
      </c>
      <c r="D1504" s="154">
        <v>0.34539999999999998</v>
      </c>
      <c r="E1504" s="154">
        <v>2.4E-2</v>
      </c>
      <c r="F1504" s="155">
        <f t="shared" si="96"/>
        <v>1.44</v>
      </c>
      <c r="G1504">
        <f t="shared" si="94"/>
        <v>0.96</v>
      </c>
      <c r="H1504">
        <f t="shared" si="95"/>
        <v>0.72</v>
      </c>
      <c r="I1504">
        <f t="shared" si="97"/>
        <v>1.08</v>
      </c>
      <c r="J1504" s="154"/>
    </row>
    <row r="1505" spans="1:10">
      <c r="A1505" t="s">
        <v>239</v>
      </c>
      <c r="B1505" s="153" t="s">
        <v>1723</v>
      </c>
      <c r="C1505" s="154">
        <v>10.46</v>
      </c>
      <c r="D1505" s="154">
        <v>0.34539999999999998</v>
      </c>
      <c r="E1505" s="154">
        <v>2.8000000000000004E-2</v>
      </c>
      <c r="F1505" s="155">
        <f t="shared" si="96"/>
        <v>1.6800000000000002</v>
      </c>
      <c r="G1505">
        <f t="shared" si="94"/>
        <v>1.1200000000000001</v>
      </c>
      <c r="H1505">
        <f t="shared" si="95"/>
        <v>0.84000000000000008</v>
      </c>
      <c r="I1505">
        <f t="shared" si="97"/>
        <v>1.2600000000000002</v>
      </c>
      <c r="J1505" s="154"/>
    </row>
    <row r="1506" spans="1:10">
      <c r="A1506" t="s">
        <v>239</v>
      </c>
      <c r="B1506" s="153" t="s">
        <v>1724</v>
      </c>
      <c r="C1506" s="154">
        <v>11.71</v>
      </c>
      <c r="D1506" s="154">
        <v>0.34539999999999998</v>
      </c>
      <c r="E1506" s="154">
        <v>3.2000000000000001E-2</v>
      </c>
      <c r="F1506" s="155">
        <f t="shared" si="96"/>
        <v>1.92</v>
      </c>
      <c r="G1506">
        <f t="shared" si="94"/>
        <v>1.2799999999999998</v>
      </c>
      <c r="H1506">
        <f t="shared" si="95"/>
        <v>0.96</v>
      </c>
      <c r="I1506">
        <f t="shared" si="97"/>
        <v>1.44</v>
      </c>
      <c r="J1506" s="154"/>
    </row>
    <row r="1507" spans="1:10">
      <c r="A1507" t="s">
        <v>239</v>
      </c>
      <c r="B1507" s="153" t="s">
        <v>1725</v>
      </c>
      <c r="C1507" s="154">
        <v>12.95</v>
      </c>
      <c r="D1507" s="154">
        <v>0.34539999999999998</v>
      </c>
      <c r="E1507" s="154">
        <v>3.5999999999999997E-2</v>
      </c>
      <c r="F1507" s="155">
        <f t="shared" si="96"/>
        <v>2.1599999999999997</v>
      </c>
      <c r="G1507">
        <f t="shared" si="94"/>
        <v>1.4399999999999997</v>
      </c>
      <c r="H1507">
        <f t="shared" si="95"/>
        <v>1.0799999999999998</v>
      </c>
      <c r="I1507">
        <f t="shared" si="97"/>
        <v>1.6199999999999997</v>
      </c>
      <c r="J1507" s="154"/>
    </row>
    <row r="1508" spans="1:10">
      <c r="A1508" t="s">
        <v>239</v>
      </c>
      <c r="B1508" s="153" t="s">
        <v>1726</v>
      </c>
      <c r="C1508" s="154">
        <v>14.17</v>
      </c>
      <c r="D1508" s="154">
        <v>0.34539999999999998</v>
      </c>
      <c r="E1508" s="154">
        <v>0.04</v>
      </c>
      <c r="F1508" s="155">
        <f t="shared" si="96"/>
        <v>2.4</v>
      </c>
      <c r="G1508">
        <f t="shared" si="94"/>
        <v>1.5999999999999999</v>
      </c>
      <c r="H1508">
        <f t="shared" si="95"/>
        <v>1.2</v>
      </c>
      <c r="I1508">
        <f t="shared" si="97"/>
        <v>1.7999999999999998</v>
      </c>
      <c r="J1508" s="154"/>
    </row>
    <row r="1509" spans="1:10">
      <c r="A1509" t="s">
        <v>239</v>
      </c>
      <c r="B1509" s="153" t="s">
        <v>1727</v>
      </c>
      <c r="C1509" s="154">
        <v>15.39</v>
      </c>
      <c r="D1509" s="154">
        <v>0.34539999999999998</v>
      </c>
      <c r="E1509" s="154">
        <v>4.3999999999999997E-2</v>
      </c>
      <c r="F1509" s="155">
        <f t="shared" si="96"/>
        <v>2.6399999999999997</v>
      </c>
      <c r="G1509">
        <f t="shared" si="94"/>
        <v>1.7599999999999998</v>
      </c>
      <c r="H1509">
        <f t="shared" si="95"/>
        <v>1.3199999999999998</v>
      </c>
      <c r="I1509">
        <f t="shared" si="97"/>
        <v>1.9799999999999998</v>
      </c>
      <c r="J1509" s="154"/>
    </row>
    <row r="1510" spans="1:10">
      <c r="A1510" t="s">
        <v>239</v>
      </c>
      <c r="B1510" s="153" t="s">
        <v>1728</v>
      </c>
      <c r="C1510" s="154">
        <v>17.78</v>
      </c>
      <c r="D1510" s="154">
        <v>0.34539999999999998</v>
      </c>
      <c r="E1510" s="154">
        <v>4.8000000000000001E-2</v>
      </c>
      <c r="F1510" s="155">
        <f t="shared" si="96"/>
        <v>2.88</v>
      </c>
      <c r="G1510">
        <f t="shared" si="94"/>
        <v>1.92</v>
      </c>
      <c r="H1510">
        <f t="shared" si="95"/>
        <v>1.44</v>
      </c>
      <c r="I1510">
        <f t="shared" si="97"/>
        <v>2.16</v>
      </c>
      <c r="J1510" s="154"/>
    </row>
    <row r="1511" spans="1:10">
      <c r="A1511" t="s">
        <v>239</v>
      </c>
      <c r="B1511" s="153" t="s">
        <v>1729</v>
      </c>
      <c r="C1511" s="154">
        <v>18.96</v>
      </c>
      <c r="D1511" s="154">
        <v>0.34539999999999998</v>
      </c>
      <c r="E1511" s="154">
        <v>5.2000000000000005E-2</v>
      </c>
      <c r="F1511" s="155">
        <f t="shared" si="96"/>
        <v>3.12</v>
      </c>
      <c r="G1511">
        <f t="shared" si="94"/>
        <v>2.08</v>
      </c>
      <c r="H1511">
        <f t="shared" si="95"/>
        <v>1.56</v>
      </c>
      <c r="I1511">
        <f t="shared" si="97"/>
        <v>2.34</v>
      </c>
      <c r="J1511" s="154"/>
    </row>
    <row r="1512" spans="1:10">
      <c r="A1512" t="s">
        <v>239</v>
      </c>
      <c r="B1512" s="153" t="s">
        <v>1730</v>
      </c>
      <c r="C1512" s="154">
        <v>20.12</v>
      </c>
      <c r="D1512" s="154">
        <v>0.34539999999999998</v>
      </c>
      <c r="E1512" s="154">
        <v>5.6000000000000008E-2</v>
      </c>
      <c r="F1512" s="155">
        <f t="shared" si="96"/>
        <v>3.3600000000000003</v>
      </c>
      <c r="G1512">
        <f t="shared" si="94"/>
        <v>2.2400000000000002</v>
      </c>
      <c r="H1512">
        <f t="shared" si="95"/>
        <v>1.6800000000000002</v>
      </c>
      <c r="I1512">
        <f t="shared" si="97"/>
        <v>2.5200000000000005</v>
      </c>
      <c r="J1512" s="154"/>
    </row>
    <row r="1513" spans="1:10">
      <c r="A1513" t="s">
        <v>239</v>
      </c>
      <c r="B1513" s="153" t="s">
        <v>1731</v>
      </c>
      <c r="C1513" s="154">
        <v>21.28</v>
      </c>
      <c r="D1513" s="154">
        <v>0.34539999999999998</v>
      </c>
      <c r="E1513" s="154">
        <v>0.06</v>
      </c>
      <c r="F1513" s="155">
        <f t="shared" si="96"/>
        <v>3.5999999999999996</v>
      </c>
      <c r="G1513">
        <f t="shared" si="94"/>
        <v>2.3999999999999995</v>
      </c>
      <c r="H1513">
        <f t="shared" si="95"/>
        <v>1.7999999999999998</v>
      </c>
      <c r="I1513">
        <f t="shared" si="97"/>
        <v>2.6999999999999997</v>
      </c>
      <c r="J1513" s="154"/>
    </row>
    <row r="1514" spans="1:10">
      <c r="A1514" t="s">
        <v>239</v>
      </c>
      <c r="B1514" s="153" t="s">
        <v>1732</v>
      </c>
      <c r="C1514" s="154">
        <v>22.42</v>
      </c>
      <c r="D1514" s="154">
        <v>0.34539999999999998</v>
      </c>
      <c r="E1514" s="154">
        <v>6.4000000000000001E-2</v>
      </c>
      <c r="F1514" s="155">
        <f t="shared" si="96"/>
        <v>3.84</v>
      </c>
      <c r="G1514">
        <f t="shared" si="94"/>
        <v>2.5599999999999996</v>
      </c>
      <c r="H1514">
        <f t="shared" si="95"/>
        <v>1.92</v>
      </c>
      <c r="I1514">
        <f t="shared" si="97"/>
        <v>2.88</v>
      </c>
      <c r="J1514" s="154"/>
    </row>
    <row r="1515" spans="1:10">
      <c r="A1515" t="s">
        <v>239</v>
      </c>
      <c r="B1515" s="153" t="s">
        <v>1733</v>
      </c>
      <c r="C1515" s="154">
        <v>30</v>
      </c>
      <c r="D1515" s="154">
        <v>0.35167999999999999</v>
      </c>
      <c r="E1515" s="154">
        <v>8.3999999999999991E-2</v>
      </c>
      <c r="F1515" s="155">
        <f t="shared" si="96"/>
        <v>5.0399999999999991</v>
      </c>
      <c r="G1515">
        <f t="shared" si="94"/>
        <v>3.3599999999999994</v>
      </c>
      <c r="H1515">
        <f t="shared" si="95"/>
        <v>2.5199999999999996</v>
      </c>
      <c r="I1515">
        <f t="shared" si="97"/>
        <v>3.7799999999999994</v>
      </c>
      <c r="J1515" s="154"/>
    </row>
    <row r="1516" spans="1:10">
      <c r="A1516" t="s">
        <v>239</v>
      </c>
      <c r="B1516" s="153" t="s">
        <v>1734</v>
      </c>
      <c r="C1516" s="154">
        <v>35.200000000000003</v>
      </c>
      <c r="D1516" s="154">
        <v>0.35167999999999999</v>
      </c>
      <c r="E1516" s="154">
        <v>0.1</v>
      </c>
      <c r="F1516" s="155">
        <f t="shared" si="96"/>
        <v>6</v>
      </c>
      <c r="G1516">
        <f t="shared" si="94"/>
        <v>4</v>
      </c>
      <c r="H1516">
        <f t="shared" si="95"/>
        <v>3</v>
      </c>
      <c r="I1516">
        <f t="shared" si="97"/>
        <v>4.5</v>
      </c>
      <c r="J1516" s="154"/>
    </row>
    <row r="1517" spans="1:10">
      <c r="A1517" t="s">
        <v>239</v>
      </c>
      <c r="B1517" s="153" t="s">
        <v>1735</v>
      </c>
      <c r="C1517" s="154">
        <v>40.1</v>
      </c>
      <c r="D1517" s="154">
        <v>0.35167999999999999</v>
      </c>
      <c r="E1517" s="154">
        <v>0.11200000000000002</v>
      </c>
      <c r="F1517" s="155">
        <f t="shared" si="96"/>
        <v>6.7200000000000006</v>
      </c>
      <c r="G1517">
        <f t="shared" si="94"/>
        <v>4.4800000000000004</v>
      </c>
      <c r="H1517">
        <f t="shared" si="95"/>
        <v>3.3600000000000003</v>
      </c>
      <c r="I1517">
        <f t="shared" si="97"/>
        <v>5.0400000000000009</v>
      </c>
      <c r="J1517" s="154"/>
    </row>
    <row r="1518" spans="1:10">
      <c r="A1518" t="s">
        <v>239</v>
      </c>
      <c r="B1518" s="153" t="s">
        <v>1736</v>
      </c>
      <c r="C1518" s="154">
        <v>48.5</v>
      </c>
      <c r="D1518" s="154">
        <v>0.35167999999999999</v>
      </c>
      <c r="E1518" s="154">
        <v>0.13600000000000001</v>
      </c>
      <c r="F1518" s="155">
        <f t="shared" si="96"/>
        <v>8.16</v>
      </c>
      <c r="G1518">
        <f t="shared" si="94"/>
        <v>5.4399999999999995</v>
      </c>
      <c r="H1518">
        <f t="shared" si="95"/>
        <v>4.08</v>
      </c>
      <c r="I1518">
        <f t="shared" si="97"/>
        <v>6.12</v>
      </c>
      <c r="J1518" s="154"/>
    </row>
    <row r="1519" spans="1:10">
      <c r="A1519" t="s">
        <v>239</v>
      </c>
      <c r="B1519" s="153" t="s">
        <v>1737</v>
      </c>
      <c r="C1519" s="154">
        <v>54.9</v>
      </c>
      <c r="D1519" s="154">
        <v>0.35167999999999999</v>
      </c>
      <c r="E1519" s="154">
        <v>0.152</v>
      </c>
      <c r="F1519" s="155">
        <f t="shared" si="96"/>
        <v>9.1199999999999992</v>
      </c>
      <c r="G1519">
        <f t="shared" si="94"/>
        <v>6.0799999999999992</v>
      </c>
      <c r="H1519">
        <f t="shared" si="95"/>
        <v>4.5599999999999996</v>
      </c>
      <c r="I1519">
        <f t="shared" si="97"/>
        <v>6.84</v>
      </c>
      <c r="J1519" s="154"/>
    </row>
    <row r="1520" spans="1:10">
      <c r="A1520" t="s">
        <v>239</v>
      </c>
      <c r="B1520" s="153" t="s">
        <v>1738</v>
      </c>
      <c r="C1520" s="154">
        <v>13.19</v>
      </c>
      <c r="D1520" s="154">
        <v>0.35167999999999999</v>
      </c>
      <c r="E1520" s="154">
        <v>3.5999999999999997E-2</v>
      </c>
      <c r="F1520" s="155">
        <f t="shared" si="96"/>
        <v>2.1599999999999997</v>
      </c>
      <c r="G1520">
        <f t="shared" si="94"/>
        <v>1.4399999999999997</v>
      </c>
      <c r="H1520">
        <f t="shared" si="95"/>
        <v>1.0799999999999998</v>
      </c>
      <c r="I1520">
        <f t="shared" si="97"/>
        <v>1.6199999999999997</v>
      </c>
      <c r="J1520" s="154"/>
    </row>
    <row r="1521" spans="1:10">
      <c r="A1521" t="s">
        <v>239</v>
      </c>
      <c r="B1521" s="153" t="s">
        <v>1739</v>
      </c>
      <c r="C1521" s="154">
        <v>15.69</v>
      </c>
      <c r="D1521" s="154">
        <v>0.35167999999999999</v>
      </c>
      <c r="E1521" s="154">
        <v>4.3999999999999997E-2</v>
      </c>
      <c r="F1521" s="155">
        <f t="shared" si="96"/>
        <v>2.6399999999999997</v>
      </c>
      <c r="G1521">
        <f t="shared" si="94"/>
        <v>1.7599999999999998</v>
      </c>
      <c r="H1521">
        <f t="shared" si="95"/>
        <v>1.3199999999999998</v>
      </c>
      <c r="I1521">
        <f t="shared" si="97"/>
        <v>1.9799999999999998</v>
      </c>
      <c r="J1521" s="154"/>
    </row>
    <row r="1522" spans="1:10">
      <c r="A1522" t="s">
        <v>239</v>
      </c>
      <c r="B1522" s="153" t="s">
        <v>1740</v>
      </c>
      <c r="C1522" s="154">
        <v>24.3</v>
      </c>
      <c r="D1522" s="154">
        <v>0.35167999999999999</v>
      </c>
      <c r="E1522" s="154">
        <v>6.8000000000000005E-2</v>
      </c>
      <c r="F1522" s="155">
        <f t="shared" si="96"/>
        <v>4.08</v>
      </c>
      <c r="G1522">
        <f t="shared" si="94"/>
        <v>2.7199999999999998</v>
      </c>
      <c r="H1522">
        <f t="shared" si="95"/>
        <v>2.04</v>
      </c>
      <c r="I1522">
        <f t="shared" si="97"/>
        <v>3.06</v>
      </c>
      <c r="J1522" s="154"/>
    </row>
    <row r="1523" spans="1:10">
      <c r="A1523" t="s">
        <v>239</v>
      </c>
      <c r="B1523" s="153" t="s">
        <v>1741</v>
      </c>
      <c r="C1523" s="154">
        <v>5.52</v>
      </c>
      <c r="D1523" s="154">
        <v>0.35796</v>
      </c>
      <c r="E1523" s="154">
        <v>1.6E-2</v>
      </c>
      <c r="F1523" s="155">
        <f t="shared" si="96"/>
        <v>0.96</v>
      </c>
      <c r="G1523">
        <f t="shared" si="94"/>
        <v>0.6399999999999999</v>
      </c>
      <c r="H1523">
        <f t="shared" si="95"/>
        <v>0.48</v>
      </c>
      <c r="I1523">
        <f t="shared" si="97"/>
        <v>0.72</v>
      </c>
      <c r="J1523" s="154"/>
    </row>
    <row r="1524" spans="1:10">
      <c r="A1524" t="s">
        <v>239</v>
      </c>
      <c r="B1524" s="153" t="s">
        <v>1742</v>
      </c>
      <c r="C1524" s="154">
        <v>8.2100000000000009</v>
      </c>
      <c r="D1524" s="154">
        <v>0.35796</v>
      </c>
      <c r="E1524" s="154">
        <v>2.4E-2</v>
      </c>
      <c r="F1524" s="155">
        <f t="shared" si="96"/>
        <v>1.44</v>
      </c>
      <c r="G1524">
        <f t="shared" si="94"/>
        <v>0.96</v>
      </c>
      <c r="H1524">
        <f t="shared" si="95"/>
        <v>0.72</v>
      </c>
      <c r="I1524">
        <f t="shared" si="97"/>
        <v>1.08</v>
      </c>
      <c r="J1524" s="154"/>
    </row>
    <row r="1525" spans="1:10">
      <c r="A1525" t="s">
        <v>239</v>
      </c>
      <c r="B1525" s="153" t="s">
        <v>1743</v>
      </c>
      <c r="C1525" s="154">
        <v>9.5399999999999991</v>
      </c>
      <c r="D1525" s="154">
        <v>0.35796</v>
      </c>
      <c r="E1525" s="154">
        <v>2.8000000000000004E-2</v>
      </c>
      <c r="F1525" s="155">
        <f t="shared" si="96"/>
        <v>1.6800000000000002</v>
      </c>
      <c r="G1525">
        <f t="shared" si="94"/>
        <v>1.1200000000000001</v>
      </c>
      <c r="H1525">
        <f t="shared" si="95"/>
        <v>0.84000000000000008</v>
      </c>
      <c r="I1525">
        <f t="shared" si="97"/>
        <v>1.2600000000000002</v>
      </c>
      <c r="J1525" s="154"/>
    </row>
    <row r="1526" spans="1:10">
      <c r="A1526" t="s">
        <v>239</v>
      </c>
      <c r="B1526" s="153" t="s">
        <v>1744</v>
      </c>
      <c r="C1526" s="154">
        <v>10.199999999999999</v>
      </c>
      <c r="D1526" s="154">
        <v>0.35796</v>
      </c>
      <c r="E1526" s="154">
        <v>2.8000000000000004E-2</v>
      </c>
      <c r="F1526" s="155">
        <f t="shared" si="96"/>
        <v>1.6800000000000002</v>
      </c>
      <c r="G1526">
        <f t="shared" si="94"/>
        <v>1.1200000000000001</v>
      </c>
      <c r="H1526">
        <f t="shared" si="95"/>
        <v>0.84000000000000008</v>
      </c>
      <c r="I1526">
        <f t="shared" si="97"/>
        <v>1.2600000000000002</v>
      </c>
      <c r="J1526" s="154"/>
    </row>
    <row r="1527" spans="1:10">
      <c r="A1527" t="s">
        <v>239</v>
      </c>
      <c r="B1527" s="153" t="s">
        <v>1745</v>
      </c>
      <c r="C1527" s="154">
        <v>4.17</v>
      </c>
      <c r="D1527" s="154">
        <v>0.358902</v>
      </c>
      <c r="E1527" s="154">
        <v>1.2E-2</v>
      </c>
      <c r="F1527" s="155">
        <f t="shared" si="96"/>
        <v>0.72</v>
      </c>
      <c r="G1527">
        <f t="shared" si="94"/>
        <v>0.48</v>
      </c>
      <c r="H1527">
        <f t="shared" si="95"/>
        <v>0.36</v>
      </c>
      <c r="I1527">
        <f t="shared" si="97"/>
        <v>0.54</v>
      </c>
      <c r="J1527" s="154"/>
    </row>
    <row r="1528" spans="1:10">
      <c r="A1528" t="s">
        <v>239</v>
      </c>
      <c r="B1528" s="153" t="s">
        <v>1746</v>
      </c>
      <c r="C1528" s="154">
        <v>25.7</v>
      </c>
      <c r="D1528" s="154">
        <v>0.358902</v>
      </c>
      <c r="E1528" s="154">
        <v>7.1999999999999995E-2</v>
      </c>
      <c r="F1528" s="155">
        <f t="shared" si="96"/>
        <v>4.3199999999999994</v>
      </c>
      <c r="G1528">
        <f t="shared" si="94"/>
        <v>2.8799999999999994</v>
      </c>
      <c r="H1528">
        <f t="shared" si="95"/>
        <v>2.1599999999999997</v>
      </c>
      <c r="I1528">
        <f t="shared" si="97"/>
        <v>3.2399999999999993</v>
      </c>
      <c r="J1528" s="154"/>
    </row>
    <row r="1529" spans="1:10">
      <c r="A1529" t="s">
        <v>239</v>
      </c>
      <c r="B1529" s="153" t="s">
        <v>1747</v>
      </c>
      <c r="C1529" s="154">
        <v>28</v>
      </c>
      <c r="D1529" s="154">
        <v>0.358902</v>
      </c>
      <c r="E1529" s="154">
        <v>0.08</v>
      </c>
      <c r="F1529" s="155">
        <f t="shared" si="96"/>
        <v>4.8</v>
      </c>
      <c r="G1529">
        <f t="shared" si="94"/>
        <v>3.1999999999999997</v>
      </c>
      <c r="H1529">
        <f t="shared" si="95"/>
        <v>2.4</v>
      </c>
      <c r="I1529">
        <f t="shared" si="97"/>
        <v>3.5999999999999996</v>
      </c>
      <c r="J1529" s="154"/>
    </row>
    <row r="1530" spans="1:10">
      <c r="A1530" t="s">
        <v>239</v>
      </c>
      <c r="B1530" s="153" t="s">
        <v>1748</v>
      </c>
      <c r="C1530" s="154">
        <v>31.4</v>
      </c>
      <c r="D1530" s="154">
        <v>0.358902</v>
      </c>
      <c r="E1530" s="154">
        <v>8.7999999999999995E-2</v>
      </c>
      <c r="F1530" s="155">
        <f t="shared" si="96"/>
        <v>5.2799999999999994</v>
      </c>
      <c r="G1530">
        <f t="shared" si="94"/>
        <v>3.5199999999999996</v>
      </c>
      <c r="H1530">
        <f t="shared" si="95"/>
        <v>2.6399999999999997</v>
      </c>
      <c r="I1530">
        <f t="shared" si="97"/>
        <v>3.9599999999999995</v>
      </c>
      <c r="J1530" s="154"/>
    </row>
    <row r="1531" spans="1:10">
      <c r="A1531" t="s">
        <v>239</v>
      </c>
      <c r="B1531" s="153" t="s">
        <v>1749</v>
      </c>
      <c r="C1531" s="154">
        <v>35.1</v>
      </c>
      <c r="D1531" s="154">
        <v>0.358902</v>
      </c>
      <c r="E1531" s="154">
        <v>0.1</v>
      </c>
      <c r="F1531" s="155">
        <f t="shared" si="96"/>
        <v>6</v>
      </c>
      <c r="G1531">
        <f t="shared" si="94"/>
        <v>4</v>
      </c>
      <c r="H1531">
        <f t="shared" si="95"/>
        <v>3</v>
      </c>
      <c r="I1531">
        <f t="shared" si="97"/>
        <v>4.5</v>
      </c>
      <c r="J1531" s="154"/>
    </row>
    <row r="1532" spans="1:10">
      <c r="A1532" t="s">
        <v>239</v>
      </c>
      <c r="B1532" s="153" t="s">
        <v>1750</v>
      </c>
      <c r="C1532" s="154">
        <v>38.799999999999997</v>
      </c>
      <c r="D1532" s="154">
        <v>0.358902</v>
      </c>
      <c r="E1532" s="154">
        <v>0.10800000000000001</v>
      </c>
      <c r="F1532" s="155">
        <f t="shared" si="96"/>
        <v>6.48</v>
      </c>
      <c r="G1532">
        <f t="shared" si="94"/>
        <v>4.32</v>
      </c>
      <c r="H1532">
        <f t="shared" si="95"/>
        <v>3.24</v>
      </c>
      <c r="I1532">
        <f t="shared" si="97"/>
        <v>4.8600000000000003</v>
      </c>
      <c r="J1532" s="154"/>
    </row>
    <row r="1533" spans="1:10">
      <c r="A1533" t="s">
        <v>239</v>
      </c>
      <c r="B1533" s="153" t="s">
        <v>1751</v>
      </c>
      <c r="C1533" s="154">
        <v>41.8</v>
      </c>
      <c r="D1533" s="154">
        <v>0.358902</v>
      </c>
      <c r="E1533" s="154">
        <v>0.11599999999999999</v>
      </c>
      <c r="F1533" s="155">
        <f t="shared" si="96"/>
        <v>6.9599999999999991</v>
      </c>
      <c r="G1533">
        <f t="shared" si="94"/>
        <v>4.6399999999999988</v>
      </c>
      <c r="H1533">
        <f t="shared" si="95"/>
        <v>3.4799999999999995</v>
      </c>
      <c r="I1533">
        <f t="shared" si="97"/>
        <v>5.2199999999999989</v>
      </c>
      <c r="J1533" s="154"/>
    </row>
    <row r="1534" spans="1:10">
      <c r="A1534" t="s">
        <v>239</v>
      </c>
      <c r="B1534" s="153" t="s">
        <v>1752</v>
      </c>
      <c r="C1534" s="154">
        <v>5.54</v>
      </c>
      <c r="D1534" s="154">
        <v>0.358902</v>
      </c>
      <c r="E1534" s="154">
        <v>1.6E-2</v>
      </c>
      <c r="F1534" s="155">
        <f t="shared" si="96"/>
        <v>0.96</v>
      </c>
      <c r="G1534">
        <f t="shared" si="94"/>
        <v>0.6399999999999999</v>
      </c>
      <c r="H1534">
        <f t="shared" si="95"/>
        <v>0.48</v>
      </c>
      <c r="I1534">
        <f t="shared" si="97"/>
        <v>0.72</v>
      </c>
      <c r="J1534" s="154"/>
    </row>
    <row r="1535" spans="1:10">
      <c r="A1535" t="s">
        <v>239</v>
      </c>
      <c r="B1535" s="153" t="s">
        <v>1753</v>
      </c>
      <c r="C1535" s="154">
        <v>6.89</v>
      </c>
      <c r="D1535" s="154">
        <v>0.358902</v>
      </c>
      <c r="E1535" s="154">
        <v>0.02</v>
      </c>
      <c r="F1535" s="155">
        <f t="shared" si="96"/>
        <v>1.2</v>
      </c>
      <c r="G1535">
        <f t="shared" si="94"/>
        <v>0.79999999999999993</v>
      </c>
      <c r="H1535">
        <f t="shared" si="95"/>
        <v>0.6</v>
      </c>
      <c r="I1535">
        <f t="shared" si="97"/>
        <v>0.89999999999999991</v>
      </c>
      <c r="J1535" s="154"/>
    </row>
    <row r="1536" spans="1:10">
      <c r="A1536" t="s">
        <v>239</v>
      </c>
      <c r="B1536" s="153" t="s">
        <v>1754</v>
      </c>
      <c r="C1536" s="154">
        <v>46.5</v>
      </c>
      <c r="D1536" s="154">
        <v>0.358902</v>
      </c>
      <c r="E1536" s="154">
        <v>0.13200000000000001</v>
      </c>
      <c r="F1536" s="155">
        <f t="shared" si="96"/>
        <v>7.92</v>
      </c>
      <c r="G1536">
        <f t="shared" si="94"/>
        <v>5.2799999999999994</v>
      </c>
      <c r="H1536">
        <f t="shared" si="95"/>
        <v>3.96</v>
      </c>
      <c r="I1536">
        <f t="shared" si="97"/>
        <v>5.9399999999999995</v>
      </c>
      <c r="J1536" s="154"/>
    </row>
    <row r="1537" spans="1:10">
      <c r="A1537" t="s">
        <v>239</v>
      </c>
      <c r="B1537" s="153" t="s">
        <v>1755</v>
      </c>
      <c r="C1537" s="154">
        <v>50.4</v>
      </c>
      <c r="D1537" s="154">
        <v>0.358902</v>
      </c>
      <c r="E1537" s="154">
        <v>0.14000000000000001</v>
      </c>
      <c r="F1537" s="155">
        <f t="shared" si="96"/>
        <v>8.4</v>
      </c>
      <c r="G1537">
        <f t="shared" si="94"/>
        <v>5.6</v>
      </c>
      <c r="H1537">
        <f t="shared" si="95"/>
        <v>4.2</v>
      </c>
      <c r="I1537">
        <f t="shared" si="97"/>
        <v>6.3000000000000007</v>
      </c>
      <c r="J1537" s="154"/>
    </row>
    <row r="1538" spans="1:10">
      <c r="A1538" t="s">
        <v>239</v>
      </c>
      <c r="B1538" s="153" t="s">
        <v>1756</v>
      </c>
      <c r="C1538" s="154">
        <v>55.1</v>
      </c>
      <c r="D1538" s="154">
        <v>0.358902</v>
      </c>
      <c r="E1538" s="154">
        <v>0.156</v>
      </c>
      <c r="F1538" s="155">
        <f t="shared" si="96"/>
        <v>9.36</v>
      </c>
      <c r="G1538">
        <f t="shared" ref="G1538:G1601" si="98">40/60*F1538</f>
        <v>6.2399999999999993</v>
      </c>
      <c r="H1538">
        <f t="shared" ref="H1538:H1601" si="99">(30/60*F1538)</f>
        <v>4.68</v>
      </c>
      <c r="I1538">
        <f t="shared" si="97"/>
        <v>7.02</v>
      </c>
      <c r="J1538" s="154"/>
    </row>
    <row r="1539" spans="1:10">
      <c r="A1539" t="s">
        <v>239</v>
      </c>
      <c r="B1539" s="153" t="s">
        <v>1757</v>
      </c>
      <c r="C1539" s="154">
        <v>8.23</v>
      </c>
      <c r="D1539" s="154">
        <v>0.358902</v>
      </c>
      <c r="E1539" s="154">
        <v>2.4E-2</v>
      </c>
      <c r="F1539" s="155">
        <f t="shared" ref="F1539:F1602" si="100">E1539*60</f>
        <v>1.44</v>
      </c>
      <c r="G1539">
        <f t="shared" si="98"/>
        <v>0.96</v>
      </c>
      <c r="H1539">
        <f t="shared" si="99"/>
        <v>0.72</v>
      </c>
      <c r="I1539">
        <f t="shared" ref="I1539:I1602" si="101">45/60*F1539</f>
        <v>1.08</v>
      </c>
      <c r="J1539" s="154"/>
    </row>
    <row r="1540" spans="1:10">
      <c r="A1540" t="s">
        <v>239</v>
      </c>
      <c r="B1540" s="153" t="s">
        <v>1758</v>
      </c>
      <c r="C1540" s="154">
        <v>9.56</v>
      </c>
      <c r="D1540" s="154">
        <v>0.358902</v>
      </c>
      <c r="E1540" s="154">
        <v>2.8000000000000004E-2</v>
      </c>
      <c r="F1540" s="155">
        <f t="shared" si="100"/>
        <v>1.6800000000000002</v>
      </c>
      <c r="G1540">
        <f t="shared" si="98"/>
        <v>1.1200000000000001</v>
      </c>
      <c r="H1540">
        <f t="shared" si="99"/>
        <v>0.84000000000000008</v>
      </c>
      <c r="I1540">
        <f t="shared" si="101"/>
        <v>1.2600000000000002</v>
      </c>
      <c r="J1540" s="154"/>
    </row>
    <row r="1541" spans="1:10">
      <c r="A1541" t="s">
        <v>239</v>
      </c>
      <c r="B1541" s="153" t="s">
        <v>1759</v>
      </c>
      <c r="C1541" s="154">
        <v>9.83</v>
      </c>
      <c r="D1541" s="154">
        <v>0.358902</v>
      </c>
      <c r="E1541" s="154">
        <v>2.8000000000000004E-2</v>
      </c>
      <c r="F1541" s="155">
        <f t="shared" si="100"/>
        <v>1.6800000000000002</v>
      </c>
      <c r="G1541">
        <f t="shared" si="98"/>
        <v>1.1200000000000001</v>
      </c>
      <c r="H1541">
        <f t="shared" si="99"/>
        <v>0.84000000000000008</v>
      </c>
      <c r="I1541">
        <f t="shared" si="101"/>
        <v>1.2600000000000002</v>
      </c>
      <c r="J1541" s="154"/>
    </row>
    <row r="1542" spans="1:10">
      <c r="A1542" t="s">
        <v>239</v>
      </c>
      <c r="B1542" s="153" t="s">
        <v>1760</v>
      </c>
      <c r="C1542" s="154">
        <v>10.9</v>
      </c>
      <c r="D1542" s="154">
        <v>0.358902</v>
      </c>
      <c r="E1542" s="154">
        <v>3.2000000000000001E-2</v>
      </c>
      <c r="F1542" s="155">
        <f t="shared" si="100"/>
        <v>1.92</v>
      </c>
      <c r="G1542">
        <f t="shared" si="98"/>
        <v>1.2799999999999998</v>
      </c>
      <c r="H1542">
        <f t="shared" si="99"/>
        <v>0.96</v>
      </c>
      <c r="I1542">
        <f t="shared" si="101"/>
        <v>1.44</v>
      </c>
      <c r="J1542" s="154"/>
    </row>
    <row r="1543" spans="1:10">
      <c r="A1543" t="s">
        <v>239</v>
      </c>
      <c r="B1543" s="153" t="s">
        <v>1761</v>
      </c>
      <c r="C1543" s="154">
        <v>12.2</v>
      </c>
      <c r="D1543" s="154">
        <v>0.358902</v>
      </c>
      <c r="E1543" s="154">
        <v>3.5999999999999997E-2</v>
      </c>
      <c r="F1543" s="155">
        <f t="shared" si="100"/>
        <v>2.1599999999999997</v>
      </c>
      <c r="G1543">
        <f t="shared" si="98"/>
        <v>1.4399999999999997</v>
      </c>
      <c r="H1543">
        <f t="shared" si="99"/>
        <v>1.0799999999999998</v>
      </c>
      <c r="I1543">
        <f t="shared" si="101"/>
        <v>1.6199999999999997</v>
      </c>
      <c r="J1543" s="154"/>
    </row>
    <row r="1544" spans="1:10">
      <c r="A1544" t="s">
        <v>239</v>
      </c>
      <c r="B1544" s="153" t="s">
        <v>1762</v>
      </c>
      <c r="C1544" s="154">
        <v>13.5</v>
      </c>
      <c r="D1544" s="154">
        <v>0.358902</v>
      </c>
      <c r="E1544" s="154">
        <v>3.5999999999999997E-2</v>
      </c>
      <c r="F1544" s="155">
        <f t="shared" si="100"/>
        <v>2.1599999999999997</v>
      </c>
      <c r="G1544">
        <f t="shared" si="98"/>
        <v>1.4399999999999997</v>
      </c>
      <c r="H1544">
        <f t="shared" si="99"/>
        <v>1.0799999999999998</v>
      </c>
      <c r="I1544">
        <f t="shared" si="101"/>
        <v>1.6199999999999997</v>
      </c>
      <c r="J1544" s="154"/>
    </row>
    <row r="1545" spans="1:10">
      <c r="A1545" t="s">
        <v>239</v>
      </c>
      <c r="B1545" s="153" t="s">
        <v>1763</v>
      </c>
      <c r="C1545" s="154">
        <v>14.5</v>
      </c>
      <c r="D1545" s="154">
        <v>0.358902</v>
      </c>
      <c r="E1545" s="154">
        <v>0.04</v>
      </c>
      <c r="F1545" s="155">
        <f t="shared" si="100"/>
        <v>2.4</v>
      </c>
      <c r="G1545">
        <f t="shared" si="98"/>
        <v>1.5999999999999999</v>
      </c>
      <c r="H1545">
        <f t="shared" si="99"/>
        <v>1.2</v>
      </c>
      <c r="I1545">
        <f t="shared" si="101"/>
        <v>1.7999999999999998</v>
      </c>
      <c r="J1545" s="154"/>
    </row>
    <row r="1546" spans="1:10">
      <c r="A1546" t="s">
        <v>239</v>
      </c>
      <c r="B1546" s="153" t="s">
        <v>1764</v>
      </c>
      <c r="C1546" s="154">
        <v>15</v>
      </c>
      <c r="D1546" s="154">
        <v>0.358902</v>
      </c>
      <c r="E1546" s="154">
        <v>4.3999999999999997E-2</v>
      </c>
      <c r="F1546" s="155">
        <f t="shared" si="100"/>
        <v>2.6399999999999997</v>
      </c>
      <c r="G1546">
        <f t="shared" si="98"/>
        <v>1.7599999999999998</v>
      </c>
      <c r="H1546">
        <f t="shared" si="99"/>
        <v>1.3199999999999998</v>
      </c>
      <c r="I1546">
        <f t="shared" si="101"/>
        <v>1.9799999999999998</v>
      </c>
      <c r="J1546" s="154"/>
    </row>
    <row r="1547" spans="1:10">
      <c r="A1547" t="s">
        <v>239</v>
      </c>
      <c r="B1547" s="153" t="s">
        <v>1765</v>
      </c>
      <c r="C1547" s="154">
        <v>16</v>
      </c>
      <c r="D1547" s="154">
        <v>0.358902</v>
      </c>
      <c r="E1547" s="154">
        <v>4.3999999999999997E-2</v>
      </c>
      <c r="F1547" s="155">
        <f t="shared" si="100"/>
        <v>2.6399999999999997</v>
      </c>
      <c r="G1547">
        <f t="shared" si="98"/>
        <v>1.7599999999999998</v>
      </c>
      <c r="H1547">
        <f t="shared" si="99"/>
        <v>1.3199999999999998</v>
      </c>
      <c r="I1547">
        <f t="shared" si="101"/>
        <v>1.9799999999999998</v>
      </c>
      <c r="J1547" s="154"/>
    </row>
    <row r="1548" spans="1:10">
      <c r="A1548" t="s">
        <v>239</v>
      </c>
      <c r="B1548" s="153" t="s">
        <v>1766</v>
      </c>
      <c r="C1548" s="154">
        <v>16.8</v>
      </c>
      <c r="D1548" s="154">
        <v>0.358902</v>
      </c>
      <c r="E1548" s="154">
        <v>4.8000000000000001E-2</v>
      </c>
      <c r="F1548" s="155">
        <f t="shared" si="100"/>
        <v>2.88</v>
      </c>
      <c r="G1548">
        <f t="shared" si="98"/>
        <v>1.92</v>
      </c>
      <c r="H1548">
        <f t="shared" si="99"/>
        <v>1.44</v>
      </c>
      <c r="I1548">
        <f t="shared" si="101"/>
        <v>2.16</v>
      </c>
      <c r="J1548" s="154"/>
    </row>
    <row r="1549" spans="1:10">
      <c r="A1549" t="s">
        <v>239</v>
      </c>
      <c r="B1549" s="153" t="s">
        <v>1767</v>
      </c>
      <c r="C1549" s="154">
        <v>18.5</v>
      </c>
      <c r="D1549" s="154">
        <v>0.358902</v>
      </c>
      <c r="E1549" s="154">
        <v>5.2000000000000005E-2</v>
      </c>
      <c r="F1549" s="155">
        <f t="shared" si="100"/>
        <v>3.12</v>
      </c>
      <c r="G1549">
        <f t="shared" si="98"/>
        <v>2.08</v>
      </c>
      <c r="H1549">
        <f t="shared" si="99"/>
        <v>1.56</v>
      </c>
      <c r="I1549">
        <f t="shared" si="101"/>
        <v>2.34</v>
      </c>
      <c r="J1549" s="154"/>
    </row>
    <row r="1550" spans="1:10">
      <c r="A1550" t="s">
        <v>239</v>
      </c>
      <c r="B1550" s="153" t="s">
        <v>1768</v>
      </c>
      <c r="C1550" s="154">
        <v>18.8</v>
      </c>
      <c r="D1550" s="154">
        <v>0.358902</v>
      </c>
      <c r="E1550" s="154">
        <v>5.2000000000000005E-2</v>
      </c>
      <c r="F1550" s="155">
        <f t="shared" si="100"/>
        <v>3.12</v>
      </c>
      <c r="G1550">
        <f t="shared" si="98"/>
        <v>2.08</v>
      </c>
      <c r="H1550">
        <f t="shared" si="99"/>
        <v>1.56</v>
      </c>
      <c r="I1550">
        <f t="shared" si="101"/>
        <v>2.34</v>
      </c>
      <c r="J1550" s="154"/>
    </row>
    <row r="1551" spans="1:10">
      <c r="A1551" t="s">
        <v>239</v>
      </c>
      <c r="B1551" s="153" t="s">
        <v>1769</v>
      </c>
      <c r="C1551" s="154">
        <v>21</v>
      </c>
      <c r="D1551" s="154">
        <v>0.358902</v>
      </c>
      <c r="E1551" s="154">
        <v>0.06</v>
      </c>
      <c r="F1551" s="155">
        <f t="shared" si="100"/>
        <v>3.5999999999999996</v>
      </c>
      <c r="G1551">
        <f t="shared" si="98"/>
        <v>2.3999999999999995</v>
      </c>
      <c r="H1551">
        <f t="shared" si="99"/>
        <v>1.7999999999999998</v>
      </c>
      <c r="I1551">
        <f t="shared" si="101"/>
        <v>2.6999999999999997</v>
      </c>
      <c r="J1551" s="154"/>
    </row>
    <row r="1552" spans="1:10">
      <c r="A1552" t="s">
        <v>239</v>
      </c>
      <c r="B1552" s="153" t="s">
        <v>1770</v>
      </c>
      <c r="C1552" s="154">
        <v>22.9</v>
      </c>
      <c r="D1552" s="154">
        <v>0.358902</v>
      </c>
      <c r="E1552" s="154">
        <v>6.4000000000000001E-2</v>
      </c>
      <c r="F1552" s="155">
        <f t="shared" si="100"/>
        <v>3.84</v>
      </c>
      <c r="G1552">
        <f t="shared" si="98"/>
        <v>2.5599999999999996</v>
      </c>
      <c r="H1552">
        <f t="shared" si="99"/>
        <v>1.92</v>
      </c>
      <c r="I1552">
        <f t="shared" si="101"/>
        <v>2.88</v>
      </c>
      <c r="J1552" s="154"/>
    </row>
    <row r="1553" spans="1:10">
      <c r="A1553" t="s">
        <v>239</v>
      </c>
      <c r="B1553" s="153" t="s">
        <v>1771</v>
      </c>
      <c r="C1553" s="154">
        <v>4.2</v>
      </c>
      <c r="D1553" s="154">
        <v>0.36109999999999998</v>
      </c>
      <c r="E1553" s="154">
        <v>1.2E-2</v>
      </c>
      <c r="F1553" s="155">
        <f t="shared" si="100"/>
        <v>0.72</v>
      </c>
      <c r="G1553">
        <f t="shared" si="98"/>
        <v>0.48</v>
      </c>
      <c r="H1553">
        <f t="shared" si="99"/>
        <v>0.36</v>
      </c>
      <c r="I1553">
        <f t="shared" si="101"/>
        <v>0.54</v>
      </c>
      <c r="J1553" s="154"/>
    </row>
    <row r="1554" spans="1:10">
      <c r="A1554" t="s">
        <v>239</v>
      </c>
      <c r="B1554" s="153" t="s">
        <v>1772</v>
      </c>
      <c r="C1554" s="154">
        <v>25.9</v>
      </c>
      <c r="D1554" s="154">
        <v>0.36109999999999998</v>
      </c>
      <c r="E1554" s="154">
        <v>7.1999999999999995E-2</v>
      </c>
      <c r="F1554" s="155">
        <f t="shared" si="100"/>
        <v>4.3199999999999994</v>
      </c>
      <c r="G1554">
        <f t="shared" si="98"/>
        <v>2.8799999999999994</v>
      </c>
      <c r="H1554">
        <f t="shared" si="99"/>
        <v>2.1599999999999997</v>
      </c>
      <c r="I1554">
        <f t="shared" si="101"/>
        <v>3.2399999999999993</v>
      </c>
      <c r="J1554" s="154"/>
    </row>
    <row r="1555" spans="1:10">
      <c r="A1555" t="s">
        <v>239</v>
      </c>
      <c r="B1555" s="153" t="s">
        <v>1773</v>
      </c>
      <c r="C1555" s="154">
        <v>31.6</v>
      </c>
      <c r="D1555" s="154">
        <v>0.36109999999999998</v>
      </c>
      <c r="E1555" s="154">
        <v>8.7999999999999995E-2</v>
      </c>
      <c r="F1555" s="155">
        <f t="shared" si="100"/>
        <v>5.2799999999999994</v>
      </c>
      <c r="G1555">
        <f t="shared" si="98"/>
        <v>3.5199999999999996</v>
      </c>
      <c r="H1555">
        <f t="shared" si="99"/>
        <v>2.6399999999999997</v>
      </c>
      <c r="I1555">
        <f t="shared" si="101"/>
        <v>3.9599999999999995</v>
      </c>
      <c r="J1555" s="154"/>
    </row>
    <row r="1556" spans="1:10">
      <c r="A1556" t="s">
        <v>239</v>
      </c>
      <c r="B1556" s="153" t="s">
        <v>1774</v>
      </c>
      <c r="C1556" s="154">
        <v>36.99</v>
      </c>
      <c r="D1556" s="154">
        <v>0.36109999999999998</v>
      </c>
      <c r="E1556" s="154">
        <v>0.10400000000000001</v>
      </c>
      <c r="F1556" s="155">
        <f t="shared" si="100"/>
        <v>6.24</v>
      </c>
      <c r="G1556">
        <f t="shared" si="98"/>
        <v>4.16</v>
      </c>
      <c r="H1556">
        <f t="shared" si="99"/>
        <v>3.12</v>
      </c>
      <c r="I1556">
        <f t="shared" si="101"/>
        <v>4.68</v>
      </c>
      <c r="J1556" s="154"/>
    </row>
    <row r="1557" spans="1:10">
      <c r="A1557" t="s">
        <v>239</v>
      </c>
      <c r="B1557" s="153" t="s">
        <v>1775</v>
      </c>
      <c r="C1557" s="154">
        <v>5.57</v>
      </c>
      <c r="D1557" s="154">
        <v>0.36109999999999998</v>
      </c>
      <c r="E1557" s="154">
        <v>1.6E-2</v>
      </c>
      <c r="F1557" s="155">
        <f t="shared" si="100"/>
        <v>0.96</v>
      </c>
      <c r="G1557">
        <f t="shared" si="98"/>
        <v>0.6399999999999999</v>
      </c>
      <c r="H1557">
        <f t="shared" si="99"/>
        <v>0.48</v>
      </c>
      <c r="I1557">
        <f t="shared" si="101"/>
        <v>0.72</v>
      </c>
      <c r="J1557" s="154"/>
    </row>
    <row r="1558" spans="1:10">
      <c r="A1558" t="s">
        <v>239</v>
      </c>
      <c r="B1558" s="153" t="s">
        <v>1776</v>
      </c>
      <c r="C1558" s="154">
        <v>6.94</v>
      </c>
      <c r="D1558" s="154">
        <v>0.36109999999999998</v>
      </c>
      <c r="E1558" s="154">
        <v>0.02</v>
      </c>
      <c r="F1558" s="155">
        <f t="shared" si="100"/>
        <v>1.2</v>
      </c>
      <c r="G1558">
        <f t="shared" si="98"/>
        <v>0.79999999999999993</v>
      </c>
      <c r="H1558">
        <f t="shared" si="99"/>
        <v>0.6</v>
      </c>
      <c r="I1558">
        <f t="shared" si="101"/>
        <v>0.89999999999999991</v>
      </c>
      <c r="J1558" s="154"/>
    </row>
    <row r="1559" spans="1:10">
      <c r="A1559" t="s">
        <v>239</v>
      </c>
      <c r="B1559" s="153" t="s">
        <v>1777</v>
      </c>
      <c r="C1559" s="154">
        <v>8.2899999999999991</v>
      </c>
      <c r="D1559" s="154">
        <v>0.36109999999999998</v>
      </c>
      <c r="E1559" s="154">
        <v>2.4E-2</v>
      </c>
      <c r="F1559" s="155">
        <f t="shared" si="100"/>
        <v>1.44</v>
      </c>
      <c r="G1559">
        <f t="shared" si="98"/>
        <v>0.96</v>
      </c>
      <c r="H1559">
        <f t="shared" si="99"/>
        <v>0.72</v>
      </c>
      <c r="I1559">
        <f t="shared" si="101"/>
        <v>1.08</v>
      </c>
      <c r="J1559" s="154"/>
    </row>
    <row r="1560" spans="1:10">
      <c r="A1560" t="s">
        <v>239</v>
      </c>
      <c r="B1560" s="153" t="s">
        <v>1778</v>
      </c>
      <c r="C1560" s="154">
        <v>9.6199999999999992</v>
      </c>
      <c r="D1560" s="154">
        <v>0.36109999999999998</v>
      </c>
      <c r="E1560" s="154">
        <v>2.8000000000000004E-2</v>
      </c>
      <c r="F1560" s="155">
        <f t="shared" si="100"/>
        <v>1.6800000000000002</v>
      </c>
      <c r="G1560">
        <f t="shared" si="98"/>
        <v>1.1200000000000001</v>
      </c>
      <c r="H1560">
        <f t="shared" si="99"/>
        <v>0.84000000000000008</v>
      </c>
      <c r="I1560">
        <f t="shared" si="101"/>
        <v>1.2600000000000002</v>
      </c>
      <c r="J1560" s="154"/>
    </row>
    <row r="1561" spans="1:10">
      <c r="A1561" t="s">
        <v>239</v>
      </c>
      <c r="B1561" s="153" t="s">
        <v>1779</v>
      </c>
      <c r="C1561" s="154">
        <v>10.95</v>
      </c>
      <c r="D1561" s="154">
        <v>0.36109999999999998</v>
      </c>
      <c r="E1561" s="154">
        <v>3.2000000000000001E-2</v>
      </c>
      <c r="F1561" s="155">
        <f t="shared" si="100"/>
        <v>1.92</v>
      </c>
      <c r="G1561">
        <f t="shared" si="98"/>
        <v>1.2799999999999998</v>
      </c>
      <c r="H1561">
        <f t="shared" si="99"/>
        <v>0.96</v>
      </c>
      <c r="I1561">
        <f t="shared" si="101"/>
        <v>1.44</v>
      </c>
      <c r="J1561" s="154"/>
    </row>
    <row r="1562" spans="1:10">
      <c r="A1562" t="s">
        <v>239</v>
      </c>
      <c r="B1562" s="153" t="s">
        <v>1780</v>
      </c>
      <c r="C1562" s="154">
        <v>13.56</v>
      </c>
      <c r="D1562" s="154">
        <v>0.36109999999999998</v>
      </c>
      <c r="E1562" s="154">
        <v>3.5999999999999997E-2</v>
      </c>
      <c r="F1562" s="155">
        <f t="shared" si="100"/>
        <v>2.1599999999999997</v>
      </c>
      <c r="G1562">
        <f t="shared" si="98"/>
        <v>1.4399999999999997</v>
      </c>
      <c r="H1562">
        <f t="shared" si="99"/>
        <v>1.0799999999999998</v>
      </c>
      <c r="I1562">
        <f t="shared" si="101"/>
        <v>1.6199999999999997</v>
      </c>
      <c r="J1562" s="154"/>
    </row>
    <row r="1563" spans="1:10">
      <c r="A1563" t="s">
        <v>239</v>
      </c>
      <c r="B1563" s="153" t="s">
        <v>1781</v>
      </c>
      <c r="C1563" s="154">
        <v>16.13</v>
      </c>
      <c r="D1563" s="154">
        <v>0.36109999999999998</v>
      </c>
      <c r="E1563" s="154">
        <v>4.3999999999999997E-2</v>
      </c>
      <c r="F1563" s="155">
        <f t="shared" si="100"/>
        <v>2.6399999999999997</v>
      </c>
      <c r="G1563">
        <f t="shared" si="98"/>
        <v>1.7599999999999998</v>
      </c>
      <c r="H1563">
        <f t="shared" si="99"/>
        <v>1.3199999999999998</v>
      </c>
      <c r="I1563">
        <f t="shared" si="101"/>
        <v>1.9799999999999998</v>
      </c>
      <c r="J1563" s="154"/>
    </row>
    <row r="1564" spans="1:10">
      <c r="A1564" t="s">
        <v>239</v>
      </c>
      <c r="B1564" s="153" t="s">
        <v>1782</v>
      </c>
      <c r="C1564" s="154">
        <v>17.39</v>
      </c>
      <c r="D1564" s="154">
        <v>0.36109999999999998</v>
      </c>
      <c r="E1564" s="154">
        <v>4.8000000000000001E-2</v>
      </c>
      <c r="F1564" s="155">
        <f t="shared" si="100"/>
        <v>2.88</v>
      </c>
      <c r="G1564">
        <f t="shared" si="98"/>
        <v>1.92</v>
      </c>
      <c r="H1564">
        <f t="shared" si="99"/>
        <v>1.44</v>
      </c>
      <c r="I1564">
        <f t="shared" si="101"/>
        <v>2.16</v>
      </c>
      <c r="J1564" s="154"/>
    </row>
    <row r="1565" spans="1:10">
      <c r="A1565" t="s">
        <v>239</v>
      </c>
      <c r="B1565" s="153" t="s">
        <v>1783</v>
      </c>
      <c r="C1565" s="154">
        <v>18.64</v>
      </c>
      <c r="D1565" s="154">
        <v>0.36109999999999998</v>
      </c>
      <c r="E1565" s="154">
        <v>5.2000000000000005E-2</v>
      </c>
      <c r="F1565" s="155">
        <f t="shared" si="100"/>
        <v>3.12</v>
      </c>
      <c r="G1565">
        <f t="shared" si="98"/>
        <v>2.08</v>
      </c>
      <c r="H1565">
        <f t="shared" si="99"/>
        <v>1.56</v>
      </c>
      <c r="I1565">
        <f t="shared" si="101"/>
        <v>2.34</v>
      </c>
      <c r="J1565" s="154"/>
    </row>
    <row r="1566" spans="1:10">
      <c r="A1566" t="s">
        <v>239</v>
      </c>
      <c r="B1566" s="153" t="s">
        <v>1784</v>
      </c>
      <c r="C1566" s="154">
        <v>19.88</v>
      </c>
      <c r="D1566" s="154">
        <v>0.36109999999999998</v>
      </c>
      <c r="E1566" s="154">
        <v>5.6000000000000008E-2</v>
      </c>
      <c r="F1566" s="155">
        <f t="shared" si="100"/>
        <v>3.3600000000000003</v>
      </c>
      <c r="G1566">
        <f t="shared" si="98"/>
        <v>2.2400000000000002</v>
      </c>
      <c r="H1566">
        <f t="shared" si="99"/>
        <v>1.6800000000000002</v>
      </c>
      <c r="I1566">
        <f t="shared" si="101"/>
        <v>2.5200000000000005</v>
      </c>
      <c r="J1566" s="154"/>
    </row>
    <row r="1567" spans="1:10">
      <c r="A1567" t="s">
        <v>239</v>
      </c>
      <c r="B1567" s="153" t="s">
        <v>1785</v>
      </c>
      <c r="C1567" s="154">
        <v>21.11</v>
      </c>
      <c r="D1567" s="154">
        <v>0.36109999999999998</v>
      </c>
      <c r="E1567" s="154">
        <v>0.06</v>
      </c>
      <c r="F1567" s="155">
        <f t="shared" si="100"/>
        <v>3.5999999999999996</v>
      </c>
      <c r="G1567">
        <f t="shared" si="98"/>
        <v>2.3999999999999995</v>
      </c>
      <c r="H1567">
        <f t="shared" si="99"/>
        <v>1.7999999999999998</v>
      </c>
      <c r="I1567">
        <f t="shared" si="101"/>
        <v>2.6999999999999997</v>
      </c>
      <c r="J1567" s="154"/>
    </row>
    <row r="1568" spans="1:10">
      <c r="A1568" t="s">
        <v>239</v>
      </c>
      <c r="B1568" s="153" t="s">
        <v>1786</v>
      </c>
      <c r="C1568" s="154">
        <v>38.799999999999997</v>
      </c>
      <c r="D1568" s="154">
        <v>0.37052000000000002</v>
      </c>
      <c r="E1568" s="154">
        <v>0.10800000000000001</v>
      </c>
      <c r="F1568" s="155">
        <f t="shared" si="100"/>
        <v>6.48</v>
      </c>
      <c r="G1568">
        <f t="shared" si="98"/>
        <v>4.32</v>
      </c>
      <c r="H1568">
        <f t="shared" si="99"/>
        <v>3.24</v>
      </c>
      <c r="I1568">
        <f t="shared" si="101"/>
        <v>4.8600000000000003</v>
      </c>
      <c r="J1568" s="154"/>
    </row>
    <row r="1569" spans="1:10">
      <c r="A1569" t="s">
        <v>239</v>
      </c>
      <c r="B1569" s="153" t="s">
        <v>1787</v>
      </c>
      <c r="C1569" s="154">
        <v>44</v>
      </c>
      <c r="D1569" s="154">
        <v>0.37052000000000002</v>
      </c>
      <c r="E1569" s="154">
        <v>0.124</v>
      </c>
      <c r="F1569" s="155">
        <f t="shared" si="100"/>
        <v>7.4399999999999995</v>
      </c>
      <c r="G1569">
        <f t="shared" si="98"/>
        <v>4.9599999999999991</v>
      </c>
      <c r="H1569">
        <f t="shared" si="99"/>
        <v>3.7199999999999998</v>
      </c>
      <c r="I1569">
        <f t="shared" si="101"/>
        <v>5.58</v>
      </c>
      <c r="J1569" s="154"/>
    </row>
    <row r="1570" spans="1:10">
      <c r="A1570" t="s">
        <v>239</v>
      </c>
      <c r="B1570" s="153" t="s">
        <v>1788</v>
      </c>
      <c r="C1570" s="154">
        <v>48.9</v>
      </c>
      <c r="D1570" s="154">
        <v>0.37052000000000002</v>
      </c>
      <c r="E1570" s="154">
        <v>0.13600000000000001</v>
      </c>
      <c r="F1570" s="155">
        <f t="shared" si="100"/>
        <v>8.16</v>
      </c>
      <c r="G1570">
        <f t="shared" si="98"/>
        <v>5.4399999999999995</v>
      </c>
      <c r="H1570">
        <f t="shared" si="99"/>
        <v>4.08</v>
      </c>
      <c r="I1570">
        <f t="shared" si="101"/>
        <v>6.12</v>
      </c>
      <c r="J1570" s="154"/>
    </row>
    <row r="1571" spans="1:10">
      <c r="A1571" t="s">
        <v>239</v>
      </c>
      <c r="B1571" s="153" t="s">
        <v>1789</v>
      </c>
      <c r="C1571" s="154">
        <v>57.2</v>
      </c>
      <c r="D1571" s="154">
        <v>0.37052000000000002</v>
      </c>
      <c r="E1571" s="154">
        <v>0.16</v>
      </c>
      <c r="F1571" s="155">
        <f t="shared" si="100"/>
        <v>9.6</v>
      </c>
      <c r="G1571">
        <f t="shared" si="98"/>
        <v>6.3999999999999995</v>
      </c>
      <c r="H1571">
        <f t="shared" si="99"/>
        <v>4.8</v>
      </c>
      <c r="I1571">
        <f t="shared" si="101"/>
        <v>7.1999999999999993</v>
      </c>
      <c r="J1571" s="154"/>
    </row>
    <row r="1572" spans="1:10">
      <c r="A1572" t="s">
        <v>239</v>
      </c>
      <c r="B1572" s="153" t="s">
        <v>1790</v>
      </c>
      <c r="C1572" s="154">
        <v>63.7</v>
      </c>
      <c r="D1572" s="154">
        <v>0.37052000000000002</v>
      </c>
      <c r="E1572" s="154">
        <v>0.18</v>
      </c>
      <c r="F1572" s="155">
        <f t="shared" si="100"/>
        <v>10.799999999999999</v>
      </c>
      <c r="G1572">
        <f t="shared" si="98"/>
        <v>7.1999999999999993</v>
      </c>
      <c r="H1572">
        <f t="shared" si="99"/>
        <v>5.3999999999999995</v>
      </c>
      <c r="I1572">
        <f t="shared" si="101"/>
        <v>8.1</v>
      </c>
      <c r="J1572" s="154"/>
    </row>
    <row r="1573" spans="1:10">
      <c r="A1573" t="s">
        <v>239</v>
      </c>
      <c r="B1573" s="153" t="s">
        <v>1791</v>
      </c>
      <c r="C1573" s="154">
        <v>27.2</v>
      </c>
      <c r="D1573" s="154">
        <v>0.37052000000000002</v>
      </c>
      <c r="E1573" s="154">
        <v>7.5999999999999998E-2</v>
      </c>
      <c r="F1573" s="155">
        <f t="shared" si="100"/>
        <v>4.5599999999999996</v>
      </c>
      <c r="G1573">
        <f t="shared" si="98"/>
        <v>3.0399999999999996</v>
      </c>
      <c r="H1573">
        <f t="shared" si="99"/>
        <v>2.2799999999999998</v>
      </c>
      <c r="I1573">
        <f t="shared" si="101"/>
        <v>3.42</v>
      </c>
      <c r="J1573" s="154"/>
    </row>
    <row r="1574" spans="1:10">
      <c r="A1574" t="s">
        <v>239</v>
      </c>
      <c r="B1574" s="153" t="s">
        <v>1792</v>
      </c>
      <c r="C1574" s="154">
        <v>0.14000000000000001</v>
      </c>
      <c r="D1574" s="154">
        <v>3.7679999999999998E-2</v>
      </c>
      <c r="E1574" s="154">
        <v>0.01</v>
      </c>
      <c r="F1574" s="155">
        <f t="shared" si="100"/>
        <v>0.6</v>
      </c>
      <c r="G1574">
        <f t="shared" si="98"/>
        <v>0.39999999999999997</v>
      </c>
      <c r="H1574">
        <f t="shared" si="99"/>
        <v>0.3</v>
      </c>
      <c r="I1574">
        <f t="shared" si="101"/>
        <v>0.44999999999999996</v>
      </c>
      <c r="J1574" s="154"/>
    </row>
    <row r="1575" spans="1:10">
      <c r="A1575" t="s">
        <v>239</v>
      </c>
      <c r="B1575" s="153" t="s">
        <v>1793</v>
      </c>
      <c r="C1575" s="154">
        <v>0.19</v>
      </c>
      <c r="D1575" s="154">
        <v>3.7679999999999998E-2</v>
      </c>
      <c r="E1575" s="154">
        <v>0.01</v>
      </c>
      <c r="F1575" s="155">
        <f t="shared" si="100"/>
        <v>0.6</v>
      </c>
      <c r="G1575">
        <f t="shared" si="98"/>
        <v>0.39999999999999997</v>
      </c>
      <c r="H1575">
        <f t="shared" si="99"/>
        <v>0.3</v>
      </c>
      <c r="I1575">
        <f t="shared" si="101"/>
        <v>0.44999999999999996</v>
      </c>
      <c r="J1575" s="154"/>
    </row>
    <row r="1576" spans="1:10">
      <c r="A1576" t="s">
        <v>239</v>
      </c>
      <c r="B1576" s="153" t="s">
        <v>1794</v>
      </c>
      <c r="C1576" s="154">
        <v>0.27</v>
      </c>
      <c r="D1576" s="154">
        <v>3.7679999999999998E-2</v>
      </c>
      <c r="E1576" s="154">
        <v>0.01</v>
      </c>
      <c r="F1576" s="155">
        <f t="shared" si="100"/>
        <v>0.6</v>
      </c>
      <c r="G1576">
        <f t="shared" si="98"/>
        <v>0.39999999999999997</v>
      </c>
      <c r="H1576">
        <f t="shared" si="99"/>
        <v>0.3</v>
      </c>
      <c r="I1576">
        <f t="shared" si="101"/>
        <v>0.44999999999999996</v>
      </c>
      <c r="J1576" s="154"/>
    </row>
    <row r="1577" spans="1:10">
      <c r="A1577" t="s">
        <v>239</v>
      </c>
      <c r="B1577" s="153" t="s">
        <v>1795</v>
      </c>
      <c r="C1577" s="154">
        <v>0.33</v>
      </c>
      <c r="D1577" s="154">
        <v>3.7679999999999998E-2</v>
      </c>
      <c r="E1577" s="154">
        <v>0.01</v>
      </c>
      <c r="F1577" s="155">
        <f t="shared" si="100"/>
        <v>0.6</v>
      </c>
      <c r="G1577">
        <f t="shared" si="98"/>
        <v>0.39999999999999997</v>
      </c>
      <c r="H1577">
        <f t="shared" si="99"/>
        <v>0.3</v>
      </c>
      <c r="I1577">
        <f t="shared" si="101"/>
        <v>0.44999999999999996</v>
      </c>
      <c r="J1577" s="154"/>
    </row>
    <row r="1578" spans="1:10">
      <c r="A1578" t="s">
        <v>239</v>
      </c>
      <c r="B1578" s="153" t="s">
        <v>1796</v>
      </c>
      <c r="C1578" s="154">
        <v>0.39</v>
      </c>
      <c r="D1578" s="154">
        <v>3.7679999999999998E-2</v>
      </c>
      <c r="E1578" s="154">
        <v>0.01</v>
      </c>
      <c r="F1578" s="155">
        <f t="shared" si="100"/>
        <v>0.6</v>
      </c>
      <c r="G1578">
        <f t="shared" si="98"/>
        <v>0.39999999999999997</v>
      </c>
      <c r="H1578">
        <f t="shared" si="99"/>
        <v>0.3</v>
      </c>
      <c r="I1578">
        <f t="shared" si="101"/>
        <v>0.44999999999999996</v>
      </c>
      <c r="J1578" s="154"/>
    </row>
    <row r="1579" spans="1:10">
      <c r="A1579" t="s">
        <v>239</v>
      </c>
      <c r="B1579" s="153" t="s">
        <v>1797</v>
      </c>
      <c r="C1579" s="154">
        <v>0.44</v>
      </c>
      <c r="D1579" s="154">
        <v>3.7679999999999998E-2</v>
      </c>
      <c r="E1579" s="154">
        <v>0.01</v>
      </c>
      <c r="F1579" s="155">
        <f t="shared" si="100"/>
        <v>0.6</v>
      </c>
      <c r="G1579">
        <f t="shared" si="98"/>
        <v>0.39999999999999997</v>
      </c>
      <c r="H1579">
        <f t="shared" si="99"/>
        <v>0.3</v>
      </c>
      <c r="I1579">
        <f t="shared" si="101"/>
        <v>0.44999999999999996</v>
      </c>
      <c r="J1579" s="154"/>
    </row>
    <row r="1580" spans="1:10">
      <c r="A1580" t="s">
        <v>239</v>
      </c>
      <c r="B1580" s="153" t="s">
        <v>1798</v>
      </c>
      <c r="C1580" s="154">
        <v>0.49</v>
      </c>
      <c r="D1580" s="154">
        <v>3.7679999999999998E-2</v>
      </c>
      <c r="E1580" s="154">
        <v>0.01</v>
      </c>
      <c r="F1580" s="155">
        <f t="shared" si="100"/>
        <v>0.6</v>
      </c>
      <c r="G1580">
        <f t="shared" si="98"/>
        <v>0.39999999999999997</v>
      </c>
      <c r="H1580">
        <f t="shared" si="99"/>
        <v>0.3</v>
      </c>
      <c r="I1580">
        <f t="shared" si="101"/>
        <v>0.44999999999999996</v>
      </c>
      <c r="J1580" s="154"/>
    </row>
    <row r="1581" spans="1:10">
      <c r="A1581" t="s">
        <v>239</v>
      </c>
      <c r="B1581" s="153" t="s">
        <v>1799</v>
      </c>
      <c r="C1581" s="154">
        <v>0.53</v>
      </c>
      <c r="D1581" s="154">
        <v>3.7679999999999998E-2</v>
      </c>
      <c r="E1581" s="154">
        <v>0.01</v>
      </c>
      <c r="F1581" s="155">
        <f t="shared" si="100"/>
        <v>0.6</v>
      </c>
      <c r="G1581">
        <f t="shared" si="98"/>
        <v>0.39999999999999997</v>
      </c>
      <c r="H1581">
        <f t="shared" si="99"/>
        <v>0.3</v>
      </c>
      <c r="I1581">
        <f t="shared" si="101"/>
        <v>0.44999999999999996</v>
      </c>
      <c r="J1581" s="154"/>
    </row>
    <row r="1582" spans="1:10">
      <c r="A1582" t="s">
        <v>239</v>
      </c>
      <c r="B1582" s="153" t="s">
        <v>1800</v>
      </c>
      <c r="C1582" s="154">
        <v>0.59</v>
      </c>
      <c r="D1582" s="154">
        <v>3.7679999999999998E-2</v>
      </c>
      <c r="E1582" s="154">
        <v>0.01</v>
      </c>
      <c r="F1582" s="155">
        <f t="shared" si="100"/>
        <v>0.6</v>
      </c>
      <c r="G1582">
        <f t="shared" si="98"/>
        <v>0.39999999999999997</v>
      </c>
      <c r="H1582">
        <f t="shared" si="99"/>
        <v>0.3</v>
      </c>
      <c r="I1582">
        <f t="shared" si="101"/>
        <v>0.44999999999999996</v>
      </c>
      <c r="J1582" s="154"/>
    </row>
    <row r="1583" spans="1:10">
      <c r="A1583" t="s">
        <v>239</v>
      </c>
      <c r="B1583" s="153" t="s">
        <v>1801</v>
      </c>
      <c r="C1583" s="154">
        <v>0.63</v>
      </c>
      <c r="D1583" s="154">
        <v>3.7679999999999998E-2</v>
      </c>
      <c r="E1583" s="154">
        <v>0.01</v>
      </c>
      <c r="F1583" s="155">
        <f t="shared" si="100"/>
        <v>0.6</v>
      </c>
      <c r="G1583">
        <f t="shared" si="98"/>
        <v>0.39999999999999997</v>
      </c>
      <c r="H1583">
        <f t="shared" si="99"/>
        <v>0.3</v>
      </c>
      <c r="I1583">
        <f t="shared" si="101"/>
        <v>0.44999999999999996</v>
      </c>
      <c r="J1583" s="154"/>
    </row>
    <row r="1584" spans="1:10">
      <c r="A1584" t="s">
        <v>239</v>
      </c>
      <c r="B1584" s="153" t="s">
        <v>1802</v>
      </c>
      <c r="C1584" s="154">
        <v>0.67</v>
      </c>
      <c r="D1584" s="154">
        <v>3.7679999999999998E-2</v>
      </c>
      <c r="E1584" s="154">
        <v>0.01</v>
      </c>
      <c r="F1584" s="155">
        <f t="shared" si="100"/>
        <v>0.6</v>
      </c>
      <c r="G1584">
        <f t="shared" si="98"/>
        <v>0.39999999999999997</v>
      </c>
      <c r="H1584">
        <f t="shared" si="99"/>
        <v>0.3</v>
      </c>
      <c r="I1584">
        <f t="shared" si="101"/>
        <v>0.44999999999999996</v>
      </c>
      <c r="J1584" s="154"/>
    </row>
    <row r="1585" spans="1:10">
      <c r="A1585" t="s">
        <v>239</v>
      </c>
      <c r="B1585" s="153" t="s">
        <v>1803</v>
      </c>
      <c r="C1585" s="154">
        <v>0.7</v>
      </c>
      <c r="D1585" s="154">
        <v>3.7679999999999998E-2</v>
      </c>
      <c r="E1585" s="154">
        <v>0.01</v>
      </c>
      <c r="F1585" s="155">
        <f t="shared" si="100"/>
        <v>0.6</v>
      </c>
      <c r="G1585">
        <f t="shared" si="98"/>
        <v>0.39999999999999997</v>
      </c>
      <c r="H1585">
        <f t="shared" si="99"/>
        <v>0.3</v>
      </c>
      <c r="I1585">
        <f t="shared" si="101"/>
        <v>0.44999999999999996</v>
      </c>
      <c r="J1585" s="154"/>
    </row>
    <row r="1586" spans="1:10">
      <c r="A1586" t="s">
        <v>239</v>
      </c>
      <c r="B1586" s="153" t="s">
        <v>1804</v>
      </c>
      <c r="C1586" s="154">
        <v>0.73</v>
      </c>
      <c r="D1586" s="154">
        <v>3.7679999999999998E-2</v>
      </c>
      <c r="E1586" s="154">
        <v>0.01</v>
      </c>
      <c r="F1586" s="155">
        <f t="shared" si="100"/>
        <v>0.6</v>
      </c>
      <c r="G1586">
        <f t="shared" si="98"/>
        <v>0.39999999999999997</v>
      </c>
      <c r="H1586">
        <f t="shared" si="99"/>
        <v>0.3</v>
      </c>
      <c r="I1586">
        <f t="shared" si="101"/>
        <v>0.44999999999999996</v>
      </c>
      <c r="J1586" s="154"/>
    </row>
    <row r="1587" spans="1:10">
      <c r="A1587" t="s">
        <v>239</v>
      </c>
      <c r="B1587" s="153" t="s">
        <v>1805</v>
      </c>
      <c r="C1587" s="154">
        <v>0.76</v>
      </c>
      <c r="D1587" s="154">
        <v>3.7679999999999998E-2</v>
      </c>
      <c r="E1587" s="154">
        <v>0.01</v>
      </c>
      <c r="F1587" s="155">
        <f t="shared" si="100"/>
        <v>0.6</v>
      </c>
      <c r="G1587">
        <f t="shared" si="98"/>
        <v>0.39999999999999997</v>
      </c>
      <c r="H1587">
        <f t="shared" si="99"/>
        <v>0.3</v>
      </c>
      <c r="I1587">
        <f t="shared" si="101"/>
        <v>0.44999999999999996</v>
      </c>
      <c r="J1587" s="154"/>
    </row>
    <row r="1588" spans="1:10">
      <c r="A1588" t="s">
        <v>239</v>
      </c>
      <c r="B1588" s="153" t="s">
        <v>1806</v>
      </c>
      <c r="C1588" s="154">
        <v>0.83</v>
      </c>
      <c r="D1588" s="154">
        <v>3.7679999999999998E-2</v>
      </c>
      <c r="E1588" s="154">
        <v>0.01</v>
      </c>
      <c r="F1588" s="155">
        <f t="shared" si="100"/>
        <v>0.6</v>
      </c>
      <c r="G1588">
        <f t="shared" si="98"/>
        <v>0.39999999999999997</v>
      </c>
      <c r="H1588">
        <f t="shared" si="99"/>
        <v>0.3</v>
      </c>
      <c r="I1588">
        <f t="shared" si="101"/>
        <v>0.44999999999999996</v>
      </c>
      <c r="J1588" s="154"/>
    </row>
    <row r="1589" spans="1:10">
      <c r="A1589" t="s">
        <v>239</v>
      </c>
      <c r="B1589" s="153" t="s">
        <v>1807</v>
      </c>
      <c r="C1589" s="154">
        <v>0.32</v>
      </c>
      <c r="D1589" s="154">
        <v>3.7679999999999998E-2</v>
      </c>
      <c r="E1589" s="154">
        <v>0.01</v>
      </c>
      <c r="F1589" s="155">
        <f t="shared" si="100"/>
        <v>0.6</v>
      </c>
      <c r="G1589">
        <f t="shared" si="98"/>
        <v>0.39999999999999997</v>
      </c>
      <c r="H1589">
        <f t="shared" si="99"/>
        <v>0.3</v>
      </c>
      <c r="I1589">
        <f t="shared" si="101"/>
        <v>0.44999999999999996</v>
      </c>
      <c r="J1589" s="154"/>
    </row>
    <row r="1590" spans="1:10">
      <c r="A1590" t="s">
        <v>239</v>
      </c>
      <c r="B1590" s="153" t="s">
        <v>1808</v>
      </c>
      <c r="C1590" s="154">
        <v>0.38</v>
      </c>
      <c r="D1590" s="154">
        <v>3.7679999999999998E-2</v>
      </c>
      <c r="E1590" s="154">
        <v>0.01</v>
      </c>
      <c r="F1590" s="155">
        <f t="shared" si="100"/>
        <v>0.6</v>
      </c>
      <c r="G1590">
        <f t="shared" si="98"/>
        <v>0.39999999999999997</v>
      </c>
      <c r="H1590">
        <f t="shared" si="99"/>
        <v>0.3</v>
      </c>
      <c r="I1590">
        <f t="shared" si="101"/>
        <v>0.44999999999999996</v>
      </c>
      <c r="J1590" s="154"/>
    </row>
    <row r="1591" spans="1:10">
      <c r="A1591" t="s">
        <v>239</v>
      </c>
      <c r="B1591" s="153" t="s">
        <v>1809</v>
      </c>
      <c r="C1591" s="154">
        <v>0.35</v>
      </c>
      <c r="D1591" s="154">
        <v>3.7679999999999998E-2</v>
      </c>
      <c r="E1591" s="154">
        <v>0.01</v>
      </c>
      <c r="F1591" s="155">
        <f t="shared" si="100"/>
        <v>0.6</v>
      </c>
      <c r="G1591">
        <f t="shared" si="98"/>
        <v>0.39999999999999997</v>
      </c>
      <c r="H1591">
        <f t="shared" si="99"/>
        <v>0.3</v>
      </c>
      <c r="I1591">
        <f t="shared" si="101"/>
        <v>0.44999999999999996</v>
      </c>
      <c r="J1591" s="154"/>
    </row>
    <row r="1592" spans="1:10">
      <c r="A1592" t="s">
        <v>239</v>
      </c>
      <c r="B1592" s="153" t="s">
        <v>1810</v>
      </c>
      <c r="C1592" s="154">
        <v>4.38</v>
      </c>
      <c r="D1592" s="154">
        <v>0.37680000000000002</v>
      </c>
      <c r="E1592" s="154">
        <v>1.2E-2</v>
      </c>
      <c r="F1592" s="155">
        <f t="shared" si="100"/>
        <v>0.72</v>
      </c>
      <c r="G1592">
        <f t="shared" si="98"/>
        <v>0.48</v>
      </c>
      <c r="H1592">
        <f t="shared" si="99"/>
        <v>0.36</v>
      </c>
      <c r="I1592">
        <f t="shared" si="101"/>
        <v>0.54</v>
      </c>
      <c r="J1592" s="154"/>
    </row>
    <row r="1593" spans="1:10">
      <c r="A1593" t="s">
        <v>239</v>
      </c>
      <c r="B1593" s="153" t="s">
        <v>1811</v>
      </c>
      <c r="C1593" s="154">
        <v>27.13</v>
      </c>
      <c r="D1593" s="154">
        <v>0.37680000000000002</v>
      </c>
      <c r="E1593" s="154">
        <v>7.5999999999999998E-2</v>
      </c>
      <c r="F1593" s="155">
        <f t="shared" si="100"/>
        <v>4.5599999999999996</v>
      </c>
      <c r="G1593">
        <f t="shared" si="98"/>
        <v>3.0399999999999996</v>
      </c>
      <c r="H1593">
        <f t="shared" si="99"/>
        <v>2.2799999999999998</v>
      </c>
      <c r="I1593">
        <f t="shared" si="101"/>
        <v>3.42</v>
      </c>
      <c r="J1593" s="154"/>
    </row>
    <row r="1594" spans="1:10">
      <c r="A1594" t="s">
        <v>239</v>
      </c>
      <c r="B1594" s="153" t="s">
        <v>1812</v>
      </c>
      <c r="C1594" s="154">
        <v>33.14</v>
      </c>
      <c r="D1594" s="154">
        <v>0.37680000000000002</v>
      </c>
      <c r="E1594" s="154">
        <v>9.1999999999999998E-2</v>
      </c>
      <c r="F1594" s="155">
        <f t="shared" si="100"/>
        <v>5.52</v>
      </c>
      <c r="G1594">
        <f t="shared" si="98"/>
        <v>3.6799999999999997</v>
      </c>
      <c r="H1594">
        <f t="shared" si="99"/>
        <v>2.76</v>
      </c>
      <c r="I1594">
        <f t="shared" si="101"/>
        <v>4.1399999999999997</v>
      </c>
      <c r="J1594" s="154"/>
    </row>
    <row r="1595" spans="1:10">
      <c r="A1595" t="s">
        <v>239</v>
      </c>
      <c r="B1595" s="153" t="s">
        <v>1813</v>
      </c>
      <c r="C1595" s="154">
        <v>38.840000000000003</v>
      </c>
      <c r="D1595" s="154">
        <v>0.37680000000000002</v>
      </c>
      <c r="E1595" s="154">
        <v>0.10800000000000001</v>
      </c>
      <c r="F1595" s="155">
        <f t="shared" si="100"/>
        <v>6.48</v>
      </c>
      <c r="G1595">
        <f t="shared" si="98"/>
        <v>4.32</v>
      </c>
      <c r="H1595">
        <f t="shared" si="99"/>
        <v>3.24</v>
      </c>
      <c r="I1595">
        <f t="shared" si="101"/>
        <v>4.8600000000000003</v>
      </c>
      <c r="J1595" s="154"/>
    </row>
    <row r="1596" spans="1:10">
      <c r="A1596" t="s">
        <v>239</v>
      </c>
      <c r="B1596" s="153" t="s">
        <v>1814</v>
      </c>
      <c r="C1596" s="154">
        <v>5.82</v>
      </c>
      <c r="D1596" s="154">
        <v>0.37680000000000002</v>
      </c>
      <c r="E1596" s="154">
        <v>1.6E-2</v>
      </c>
      <c r="F1596" s="155">
        <f t="shared" si="100"/>
        <v>0.96</v>
      </c>
      <c r="G1596">
        <f t="shared" si="98"/>
        <v>0.6399999999999999</v>
      </c>
      <c r="H1596">
        <f t="shared" si="99"/>
        <v>0.48</v>
      </c>
      <c r="I1596">
        <f t="shared" si="101"/>
        <v>0.72</v>
      </c>
      <c r="J1596" s="154"/>
    </row>
    <row r="1597" spans="1:10">
      <c r="A1597" t="s">
        <v>239</v>
      </c>
      <c r="B1597" s="153" t="s">
        <v>1815</v>
      </c>
      <c r="C1597" s="154">
        <v>6.39</v>
      </c>
      <c r="D1597" s="154">
        <v>0.37680000000000002</v>
      </c>
      <c r="E1597" s="154">
        <v>1.6E-2</v>
      </c>
      <c r="F1597" s="155">
        <f t="shared" si="100"/>
        <v>0.96</v>
      </c>
      <c r="G1597">
        <f t="shared" si="98"/>
        <v>0.6399999999999999</v>
      </c>
      <c r="H1597">
        <f t="shared" si="99"/>
        <v>0.48</v>
      </c>
      <c r="I1597">
        <f t="shared" si="101"/>
        <v>0.72</v>
      </c>
      <c r="J1597" s="154"/>
    </row>
    <row r="1598" spans="1:10">
      <c r="A1598" t="s">
        <v>239</v>
      </c>
      <c r="B1598" s="153" t="s">
        <v>1816</v>
      </c>
      <c r="C1598" s="154">
        <v>7.25</v>
      </c>
      <c r="D1598" s="154">
        <v>0.37680000000000002</v>
      </c>
      <c r="E1598" s="154">
        <v>0.02</v>
      </c>
      <c r="F1598" s="155">
        <f t="shared" si="100"/>
        <v>1.2</v>
      </c>
      <c r="G1598">
        <f t="shared" si="98"/>
        <v>0.79999999999999993</v>
      </c>
      <c r="H1598">
        <f t="shared" si="99"/>
        <v>0.6</v>
      </c>
      <c r="I1598">
        <f t="shared" si="101"/>
        <v>0.89999999999999991</v>
      </c>
      <c r="J1598" s="154"/>
    </row>
    <row r="1599" spans="1:10">
      <c r="A1599" t="s">
        <v>239</v>
      </c>
      <c r="B1599" s="153" t="s">
        <v>1817</v>
      </c>
      <c r="C1599" s="154">
        <v>49.32</v>
      </c>
      <c r="D1599" s="154">
        <v>0.37680000000000002</v>
      </c>
      <c r="E1599" s="154">
        <v>0.14000000000000001</v>
      </c>
      <c r="F1599" s="155">
        <f t="shared" si="100"/>
        <v>8.4</v>
      </c>
      <c r="G1599">
        <f t="shared" si="98"/>
        <v>5.6</v>
      </c>
      <c r="H1599">
        <f t="shared" si="99"/>
        <v>4.2</v>
      </c>
      <c r="I1599">
        <f t="shared" si="101"/>
        <v>6.3000000000000007</v>
      </c>
      <c r="J1599" s="154"/>
    </row>
    <row r="1600" spans="1:10">
      <c r="A1600" t="s">
        <v>239</v>
      </c>
      <c r="B1600" s="153" t="s">
        <v>1818</v>
      </c>
      <c r="C1600" s="154">
        <v>8.66</v>
      </c>
      <c r="D1600" s="154">
        <v>0.37680000000000002</v>
      </c>
      <c r="E1600" s="154">
        <v>2.4E-2</v>
      </c>
      <c r="F1600" s="155">
        <f t="shared" si="100"/>
        <v>1.44</v>
      </c>
      <c r="G1600">
        <f t="shared" si="98"/>
        <v>0.96</v>
      </c>
      <c r="H1600">
        <f t="shared" si="99"/>
        <v>0.72</v>
      </c>
      <c r="I1600">
        <f t="shared" si="101"/>
        <v>1.08</v>
      </c>
      <c r="J1600" s="154"/>
    </row>
    <row r="1601" spans="1:10">
      <c r="A1601" t="s">
        <v>239</v>
      </c>
      <c r="B1601" s="153" t="s">
        <v>1819</v>
      </c>
      <c r="C1601" s="154">
        <v>10.06</v>
      </c>
      <c r="D1601" s="154">
        <v>0.37680000000000002</v>
      </c>
      <c r="E1601" s="154">
        <v>2.8000000000000004E-2</v>
      </c>
      <c r="F1601" s="155">
        <f t="shared" si="100"/>
        <v>1.6800000000000002</v>
      </c>
      <c r="G1601">
        <f t="shared" si="98"/>
        <v>1.1200000000000001</v>
      </c>
      <c r="H1601">
        <f t="shared" si="99"/>
        <v>0.84000000000000008</v>
      </c>
      <c r="I1601">
        <f t="shared" si="101"/>
        <v>1.2600000000000002</v>
      </c>
      <c r="J1601" s="154"/>
    </row>
    <row r="1602" spans="1:10">
      <c r="A1602" t="s">
        <v>239</v>
      </c>
      <c r="B1602" s="153" t="s">
        <v>1820</v>
      </c>
      <c r="C1602" s="154">
        <v>11.44</v>
      </c>
      <c r="D1602" s="154">
        <v>0.37680000000000002</v>
      </c>
      <c r="E1602" s="154">
        <v>3.2000000000000001E-2</v>
      </c>
      <c r="F1602" s="155">
        <f t="shared" si="100"/>
        <v>1.92</v>
      </c>
      <c r="G1602">
        <f t="shared" ref="G1602:G1665" si="102">40/60*F1602</f>
        <v>1.2799999999999998</v>
      </c>
      <c r="H1602">
        <f t="shared" ref="H1602:H1665" si="103">(30/60*F1602)</f>
        <v>0.96</v>
      </c>
      <c r="I1602">
        <f t="shared" si="101"/>
        <v>1.44</v>
      </c>
      <c r="J1602" s="154"/>
    </row>
    <row r="1603" spans="1:10">
      <c r="A1603" t="s">
        <v>239</v>
      </c>
      <c r="B1603" s="153" t="s">
        <v>1821</v>
      </c>
      <c r="C1603" s="154">
        <v>12.82</v>
      </c>
      <c r="D1603" s="154">
        <v>0.37680000000000002</v>
      </c>
      <c r="E1603" s="154">
        <v>3.5999999999999997E-2</v>
      </c>
      <c r="F1603" s="155">
        <f t="shared" ref="F1603:F1666" si="104">E1603*60</f>
        <v>2.1599999999999997</v>
      </c>
      <c r="G1603">
        <f t="shared" si="102"/>
        <v>1.4399999999999997</v>
      </c>
      <c r="H1603">
        <f t="shared" si="103"/>
        <v>1.0799999999999998</v>
      </c>
      <c r="I1603">
        <f t="shared" ref="I1603:I1666" si="105">45/60*F1603</f>
        <v>1.6199999999999997</v>
      </c>
      <c r="J1603" s="154"/>
    </row>
    <row r="1604" spans="1:10">
      <c r="A1604" t="s">
        <v>239</v>
      </c>
      <c r="B1604" s="153" t="s">
        <v>1822</v>
      </c>
      <c r="C1604" s="154">
        <v>14.18</v>
      </c>
      <c r="D1604" s="154">
        <v>0.37680000000000002</v>
      </c>
      <c r="E1604" s="154">
        <v>0.04</v>
      </c>
      <c r="F1604" s="155">
        <f t="shared" si="104"/>
        <v>2.4</v>
      </c>
      <c r="G1604">
        <f t="shared" si="102"/>
        <v>1.5999999999999999</v>
      </c>
      <c r="H1604">
        <f t="shared" si="103"/>
        <v>1.2</v>
      </c>
      <c r="I1604">
        <f t="shared" si="105"/>
        <v>1.7999999999999998</v>
      </c>
      <c r="J1604" s="154"/>
    </row>
    <row r="1605" spans="1:10">
      <c r="A1605" t="s">
        <v>239</v>
      </c>
      <c r="B1605" s="153" t="s">
        <v>1823</v>
      </c>
      <c r="C1605" s="154">
        <v>16.87</v>
      </c>
      <c r="D1605" s="154">
        <v>0.37680000000000002</v>
      </c>
      <c r="E1605" s="154">
        <v>4.8000000000000001E-2</v>
      </c>
      <c r="F1605" s="155">
        <f t="shared" si="104"/>
        <v>2.88</v>
      </c>
      <c r="G1605">
        <f t="shared" si="102"/>
        <v>1.92</v>
      </c>
      <c r="H1605">
        <f t="shared" si="103"/>
        <v>1.44</v>
      </c>
      <c r="I1605">
        <f t="shared" si="105"/>
        <v>2.16</v>
      </c>
      <c r="J1605" s="154"/>
    </row>
    <row r="1606" spans="1:10">
      <c r="A1606" t="s">
        <v>239</v>
      </c>
      <c r="B1606" s="153" t="s">
        <v>1824</v>
      </c>
      <c r="C1606" s="154">
        <v>19.510000000000002</v>
      </c>
      <c r="D1606" s="154">
        <v>0.37680000000000002</v>
      </c>
      <c r="E1606" s="154">
        <v>5.6000000000000008E-2</v>
      </c>
      <c r="F1606" s="155">
        <f t="shared" si="104"/>
        <v>3.3600000000000003</v>
      </c>
      <c r="G1606">
        <f t="shared" si="102"/>
        <v>2.2400000000000002</v>
      </c>
      <c r="H1606">
        <f t="shared" si="103"/>
        <v>1.6800000000000002</v>
      </c>
      <c r="I1606">
        <f t="shared" si="105"/>
        <v>2.5200000000000005</v>
      </c>
      <c r="J1606" s="154"/>
    </row>
    <row r="1607" spans="1:10">
      <c r="A1607" t="s">
        <v>239</v>
      </c>
      <c r="B1607" s="153" t="s">
        <v>1825</v>
      </c>
      <c r="C1607" s="154">
        <v>20.81</v>
      </c>
      <c r="D1607" s="154">
        <v>0.37680000000000002</v>
      </c>
      <c r="E1607" s="154">
        <v>0.06</v>
      </c>
      <c r="F1607" s="155">
        <f t="shared" si="104"/>
        <v>3.5999999999999996</v>
      </c>
      <c r="G1607">
        <f t="shared" si="102"/>
        <v>2.3999999999999995</v>
      </c>
      <c r="H1607">
        <f t="shared" si="103"/>
        <v>1.7999999999999998</v>
      </c>
      <c r="I1607">
        <f t="shared" si="105"/>
        <v>2.6999999999999997</v>
      </c>
      <c r="J1607" s="154"/>
    </row>
    <row r="1608" spans="1:10">
      <c r="A1608" t="s">
        <v>239</v>
      </c>
      <c r="B1608" s="153" t="s">
        <v>1826</v>
      </c>
      <c r="C1608" s="154">
        <v>22.1</v>
      </c>
      <c r="D1608" s="154">
        <v>0.37680000000000002</v>
      </c>
      <c r="E1608" s="154">
        <v>0.06</v>
      </c>
      <c r="F1608" s="155">
        <f t="shared" si="104"/>
        <v>3.5999999999999996</v>
      </c>
      <c r="G1608">
        <f t="shared" si="102"/>
        <v>2.3999999999999995</v>
      </c>
      <c r="H1608">
        <f t="shared" si="103"/>
        <v>1.7999999999999998</v>
      </c>
      <c r="I1608">
        <f t="shared" si="105"/>
        <v>2.6999999999999997</v>
      </c>
      <c r="J1608" s="154"/>
    </row>
    <row r="1609" spans="1:10">
      <c r="A1609" t="s">
        <v>239</v>
      </c>
      <c r="B1609" s="153" t="s">
        <v>1827</v>
      </c>
      <c r="C1609" s="154">
        <v>24.64</v>
      </c>
      <c r="D1609" s="154">
        <v>0.37680000000000002</v>
      </c>
      <c r="E1609" s="154">
        <v>6.8000000000000005E-2</v>
      </c>
      <c r="F1609" s="155">
        <f t="shared" si="104"/>
        <v>4.08</v>
      </c>
      <c r="G1609">
        <f t="shared" si="102"/>
        <v>2.7199999999999998</v>
      </c>
      <c r="H1609">
        <f t="shared" si="103"/>
        <v>2.04</v>
      </c>
      <c r="I1609">
        <f t="shared" si="105"/>
        <v>3.06</v>
      </c>
      <c r="J1609" s="154"/>
    </row>
    <row r="1610" spans="1:10">
      <c r="A1610" t="s">
        <v>239</v>
      </c>
      <c r="B1610" s="153" t="s">
        <v>1828</v>
      </c>
      <c r="C1610" s="154">
        <v>4.57</v>
      </c>
      <c r="D1610" s="154">
        <v>0.39250000000000002</v>
      </c>
      <c r="E1610" s="154">
        <v>1.2E-2</v>
      </c>
      <c r="F1610" s="155">
        <f t="shared" si="104"/>
        <v>0.72</v>
      </c>
      <c r="G1610">
        <f t="shared" si="102"/>
        <v>0.48</v>
      </c>
      <c r="H1610">
        <f t="shared" si="103"/>
        <v>0.36</v>
      </c>
      <c r="I1610">
        <f t="shared" si="105"/>
        <v>0.54</v>
      </c>
      <c r="J1610" s="154"/>
    </row>
    <row r="1611" spans="1:10">
      <c r="A1611" t="s">
        <v>239</v>
      </c>
      <c r="B1611" s="153" t="s">
        <v>1829</v>
      </c>
      <c r="C1611" s="154">
        <v>28.36</v>
      </c>
      <c r="D1611" s="154">
        <v>0.39250000000000002</v>
      </c>
      <c r="E1611" s="154">
        <v>0.08</v>
      </c>
      <c r="F1611" s="155">
        <f t="shared" si="104"/>
        <v>4.8</v>
      </c>
      <c r="G1611">
        <f t="shared" si="102"/>
        <v>3.1999999999999997</v>
      </c>
      <c r="H1611">
        <f t="shared" si="103"/>
        <v>2.4</v>
      </c>
      <c r="I1611">
        <f t="shared" si="105"/>
        <v>3.5999999999999996</v>
      </c>
      <c r="J1611" s="154"/>
    </row>
    <row r="1612" spans="1:10">
      <c r="A1612" t="s">
        <v>239</v>
      </c>
      <c r="B1612" s="153" t="s">
        <v>1830</v>
      </c>
      <c r="C1612" s="154">
        <v>37.799999999999997</v>
      </c>
      <c r="D1612" s="154">
        <v>0.39250000000000002</v>
      </c>
      <c r="E1612" s="154">
        <v>0.10400000000000001</v>
      </c>
      <c r="F1612" s="155">
        <f t="shared" si="104"/>
        <v>6.24</v>
      </c>
      <c r="G1612">
        <f t="shared" si="102"/>
        <v>4.16</v>
      </c>
      <c r="H1612">
        <f t="shared" si="103"/>
        <v>3.12</v>
      </c>
      <c r="I1612">
        <f t="shared" si="105"/>
        <v>4.68</v>
      </c>
      <c r="J1612" s="154"/>
    </row>
    <row r="1613" spans="1:10">
      <c r="A1613" t="s">
        <v>239</v>
      </c>
      <c r="B1613" s="153" t="s">
        <v>1831</v>
      </c>
      <c r="C1613" s="154">
        <v>43.8</v>
      </c>
      <c r="D1613" s="154">
        <v>0.39250000000000002</v>
      </c>
      <c r="E1613" s="154">
        <v>0.124</v>
      </c>
      <c r="F1613" s="155">
        <f t="shared" si="104"/>
        <v>7.4399999999999995</v>
      </c>
      <c r="G1613">
        <f t="shared" si="102"/>
        <v>4.9599999999999991</v>
      </c>
      <c r="H1613">
        <f t="shared" si="103"/>
        <v>3.7199999999999998</v>
      </c>
      <c r="I1613">
        <f t="shared" si="105"/>
        <v>5.58</v>
      </c>
      <c r="J1613" s="154"/>
    </row>
    <row r="1614" spans="1:10">
      <c r="A1614" t="s">
        <v>239</v>
      </c>
      <c r="B1614" s="153" t="s">
        <v>1832</v>
      </c>
      <c r="C1614" s="154">
        <v>49.4</v>
      </c>
      <c r="D1614" s="154">
        <v>0.39250000000000002</v>
      </c>
      <c r="E1614" s="154">
        <v>0.14000000000000001</v>
      </c>
      <c r="F1614" s="155">
        <f t="shared" si="104"/>
        <v>8.4</v>
      </c>
      <c r="G1614">
        <f t="shared" si="102"/>
        <v>5.6</v>
      </c>
      <c r="H1614">
        <f t="shared" si="103"/>
        <v>4.2</v>
      </c>
      <c r="I1614">
        <f t="shared" si="105"/>
        <v>6.3000000000000007</v>
      </c>
      <c r="J1614" s="154"/>
    </row>
    <row r="1615" spans="1:10">
      <c r="A1615" t="s">
        <v>239</v>
      </c>
      <c r="B1615" s="153" t="s">
        <v>1833</v>
      </c>
      <c r="C1615" s="154">
        <v>6.07</v>
      </c>
      <c r="D1615" s="154">
        <v>0.39250000000000002</v>
      </c>
      <c r="E1615" s="154">
        <v>1.6E-2</v>
      </c>
      <c r="F1615" s="155">
        <f t="shared" si="104"/>
        <v>0.96</v>
      </c>
      <c r="G1615">
        <f t="shared" si="102"/>
        <v>0.6399999999999999</v>
      </c>
      <c r="H1615">
        <f t="shared" si="103"/>
        <v>0.48</v>
      </c>
      <c r="I1615">
        <f t="shared" si="105"/>
        <v>0.72</v>
      </c>
      <c r="J1615" s="154"/>
    </row>
    <row r="1616" spans="1:10">
      <c r="A1616" t="s">
        <v>239</v>
      </c>
      <c r="B1616" s="153" t="s">
        <v>1834</v>
      </c>
      <c r="C1616" s="154">
        <v>7.55</v>
      </c>
      <c r="D1616" s="154">
        <v>0.39250000000000002</v>
      </c>
      <c r="E1616" s="154">
        <v>0.02</v>
      </c>
      <c r="F1616" s="155">
        <f t="shared" si="104"/>
        <v>1.2</v>
      </c>
      <c r="G1616">
        <f t="shared" si="102"/>
        <v>0.79999999999999993</v>
      </c>
      <c r="H1616">
        <f t="shared" si="103"/>
        <v>0.6</v>
      </c>
      <c r="I1616">
        <f t="shared" si="105"/>
        <v>0.89999999999999991</v>
      </c>
      <c r="J1616" s="154"/>
    </row>
    <row r="1617" spans="1:10">
      <c r="A1617" t="s">
        <v>239</v>
      </c>
      <c r="B1617" s="153" t="s">
        <v>1835</v>
      </c>
      <c r="C1617" s="154">
        <v>59.7</v>
      </c>
      <c r="D1617" s="154">
        <v>0.39250000000000002</v>
      </c>
      <c r="E1617" s="154">
        <v>0.16799999999999998</v>
      </c>
      <c r="F1617" s="155">
        <f t="shared" si="104"/>
        <v>10.079999999999998</v>
      </c>
      <c r="G1617">
        <f t="shared" si="102"/>
        <v>6.7199999999999989</v>
      </c>
      <c r="H1617">
        <f t="shared" si="103"/>
        <v>5.0399999999999991</v>
      </c>
      <c r="I1617">
        <f t="shared" si="105"/>
        <v>7.5599999999999987</v>
      </c>
      <c r="J1617" s="154"/>
    </row>
    <row r="1618" spans="1:10">
      <c r="A1618" t="s">
        <v>239</v>
      </c>
      <c r="B1618" s="153" t="s">
        <v>1836</v>
      </c>
      <c r="C1618" s="154">
        <v>67.8</v>
      </c>
      <c r="D1618" s="154">
        <v>0.39250000000000002</v>
      </c>
      <c r="E1618" s="154">
        <v>0.188</v>
      </c>
      <c r="F1618" s="155">
        <f t="shared" si="104"/>
        <v>11.28</v>
      </c>
      <c r="G1618">
        <f t="shared" si="102"/>
        <v>7.52</v>
      </c>
      <c r="H1618">
        <f t="shared" si="103"/>
        <v>5.64</v>
      </c>
      <c r="I1618">
        <f t="shared" si="105"/>
        <v>8.4599999999999991</v>
      </c>
      <c r="J1618" s="154"/>
    </row>
    <row r="1619" spans="1:10">
      <c r="A1619" t="s">
        <v>239</v>
      </c>
      <c r="B1619" s="153" t="s">
        <v>1837</v>
      </c>
      <c r="C1619" s="154">
        <v>9.0299999999999994</v>
      </c>
      <c r="D1619" s="154">
        <v>0.39250000000000002</v>
      </c>
      <c r="E1619" s="154">
        <v>2.4E-2</v>
      </c>
      <c r="F1619" s="155">
        <f t="shared" si="104"/>
        <v>1.44</v>
      </c>
      <c r="G1619">
        <f t="shared" si="102"/>
        <v>0.96</v>
      </c>
      <c r="H1619">
        <f t="shared" si="103"/>
        <v>0.72</v>
      </c>
      <c r="I1619">
        <f t="shared" si="105"/>
        <v>1.08</v>
      </c>
      <c r="J1619" s="154"/>
    </row>
    <row r="1620" spans="1:10">
      <c r="A1620" t="s">
        <v>239</v>
      </c>
      <c r="B1620" s="153" t="s">
        <v>1838</v>
      </c>
      <c r="C1620" s="154">
        <v>10.49</v>
      </c>
      <c r="D1620" s="154">
        <v>0.39250000000000002</v>
      </c>
      <c r="E1620" s="154">
        <v>2.8000000000000004E-2</v>
      </c>
      <c r="F1620" s="155">
        <f t="shared" si="104"/>
        <v>1.6800000000000002</v>
      </c>
      <c r="G1620">
        <f t="shared" si="102"/>
        <v>1.1200000000000001</v>
      </c>
      <c r="H1620">
        <f t="shared" si="103"/>
        <v>0.84000000000000008</v>
      </c>
      <c r="I1620">
        <f t="shared" si="105"/>
        <v>1.2600000000000002</v>
      </c>
      <c r="J1620" s="154"/>
    </row>
    <row r="1621" spans="1:10">
      <c r="A1621" t="s">
        <v>239</v>
      </c>
      <c r="B1621" s="153" t="s">
        <v>1839</v>
      </c>
      <c r="C1621" s="154">
        <v>11.94</v>
      </c>
      <c r="D1621" s="154">
        <v>0.39250000000000002</v>
      </c>
      <c r="E1621" s="154">
        <v>3.2000000000000001E-2</v>
      </c>
      <c r="F1621" s="155">
        <f t="shared" si="104"/>
        <v>1.92</v>
      </c>
      <c r="G1621">
        <f t="shared" si="102"/>
        <v>1.2799999999999998</v>
      </c>
      <c r="H1621">
        <f t="shared" si="103"/>
        <v>0.96</v>
      </c>
      <c r="I1621">
        <f t="shared" si="105"/>
        <v>1.44</v>
      </c>
      <c r="J1621" s="154"/>
    </row>
    <row r="1622" spans="1:10">
      <c r="A1622" t="s">
        <v>239</v>
      </c>
      <c r="B1622" s="153" t="s">
        <v>1840</v>
      </c>
      <c r="C1622" s="154">
        <v>14.8</v>
      </c>
      <c r="D1622" s="154">
        <v>0.39250000000000002</v>
      </c>
      <c r="E1622" s="154">
        <v>0.04</v>
      </c>
      <c r="F1622" s="155">
        <f t="shared" si="104"/>
        <v>2.4</v>
      </c>
      <c r="G1622">
        <f t="shared" si="102"/>
        <v>1.5999999999999999</v>
      </c>
      <c r="H1622">
        <f t="shared" si="103"/>
        <v>1.2</v>
      </c>
      <c r="I1622">
        <f t="shared" si="105"/>
        <v>1.7999999999999998</v>
      </c>
      <c r="J1622" s="154"/>
    </row>
    <row r="1623" spans="1:10">
      <c r="A1623" t="s">
        <v>239</v>
      </c>
      <c r="B1623" s="153" t="s">
        <v>1841</v>
      </c>
      <c r="C1623" s="154">
        <v>17.61</v>
      </c>
      <c r="D1623" s="154">
        <v>0.39250000000000002</v>
      </c>
      <c r="E1623" s="154">
        <v>4.8000000000000001E-2</v>
      </c>
      <c r="F1623" s="155">
        <f t="shared" si="104"/>
        <v>2.88</v>
      </c>
      <c r="G1623">
        <f t="shared" si="102"/>
        <v>1.92</v>
      </c>
      <c r="H1623">
        <f t="shared" si="103"/>
        <v>1.44</v>
      </c>
      <c r="I1623">
        <f t="shared" si="105"/>
        <v>2.16</v>
      </c>
      <c r="J1623" s="154"/>
    </row>
    <row r="1624" spans="1:10">
      <c r="A1624" t="s">
        <v>239</v>
      </c>
      <c r="B1624" s="153" t="s">
        <v>1842</v>
      </c>
      <c r="C1624" s="154">
        <v>20.37</v>
      </c>
      <c r="D1624" s="154">
        <v>0.39250000000000002</v>
      </c>
      <c r="E1624" s="154">
        <v>5.6000000000000008E-2</v>
      </c>
      <c r="F1624" s="155">
        <f t="shared" si="104"/>
        <v>3.3600000000000003</v>
      </c>
      <c r="G1624">
        <f t="shared" si="102"/>
        <v>2.2400000000000002</v>
      </c>
      <c r="H1624">
        <f t="shared" si="103"/>
        <v>1.6800000000000002</v>
      </c>
      <c r="I1624">
        <f t="shared" si="105"/>
        <v>2.5200000000000005</v>
      </c>
      <c r="J1624" s="154"/>
    </row>
    <row r="1625" spans="1:10">
      <c r="A1625" t="s">
        <v>239</v>
      </c>
      <c r="B1625" s="153" t="s">
        <v>1843</v>
      </c>
      <c r="C1625" s="154">
        <v>21.73</v>
      </c>
      <c r="D1625" s="154">
        <v>0.39250000000000002</v>
      </c>
      <c r="E1625" s="154">
        <v>0.06</v>
      </c>
      <c r="F1625" s="155">
        <f t="shared" si="104"/>
        <v>3.5999999999999996</v>
      </c>
      <c r="G1625">
        <f t="shared" si="102"/>
        <v>2.3999999999999995</v>
      </c>
      <c r="H1625">
        <f t="shared" si="103"/>
        <v>1.7999999999999998</v>
      </c>
      <c r="I1625">
        <f t="shared" si="105"/>
        <v>2.6999999999999997</v>
      </c>
      <c r="J1625" s="154"/>
    </row>
    <row r="1626" spans="1:10">
      <c r="A1626" t="s">
        <v>239</v>
      </c>
      <c r="B1626" s="153" t="s">
        <v>1844</v>
      </c>
      <c r="C1626" s="154">
        <v>30.4</v>
      </c>
      <c r="D1626" s="154">
        <v>0.39250000000000002</v>
      </c>
      <c r="E1626" s="154">
        <v>8.3999999999999991E-2</v>
      </c>
      <c r="F1626" s="155">
        <f t="shared" si="104"/>
        <v>5.0399999999999991</v>
      </c>
      <c r="G1626">
        <f t="shared" si="102"/>
        <v>3.3599999999999994</v>
      </c>
      <c r="H1626">
        <f t="shared" si="103"/>
        <v>2.5199999999999996</v>
      </c>
      <c r="I1626">
        <f t="shared" si="105"/>
        <v>3.7799999999999994</v>
      </c>
      <c r="J1626" s="154"/>
    </row>
    <row r="1627" spans="1:10">
      <c r="A1627" t="s">
        <v>239</v>
      </c>
      <c r="B1627" s="153" t="s">
        <v>1845</v>
      </c>
      <c r="C1627" s="154">
        <v>4.6399999999999997</v>
      </c>
      <c r="D1627" s="154">
        <v>0.39878000000000002</v>
      </c>
      <c r="E1627" s="154">
        <v>1.2E-2</v>
      </c>
      <c r="F1627" s="155">
        <f t="shared" si="104"/>
        <v>0.72</v>
      </c>
      <c r="G1627">
        <f t="shared" si="102"/>
        <v>0.48</v>
      </c>
      <c r="H1627">
        <f t="shared" si="103"/>
        <v>0.36</v>
      </c>
      <c r="I1627">
        <f t="shared" si="105"/>
        <v>0.54</v>
      </c>
      <c r="J1627" s="154"/>
    </row>
    <row r="1628" spans="1:10">
      <c r="A1628" t="s">
        <v>239</v>
      </c>
      <c r="B1628" s="153" t="s">
        <v>1846</v>
      </c>
      <c r="C1628" s="154">
        <v>28.9</v>
      </c>
      <c r="D1628" s="154">
        <v>0.39878000000000002</v>
      </c>
      <c r="E1628" s="154">
        <v>0.08</v>
      </c>
      <c r="F1628" s="155">
        <f t="shared" si="104"/>
        <v>4.8</v>
      </c>
      <c r="G1628">
        <f t="shared" si="102"/>
        <v>3.1999999999999997</v>
      </c>
      <c r="H1628">
        <f t="shared" si="103"/>
        <v>2.4</v>
      </c>
      <c r="I1628">
        <f t="shared" si="105"/>
        <v>3.5999999999999996</v>
      </c>
      <c r="J1628" s="154"/>
    </row>
    <row r="1629" spans="1:10">
      <c r="A1629" t="s">
        <v>239</v>
      </c>
      <c r="B1629" s="153" t="s">
        <v>1847</v>
      </c>
      <c r="C1629" s="154">
        <v>31.5</v>
      </c>
      <c r="D1629" s="154">
        <v>0.39878000000000002</v>
      </c>
      <c r="E1629" s="154">
        <v>8.7999999999999995E-2</v>
      </c>
      <c r="F1629" s="155">
        <f t="shared" si="104"/>
        <v>5.2799999999999994</v>
      </c>
      <c r="G1629">
        <f t="shared" si="102"/>
        <v>3.5199999999999996</v>
      </c>
      <c r="H1629">
        <f t="shared" si="103"/>
        <v>2.6399999999999997</v>
      </c>
      <c r="I1629">
        <f t="shared" si="105"/>
        <v>3.9599999999999995</v>
      </c>
      <c r="J1629" s="154"/>
    </row>
    <row r="1630" spans="1:10">
      <c r="A1630" t="s">
        <v>239</v>
      </c>
      <c r="B1630" s="153" t="s">
        <v>1848</v>
      </c>
      <c r="C1630" s="154">
        <v>35.299999999999997</v>
      </c>
      <c r="D1630" s="154">
        <v>0.39878000000000002</v>
      </c>
      <c r="E1630" s="154">
        <v>0.1</v>
      </c>
      <c r="F1630" s="155">
        <f t="shared" si="104"/>
        <v>6</v>
      </c>
      <c r="G1630">
        <f t="shared" si="102"/>
        <v>4</v>
      </c>
      <c r="H1630">
        <f t="shared" si="103"/>
        <v>3</v>
      </c>
      <c r="I1630">
        <f t="shared" si="105"/>
        <v>4.5</v>
      </c>
      <c r="J1630" s="154"/>
    </row>
    <row r="1631" spans="1:10">
      <c r="A1631" t="s">
        <v>239</v>
      </c>
      <c r="B1631" s="153" t="s">
        <v>1849</v>
      </c>
      <c r="C1631" s="154">
        <v>39.5</v>
      </c>
      <c r="D1631" s="154">
        <v>0.39878000000000002</v>
      </c>
      <c r="E1631" s="154">
        <v>0.11200000000000002</v>
      </c>
      <c r="F1631" s="155">
        <f t="shared" si="104"/>
        <v>6.7200000000000006</v>
      </c>
      <c r="G1631">
        <f t="shared" si="102"/>
        <v>4.4800000000000004</v>
      </c>
      <c r="H1631">
        <f t="shared" si="103"/>
        <v>3.3600000000000003</v>
      </c>
      <c r="I1631">
        <f t="shared" si="105"/>
        <v>5.0400000000000009</v>
      </c>
      <c r="J1631" s="154"/>
    </row>
    <row r="1632" spans="1:10">
      <c r="A1632" t="s">
        <v>239</v>
      </c>
      <c r="B1632" s="153" t="s">
        <v>1850</v>
      </c>
      <c r="C1632" s="154">
        <v>43.8</v>
      </c>
      <c r="D1632" s="154">
        <v>0.39878000000000002</v>
      </c>
      <c r="E1632" s="154">
        <v>0.124</v>
      </c>
      <c r="F1632" s="155">
        <f t="shared" si="104"/>
        <v>7.4399999999999995</v>
      </c>
      <c r="G1632">
        <f t="shared" si="102"/>
        <v>4.9599999999999991</v>
      </c>
      <c r="H1632">
        <f t="shared" si="103"/>
        <v>3.7199999999999998</v>
      </c>
      <c r="I1632">
        <f t="shared" si="105"/>
        <v>5.58</v>
      </c>
      <c r="J1632" s="154"/>
    </row>
    <row r="1633" spans="1:10">
      <c r="A1633" t="s">
        <v>239</v>
      </c>
      <c r="B1633" s="153" t="s">
        <v>1851</v>
      </c>
      <c r="C1633" s="154">
        <v>47.3</v>
      </c>
      <c r="D1633" s="154">
        <v>0.39878000000000002</v>
      </c>
      <c r="E1633" s="154">
        <v>0.13200000000000001</v>
      </c>
      <c r="F1633" s="155">
        <f t="shared" si="104"/>
        <v>7.92</v>
      </c>
      <c r="G1633">
        <f t="shared" si="102"/>
        <v>5.2799999999999994</v>
      </c>
      <c r="H1633">
        <f t="shared" si="103"/>
        <v>3.96</v>
      </c>
      <c r="I1633">
        <f t="shared" si="105"/>
        <v>5.9399999999999995</v>
      </c>
      <c r="J1633" s="154"/>
    </row>
    <row r="1634" spans="1:10">
      <c r="A1634" t="s">
        <v>239</v>
      </c>
      <c r="B1634" s="153" t="s">
        <v>1852</v>
      </c>
      <c r="C1634" s="154">
        <v>6.16</v>
      </c>
      <c r="D1634" s="154">
        <v>0.39878000000000002</v>
      </c>
      <c r="E1634" s="154">
        <v>1.6E-2</v>
      </c>
      <c r="F1634" s="155">
        <f t="shared" si="104"/>
        <v>0.96</v>
      </c>
      <c r="G1634">
        <f t="shared" si="102"/>
        <v>0.6399999999999999</v>
      </c>
      <c r="H1634">
        <f t="shared" si="103"/>
        <v>0.48</v>
      </c>
      <c r="I1634">
        <f t="shared" si="105"/>
        <v>0.72</v>
      </c>
      <c r="J1634" s="154"/>
    </row>
    <row r="1635" spans="1:10">
      <c r="A1635" t="s">
        <v>239</v>
      </c>
      <c r="B1635" s="153" t="s">
        <v>1853</v>
      </c>
      <c r="C1635" s="154">
        <v>52.8</v>
      </c>
      <c r="D1635" s="154">
        <v>0.39878000000000002</v>
      </c>
      <c r="E1635" s="154">
        <v>0.14799999999999999</v>
      </c>
      <c r="F1635" s="155">
        <f t="shared" si="104"/>
        <v>8.879999999999999</v>
      </c>
      <c r="G1635">
        <f t="shared" si="102"/>
        <v>5.919999999999999</v>
      </c>
      <c r="H1635">
        <f t="shared" si="103"/>
        <v>4.4399999999999995</v>
      </c>
      <c r="I1635">
        <f t="shared" si="105"/>
        <v>6.6599999999999993</v>
      </c>
      <c r="J1635" s="154"/>
    </row>
    <row r="1636" spans="1:10">
      <c r="A1636" t="s">
        <v>239</v>
      </c>
      <c r="B1636" s="153" t="s">
        <v>1854</v>
      </c>
      <c r="C1636" s="154">
        <v>57.4</v>
      </c>
      <c r="D1636" s="154">
        <v>0.39878000000000002</v>
      </c>
      <c r="E1636" s="154">
        <v>0.16</v>
      </c>
      <c r="F1636" s="155">
        <f t="shared" si="104"/>
        <v>9.6</v>
      </c>
      <c r="G1636">
        <f t="shared" si="102"/>
        <v>6.3999999999999995</v>
      </c>
      <c r="H1636">
        <f t="shared" si="103"/>
        <v>4.8</v>
      </c>
      <c r="I1636">
        <f t="shared" si="105"/>
        <v>7.1999999999999993</v>
      </c>
      <c r="J1636" s="154"/>
    </row>
    <row r="1637" spans="1:10">
      <c r="A1637" t="s">
        <v>239</v>
      </c>
      <c r="B1637" s="153" t="s">
        <v>1855</v>
      </c>
      <c r="C1637" s="154">
        <v>62.9</v>
      </c>
      <c r="D1637" s="154">
        <v>0.39878000000000002</v>
      </c>
      <c r="E1637" s="154">
        <v>0.17599999999999999</v>
      </c>
      <c r="F1637" s="155">
        <f t="shared" si="104"/>
        <v>10.559999999999999</v>
      </c>
      <c r="G1637">
        <f t="shared" si="102"/>
        <v>7.0399999999999991</v>
      </c>
      <c r="H1637">
        <f t="shared" si="103"/>
        <v>5.2799999999999994</v>
      </c>
      <c r="I1637">
        <f t="shared" si="105"/>
        <v>7.919999999999999</v>
      </c>
      <c r="J1637" s="154"/>
    </row>
    <row r="1638" spans="1:10">
      <c r="A1638" t="s">
        <v>239</v>
      </c>
      <c r="B1638" s="153" t="s">
        <v>1856</v>
      </c>
      <c r="C1638" s="154">
        <v>9.18</v>
      </c>
      <c r="D1638" s="154">
        <v>0.39878000000000002</v>
      </c>
      <c r="E1638" s="154">
        <v>2.4E-2</v>
      </c>
      <c r="F1638" s="155">
        <f t="shared" si="104"/>
        <v>1.44</v>
      </c>
      <c r="G1638">
        <f t="shared" si="102"/>
        <v>0.96</v>
      </c>
      <c r="H1638">
        <f t="shared" si="103"/>
        <v>0.72</v>
      </c>
      <c r="I1638">
        <f t="shared" si="105"/>
        <v>1.08</v>
      </c>
      <c r="J1638" s="154"/>
    </row>
    <row r="1639" spans="1:10">
      <c r="A1639" t="s">
        <v>239</v>
      </c>
      <c r="B1639" s="153" t="s">
        <v>1857</v>
      </c>
      <c r="C1639" s="154">
        <v>10.66</v>
      </c>
      <c r="D1639" s="154">
        <v>0.39878000000000002</v>
      </c>
      <c r="E1639" s="154">
        <v>2.8000000000000004E-2</v>
      </c>
      <c r="F1639" s="155">
        <f t="shared" si="104"/>
        <v>1.6800000000000002</v>
      </c>
      <c r="G1639">
        <f t="shared" si="102"/>
        <v>1.1200000000000001</v>
      </c>
      <c r="H1639">
        <f t="shared" si="103"/>
        <v>0.84000000000000008</v>
      </c>
      <c r="I1639">
        <f t="shared" si="105"/>
        <v>1.2600000000000002</v>
      </c>
      <c r="J1639" s="154"/>
    </row>
    <row r="1640" spans="1:10">
      <c r="A1640" t="s">
        <v>239</v>
      </c>
      <c r="B1640" s="153" t="s">
        <v>1858</v>
      </c>
      <c r="C1640" s="154">
        <v>12.1</v>
      </c>
      <c r="D1640" s="154">
        <v>0.39878000000000002</v>
      </c>
      <c r="E1640" s="154">
        <v>3.2000000000000001E-2</v>
      </c>
      <c r="F1640" s="155">
        <f t="shared" si="104"/>
        <v>1.92</v>
      </c>
      <c r="G1640">
        <f t="shared" si="102"/>
        <v>1.2799999999999998</v>
      </c>
      <c r="H1640">
        <f t="shared" si="103"/>
        <v>0.96</v>
      </c>
      <c r="I1640">
        <f t="shared" si="105"/>
        <v>1.44</v>
      </c>
      <c r="J1640" s="154"/>
    </row>
    <row r="1641" spans="1:10">
      <c r="A1641" t="s">
        <v>239</v>
      </c>
      <c r="B1641" s="153" t="s">
        <v>1859</v>
      </c>
      <c r="C1641" s="154">
        <v>13.6</v>
      </c>
      <c r="D1641" s="154">
        <v>0.39878000000000002</v>
      </c>
      <c r="E1641" s="154">
        <v>0.04</v>
      </c>
      <c r="F1641" s="155">
        <f t="shared" si="104"/>
        <v>2.4</v>
      </c>
      <c r="G1641">
        <f t="shared" si="102"/>
        <v>1.5999999999999999</v>
      </c>
      <c r="H1641">
        <f t="shared" si="103"/>
        <v>1.2</v>
      </c>
      <c r="I1641">
        <f t="shared" si="105"/>
        <v>1.7999999999999998</v>
      </c>
      <c r="J1641" s="154"/>
    </row>
    <row r="1642" spans="1:10">
      <c r="A1642" t="s">
        <v>239</v>
      </c>
      <c r="B1642" s="153" t="s">
        <v>1860</v>
      </c>
      <c r="C1642" s="154">
        <v>15</v>
      </c>
      <c r="D1642" s="154">
        <v>0.39878000000000002</v>
      </c>
      <c r="E1642" s="154">
        <v>4.3999999999999997E-2</v>
      </c>
      <c r="F1642" s="155">
        <f t="shared" si="104"/>
        <v>2.6399999999999997</v>
      </c>
      <c r="G1642">
        <f t="shared" si="102"/>
        <v>1.7599999999999998</v>
      </c>
      <c r="H1642">
        <f t="shared" si="103"/>
        <v>1.3199999999999998</v>
      </c>
      <c r="I1642">
        <f t="shared" si="105"/>
        <v>1.9799999999999998</v>
      </c>
      <c r="J1642" s="154"/>
    </row>
    <row r="1643" spans="1:10">
      <c r="A1643" t="s">
        <v>239</v>
      </c>
      <c r="B1643" s="153" t="s">
        <v>1861</v>
      </c>
      <c r="C1643" s="154">
        <v>16.8</v>
      </c>
      <c r="D1643" s="154">
        <v>0.39878000000000002</v>
      </c>
      <c r="E1643" s="154">
        <v>4.8000000000000001E-2</v>
      </c>
      <c r="F1643" s="155">
        <f t="shared" si="104"/>
        <v>2.88</v>
      </c>
      <c r="G1643">
        <f t="shared" si="102"/>
        <v>1.92</v>
      </c>
      <c r="H1643">
        <f t="shared" si="103"/>
        <v>1.44</v>
      </c>
      <c r="I1643">
        <f t="shared" si="105"/>
        <v>2.16</v>
      </c>
      <c r="J1643" s="154"/>
    </row>
    <row r="1644" spans="1:10">
      <c r="A1644" t="s">
        <v>239</v>
      </c>
      <c r="B1644" s="153" t="s">
        <v>1862</v>
      </c>
      <c r="C1644" s="154">
        <v>17.899999999999999</v>
      </c>
      <c r="D1644" s="154">
        <v>0.39878000000000002</v>
      </c>
      <c r="E1644" s="154">
        <v>5.2000000000000005E-2</v>
      </c>
      <c r="F1644" s="155">
        <f t="shared" si="104"/>
        <v>3.12</v>
      </c>
      <c r="G1644">
        <f t="shared" si="102"/>
        <v>2.08</v>
      </c>
      <c r="H1644">
        <f t="shared" si="103"/>
        <v>1.56</v>
      </c>
      <c r="I1644">
        <f t="shared" si="105"/>
        <v>2.34</v>
      </c>
      <c r="J1644" s="154"/>
    </row>
    <row r="1645" spans="1:10">
      <c r="A1645" t="s">
        <v>239</v>
      </c>
      <c r="B1645" s="153" t="s">
        <v>1863</v>
      </c>
      <c r="C1645" s="154">
        <v>18.8</v>
      </c>
      <c r="D1645" s="154">
        <v>0.39878000000000002</v>
      </c>
      <c r="E1645" s="154">
        <v>5.2000000000000005E-2</v>
      </c>
      <c r="F1645" s="155">
        <f t="shared" si="104"/>
        <v>3.12</v>
      </c>
      <c r="G1645">
        <f t="shared" si="102"/>
        <v>2.08</v>
      </c>
      <c r="H1645">
        <f t="shared" si="103"/>
        <v>1.56</v>
      </c>
      <c r="I1645">
        <f t="shared" si="105"/>
        <v>2.34</v>
      </c>
      <c r="J1645" s="154"/>
    </row>
    <row r="1646" spans="1:10">
      <c r="A1646" t="s">
        <v>239</v>
      </c>
      <c r="B1646" s="153" t="s">
        <v>1864</v>
      </c>
      <c r="C1646" s="154">
        <v>21</v>
      </c>
      <c r="D1646" s="154">
        <v>0.39878000000000002</v>
      </c>
      <c r="E1646" s="154">
        <v>0.06</v>
      </c>
      <c r="F1646" s="155">
        <f t="shared" si="104"/>
        <v>3.5999999999999996</v>
      </c>
      <c r="G1646">
        <f t="shared" si="102"/>
        <v>2.3999999999999995</v>
      </c>
      <c r="H1646">
        <f t="shared" si="103"/>
        <v>1.7999999999999998</v>
      </c>
      <c r="I1646">
        <f t="shared" si="105"/>
        <v>2.6999999999999997</v>
      </c>
      <c r="J1646" s="154"/>
    </row>
    <row r="1647" spans="1:10">
      <c r="A1647" t="s">
        <v>239</v>
      </c>
      <c r="B1647" s="153" t="s">
        <v>1865</v>
      </c>
      <c r="C1647" s="154">
        <v>23.5</v>
      </c>
      <c r="D1647" s="154">
        <v>0.39878000000000002</v>
      </c>
      <c r="E1647" s="154">
        <v>6.4000000000000001E-2</v>
      </c>
      <c r="F1647" s="155">
        <f t="shared" si="104"/>
        <v>3.84</v>
      </c>
      <c r="G1647">
        <f t="shared" si="102"/>
        <v>2.5599999999999996</v>
      </c>
      <c r="H1647">
        <f t="shared" si="103"/>
        <v>1.92</v>
      </c>
      <c r="I1647">
        <f t="shared" si="105"/>
        <v>2.88</v>
      </c>
      <c r="J1647" s="154"/>
    </row>
    <row r="1648" spans="1:10">
      <c r="A1648" t="s">
        <v>239</v>
      </c>
      <c r="B1648" s="153" t="s">
        <v>1866</v>
      </c>
      <c r="C1648" s="154">
        <v>25.7</v>
      </c>
      <c r="D1648" s="154">
        <v>0.39878000000000002</v>
      </c>
      <c r="E1648" s="154">
        <v>7.1999999999999995E-2</v>
      </c>
      <c r="F1648" s="155">
        <f t="shared" si="104"/>
        <v>4.3199999999999994</v>
      </c>
      <c r="G1648">
        <f t="shared" si="102"/>
        <v>2.8799999999999994</v>
      </c>
      <c r="H1648">
        <f t="shared" si="103"/>
        <v>2.1599999999999997</v>
      </c>
      <c r="I1648">
        <f t="shared" si="105"/>
        <v>3.2399999999999993</v>
      </c>
      <c r="J1648" s="154"/>
    </row>
    <row r="1649" spans="1:10">
      <c r="A1649" t="s">
        <v>239</v>
      </c>
      <c r="B1649" s="153" t="s">
        <v>1867</v>
      </c>
      <c r="C1649" s="154">
        <v>0.15</v>
      </c>
      <c r="D1649" s="154">
        <v>4.0820000000000002E-2</v>
      </c>
      <c r="E1649" s="154">
        <v>0.01</v>
      </c>
      <c r="F1649" s="155">
        <f t="shared" si="104"/>
        <v>0.6</v>
      </c>
      <c r="G1649">
        <f t="shared" si="102"/>
        <v>0.39999999999999997</v>
      </c>
      <c r="H1649">
        <f t="shared" si="103"/>
        <v>0.3</v>
      </c>
      <c r="I1649">
        <f t="shared" si="105"/>
        <v>0.44999999999999996</v>
      </c>
      <c r="J1649" s="154"/>
    </row>
    <row r="1650" spans="1:10">
      <c r="A1650" t="s">
        <v>239</v>
      </c>
      <c r="B1650" s="153" t="s">
        <v>1868</v>
      </c>
      <c r="C1650" s="154">
        <v>0.22</v>
      </c>
      <c r="D1650" s="154">
        <v>4.0820000000000002E-2</v>
      </c>
      <c r="E1650" s="154">
        <v>0.01</v>
      </c>
      <c r="F1650" s="155">
        <f t="shared" si="104"/>
        <v>0.6</v>
      </c>
      <c r="G1650">
        <f t="shared" si="102"/>
        <v>0.39999999999999997</v>
      </c>
      <c r="H1650">
        <f t="shared" si="103"/>
        <v>0.3</v>
      </c>
      <c r="I1650">
        <f t="shared" si="105"/>
        <v>0.44999999999999996</v>
      </c>
      <c r="J1650" s="154"/>
    </row>
    <row r="1651" spans="1:10">
      <c r="A1651" t="s">
        <v>239</v>
      </c>
      <c r="B1651" s="153" t="s">
        <v>1869</v>
      </c>
      <c r="C1651" s="154">
        <v>0.3</v>
      </c>
      <c r="D1651" s="154">
        <v>4.0820000000000002E-2</v>
      </c>
      <c r="E1651" s="154">
        <v>0.01</v>
      </c>
      <c r="F1651" s="155">
        <f t="shared" si="104"/>
        <v>0.6</v>
      </c>
      <c r="G1651">
        <f t="shared" si="102"/>
        <v>0.39999999999999997</v>
      </c>
      <c r="H1651">
        <f t="shared" si="103"/>
        <v>0.3</v>
      </c>
      <c r="I1651">
        <f t="shared" si="105"/>
        <v>0.44999999999999996</v>
      </c>
      <c r="J1651" s="154"/>
    </row>
    <row r="1652" spans="1:10">
      <c r="A1652" t="s">
        <v>239</v>
      </c>
      <c r="B1652" s="153" t="s">
        <v>1870</v>
      </c>
      <c r="C1652" s="154">
        <v>0.36</v>
      </c>
      <c r="D1652" s="154">
        <v>4.0820000000000002E-2</v>
      </c>
      <c r="E1652" s="154">
        <v>0.01</v>
      </c>
      <c r="F1652" s="155">
        <f t="shared" si="104"/>
        <v>0.6</v>
      </c>
      <c r="G1652">
        <f t="shared" si="102"/>
        <v>0.39999999999999997</v>
      </c>
      <c r="H1652">
        <f t="shared" si="103"/>
        <v>0.3</v>
      </c>
      <c r="I1652">
        <f t="shared" si="105"/>
        <v>0.44999999999999996</v>
      </c>
      <c r="J1652" s="154"/>
    </row>
    <row r="1653" spans="1:10">
      <c r="A1653" t="s">
        <v>239</v>
      </c>
      <c r="B1653" s="153" t="s">
        <v>1871</v>
      </c>
      <c r="C1653" s="154">
        <v>0.43</v>
      </c>
      <c r="D1653" s="154">
        <v>4.0820000000000002E-2</v>
      </c>
      <c r="E1653" s="154">
        <v>0.01</v>
      </c>
      <c r="F1653" s="155">
        <f t="shared" si="104"/>
        <v>0.6</v>
      </c>
      <c r="G1653">
        <f t="shared" si="102"/>
        <v>0.39999999999999997</v>
      </c>
      <c r="H1653">
        <f t="shared" si="103"/>
        <v>0.3</v>
      </c>
      <c r="I1653">
        <f t="shared" si="105"/>
        <v>0.44999999999999996</v>
      </c>
      <c r="J1653" s="154"/>
    </row>
    <row r="1654" spans="1:10">
      <c r="A1654" t="s">
        <v>239</v>
      </c>
      <c r="B1654" s="153" t="s">
        <v>1872</v>
      </c>
      <c r="C1654" s="154">
        <v>0.48</v>
      </c>
      <c r="D1654" s="154">
        <v>4.0820000000000002E-2</v>
      </c>
      <c r="E1654" s="154">
        <v>0.01</v>
      </c>
      <c r="F1654" s="155">
        <f t="shared" si="104"/>
        <v>0.6</v>
      </c>
      <c r="G1654">
        <f t="shared" si="102"/>
        <v>0.39999999999999997</v>
      </c>
      <c r="H1654">
        <f t="shared" si="103"/>
        <v>0.3</v>
      </c>
      <c r="I1654">
        <f t="shared" si="105"/>
        <v>0.44999999999999996</v>
      </c>
      <c r="J1654" s="154"/>
    </row>
    <row r="1655" spans="1:10">
      <c r="A1655" t="s">
        <v>239</v>
      </c>
      <c r="B1655" s="153" t="s">
        <v>1873</v>
      </c>
      <c r="C1655" s="154">
        <v>0.54</v>
      </c>
      <c r="D1655" s="154">
        <v>4.0820000000000002E-2</v>
      </c>
      <c r="E1655" s="154">
        <v>0.01</v>
      </c>
      <c r="F1655" s="155">
        <f t="shared" si="104"/>
        <v>0.6</v>
      </c>
      <c r="G1655">
        <f t="shared" si="102"/>
        <v>0.39999999999999997</v>
      </c>
      <c r="H1655">
        <f t="shared" si="103"/>
        <v>0.3</v>
      </c>
      <c r="I1655">
        <f t="shared" si="105"/>
        <v>0.44999999999999996</v>
      </c>
      <c r="J1655" s="154"/>
    </row>
    <row r="1656" spans="1:10">
      <c r="A1656" t="s">
        <v>239</v>
      </c>
      <c r="B1656" s="153" t="s">
        <v>1874</v>
      </c>
      <c r="C1656" s="154">
        <v>0.59</v>
      </c>
      <c r="D1656" s="154">
        <v>4.0820000000000002E-2</v>
      </c>
      <c r="E1656" s="154">
        <v>0.01</v>
      </c>
      <c r="F1656" s="155">
        <f t="shared" si="104"/>
        <v>0.6</v>
      </c>
      <c r="G1656">
        <f t="shared" si="102"/>
        <v>0.39999999999999997</v>
      </c>
      <c r="H1656">
        <f t="shared" si="103"/>
        <v>0.3</v>
      </c>
      <c r="I1656">
        <f t="shared" si="105"/>
        <v>0.44999999999999996</v>
      </c>
      <c r="J1656" s="154"/>
    </row>
    <row r="1657" spans="1:10">
      <c r="A1657" t="s">
        <v>239</v>
      </c>
      <c r="B1657" s="153" t="s">
        <v>1875</v>
      </c>
      <c r="C1657" s="154">
        <v>0.65</v>
      </c>
      <c r="D1657" s="154">
        <v>4.0820000000000002E-2</v>
      </c>
      <c r="E1657" s="154">
        <v>0.01</v>
      </c>
      <c r="F1657" s="155">
        <f t="shared" si="104"/>
        <v>0.6</v>
      </c>
      <c r="G1657">
        <f t="shared" si="102"/>
        <v>0.39999999999999997</v>
      </c>
      <c r="H1657">
        <f t="shared" si="103"/>
        <v>0.3</v>
      </c>
      <c r="I1657">
        <f t="shared" si="105"/>
        <v>0.44999999999999996</v>
      </c>
      <c r="J1657" s="154"/>
    </row>
    <row r="1658" spans="1:10">
      <c r="A1658" t="s">
        <v>239</v>
      </c>
      <c r="B1658" s="153" t="s">
        <v>1876</v>
      </c>
      <c r="C1658" s="154">
        <v>0.7</v>
      </c>
      <c r="D1658" s="154">
        <v>4.0820000000000002E-2</v>
      </c>
      <c r="E1658" s="154">
        <v>0.01</v>
      </c>
      <c r="F1658" s="155">
        <f t="shared" si="104"/>
        <v>0.6</v>
      </c>
      <c r="G1658">
        <f t="shared" si="102"/>
        <v>0.39999999999999997</v>
      </c>
      <c r="H1658">
        <f t="shared" si="103"/>
        <v>0.3</v>
      </c>
      <c r="I1658">
        <f t="shared" si="105"/>
        <v>0.44999999999999996</v>
      </c>
      <c r="J1658" s="154"/>
    </row>
    <row r="1659" spans="1:10">
      <c r="A1659" t="s">
        <v>239</v>
      </c>
      <c r="B1659" s="153" t="s">
        <v>1877</v>
      </c>
      <c r="C1659" s="154">
        <v>0.74</v>
      </c>
      <c r="D1659" s="154">
        <v>4.0820000000000002E-2</v>
      </c>
      <c r="E1659" s="154">
        <v>0.01</v>
      </c>
      <c r="F1659" s="155">
        <f t="shared" si="104"/>
        <v>0.6</v>
      </c>
      <c r="G1659">
        <f t="shared" si="102"/>
        <v>0.39999999999999997</v>
      </c>
      <c r="H1659">
        <f t="shared" si="103"/>
        <v>0.3</v>
      </c>
      <c r="I1659">
        <f t="shared" si="105"/>
        <v>0.44999999999999996</v>
      </c>
      <c r="J1659" s="154"/>
    </row>
    <row r="1660" spans="1:10">
      <c r="A1660" t="s">
        <v>239</v>
      </c>
      <c r="B1660" s="153" t="s">
        <v>1878</v>
      </c>
      <c r="C1660" s="154">
        <v>0.82</v>
      </c>
      <c r="D1660" s="154">
        <v>4.0820000000000002E-2</v>
      </c>
      <c r="E1660" s="154">
        <v>0.01</v>
      </c>
      <c r="F1660" s="155">
        <f t="shared" si="104"/>
        <v>0.6</v>
      </c>
      <c r="G1660">
        <f t="shared" si="102"/>
        <v>0.39999999999999997</v>
      </c>
      <c r="H1660">
        <f t="shared" si="103"/>
        <v>0.3</v>
      </c>
      <c r="I1660">
        <f t="shared" si="105"/>
        <v>0.44999999999999996</v>
      </c>
      <c r="J1660" s="154"/>
    </row>
    <row r="1661" spans="1:10">
      <c r="A1661" t="s">
        <v>239</v>
      </c>
      <c r="B1661" s="153" t="s">
        <v>1879</v>
      </c>
      <c r="C1661" s="154">
        <v>0.89</v>
      </c>
      <c r="D1661" s="154">
        <v>4.0820000000000002E-2</v>
      </c>
      <c r="E1661" s="154">
        <v>0.01</v>
      </c>
      <c r="F1661" s="155">
        <f t="shared" si="104"/>
        <v>0.6</v>
      </c>
      <c r="G1661">
        <f t="shared" si="102"/>
        <v>0.39999999999999997</v>
      </c>
      <c r="H1661">
        <f t="shared" si="103"/>
        <v>0.3</v>
      </c>
      <c r="I1661">
        <f t="shared" si="105"/>
        <v>0.44999999999999996</v>
      </c>
      <c r="J1661" s="154"/>
    </row>
    <row r="1662" spans="1:10">
      <c r="A1662" t="s">
        <v>239</v>
      </c>
      <c r="B1662" s="153" t="s">
        <v>1880</v>
      </c>
      <c r="C1662" s="154">
        <v>0.91</v>
      </c>
      <c r="D1662" s="154">
        <v>4.0820000000000002E-2</v>
      </c>
      <c r="E1662" s="154">
        <v>0.01</v>
      </c>
      <c r="F1662" s="155">
        <f t="shared" si="104"/>
        <v>0.6</v>
      </c>
      <c r="G1662">
        <f t="shared" si="102"/>
        <v>0.39999999999999997</v>
      </c>
      <c r="H1662">
        <f t="shared" si="103"/>
        <v>0.3</v>
      </c>
      <c r="I1662">
        <f t="shared" si="105"/>
        <v>0.44999999999999996</v>
      </c>
      <c r="J1662" s="154"/>
    </row>
    <row r="1663" spans="1:10">
      <c r="A1663" t="s">
        <v>239</v>
      </c>
      <c r="B1663" s="153" t="s">
        <v>1881</v>
      </c>
      <c r="C1663" s="154">
        <v>0.94</v>
      </c>
      <c r="D1663" s="154">
        <v>4.0820000000000002E-2</v>
      </c>
      <c r="E1663" s="154">
        <v>0.01</v>
      </c>
      <c r="F1663" s="155">
        <f t="shared" si="104"/>
        <v>0.6</v>
      </c>
      <c r="G1663">
        <f t="shared" si="102"/>
        <v>0.39999999999999997</v>
      </c>
      <c r="H1663">
        <f t="shared" si="103"/>
        <v>0.3</v>
      </c>
      <c r="I1663">
        <f t="shared" si="105"/>
        <v>0.44999999999999996</v>
      </c>
      <c r="J1663" s="154"/>
    </row>
    <row r="1664" spans="1:10">
      <c r="A1664" t="s">
        <v>239</v>
      </c>
      <c r="B1664" s="153" t="s">
        <v>1882</v>
      </c>
      <c r="C1664" s="154">
        <v>0.56699999999999995</v>
      </c>
      <c r="D1664" s="154">
        <v>4.2389999999999997E-2</v>
      </c>
      <c r="E1664" s="154">
        <v>0.01</v>
      </c>
      <c r="F1664" s="155">
        <f t="shared" si="104"/>
        <v>0.6</v>
      </c>
      <c r="G1664">
        <f t="shared" si="102"/>
        <v>0.39999999999999997</v>
      </c>
      <c r="H1664">
        <f t="shared" si="103"/>
        <v>0.3</v>
      </c>
      <c r="I1664">
        <f t="shared" si="105"/>
        <v>0.44999999999999996</v>
      </c>
      <c r="J1664" s="154"/>
    </row>
    <row r="1665" spans="1:10">
      <c r="A1665" t="s">
        <v>239</v>
      </c>
      <c r="B1665" s="153" t="s">
        <v>1883</v>
      </c>
      <c r="C1665" s="154">
        <v>0.63500000000000001</v>
      </c>
      <c r="D1665" s="154">
        <v>4.2389999999999997E-2</v>
      </c>
      <c r="E1665" s="154">
        <v>0.01</v>
      </c>
      <c r="F1665" s="155">
        <f t="shared" si="104"/>
        <v>0.6</v>
      </c>
      <c r="G1665">
        <f t="shared" si="102"/>
        <v>0.39999999999999997</v>
      </c>
      <c r="H1665">
        <f t="shared" si="103"/>
        <v>0.3</v>
      </c>
      <c r="I1665">
        <f t="shared" si="105"/>
        <v>0.44999999999999996</v>
      </c>
      <c r="J1665" s="154"/>
    </row>
    <row r="1666" spans="1:10">
      <c r="A1666" t="s">
        <v>239</v>
      </c>
      <c r="B1666" s="153" t="s">
        <v>1884</v>
      </c>
      <c r="C1666" s="154">
        <v>0.69899999999999995</v>
      </c>
      <c r="D1666" s="154">
        <v>4.2389999999999997E-2</v>
      </c>
      <c r="E1666" s="154">
        <v>0.01</v>
      </c>
      <c r="F1666" s="155">
        <f t="shared" si="104"/>
        <v>0.6</v>
      </c>
      <c r="G1666">
        <f t="shared" ref="G1666:G1729" si="106">40/60*F1666</f>
        <v>0.39999999999999997</v>
      </c>
      <c r="H1666">
        <f t="shared" ref="H1666:H1729" si="107">(30/60*F1666)</f>
        <v>0.3</v>
      </c>
      <c r="I1666">
        <f t="shared" si="105"/>
        <v>0.44999999999999996</v>
      </c>
      <c r="J1666" s="154"/>
    </row>
    <row r="1667" spans="1:10">
      <c r="A1667" t="s">
        <v>239</v>
      </c>
      <c r="B1667" s="153" t="s">
        <v>1885</v>
      </c>
      <c r="C1667" s="154">
        <v>0.75800000000000001</v>
      </c>
      <c r="D1667" s="154">
        <v>4.2389999999999997E-2</v>
      </c>
      <c r="E1667" s="154">
        <v>0.01</v>
      </c>
      <c r="F1667" s="155">
        <f t="shared" ref="F1667:F1730" si="108">E1667*60</f>
        <v>0.6</v>
      </c>
      <c r="G1667">
        <f t="shared" si="106"/>
        <v>0.39999999999999997</v>
      </c>
      <c r="H1667">
        <f t="shared" si="107"/>
        <v>0.3</v>
      </c>
      <c r="I1667">
        <f t="shared" ref="I1667:I1730" si="109">45/60*F1667</f>
        <v>0.44999999999999996</v>
      </c>
      <c r="J1667" s="154"/>
    </row>
    <row r="1668" spans="1:10">
      <c r="A1668" t="s">
        <v>239</v>
      </c>
      <c r="B1668" s="153" t="s">
        <v>1886</v>
      </c>
      <c r="C1668" s="154">
        <v>0.81</v>
      </c>
      <c r="D1668" s="154">
        <v>4.2389999999999997E-2</v>
      </c>
      <c r="E1668" s="154">
        <v>0.01</v>
      </c>
      <c r="F1668" s="155">
        <f t="shared" si="108"/>
        <v>0.6</v>
      </c>
      <c r="G1668">
        <f t="shared" si="106"/>
        <v>0.39999999999999997</v>
      </c>
      <c r="H1668">
        <f t="shared" si="107"/>
        <v>0.3</v>
      </c>
      <c r="I1668">
        <f t="shared" si="109"/>
        <v>0.44999999999999996</v>
      </c>
      <c r="J1668" s="154"/>
    </row>
    <row r="1669" spans="1:10">
      <c r="A1669" t="s">
        <v>239</v>
      </c>
      <c r="B1669" s="153" t="s">
        <v>1887</v>
      </c>
      <c r="C1669" s="154">
        <v>29.59</v>
      </c>
      <c r="D1669" s="154">
        <v>0.40820000000000001</v>
      </c>
      <c r="E1669" s="154">
        <v>8.3999999999999991E-2</v>
      </c>
      <c r="F1669" s="155">
        <f t="shared" si="108"/>
        <v>5.0399999999999991</v>
      </c>
      <c r="G1669">
        <f t="shared" si="106"/>
        <v>3.3599999999999994</v>
      </c>
      <c r="H1669">
        <f t="shared" si="107"/>
        <v>2.5199999999999996</v>
      </c>
      <c r="I1669">
        <f t="shared" si="109"/>
        <v>3.7799999999999994</v>
      </c>
      <c r="J1669" s="154"/>
    </row>
    <row r="1670" spans="1:10">
      <c r="A1670" t="s">
        <v>239</v>
      </c>
      <c r="B1670" s="153" t="s">
        <v>1888</v>
      </c>
      <c r="C1670" s="154">
        <v>36.22</v>
      </c>
      <c r="D1670" s="154">
        <v>0.40820000000000001</v>
      </c>
      <c r="E1670" s="154">
        <v>0.1</v>
      </c>
      <c r="F1670" s="155">
        <f t="shared" si="108"/>
        <v>6</v>
      </c>
      <c r="G1670">
        <f t="shared" si="106"/>
        <v>4</v>
      </c>
      <c r="H1670">
        <f t="shared" si="107"/>
        <v>3</v>
      </c>
      <c r="I1670">
        <f t="shared" si="109"/>
        <v>4.5</v>
      </c>
      <c r="J1670" s="154"/>
    </row>
    <row r="1671" spans="1:10">
      <c r="A1671" t="s">
        <v>239</v>
      </c>
      <c r="B1671" s="153" t="s">
        <v>1889</v>
      </c>
      <c r="C1671" s="154">
        <v>42.54</v>
      </c>
      <c r="D1671" s="154">
        <v>0.40820000000000001</v>
      </c>
      <c r="E1671" s="154">
        <v>0.12</v>
      </c>
      <c r="F1671" s="155">
        <f t="shared" si="108"/>
        <v>7.1999999999999993</v>
      </c>
      <c r="G1671">
        <f t="shared" si="106"/>
        <v>4.7999999999999989</v>
      </c>
      <c r="H1671">
        <f t="shared" si="107"/>
        <v>3.5999999999999996</v>
      </c>
      <c r="I1671">
        <f t="shared" si="109"/>
        <v>5.3999999999999995</v>
      </c>
      <c r="J1671" s="154"/>
    </row>
    <row r="1672" spans="1:10">
      <c r="A1672" t="s">
        <v>239</v>
      </c>
      <c r="B1672" s="153" t="s">
        <v>1890</v>
      </c>
      <c r="C1672" s="154">
        <v>6.31</v>
      </c>
      <c r="D1672" s="154">
        <v>0.40820000000000001</v>
      </c>
      <c r="E1672" s="154">
        <v>1.6E-2</v>
      </c>
      <c r="F1672" s="155">
        <f t="shared" si="108"/>
        <v>0.96</v>
      </c>
      <c r="G1672">
        <f t="shared" si="106"/>
        <v>0.6399999999999999</v>
      </c>
      <c r="H1672">
        <f t="shared" si="107"/>
        <v>0.48</v>
      </c>
      <c r="I1672">
        <f t="shared" si="109"/>
        <v>0.72</v>
      </c>
      <c r="J1672" s="154"/>
    </row>
    <row r="1673" spans="1:10">
      <c r="A1673" t="s">
        <v>239</v>
      </c>
      <c r="B1673" s="153" t="s">
        <v>1891</v>
      </c>
      <c r="C1673" s="154">
        <v>7.86</v>
      </c>
      <c r="D1673" s="154">
        <v>0.40820000000000001</v>
      </c>
      <c r="E1673" s="154">
        <v>2.4E-2</v>
      </c>
      <c r="F1673" s="155">
        <f t="shared" si="108"/>
        <v>1.44</v>
      </c>
      <c r="G1673">
        <f t="shared" si="106"/>
        <v>0.96</v>
      </c>
      <c r="H1673">
        <f t="shared" si="107"/>
        <v>0.72</v>
      </c>
      <c r="I1673">
        <f t="shared" si="109"/>
        <v>1.08</v>
      </c>
      <c r="J1673" s="154"/>
    </row>
    <row r="1674" spans="1:10">
      <c r="A1674" t="s">
        <v>239</v>
      </c>
      <c r="B1674" s="153" t="s">
        <v>1892</v>
      </c>
      <c r="C1674" s="154">
        <v>9.4</v>
      </c>
      <c r="D1674" s="154">
        <v>0.40820000000000001</v>
      </c>
      <c r="E1674" s="154">
        <v>2.8000000000000004E-2</v>
      </c>
      <c r="F1674" s="155">
        <f t="shared" si="108"/>
        <v>1.6800000000000002</v>
      </c>
      <c r="G1674">
        <f t="shared" si="106"/>
        <v>1.1200000000000001</v>
      </c>
      <c r="H1674">
        <f t="shared" si="107"/>
        <v>0.84000000000000008</v>
      </c>
      <c r="I1674">
        <f t="shared" si="109"/>
        <v>1.2600000000000002</v>
      </c>
      <c r="J1674" s="154"/>
    </row>
    <row r="1675" spans="1:10">
      <c r="A1675" t="s">
        <v>239</v>
      </c>
      <c r="B1675" s="153" t="s">
        <v>1893</v>
      </c>
      <c r="C1675" s="154">
        <v>12.43</v>
      </c>
      <c r="D1675" s="154">
        <v>0.40820000000000001</v>
      </c>
      <c r="E1675" s="154">
        <v>3.5999999999999997E-2</v>
      </c>
      <c r="F1675" s="155">
        <f t="shared" si="108"/>
        <v>2.1599999999999997</v>
      </c>
      <c r="G1675">
        <f t="shared" si="106"/>
        <v>1.4399999999999997</v>
      </c>
      <c r="H1675">
        <f t="shared" si="107"/>
        <v>1.0799999999999998</v>
      </c>
      <c r="I1675">
        <f t="shared" si="109"/>
        <v>1.6199999999999997</v>
      </c>
      <c r="J1675" s="154"/>
    </row>
    <row r="1676" spans="1:10">
      <c r="A1676" t="s">
        <v>239</v>
      </c>
      <c r="B1676" s="153" t="s">
        <v>1894</v>
      </c>
      <c r="C1676" s="154">
        <v>15.41</v>
      </c>
      <c r="D1676" s="154">
        <v>0.40820000000000001</v>
      </c>
      <c r="E1676" s="154">
        <v>4.3999999999999997E-2</v>
      </c>
      <c r="F1676" s="155">
        <f t="shared" si="108"/>
        <v>2.6399999999999997</v>
      </c>
      <c r="G1676">
        <f t="shared" si="106"/>
        <v>1.7599999999999998</v>
      </c>
      <c r="H1676">
        <f t="shared" si="107"/>
        <v>1.3199999999999998</v>
      </c>
      <c r="I1676">
        <f t="shared" si="109"/>
        <v>1.9799999999999998</v>
      </c>
      <c r="J1676" s="154"/>
    </row>
    <row r="1677" spans="1:10">
      <c r="A1677" t="s">
        <v>239</v>
      </c>
      <c r="B1677" s="153" t="s">
        <v>1895</v>
      </c>
      <c r="C1677" s="154">
        <v>18.350000000000001</v>
      </c>
      <c r="D1677" s="154">
        <v>0.40820000000000001</v>
      </c>
      <c r="E1677" s="154">
        <v>5.2000000000000005E-2</v>
      </c>
      <c r="F1677" s="155">
        <f t="shared" si="108"/>
        <v>3.12</v>
      </c>
      <c r="G1677">
        <f t="shared" si="106"/>
        <v>2.08</v>
      </c>
      <c r="H1677">
        <f t="shared" si="107"/>
        <v>1.56</v>
      </c>
      <c r="I1677">
        <f t="shared" si="109"/>
        <v>2.34</v>
      </c>
      <c r="J1677" s="154"/>
    </row>
    <row r="1678" spans="1:10">
      <c r="A1678" t="s">
        <v>239</v>
      </c>
      <c r="B1678" s="153" t="s">
        <v>1896</v>
      </c>
      <c r="C1678" s="154">
        <v>21.23</v>
      </c>
      <c r="D1678" s="154">
        <v>0.40820000000000001</v>
      </c>
      <c r="E1678" s="154">
        <v>0.06</v>
      </c>
      <c r="F1678" s="155">
        <f t="shared" si="108"/>
        <v>3.5999999999999996</v>
      </c>
      <c r="G1678">
        <f t="shared" si="106"/>
        <v>2.3999999999999995</v>
      </c>
      <c r="H1678">
        <f t="shared" si="107"/>
        <v>1.7999999999999998</v>
      </c>
      <c r="I1678">
        <f t="shared" si="109"/>
        <v>2.6999999999999997</v>
      </c>
      <c r="J1678" s="154"/>
    </row>
    <row r="1679" spans="1:10">
      <c r="A1679" t="s">
        <v>239</v>
      </c>
      <c r="B1679" s="153" t="s">
        <v>1897</v>
      </c>
      <c r="C1679" s="154">
        <v>22.66</v>
      </c>
      <c r="D1679" s="154">
        <v>0.40820000000000001</v>
      </c>
      <c r="E1679" s="154">
        <v>6.4000000000000001E-2</v>
      </c>
      <c r="F1679" s="155">
        <f t="shared" si="108"/>
        <v>3.84</v>
      </c>
      <c r="G1679">
        <f t="shared" si="106"/>
        <v>2.5599999999999996</v>
      </c>
      <c r="H1679">
        <f t="shared" si="107"/>
        <v>1.92</v>
      </c>
      <c r="I1679">
        <f t="shared" si="109"/>
        <v>2.88</v>
      </c>
      <c r="J1679" s="154"/>
    </row>
    <row r="1680" spans="1:10">
      <c r="A1680" t="s">
        <v>239</v>
      </c>
      <c r="B1680" s="153" t="s">
        <v>1898</v>
      </c>
      <c r="C1680" s="154">
        <v>33.799999999999997</v>
      </c>
      <c r="D1680" s="154">
        <v>0.41448000000000002</v>
      </c>
      <c r="E1680" s="154">
        <v>9.6000000000000002E-2</v>
      </c>
      <c r="F1680" s="155">
        <f t="shared" si="108"/>
        <v>5.76</v>
      </c>
      <c r="G1680">
        <f t="shared" si="106"/>
        <v>3.84</v>
      </c>
      <c r="H1680">
        <f t="shared" si="107"/>
        <v>2.88</v>
      </c>
      <c r="I1680">
        <f t="shared" si="109"/>
        <v>4.32</v>
      </c>
      <c r="J1680" s="154"/>
    </row>
    <row r="1681" spans="1:10">
      <c r="A1681" t="s">
        <v>239</v>
      </c>
      <c r="B1681" s="153" t="s">
        <v>1899</v>
      </c>
      <c r="C1681" s="154">
        <v>41.8</v>
      </c>
      <c r="D1681" s="154">
        <v>0.41448000000000002</v>
      </c>
      <c r="E1681" s="154">
        <v>0.11599999999999999</v>
      </c>
      <c r="F1681" s="155">
        <f t="shared" si="108"/>
        <v>6.9599999999999991</v>
      </c>
      <c r="G1681">
        <f t="shared" si="106"/>
        <v>4.6399999999999988</v>
      </c>
      <c r="H1681">
        <f t="shared" si="107"/>
        <v>3.4799999999999995</v>
      </c>
      <c r="I1681">
        <f t="shared" si="109"/>
        <v>5.2199999999999989</v>
      </c>
      <c r="J1681" s="154"/>
    </row>
    <row r="1682" spans="1:10">
      <c r="A1682" t="s">
        <v>239</v>
      </c>
      <c r="B1682" s="153" t="s">
        <v>1900</v>
      </c>
      <c r="C1682" s="154">
        <v>51.6</v>
      </c>
      <c r="D1682" s="154">
        <v>0.41448000000000002</v>
      </c>
      <c r="E1682" s="154">
        <v>0.14399999999999999</v>
      </c>
      <c r="F1682" s="155">
        <f t="shared" si="108"/>
        <v>8.6399999999999988</v>
      </c>
      <c r="G1682">
        <f t="shared" si="106"/>
        <v>5.7599999999999989</v>
      </c>
      <c r="H1682">
        <f t="shared" si="107"/>
        <v>4.3199999999999994</v>
      </c>
      <c r="I1682">
        <f t="shared" si="109"/>
        <v>6.4799999999999986</v>
      </c>
      <c r="J1682" s="154"/>
    </row>
    <row r="1683" spans="1:10">
      <c r="A1683" t="s">
        <v>239</v>
      </c>
      <c r="B1683" s="153" t="s">
        <v>1901</v>
      </c>
      <c r="C1683" s="154">
        <v>60.7</v>
      </c>
      <c r="D1683" s="154">
        <v>0.41448000000000002</v>
      </c>
      <c r="E1683" s="154">
        <v>0.16799999999999998</v>
      </c>
      <c r="F1683" s="155">
        <f t="shared" si="108"/>
        <v>10.079999999999998</v>
      </c>
      <c r="G1683">
        <f t="shared" si="106"/>
        <v>6.7199999999999989</v>
      </c>
      <c r="H1683">
        <f t="shared" si="107"/>
        <v>5.0399999999999991</v>
      </c>
      <c r="I1683">
        <f t="shared" si="109"/>
        <v>7.5599999999999987</v>
      </c>
      <c r="J1683" s="154"/>
    </row>
    <row r="1684" spans="1:10">
      <c r="A1684" t="s">
        <v>239</v>
      </c>
      <c r="B1684" s="153" t="s">
        <v>1902</v>
      </c>
      <c r="C1684" s="154">
        <v>71</v>
      </c>
      <c r="D1684" s="154">
        <v>0.41448000000000002</v>
      </c>
      <c r="E1684" s="154">
        <v>0.2</v>
      </c>
      <c r="F1684" s="155">
        <f t="shared" si="108"/>
        <v>12</v>
      </c>
      <c r="G1684">
        <f t="shared" si="106"/>
        <v>8</v>
      </c>
      <c r="H1684">
        <f t="shared" si="107"/>
        <v>6</v>
      </c>
      <c r="I1684">
        <f t="shared" si="109"/>
        <v>9</v>
      </c>
      <c r="J1684" s="154"/>
    </row>
    <row r="1685" spans="1:10">
      <c r="A1685" t="s">
        <v>239</v>
      </c>
      <c r="B1685" s="153" t="s">
        <v>1903</v>
      </c>
      <c r="C1685" s="154">
        <v>79.099999999999994</v>
      </c>
      <c r="D1685" s="154">
        <v>0.41448000000000002</v>
      </c>
      <c r="E1685" s="154">
        <v>0.22</v>
      </c>
      <c r="F1685" s="155">
        <f t="shared" si="108"/>
        <v>13.2</v>
      </c>
      <c r="G1685">
        <f t="shared" si="106"/>
        <v>8.7999999999999989</v>
      </c>
      <c r="H1685">
        <f t="shared" si="107"/>
        <v>6.6</v>
      </c>
      <c r="I1685">
        <f t="shared" si="109"/>
        <v>9.8999999999999986</v>
      </c>
      <c r="J1685" s="154"/>
    </row>
    <row r="1686" spans="1:10">
      <c r="A1686" t="s">
        <v>239</v>
      </c>
      <c r="B1686" s="153" t="s">
        <v>1904</v>
      </c>
      <c r="C1686" s="154">
        <v>18.64</v>
      </c>
      <c r="D1686" s="154">
        <v>0.41448000000000002</v>
      </c>
      <c r="E1686" s="154">
        <v>5.2000000000000005E-2</v>
      </c>
      <c r="F1686" s="155">
        <f t="shared" si="108"/>
        <v>3.12</v>
      </c>
      <c r="G1686">
        <f t="shared" si="106"/>
        <v>2.08</v>
      </c>
      <c r="H1686">
        <f t="shared" si="107"/>
        <v>1.56</v>
      </c>
      <c r="I1686">
        <f t="shared" si="109"/>
        <v>2.34</v>
      </c>
      <c r="J1686" s="154"/>
    </row>
    <row r="1687" spans="1:10">
      <c r="A1687" t="s">
        <v>239</v>
      </c>
      <c r="B1687" s="153" t="s">
        <v>1905</v>
      </c>
      <c r="C1687" s="154">
        <v>30.3</v>
      </c>
      <c r="D1687" s="154">
        <v>0.41761999999999999</v>
      </c>
      <c r="E1687" s="154">
        <v>8.3999999999999991E-2</v>
      </c>
      <c r="F1687" s="155">
        <f t="shared" si="108"/>
        <v>5.0399999999999991</v>
      </c>
      <c r="G1687">
        <f t="shared" si="106"/>
        <v>3.3599999999999994</v>
      </c>
      <c r="H1687">
        <f t="shared" si="107"/>
        <v>2.5199999999999996</v>
      </c>
      <c r="I1687">
        <f t="shared" si="109"/>
        <v>3.7799999999999994</v>
      </c>
      <c r="J1687" s="154"/>
    </row>
    <row r="1688" spans="1:10">
      <c r="A1688" t="s">
        <v>239</v>
      </c>
      <c r="B1688" s="153" t="s">
        <v>1906</v>
      </c>
      <c r="C1688" s="154">
        <v>33.1</v>
      </c>
      <c r="D1688" s="154">
        <v>0.41761999999999999</v>
      </c>
      <c r="E1688" s="154">
        <v>9.1999999999999998E-2</v>
      </c>
      <c r="F1688" s="155">
        <f t="shared" si="108"/>
        <v>5.52</v>
      </c>
      <c r="G1688">
        <f t="shared" si="106"/>
        <v>3.6799999999999997</v>
      </c>
      <c r="H1688">
        <f t="shared" si="107"/>
        <v>2.76</v>
      </c>
      <c r="I1688">
        <f t="shared" si="109"/>
        <v>4.1399999999999997</v>
      </c>
      <c r="J1688" s="154"/>
    </row>
    <row r="1689" spans="1:10">
      <c r="A1689" t="s">
        <v>239</v>
      </c>
      <c r="B1689" s="153" t="s">
        <v>1907</v>
      </c>
      <c r="C1689" s="154">
        <v>37.1</v>
      </c>
      <c r="D1689" s="154">
        <v>0.41761999999999999</v>
      </c>
      <c r="E1689" s="154">
        <v>0.10400000000000001</v>
      </c>
      <c r="F1689" s="155">
        <f t="shared" si="108"/>
        <v>6.24</v>
      </c>
      <c r="G1689">
        <f t="shared" si="106"/>
        <v>4.16</v>
      </c>
      <c r="H1689">
        <f t="shared" si="107"/>
        <v>3.12</v>
      </c>
      <c r="I1689">
        <f t="shared" si="109"/>
        <v>4.68</v>
      </c>
      <c r="J1689" s="154"/>
    </row>
    <row r="1690" spans="1:10">
      <c r="A1690" t="s">
        <v>239</v>
      </c>
      <c r="B1690" s="153" t="s">
        <v>1908</v>
      </c>
      <c r="C1690" s="154">
        <v>41.6</v>
      </c>
      <c r="D1690" s="154">
        <v>0.41761999999999999</v>
      </c>
      <c r="E1690" s="154">
        <v>0.11599999999999999</v>
      </c>
      <c r="F1690" s="155">
        <f t="shared" si="108"/>
        <v>6.9599999999999991</v>
      </c>
      <c r="G1690">
        <f t="shared" si="106"/>
        <v>4.6399999999999988</v>
      </c>
      <c r="H1690">
        <f t="shared" si="107"/>
        <v>3.4799999999999995</v>
      </c>
      <c r="I1690">
        <f t="shared" si="109"/>
        <v>5.2199999999999989</v>
      </c>
      <c r="J1690" s="154"/>
    </row>
    <row r="1691" spans="1:10">
      <c r="A1691" t="s">
        <v>239</v>
      </c>
      <c r="B1691" s="153" t="s">
        <v>1909</v>
      </c>
      <c r="C1691" s="154">
        <v>46.2</v>
      </c>
      <c r="D1691" s="154">
        <v>0.41761999999999999</v>
      </c>
      <c r="E1691" s="154">
        <v>0.128</v>
      </c>
      <c r="F1691" s="155">
        <f t="shared" si="108"/>
        <v>7.68</v>
      </c>
      <c r="G1691">
        <f t="shared" si="106"/>
        <v>5.1199999999999992</v>
      </c>
      <c r="H1691">
        <f t="shared" si="107"/>
        <v>3.84</v>
      </c>
      <c r="I1691">
        <f t="shared" si="109"/>
        <v>5.76</v>
      </c>
      <c r="J1691" s="154"/>
    </row>
    <row r="1692" spans="1:10">
      <c r="A1692" t="s">
        <v>239</v>
      </c>
      <c r="B1692" s="153" t="s">
        <v>1910</v>
      </c>
      <c r="C1692" s="154">
        <v>49.8</v>
      </c>
      <c r="D1692" s="154">
        <v>0.41761999999999999</v>
      </c>
      <c r="E1692" s="154">
        <v>0.14000000000000001</v>
      </c>
      <c r="F1692" s="155">
        <f t="shared" si="108"/>
        <v>8.4</v>
      </c>
      <c r="G1692">
        <f t="shared" si="106"/>
        <v>5.6</v>
      </c>
      <c r="H1692">
        <f t="shared" si="107"/>
        <v>4.2</v>
      </c>
      <c r="I1692">
        <f t="shared" si="109"/>
        <v>6.3000000000000007</v>
      </c>
      <c r="J1692" s="154"/>
    </row>
    <row r="1693" spans="1:10">
      <c r="A1693" t="s">
        <v>239</v>
      </c>
      <c r="B1693" s="153" t="s">
        <v>1911</v>
      </c>
      <c r="C1693" s="154">
        <v>8.0500000000000007</v>
      </c>
      <c r="D1693" s="154">
        <v>0.41761999999999999</v>
      </c>
      <c r="E1693" s="154">
        <v>2.4E-2</v>
      </c>
      <c r="F1693" s="155">
        <f t="shared" si="108"/>
        <v>1.44</v>
      </c>
      <c r="G1693">
        <f t="shared" si="106"/>
        <v>0.96</v>
      </c>
      <c r="H1693">
        <f t="shared" si="107"/>
        <v>0.72</v>
      </c>
      <c r="I1693">
        <f t="shared" si="109"/>
        <v>1.08</v>
      </c>
      <c r="J1693" s="154"/>
    </row>
    <row r="1694" spans="1:10">
      <c r="A1694" t="s">
        <v>239</v>
      </c>
      <c r="B1694" s="153" t="s">
        <v>1912</v>
      </c>
      <c r="C1694" s="154">
        <v>55.7</v>
      </c>
      <c r="D1694" s="154">
        <v>0.41761999999999999</v>
      </c>
      <c r="E1694" s="154">
        <v>0.156</v>
      </c>
      <c r="F1694" s="155">
        <f t="shared" si="108"/>
        <v>9.36</v>
      </c>
      <c r="G1694">
        <f t="shared" si="106"/>
        <v>6.2399999999999993</v>
      </c>
      <c r="H1694">
        <f t="shared" si="107"/>
        <v>4.68</v>
      </c>
      <c r="I1694">
        <f t="shared" si="109"/>
        <v>7.02</v>
      </c>
      <c r="J1694" s="154"/>
    </row>
    <row r="1695" spans="1:10">
      <c r="A1695" t="s">
        <v>239</v>
      </c>
      <c r="B1695" s="153" t="s">
        <v>1913</v>
      </c>
      <c r="C1695" s="154">
        <v>60.7</v>
      </c>
      <c r="D1695" s="154">
        <v>0.41761999999999999</v>
      </c>
      <c r="E1695" s="154">
        <v>0.16799999999999998</v>
      </c>
      <c r="F1695" s="155">
        <f t="shared" si="108"/>
        <v>10.079999999999998</v>
      </c>
      <c r="G1695">
        <f t="shared" si="106"/>
        <v>6.7199999999999989</v>
      </c>
      <c r="H1695">
        <f t="shared" si="107"/>
        <v>5.0399999999999991</v>
      </c>
      <c r="I1695">
        <f t="shared" si="109"/>
        <v>7.5599999999999987</v>
      </c>
      <c r="J1695" s="154"/>
    </row>
    <row r="1696" spans="1:10">
      <c r="A1696" t="s">
        <v>239</v>
      </c>
      <c r="B1696" s="153" t="s">
        <v>1914</v>
      </c>
      <c r="C1696" s="154">
        <v>66.599999999999994</v>
      </c>
      <c r="D1696" s="154">
        <v>0.41761999999999999</v>
      </c>
      <c r="E1696" s="154">
        <v>0.188</v>
      </c>
      <c r="F1696" s="155">
        <f t="shared" si="108"/>
        <v>11.28</v>
      </c>
      <c r="G1696">
        <f t="shared" si="106"/>
        <v>7.52</v>
      </c>
      <c r="H1696">
        <f t="shared" si="107"/>
        <v>5.64</v>
      </c>
      <c r="I1696">
        <f t="shared" si="109"/>
        <v>8.4599999999999991</v>
      </c>
      <c r="J1696" s="154"/>
    </row>
    <row r="1697" spans="1:10">
      <c r="A1697" t="s">
        <v>239</v>
      </c>
      <c r="B1697" s="153" t="s">
        <v>1915</v>
      </c>
      <c r="C1697" s="154">
        <v>12.7</v>
      </c>
      <c r="D1697" s="154">
        <v>0.41761999999999999</v>
      </c>
      <c r="E1697" s="154">
        <v>3.5999999999999997E-2</v>
      </c>
      <c r="F1697" s="155">
        <f t="shared" si="108"/>
        <v>2.1599999999999997</v>
      </c>
      <c r="G1697">
        <f t="shared" si="106"/>
        <v>1.4399999999999997</v>
      </c>
      <c r="H1697">
        <f t="shared" si="107"/>
        <v>1.0799999999999998</v>
      </c>
      <c r="I1697">
        <f t="shared" si="109"/>
        <v>1.6199999999999997</v>
      </c>
      <c r="J1697" s="154"/>
    </row>
    <row r="1698" spans="1:10">
      <c r="A1698" t="s">
        <v>239</v>
      </c>
      <c r="B1698" s="153" t="s">
        <v>1916</v>
      </c>
      <c r="C1698" s="154">
        <v>14.3</v>
      </c>
      <c r="D1698" s="154">
        <v>0.41761999999999999</v>
      </c>
      <c r="E1698" s="154">
        <v>0.04</v>
      </c>
      <c r="F1698" s="155">
        <f t="shared" si="108"/>
        <v>2.4</v>
      </c>
      <c r="G1698">
        <f t="shared" si="106"/>
        <v>1.5999999999999999</v>
      </c>
      <c r="H1698">
        <f t="shared" si="107"/>
        <v>1.2</v>
      </c>
      <c r="I1698">
        <f t="shared" si="109"/>
        <v>1.7999999999999998</v>
      </c>
      <c r="J1698" s="154"/>
    </row>
    <row r="1699" spans="1:10">
      <c r="A1699" t="s">
        <v>239</v>
      </c>
      <c r="B1699" s="153" t="s">
        <v>1917</v>
      </c>
      <c r="C1699" s="154">
        <v>15.8</v>
      </c>
      <c r="D1699" s="154">
        <v>0.41761999999999999</v>
      </c>
      <c r="E1699" s="154">
        <v>4.3999999999999997E-2</v>
      </c>
      <c r="F1699" s="155">
        <f t="shared" si="108"/>
        <v>2.6399999999999997</v>
      </c>
      <c r="G1699">
        <f t="shared" si="106"/>
        <v>1.7599999999999998</v>
      </c>
      <c r="H1699">
        <f t="shared" si="107"/>
        <v>1.3199999999999998</v>
      </c>
      <c r="I1699">
        <f t="shared" si="109"/>
        <v>1.9799999999999998</v>
      </c>
      <c r="J1699" s="154"/>
    </row>
    <row r="1700" spans="1:10">
      <c r="A1700" t="s">
        <v>239</v>
      </c>
      <c r="B1700" s="153" t="s">
        <v>1918</v>
      </c>
      <c r="C1700" s="154">
        <v>17.600000000000001</v>
      </c>
      <c r="D1700" s="154">
        <v>0.41761999999999999</v>
      </c>
      <c r="E1700" s="154">
        <v>4.8000000000000001E-2</v>
      </c>
      <c r="F1700" s="155">
        <f t="shared" si="108"/>
        <v>2.88</v>
      </c>
      <c r="G1700">
        <f t="shared" si="106"/>
        <v>1.92</v>
      </c>
      <c r="H1700">
        <f t="shared" si="107"/>
        <v>1.44</v>
      </c>
      <c r="I1700">
        <f t="shared" si="109"/>
        <v>2.16</v>
      </c>
      <c r="J1700" s="154"/>
    </row>
    <row r="1701" spans="1:10">
      <c r="A1701" t="s">
        <v>239</v>
      </c>
      <c r="B1701" s="153" t="s">
        <v>1919</v>
      </c>
      <c r="C1701" s="154">
        <v>19.7</v>
      </c>
      <c r="D1701" s="154">
        <v>0.41761999999999999</v>
      </c>
      <c r="E1701" s="154">
        <v>5.6000000000000008E-2</v>
      </c>
      <c r="F1701" s="155">
        <f t="shared" si="108"/>
        <v>3.3600000000000003</v>
      </c>
      <c r="G1701">
        <f t="shared" si="106"/>
        <v>2.2400000000000002</v>
      </c>
      <c r="H1701">
        <f t="shared" si="107"/>
        <v>1.6800000000000002</v>
      </c>
      <c r="I1701">
        <f t="shared" si="109"/>
        <v>2.5200000000000005</v>
      </c>
      <c r="J1701" s="154"/>
    </row>
    <row r="1702" spans="1:10">
      <c r="A1702" t="s">
        <v>239</v>
      </c>
      <c r="B1702" s="153" t="s">
        <v>1920</v>
      </c>
      <c r="C1702" s="154">
        <v>22</v>
      </c>
      <c r="D1702" s="154">
        <v>0.41761999999999999</v>
      </c>
      <c r="E1702" s="154">
        <v>0.06</v>
      </c>
      <c r="F1702" s="155">
        <f t="shared" si="108"/>
        <v>3.5999999999999996</v>
      </c>
      <c r="G1702">
        <f t="shared" si="106"/>
        <v>2.3999999999999995</v>
      </c>
      <c r="H1702">
        <f t="shared" si="107"/>
        <v>1.7999999999999998</v>
      </c>
      <c r="I1702">
        <f t="shared" si="109"/>
        <v>2.6999999999999997</v>
      </c>
      <c r="J1702" s="154"/>
    </row>
    <row r="1703" spans="1:10">
      <c r="A1703" t="s">
        <v>239</v>
      </c>
      <c r="B1703" s="153" t="s">
        <v>1921</v>
      </c>
      <c r="C1703" s="154">
        <v>24.7</v>
      </c>
      <c r="D1703" s="154">
        <v>0.41761999999999999</v>
      </c>
      <c r="E1703" s="154">
        <v>6.8000000000000005E-2</v>
      </c>
      <c r="F1703" s="155">
        <f t="shared" si="108"/>
        <v>4.08</v>
      </c>
      <c r="G1703">
        <f t="shared" si="106"/>
        <v>2.7199999999999998</v>
      </c>
      <c r="H1703">
        <f t="shared" si="107"/>
        <v>2.04</v>
      </c>
      <c r="I1703">
        <f t="shared" si="109"/>
        <v>3.06</v>
      </c>
      <c r="J1703" s="154"/>
    </row>
    <row r="1704" spans="1:10">
      <c r="A1704" t="s">
        <v>239</v>
      </c>
      <c r="B1704" s="153" t="s">
        <v>1922</v>
      </c>
      <c r="C1704" s="154">
        <v>27</v>
      </c>
      <c r="D1704" s="154">
        <v>0.41761999999999999</v>
      </c>
      <c r="E1704" s="154">
        <v>7.5999999999999998E-2</v>
      </c>
      <c r="F1704" s="155">
        <f t="shared" si="108"/>
        <v>4.5599999999999996</v>
      </c>
      <c r="G1704">
        <f t="shared" si="106"/>
        <v>3.0399999999999996</v>
      </c>
      <c r="H1704">
        <f t="shared" si="107"/>
        <v>2.2799999999999998</v>
      </c>
      <c r="I1704">
        <f t="shared" si="109"/>
        <v>3.42</v>
      </c>
      <c r="J1704" s="154"/>
    </row>
    <row r="1705" spans="1:10">
      <c r="A1705" t="s">
        <v>239</v>
      </c>
      <c r="B1705" s="153" t="s">
        <v>1923</v>
      </c>
      <c r="C1705" s="154">
        <v>4.9400000000000004</v>
      </c>
      <c r="D1705" s="154">
        <v>0.4239</v>
      </c>
      <c r="E1705" s="154">
        <v>1.2E-2</v>
      </c>
      <c r="F1705" s="155">
        <f t="shared" si="108"/>
        <v>0.72</v>
      </c>
      <c r="G1705">
        <f t="shared" si="106"/>
        <v>0.48</v>
      </c>
      <c r="H1705">
        <f t="shared" si="107"/>
        <v>0.36</v>
      </c>
      <c r="I1705">
        <f t="shared" si="109"/>
        <v>0.54</v>
      </c>
      <c r="J1705" s="154"/>
    </row>
    <row r="1706" spans="1:10">
      <c r="A1706" t="s">
        <v>239</v>
      </c>
      <c r="B1706" s="153" t="s">
        <v>1924</v>
      </c>
      <c r="C1706" s="154">
        <v>30.83</v>
      </c>
      <c r="D1706" s="154">
        <v>0.4239</v>
      </c>
      <c r="E1706" s="154">
        <v>8.7999999999999995E-2</v>
      </c>
      <c r="F1706" s="155">
        <f t="shared" si="108"/>
        <v>5.2799999999999994</v>
      </c>
      <c r="G1706">
        <f t="shared" si="106"/>
        <v>3.5199999999999996</v>
      </c>
      <c r="H1706">
        <f t="shared" si="107"/>
        <v>2.6399999999999997</v>
      </c>
      <c r="I1706">
        <f t="shared" si="109"/>
        <v>3.9599999999999995</v>
      </c>
      <c r="J1706" s="154"/>
    </row>
    <row r="1707" spans="1:10">
      <c r="A1707" t="s">
        <v>239</v>
      </c>
      <c r="B1707" s="153" t="s">
        <v>1925</v>
      </c>
      <c r="C1707" s="154">
        <v>37.76</v>
      </c>
      <c r="D1707" s="154">
        <v>0.4239</v>
      </c>
      <c r="E1707" s="154">
        <v>0.10400000000000001</v>
      </c>
      <c r="F1707" s="155">
        <f t="shared" si="108"/>
        <v>6.24</v>
      </c>
      <c r="G1707">
        <f t="shared" si="106"/>
        <v>4.16</v>
      </c>
      <c r="H1707">
        <f t="shared" si="107"/>
        <v>3.12</v>
      </c>
      <c r="I1707">
        <f t="shared" si="109"/>
        <v>4.68</v>
      </c>
      <c r="J1707" s="154"/>
    </row>
    <row r="1708" spans="1:10">
      <c r="A1708" t="s">
        <v>239</v>
      </c>
      <c r="B1708" s="153" t="s">
        <v>1926</v>
      </c>
      <c r="C1708" s="154">
        <v>8.17</v>
      </c>
      <c r="D1708" s="154">
        <v>0.4239</v>
      </c>
      <c r="E1708" s="154">
        <v>2.4E-2</v>
      </c>
      <c r="F1708" s="155">
        <f t="shared" si="108"/>
        <v>1.44</v>
      </c>
      <c r="G1708">
        <f t="shared" si="106"/>
        <v>0.96</v>
      </c>
      <c r="H1708">
        <f t="shared" si="107"/>
        <v>0.72</v>
      </c>
      <c r="I1708">
        <f t="shared" si="109"/>
        <v>1.08</v>
      </c>
      <c r="J1708" s="154"/>
    </row>
    <row r="1709" spans="1:10">
      <c r="A1709" t="s">
        <v>239</v>
      </c>
      <c r="B1709" s="153" t="s">
        <v>1927</v>
      </c>
      <c r="C1709" s="154">
        <v>9.77</v>
      </c>
      <c r="D1709" s="154">
        <v>0.4239</v>
      </c>
      <c r="E1709" s="154">
        <v>2.8000000000000004E-2</v>
      </c>
      <c r="F1709" s="155">
        <f t="shared" si="108"/>
        <v>1.6800000000000002</v>
      </c>
      <c r="G1709">
        <f t="shared" si="106"/>
        <v>1.1200000000000001</v>
      </c>
      <c r="H1709">
        <f t="shared" si="107"/>
        <v>0.84000000000000008</v>
      </c>
      <c r="I1709">
        <f t="shared" si="109"/>
        <v>1.2600000000000002</v>
      </c>
      <c r="J1709" s="154"/>
    </row>
    <row r="1710" spans="1:10">
      <c r="A1710" t="s">
        <v>239</v>
      </c>
      <c r="B1710" s="153" t="s">
        <v>1928</v>
      </c>
      <c r="C1710" s="154">
        <v>12.92</v>
      </c>
      <c r="D1710" s="154">
        <v>0.4239</v>
      </c>
      <c r="E1710" s="154">
        <v>3.5999999999999997E-2</v>
      </c>
      <c r="F1710" s="155">
        <f t="shared" si="108"/>
        <v>2.1599999999999997</v>
      </c>
      <c r="G1710">
        <f t="shared" si="106"/>
        <v>1.4399999999999997</v>
      </c>
      <c r="H1710">
        <f t="shared" si="107"/>
        <v>1.0799999999999998</v>
      </c>
      <c r="I1710">
        <f t="shared" si="109"/>
        <v>1.6199999999999997</v>
      </c>
      <c r="J1710" s="154"/>
    </row>
    <row r="1711" spans="1:10">
      <c r="A1711" t="s">
        <v>239</v>
      </c>
      <c r="B1711" s="153" t="s">
        <v>1929</v>
      </c>
      <c r="C1711" s="154">
        <v>16.03</v>
      </c>
      <c r="D1711" s="154">
        <v>0.4239</v>
      </c>
      <c r="E1711" s="154">
        <v>4.3999999999999997E-2</v>
      </c>
      <c r="F1711" s="155">
        <f t="shared" si="108"/>
        <v>2.6399999999999997</v>
      </c>
      <c r="G1711">
        <f t="shared" si="106"/>
        <v>1.7599999999999998</v>
      </c>
      <c r="H1711">
        <f t="shared" si="107"/>
        <v>1.3199999999999998</v>
      </c>
      <c r="I1711">
        <f t="shared" si="109"/>
        <v>1.9799999999999998</v>
      </c>
      <c r="J1711" s="154"/>
    </row>
    <row r="1712" spans="1:10">
      <c r="A1712" t="s">
        <v>239</v>
      </c>
      <c r="B1712" s="153" t="s">
        <v>1930</v>
      </c>
      <c r="C1712" s="154">
        <v>19.09</v>
      </c>
      <c r="D1712" s="154">
        <v>0.4239</v>
      </c>
      <c r="E1712" s="154">
        <v>5.2000000000000005E-2</v>
      </c>
      <c r="F1712" s="155">
        <f t="shared" si="108"/>
        <v>3.12</v>
      </c>
      <c r="G1712">
        <f t="shared" si="106"/>
        <v>2.08</v>
      </c>
      <c r="H1712">
        <f t="shared" si="107"/>
        <v>1.56</v>
      </c>
      <c r="I1712">
        <f t="shared" si="109"/>
        <v>2.34</v>
      </c>
      <c r="J1712" s="154"/>
    </row>
    <row r="1713" spans="1:10">
      <c r="A1713" t="s">
        <v>239</v>
      </c>
      <c r="B1713" s="153" t="s">
        <v>1931</v>
      </c>
      <c r="C1713" s="154">
        <v>23.58</v>
      </c>
      <c r="D1713" s="154">
        <v>0.4239</v>
      </c>
      <c r="E1713" s="154">
        <v>6.8000000000000005E-2</v>
      </c>
      <c r="F1713" s="155">
        <f t="shared" si="108"/>
        <v>4.08</v>
      </c>
      <c r="G1713">
        <f t="shared" si="106"/>
        <v>2.7199999999999998</v>
      </c>
      <c r="H1713">
        <f t="shared" si="107"/>
        <v>2.04</v>
      </c>
      <c r="I1713">
        <f t="shared" si="109"/>
        <v>3.06</v>
      </c>
      <c r="J1713" s="154"/>
    </row>
    <row r="1714" spans="1:10">
      <c r="A1714" t="s">
        <v>239</v>
      </c>
      <c r="B1714" s="153" t="s">
        <v>1932</v>
      </c>
      <c r="C1714" s="154">
        <v>32</v>
      </c>
      <c r="D1714" s="154">
        <v>0.43865799999999999</v>
      </c>
      <c r="E1714" s="154">
        <v>8.7999999999999995E-2</v>
      </c>
      <c r="F1714" s="155">
        <f t="shared" si="108"/>
        <v>5.2799999999999994</v>
      </c>
      <c r="G1714">
        <f t="shared" si="106"/>
        <v>3.5199999999999996</v>
      </c>
      <c r="H1714">
        <f t="shared" si="107"/>
        <v>2.6399999999999997</v>
      </c>
      <c r="I1714">
        <f t="shared" si="109"/>
        <v>3.9599999999999995</v>
      </c>
      <c r="J1714" s="154"/>
    </row>
    <row r="1715" spans="1:10">
      <c r="A1715" t="s">
        <v>239</v>
      </c>
      <c r="B1715" s="153" t="s">
        <v>1933</v>
      </c>
      <c r="C1715" s="154">
        <v>34.9</v>
      </c>
      <c r="D1715" s="154">
        <v>0.43865799999999999</v>
      </c>
      <c r="E1715" s="154">
        <v>9.6000000000000002E-2</v>
      </c>
      <c r="F1715" s="155">
        <f t="shared" si="108"/>
        <v>5.76</v>
      </c>
      <c r="G1715">
        <f t="shared" si="106"/>
        <v>3.84</v>
      </c>
      <c r="H1715">
        <f t="shared" si="107"/>
        <v>2.88</v>
      </c>
      <c r="I1715">
        <f t="shared" si="109"/>
        <v>4.32</v>
      </c>
      <c r="J1715" s="154"/>
    </row>
    <row r="1716" spans="1:10">
      <c r="A1716" t="s">
        <v>239</v>
      </c>
      <c r="B1716" s="153" t="s">
        <v>1934</v>
      </c>
      <c r="C1716" s="154">
        <v>39.200000000000003</v>
      </c>
      <c r="D1716" s="154">
        <v>0.43865799999999999</v>
      </c>
      <c r="E1716" s="154">
        <v>0.10800000000000001</v>
      </c>
      <c r="F1716" s="155">
        <f t="shared" si="108"/>
        <v>6.48</v>
      </c>
      <c r="G1716">
        <f t="shared" si="106"/>
        <v>4.32</v>
      </c>
      <c r="H1716">
        <f t="shared" si="107"/>
        <v>3.24</v>
      </c>
      <c r="I1716">
        <f t="shared" si="109"/>
        <v>4.8600000000000003</v>
      </c>
      <c r="J1716" s="154"/>
    </row>
    <row r="1717" spans="1:10">
      <c r="A1717" t="s">
        <v>239</v>
      </c>
      <c r="B1717" s="153" t="s">
        <v>1935</v>
      </c>
      <c r="C1717" s="154">
        <v>43.9</v>
      </c>
      <c r="D1717" s="154">
        <v>0.43865799999999999</v>
      </c>
      <c r="E1717" s="154">
        <v>0.124</v>
      </c>
      <c r="F1717" s="155">
        <f t="shared" si="108"/>
        <v>7.4399999999999995</v>
      </c>
      <c r="G1717">
        <f t="shared" si="106"/>
        <v>4.9599999999999991</v>
      </c>
      <c r="H1717">
        <f t="shared" si="107"/>
        <v>3.7199999999999998</v>
      </c>
      <c r="I1717">
        <f t="shared" si="109"/>
        <v>5.58</v>
      </c>
      <c r="J1717" s="154"/>
    </row>
    <row r="1718" spans="1:10">
      <c r="A1718" t="s">
        <v>239</v>
      </c>
      <c r="B1718" s="153" t="s">
        <v>1936</v>
      </c>
      <c r="C1718" s="154">
        <v>48.8</v>
      </c>
      <c r="D1718" s="154">
        <v>0.43865799999999999</v>
      </c>
      <c r="E1718" s="154">
        <v>0.13600000000000001</v>
      </c>
      <c r="F1718" s="155">
        <f t="shared" si="108"/>
        <v>8.16</v>
      </c>
      <c r="G1718">
        <f t="shared" si="106"/>
        <v>5.4399999999999995</v>
      </c>
      <c r="H1718">
        <f t="shared" si="107"/>
        <v>4.08</v>
      </c>
      <c r="I1718">
        <f t="shared" si="109"/>
        <v>6.12</v>
      </c>
      <c r="J1718" s="154"/>
    </row>
    <row r="1719" spans="1:10">
      <c r="A1719" t="s">
        <v>239</v>
      </c>
      <c r="B1719" s="153" t="s">
        <v>1937</v>
      </c>
      <c r="C1719" s="154">
        <v>52.7</v>
      </c>
      <c r="D1719" s="154">
        <v>0.43865799999999999</v>
      </c>
      <c r="E1719" s="154">
        <v>0.14799999999999999</v>
      </c>
      <c r="F1719" s="155">
        <f t="shared" si="108"/>
        <v>8.879999999999999</v>
      </c>
      <c r="G1719">
        <f t="shared" si="106"/>
        <v>5.919999999999999</v>
      </c>
      <c r="H1719">
        <f t="shared" si="107"/>
        <v>4.4399999999999995</v>
      </c>
      <c r="I1719">
        <f t="shared" si="109"/>
        <v>6.6599999999999993</v>
      </c>
      <c r="J1719" s="154"/>
    </row>
    <row r="1720" spans="1:10">
      <c r="A1720" t="s">
        <v>239</v>
      </c>
      <c r="B1720" s="153" t="s">
        <v>1938</v>
      </c>
      <c r="C1720" s="154">
        <v>59</v>
      </c>
      <c r="D1720" s="154">
        <v>0.43865799999999999</v>
      </c>
      <c r="E1720" s="154">
        <v>0.16399999999999998</v>
      </c>
      <c r="F1720" s="155">
        <f t="shared" si="108"/>
        <v>9.8399999999999981</v>
      </c>
      <c r="G1720">
        <f t="shared" si="106"/>
        <v>6.5599999999999987</v>
      </c>
      <c r="H1720">
        <f t="shared" si="107"/>
        <v>4.919999999999999</v>
      </c>
      <c r="I1720">
        <f t="shared" si="109"/>
        <v>7.379999999999999</v>
      </c>
      <c r="J1720" s="154"/>
    </row>
    <row r="1721" spans="1:10">
      <c r="A1721" t="s">
        <v>239</v>
      </c>
      <c r="B1721" s="153" t="s">
        <v>1939</v>
      </c>
      <c r="C1721" s="154">
        <v>64.3</v>
      </c>
      <c r="D1721" s="154">
        <v>0.43865799999999999</v>
      </c>
      <c r="E1721" s="154">
        <v>0.18</v>
      </c>
      <c r="F1721" s="155">
        <f t="shared" si="108"/>
        <v>10.799999999999999</v>
      </c>
      <c r="G1721">
        <f t="shared" si="106"/>
        <v>7.1999999999999993</v>
      </c>
      <c r="H1721">
        <f t="shared" si="107"/>
        <v>5.3999999999999995</v>
      </c>
      <c r="I1721">
        <f t="shared" si="109"/>
        <v>8.1</v>
      </c>
      <c r="J1721" s="154"/>
    </row>
    <row r="1722" spans="1:10">
      <c r="A1722" t="s">
        <v>239</v>
      </c>
      <c r="B1722" s="153" t="s">
        <v>1940</v>
      </c>
      <c r="C1722" s="154">
        <v>70.7</v>
      </c>
      <c r="D1722" s="154">
        <v>0.43865799999999999</v>
      </c>
      <c r="E1722" s="154">
        <v>0.19600000000000001</v>
      </c>
      <c r="F1722" s="155">
        <f t="shared" si="108"/>
        <v>11.76</v>
      </c>
      <c r="G1722">
        <f t="shared" si="106"/>
        <v>7.84</v>
      </c>
      <c r="H1722">
        <f t="shared" si="107"/>
        <v>5.88</v>
      </c>
      <c r="I1722">
        <f t="shared" si="109"/>
        <v>8.82</v>
      </c>
      <c r="J1722" s="154"/>
    </row>
    <row r="1723" spans="1:10">
      <c r="A1723" t="s">
        <v>239</v>
      </c>
      <c r="B1723" s="153" t="s">
        <v>1941</v>
      </c>
      <c r="C1723" s="154">
        <v>13.4</v>
      </c>
      <c r="D1723" s="154">
        <v>0.43865799999999999</v>
      </c>
      <c r="E1723" s="154">
        <v>3.5999999999999997E-2</v>
      </c>
      <c r="F1723" s="155">
        <f t="shared" si="108"/>
        <v>2.1599999999999997</v>
      </c>
      <c r="G1723">
        <f t="shared" si="106"/>
        <v>1.4399999999999997</v>
      </c>
      <c r="H1723">
        <f t="shared" si="107"/>
        <v>1.0799999999999998</v>
      </c>
      <c r="I1723">
        <f t="shared" si="109"/>
        <v>1.6199999999999997</v>
      </c>
      <c r="J1723" s="154"/>
    </row>
    <row r="1724" spans="1:10">
      <c r="A1724" t="s">
        <v>239</v>
      </c>
      <c r="B1724" s="153" t="s">
        <v>1942</v>
      </c>
      <c r="C1724" s="154">
        <v>15</v>
      </c>
      <c r="D1724" s="154">
        <v>0.43865799999999999</v>
      </c>
      <c r="E1724" s="154">
        <v>4.3999999999999997E-2</v>
      </c>
      <c r="F1724" s="155">
        <f t="shared" si="108"/>
        <v>2.6399999999999997</v>
      </c>
      <c r="G1724">
        <f t="shared" si="106"/>
        <v>1.7599999999999998</v>
      </c>
      <c r="H1724">
        <f t="shared" si="107"/>
        <v>1.3199999999999998</v>
      </c>
      <c r="I1724">
        <f t="shared" si="109"/>
        <v>1.9799999999999998</v>
      </c>
      <c r="J1724" s="154"/>
    </row>
    <row r="1725" spans="1:10">
      <c r="A1725" t="s">
        <v>239</v>
      </c>
      <c r="B1725" s="153" t="s">
        <v>1943</v>
      </c>
      <c r="C1725" s="154">
        <v>16.600000000000001</v>
      </c>
      <c r="D1725" s="154">
        <v>0.43865799999999999</v>
      </c>
      <c r="E1725" s="154">
        <v>4.8000000000000001E-2</v>
      </c>
      <c r="F1725" s="155">
        <f t="shared" si="108"/>
        <v>2.88</v>
      </c>
      <c r="G1725">
        <f t="shared" si="106"/>
        <v>1.92</v>
      </c>
      <c r="H1725">
        <f t="shared" si="107"/>
        <v>1.44</v>
      </c>
      <c r="I1725">
        <f t="shared" si="109"/>
        <v>2.16</v>
      </c>
      <c r="J1725" s="154"/>
    </row>
    <row r="1726" spans="1:10">
      <c r="A1726" t="s">
        <v>239</v>
      </c>
      <c r="B1726" s="153" t="s">
        <v>1944</v>
      </c>
      <c r="C1726" s="154">
        <v>17.899999999999999</v>
      </c>
      <c r="D1726" s="154">
        <v>0.43865799999999999</v>
      </c>
      <c r="E1726" s="154">
        <v>5.2000000000000005E-2</v>
      </c>
      <c r="F1726" s="155">
        <f t="shared" si="108"/>
        <v>3.12</v>
      </c>
      <c r="G1726">
        <f t="shared" si="106"/>
        <v>2.08</v>
      </c>
      <c r="H1726">
        <f t="shared" si="107"/>
        <v>1.56</v>
      </c>
      <c r="I1726">
        <f t="shared" si="109"/>
        <v>2.34</v>
      </c>
      <c r="J1726" s="154"/>
    </row>
    <row r="1727" spans="1:10">
      <c r="A1727" t="s">
        <v>239</v>
      </c>
      <c r="B1727" s="153" t="s">
        <v>1945</v>
      </c>
      <c r="C1727" s="154">
        <v>18.5</v>
      </c>
      <c r="D1727" s="154">
        <v>0.43865799999999999</v>
      </c>
      <c r="E1727" s="154">
        <v>5.2000000000000005E-2</v>
      </c>
      <c r="F1727" s="155">
        <f t="shared" si="108"/>
        <v>3.12</v>
      </c>
      <c r="G1727">
        <f t="shared" si="106"/>
        <v>2.08</v>
      </c>
      <c r="H1727">
        <f t="shared" si="107"/>
        <v>1.56</v>
      </c>
      <c r="I1727">
        <f t="shared" si="109"/>
        <v>2.34</v>
      </c>
      <c r="J1727" s="154"/>
    </row>
    <row r="1728" spans="1:10">
      <c r="A1728" t="s">
        <v>239</v>
      </c>
      <c r="B1728" s="153" t="s">
        <v>1946</v>
      </c>
      <c r="C1728" s="154">
        <v>20.7</v>
      </c>
      <c r="D1728" s="154">
        <v>0.43865799999999999</v>
      </c>
      <c r="E1728" s="154">
        <v>5.6000000000000008E-2</v>
      </c>
      <c r="F1728" s="155">
        <f t="shared" si="108"/>
        <v>3.3600000000000003</v>
      </c>
      <c r="G1728">
        <f t="shared" si="106"/>
        <v>2.2400000000000002</v>
      </c>
      <c r="H1728">
        <f t="shared" si="107"/>
        <v>1.6800000000000002</v>
      </c>
      <c r="I1728">
        <f t="shared" si="109"/>
        <v>2.5200000000000005</v>
      </c>
      <c r="J1728" s="154"/>
    </row>
    <row r="1729" spans="1:10">
      <c r="A1729" t="s">
        <v>239</v>
      </c>
      <c r="B1729" s="153" t="s">
        <v>1947</v>
      </c>
      <c r="C1729" s="154">
        <v>23.2</v>
      </c>
      <c r="D1729" s="154">
        <v>0.43865799999999999</v>
      </c>
      <c r="E1729" s="154">
        <v>6.4000000000000001E-2</v>
      </c>
      <c r="F1729" s="155">
        <f t="shared" si="108"/>
        <v>3.84</v>
      </c>
      <c r="G1729">
        <f t="shared" si="106"/>
        <v>2.5599999999999996</v>
      </c>
      <c r="H1729">
        <f t="shared" si="107"/>
        <v>1.92</v>
      </c>
      <c r="I1729">
        <f t="shared" si="109"/>
        <v>2.88</v>
      </c>
      <c r="J1729" s="154"/>
    </row>
    <row r="1730" spans="1:10">
      <c r="A1730" t="s">
        <v>239</v>
      </c>
      <c r="B1730" s="153" t="s">
        <v>1948</v>
      </c>
      <c r="C1730" s="154">
        <v>26</v>
      </c>
      <c r="D1730" s="154">
        <v>0.43865799999999999</v>
      </c>
      <c r="E1730" s="154">
        <v>7.1999999999999995E-2</v>
      </c>
      <c r="F1730" s="155">
        <f t="shared" si="108"/>
        <v>4.3199999999999994</v>
      </c>
      <c r="G1730">
        <f t="shared" ref="G1730:G1793" si="110">40/60*F1730</f>
        <v>2.8799999999999994</v>
      </c>
      <c r="H1730">
        <f t="shared" ref="H1730:H1793" si="111">(30/60*F1730)</f>
        <v>2.1599999999999997</v>
      </c>
      <c r="I1730">
        <f t="shared" si="109"/>
        <v>3.2399999999999993</v>
      </c>
      <c r="J1730" s="154"/>
    </row>
    <row r="1731" spans="1:10">
      <c r="A1731" t="s">
        <v>239</v>
      </c>
      <c r="B1731" s="153" t="s">
        <v>1949</v>
      </c>
      <c r="C1731" s="154">
        <v>28.4</v>
      </c>
      <c r="D1731" s="154">
        <v>0.43865799999999999</v>
      </c>
      <c r="E1731" s="154">
        <v>0.08</v>
      </c>
      <c r="F1731" s="155">
        <f t="shared" ref="F1731:F1794" si="112">E1731*60</f>
        <v>4.8</v>
      </c>
      <c r="G1731">
        <f t="shared" si="110"/>
        <v>3.1999999999999997</v>
      </c>
      <c r="H1731">
        <f t="shared" si="111"/>
        <v>2.4</v>
      </c>
      <c r="I1731">
        <f t="shared" ref="I1731:I1794" si="113">45/60*F1731</f>
        <v>3.5999999999999996</v>
      </c>
      <c r="J1731" s="154"/>
    </row>
    <row r="1732" spans="1:10">
      <c r="A1732" t="s">
        <v>239</v>
      </c>
      <c r="B1732" s="153" t="s">
        <v>1950</v>
      </c>
      <c r="C1732" s="154">
        <v>0.17</v>
      </c>
      <c r="D1732" s="154">
        <v>4.3959999999999999E-2</v>
      </c>
      <c r="E1732" s="154">
        <v>0.01</v>
      </c>
      <c r="F1732" s="155">
        <f t="shared" si="112"/>
        <v>0.6</v>
      </c>
      <c r="G1732">
        <f t="shared" si="110"/>
        <v>0.39999999999999997</v>
      </c>
      <c r="H1732">
        <f t="shared" si="111"/>
        <v>0.3</v>
      </c>
      <c r="I1732">
        <f t="shared" si="113"/>
        <v>0.44999999999999996</v>
      </c>
      <c r="J1732" s="154"/>
    </row>
    <row r="1733" spans="1:10">
      <c r="A1733" t="s">
        <v>239</v>
      </c>
      <c r="B1733" s="153" t="s">
        <v>1951</v>
      </c>
      <c r="C1733" s="154">
        <v>0.25</v>
      </c>
      <c r="D1733" s="154">
        <v>4.3959999999999999E-2</v>
      </c>
      <c r="E1733" s="154">
        <v>0.01</v>
      </c>
      <c r="F1733" s="155">
        <f t="shared" si="112"/>
        <v>0.6</v>
      </c>
      <c r="G1733">
        <f t="shared" si="110"/>
        <v>0.39999999999999997</v>
      </c>
      <c r="H1733">
        <f t="shared" si="111"/>
        <v>0.3</v>
      </c>
      <c r="I1733">
        <f t="shared" si="113"/>
        <v>0.44999999999999996</v>
      </c>
      <c r="J1733" s="154"/>
    </row>
    <row r="1734" spans="1:10">
      <c r="A1734" t="s">
        <v>239</v>
      </c>
      <c r="B1734" s="153" t="s">
        <v>1952</v>
      </c>
      <c r="C1734" s="154">
        <v>0.32</v>
      </c>
      <c r="D1734" s="154">
        <v>4.3959999999999999E-2</v>
      </c>
      <c r="E1734" s="154">
        <v>0.01</v>
      </c>
      <c r="F1734" s="155">
        <f t="shared" si="112"/>
        <v>0.6</v>
      </c>
      <c r="G1734">
        <f t="shared" si="110"/>
        <v>0.39999999999999997</v>
      </c>
      <c r="H1734">
        <f t="shared" si="111"/>
        <v>0.3</v>
      </c>
      <c r="I1734">
        <f t="shared" si="113"/>
        <v>0.44999999999999996</v>
      </c>
      <c r="J1734" s="154"/>
    </row>
    <row r="1735" spans="1:10">
      <c r="A1735" t="s">
        <v>239</v>
      </c>
      <c r="B1735" s="153" t="s">
        <v>1953</v>
      </c>
      <c r="C1735" s="154">
        <v>0.37</v>
      </c>
      <c r="D1735" s="154">
        <v>4.3959999999999999E-2</v>
      </c>
      <c r="E1735" s="154">
        <v>0.01</v>
      </c>
      <c r="F1735" s="155">
        <f t="shared" si="112"/>
        <v>0.6</v>
      </c>
      <c r="G1735">
        <f t="shared" si="110"/>
        <v>0.39999999999999997</v>
      </c>
      <c r="H1735">
        <f t="shared" si="111"/>
        <v>0.3</v>
      </c>
      <c r="I1735">
        <f t="shared" si="113"/>
        <v>0.44999999999999996</v>
      </c>
      <c r="J1735" s="154"/>
    </row>
    <row r="1736" spans="1:10">
      <c r="A1736" t="s">
        <v>239</v>
      </c>
      <c r="B1736" s="153" t="s">
        <v>1954</v>
      </c>
      <c r="C1736" s="154">
        <v>0.39</v>
      </c>
      <c r="D1736" s="154">
        <v>4.3959999999999999E-2</v>
      </c>
      <c r="E1736" s="154">
        <v>0.01</v>
      </c>
      <c r="F1736" s="155">
        <f t="shared" si="112"/>
        <v>0.6</v>
      </c>
      <c r="G1736">
        <f t="shared" si="110"/>
        <v>0.39999999999999997</v>
      </c>
      <c r="H1736">
        <f t="shared" si="111"/>
        <v>0.3</v>
      </c>
      <c r="I1736">
        <f t="shared" si="113"/>
        <v>0.44999999999999996</v>
      </c>
      <c r="J1736" s="154"/>
    </row>
    <row r="1737" spans="1:10">
      <c r="A1737" t="s">
        <v>239</v>
      </c>
      <c r="B1737" s="153" t="s">
        <v>1955</v>
      </c>
      <c r="C1737" s="154">
        <v>0.46</v>
      </c>
      <c r="D1737" s="154">
        <v>4.3959999999999999E-2</v>
      </c>
      <c r="E1737" s="154">
        <v>0.01</v>
      </c>
      <c r="F1737" s="155">
        <f t="shared" si="112"/>
        <v>0.6</v>
      </c>
      <c r="G1737">
        <f t="shared" si="110"/>
        <v>0.39999999999999997</v>
      </c>
      <c r="H1737">
        <f t="shared" si="111"/>
        <v>0.3</v>
      </c>
      <c r="I1737">
        <f t="shared" si="113"/>
        <v>0.44999999999999996</v>
      </c>
      <c r="J1737" s="154"/>
    </row>
    <row r="1738" spans="1:10">
      <c r="A1738" t="s">
        <v>239</v>
      </c>
      <c r="B1738" s="153" t="s">
        <v>1956</v>
      </c>
      <c r="C1738" s="154">
        <v>0.53</v>
      </c>
      <c r="D1738" s="154">
        <v>4.3959999999999999E-2</v>
      </c>
      <c r="E1738" s="154">
        <v>0.01</v>
      </c>
      <c r="F1738" s="155">
        <f t="shared" si="112"/>
        <v>0.6</v>
      </c>
      <c r="G1738">
        <f t="shared" si="110"/>
        <v>0.39999999999999997</v>
      </c>
      <c r="H1738">
        <f t="shared" si="111"/>
        <v>0.3</v>
      </c>
      <c r="I1738">
        <f t="shared" si="113"/>
        <v>0.44999999999999996</v>
      </c>
      <c r="J1738" s="154"/>
    </row>
    <row r="1739" spans="1:10">
      <c r="A1739" t="s">
        <v>239</v>
      </c>
      <c r="B1739" s="153" t="s">
        <v>1957</v>
      </c>
      <c r="C1739" s="154">
        <v>0.59</v>
      </c>
      <c r="D1739" s="154">
        <v>4.3959999999999999E-2</v>
      </c>
      <c r="E1739" s="154">
        <v>0.01</v>
      </c>
      <c r="F1739" s="155">
        <f t="shared" si="112"/>
        <v>0.6</v>
      </c>
      <c r="G1739">
        <f t="shared" si="110"/>
        <v>0.39999999999999997</v>
      </c>
      <c r="H1739">
        <f t="shared" si="111"/>
        <v>0.3</v>
      </c>
      <c r="I1739">
        <f t="shared" si="113"/>
        <v>0.44999999999999996</v>
      </c>
      <c r="J1739" s="154"/>
    </row>
    <row r="1740" spans="1:10">
      <c r="A1740" t="s">
        <v>239</v>
      </c>
      <c r="B1740" s="153" t="s">
        <v>1958</v>
      </c>
      <c r="C1740" s="154">
        <v>0.64</v>
      </c>
      <c r="D1740" s="154">
        <v>4.3959999999999999E-2</v>
      </c>
      <c r="E1740" s="154">
        <v>0.01</v>
      </c>
      <c r="F1740" s="155">
        <f t="shared" si="112"/>
        <v>0.6</v>
      </c>
      <c r="G1740">
        <f t="shared" si="110"/>
        <v>0.39999999999999997</v>
      </c>
      <c r="H1740">
        <f t="shared" si="111"/>
        <v>0.3</v>
      </c>
      <c r="I1740">
        <f t="shared" si="113"/>
        <v>0.44999999999999996</v>
      </c>
      <c r="J1740" s="154"/>
    </row>
    <row r="1741" spans="1:10">
      <c r="A1741" t="s">
        <v>239</v>
      </c>
      <c r="B1741" s="153" t="s">
        <v>1959</v>
      </c>
      <c r="C1741" s="154">
        <v>0.71</v>
      </c>
      <c r="D1741" s="154">
        <v>4.3959999999999999E-2</v>
      </c>
      <c r="E1741" s="154">
        <v>0.01</v>
      </c>
      <c r="F1741" s="155">
        <f t="shared" si="112"/>
        <v>0.6</v>
      </c>
      <c r="G1741">
        <f t="shared" si="110"/>
        <v>0.39999999999999997</v>
      </c>
      <c r="H1741">
        <f t="shared" si="111"/>
        <v>0.3</v>
      </c>
      <c r="I1741">
        <f t="shared" si="113"/>
        <v>0.44999999999999996</v>
      </c>
      <c r="J1741" s="154"/>
    </row>
    <row r="1742" spans="1:10">
      <c r="A1742" t="s">
        <v>239</v>
      </c>
      <c r="B1742" s="153" t="s">
        <v>1960</v>
      </c>
      <c r="C1742" s="154">
        <v>0.77</v>
      </c>
      <c r="D1742" s="154">
        <v>4.3959999999999999E-2</v>
      </c>
      <c r="E1742" s="154">
        <v>0.01</v>
      </c>
      <c r="F1742" s="155">
        <f t="shared" si="112"/>
        <v>0.6</v>
      </c>
      <c r="G1742">
        <f t="shared" si="110"/>
        <v>0.39999999999999997</v>
      </c>
      <c r="H1742">
        <f t="shared" si="111"/>
        <v>0.3</v>
      </c>
      <c r="I1742">
        <f t="shared" si="113"/>
        <v>0.44999999999999996</v>
      </c>
      <c r="J1742" s="154"/>
    </row>
    <row r="1743" spans="1:10">
      <c r="A1743" t="s">
        <v>239</v>
      </c>
      <c r="B1743" s="153" t="s">
        <v>1961</v>
      </c>
      <c r="C1743" s="154">
        <v>0.81</v>
      </c>
      <c r="D1743" s="154">
        <v>4.3959999999999999E-2</v>
      </c>
      <c r="E1743" s="154">
        <v>0.01</v>
      </c>
      <c r="F1743" s="155">
        <f t="shared" si="112"/>
        <v>0.6</v>
      </c>
      <c r="G1743">
        <f t="shared" si="110"/>
        <v>0.39999999999999997</v>
      </c>
      <c r="H1743">
        <f t="shared" si="111"/>
        <v>0.3</v>
      </c>
      <c r="I1743">
        <f t="shared" si="113"/>
        <v>0.44999999999999996</v>
      </c>
      <c r="J1743" s="154"/>
    </row>
    <row r="1744" spans="1:10">
      <c r="A1744" t="s">
        <v>239</v>
      </c>
      <c r="B1744" s="153" t="s">
        <v>1962</v>
      </c>
      <c r="C1744" s="154">
        <v>0.9</v>
      </c>
      <c r="D1744" s="154">
        <v>4.3959999999999999E-2</v>
      </c>
      <c r="E1744" s="154">
        <v>0.01</v>
      </c>
      <c r="F1744" s="155">
        <f t="shared" si="112"/>
        <v>0.6</v>
      </c>
      <c r="G1744">
        <f t="shared" si="110"/>
        <v>0.39999999999999997</v>
      </c>
      <c r="H1744">
        <f t="shared" si="111"/>
        <v>0.3</v>
      </c>
      <c r="I1744">
        <f t="shared" si="113"/>
        <v>0.44999999999999996</v>
      </c>
      <c r="J1744" s="154"/>
    </row>
    <row r="1745" spans="1:10">
      <c r="A1745" t="s">
        <v>239</v>
      </c>
      <c r="B1745" s="153" t="s">
        <v>1963</v>
      </c>
      <c r="C1745" s="154">
        <v>0.99</v>
      </c>
      <c r="D1745" s="154">
        <v>4.3959999999999999E-2</v>
      </c>
      <c r="E1745" s="154">
        <v>0.01</v>
      </c>
      <c r="F1745" s="155">
        <f t="shared" si="112"/>
        <v>0.6</v>
      </c>
      <c r="G1745">
        <f t="shared" si="110"/>
        <v>0.39999999999999997</v>
      </c>
      <c r="H1745">
        <f t="shared" si="111"/>
        <v>0.3</v>
      </c>
      <c r="I1745">
        <f t="shared" si="113"/>
        <v>0.44999999999999996</v>
      </c>
      <c r="J1745" s="154"/>
    </row>
    <row r="1746" spans="1:10">
      <c r="A1746" t="s">
        <v>239</v>
      </c>
      <c r="B1746" s="153" t="s">
        <v>1964</v>
      </c>
      <c r="C1746" s="154">
        <v>1.05</v>
      </c>
      <c r="D1746" s="154">
        <v>4.3959999999999999E-2</v>
      </c>
      <c r="E1746" s="154">
        <v>0.01</v>
      </c>
      <c r="F1746" s="155">
        <f t="shared" si="112"/>
        <v>0.6</v>
      </c>
      <c r="G1746">
        <f t="shared" si="110"/>
        <v>0.39999999999999997</v>
      </c>
      <c r="H1746">
        <f t="shared" si="111"/>
        <v>0.3</v>
      </c>
      <c r="I1746">
        <f t="shared" si="113"/>
        <v>0.44999999999999996</v>
      </c>
      <c r="J1746" s="154"/>
    </row>
    <row r="1747" spans="1:10">
      <c r="A1747" t="s">
        <v>239</v>
      </c>
      <c r="B1747" s="153" t="s">
        <v>1965</v>
      </c>
      <c r="C1747" s="154">
        <v>1.1100000000000001</v>
      </c>
      <c r="D1747" s="154">
        <v>4.3959999999999999E-2</v>
      </c>
      <c r="E1747" s="154">
        <v>0.01</v>
      </c>
      <c r="F1747" s="155">
        <f t="shared" si="112"/>
        <v>0.6</v>
      </c>
      <c r="G1747">
        <f t="shared" si="110"/>
        <v>0.39999999999999997</v>
      </c>
      <c r="H1747">
        <f t="shared" si="111"/>
        <v>0.3</v>
      </c>
      <c r="I1747">
        <f t="shared" si="113"/>
        <v>0.44999999999999996</v>
      </c>
      <c r="J1747" s="154"/>
    </row>
    <row r="1748" spans="1:10">
      <c r="A1748" t="s">
        <v>239</v>
      </c>
      <c r="B1748" s="153" t="s">
        <v>1966</v>
      </c>
      <c r="C1748" s="154">
        <v>0.59</v>
      </c>
      <c r="D1748" s="154">
        <v>4.3959999999999999E-2</v>
      </c>
      <c r="E1748" s="154">
        <v>0.01</v>
      </c>
      <c r="F1748" s="155">
        <f t="shared" si="112"/>
        <v>0.6</v>
      </c>
      <c r="G1748">
        <f t="shared" si="110"/>
        <v>0.39999999999999997</v>
      </c>
      <c r="H1748">
        <f t="shared" si="111"/>
        <v>0.3</v>
      </c>
      <c r="I1748">
        <f t="shared" si="113"/>
        <v>0.44999999999999996</v>
      </c>
      <c r="J1748" s="154"/>
    </row>
    <row r="1749" spans="1:10">
      <c r="A1749" t="s">
        <v>239</v>
      </c>
      <c r="B1749" s="153" t="s">
        <v>1967</v>
      </c>
      <c r="C1749" s="154">
        <v>32.06</v>
      </c>
      <c r="D1749" s="154">
        <v>0.43959999999999999</v>
      </c>
      <c r="E1749" s="154">
        <v>8.7999999999999995E-2</v>
      </c>
      <c r="F1749" s="155">
        <f t="shared" si="112"/>
        <v>5.2799999999999994</v>
      </c>
      <c r="G1749">
        <f t="shared" si="110"/>
        <v>3.5199999999999996</v>
      </c>
      <c r="H1749">
        <f t="shared" si="111"/>
        <v>2.6399999999999997</v>
      </c>
      <c r="I1749">
        <f t="shared" si="113"/>
        <v>3.9599999999999995</v>
      </c>
      <c r="J1749" s="154"/>
    </row>
    <row r="1750" spans="1:10">
      <c r="A1750" t="s">
        <v>239</v>
      </c>
      <c r="B1750" s="153" t="s">
        <v>1968</v>
      </c>
      <c r="C1750" s="154">
        <v>39.200000000000003</v>
      </c>
      <c r="D1750" s="154">
        <v>0.43959999999999999</v>
      </c>
      <c r="E1750" s="154">
        <v>0.10800000000000001</v>
      </c>
      <c r="F1750" s="155">
        <f t="shared" si="112"/>
        <v>6.48</v>
      </c>
      <c r="G1750">
        <f t="shared" si="110"/>
        <v>4.32</v>
      </c>
      <c r="H1750">
        <f t="shared" si="111"/>
        <v>3.24</v>
      </c>
      <c r="I1750">
        <f t="shared" si="113"/>
        <v>4.8600000000000003</v>
      </c>
      <c r="J1750" s="154"/>
    </row>
    <row r="1751" spans="1:10">
      <c r="A1751" t="s">
        <v>239</v>
      </c>
      <c r="B1751" s="153" t="s">
        <v>1969</v>
      </c>
      <c r="C1751" s="154">
        <v>39.299999999999997</v>
      </c>
      <c r="D1751" s="154">
        <v>0.43959999999999999</v>
      </c>
      <c r="E1751" s="154">
        <v>0.11200000000000002</v>
      </c>
      <c r="F1751" s="155">
        <f t="shared" si="112"/>
        <v>6.7200000000000006</v>
      </c>
      <c r="G1751">
        <f t="shared" si="110"/>
        <v>4.4800000000000004</v>
      </c>
      <c r="H1751">
        <f t="shared" si="111"/>
        <v>3.3600000000000003</v>
      </c>
      <c r="I1751">
        <f t="shared" si="113"/>
        <v>5.0400000000000009</v>
      </c>
      <c r="J1751" s="154"/>
    </row>
    <row r="1752" spans="1:10">
      <c r="A1752" t="s">
        <v>239</v>
      </c>
      <c r="B1752" s="153" t="s">
        <v>1970</v>
      </c>
      <c r="C1752" s="154">
        <v>47.5</v>
      </c>
      <c r="D1752" s="154">
        <v>0.43959999999999999</v>
      </c>
      <c r="E1752" s="154">
        <v>0.13200000000000001</v>
      </c>
      <c r="F1752" s="155">
        <f t="shared" si="112"/>
        <v>7.92</v>
      </c>
      <c r="G1752">
        <f t="shared" si="110"/>
        <v>5.2799999999999994</v>
      </c>
      <c r="H1752">
        <f t="shared" si="111"/>
        <v>3.96</v>
      </c>
      <c r="I1752">
        <f t="shared" si="113"/>
        <v>5.9399999999999995</v>
      </c>
      <c r="J1752" s="154"/>
    </row>
    <row r="1753" spans="1:10">
      <c r="A1753" t="s">
        <v>239</v>
      </c>
      <c r="B1753" s="153" t="s">
        <v>1971</v>
      </c>
      <c r="C1753" s="154">
        <v>46.24</v>
      </c>
      <c r="D1753" s="154">
        <v>0.43959999999999999</v>
      </c>
      <c r="E1753" s="154">
        <v>0.128</v>
      </c>
      <c r="F1753" s="155">
        <f t="shared" si="112"/>
        <v>7.68</v>
      </c>
      <c r="G1753">
        <f t="shared" si="110"/>
        <v>5.1199999999999992</v>
      </c>
      <c r="H1753">
        <f t="shared" si="111"/>
        <v>3.84</v>
      </c>
      <c r="I1753">
        <f t="shared" si="113"/>
        <v>5.76</v>
      </c>
      <c r="J1753" s="154"/>
    </row>
    <row r="1754" spans="1:10">
      <c r="A1754" t="s">
        <v>239</v>
      </c>
      <c r="B1754" s="153" t="s">
        <v>1972</v>
      </c>
      <c r="C1754" s="154">
        <v>55.4</v>
      </c>
      <c r="D1754" s="154">
        <v>0.43959999999999999</v>
      </c>
      <c r="E1754" s="154">
        <v>0.156</v>
      </c>
      <c r="F1754" s="155">
        <f t="shared" si="112"/>
        <v>9.36</v>
      </c>
      <c r="G1754">
        <f t="shared" si="110"/>
        <v>6.2399999999999993</v>
      </c>
      <c r="H1754">
        <f t="shared" si="111"/>
        <v>4.68</v>
      </c>
      <c r="I1754">
        <f t="shared" si="113"/>
        <v>7.02</v>
      </c>
      <c r="J1754" s="154"/>
    </row>
    <row r="1755" spans="1:10">
      <c r="A1755" t="s">
        <v>239</v>
      </c>
      <c r="B1755" s="153" t="s">
        <v>1973</v>
      </c>
      <c r="C1755" s="154">
        <v>6.81</v>
      </c>
      <c r="D1755" s="154">
        <v>0.43959999999999999</v>
      </c>
      <c r="E1755" s="154">
        <v>0.02</v>
      </c>
      <c r="F1755" s="155">
        <f t="shared" si="112"/>
        <v>1.2</v>
      </c>
      <c r="G1755">
        <f t="shared" si="110"/>
        <v>0.79999999999999993</v>
      </c>
      <c r="H1755">
        <f t="shared" si="111"/>
        <v>0.6</v>
      </c>
      <c r="I1755">
        <f t="shared" si="113"/>
        <v>0.89999999999999991</v>
      </c>
      <c r="J1755" s="154"/>
    </row>
    <row r="1756" spans="1:10">
      <c r="A1756" t="s">
        <v>239</v>
      </c>
      <c r="B1756" s="153" t="s">
        <v>1974</v>
      </c>
      <c r="C1756" s="154">
        <v>8.48</v>
      </c>
      <c r="D1756" s="154">
        <v>0.43959999999999999</v>
      </c>
      <c r="E1756" s="154">
        <v>2.4E-2</v>
      </c>
      <c r="F1756" s="155">
        <f t="shared" si="112"/>
        <v>1.44</v>
      </c>
      <c r="G1756">
        <f t="shared" si="110"/>
        <v>0.96</v>
      </c>
      <c r="H1756">
        <f t="shared" si="111"/>
        <v>0.72</v>
      </c>
      <c r="I1756">
        <f t="shared" si="113"/>
        <v>1.08</v>
      </c>
      <c r="J1756" s="154"/>
    </row>
    <row r="1757" spans="1:10">
      <c r="A1757" t="s">
        <v>239</v>
      </c>
      <c r="B1757" s="153" t="s">
        <v>1975</v>
      </c>
      <c r="C1757" s="154">
        <v>63</v>
      </c>
      <c r="D1757" s="154">
        <v>0.43959999999999999</v>
      </c>
      <c r="E1757" s="154">
        <v>0.17599999999999999</v>
      </c>
      <c r="F1757" s="155">
        <f t="shared" si="112"/>
        <v>10.559999999999999</v>
      </c>
      <c r="G1757">
        <f t="shared" si="110"/>
        <v>7.0399999999999991</v>
      </c>
      <c r="H1757">
        <f t="shared" si="111"/>
        <v>5.2799999999999994</v>
      </c>
      <c r="I1757">
        <f t="shared" si="113"/>
        <v>7.919999999999999</v>
      </c>
      <c r="J1757" s="154"/>
    </row>
    <row r="1758" spans="1:10">
      <c r="A1758" t="s">
        <v>239</v>
      </c>
      <c r="B1758" s="153" t="s">
        <v>1976</v>
      </c>
      <c r="C1758" s="154">
        <v>74.5</v>
      </c>
      <c r="D1758" s="154">
        <v>0.43959999999999999</v>
      </c>
      <c r="E1758" s="154">
        <v>0.20800000000000002</v>
      </c>
      <c r="F1758" s="155">
        <f t="shared" si="112"/>
        <v>12.48</v>
      </c>
      <c r="G1758">
        <f t="shared" si="110"/>
        <v>8.32</v>
      </c>
      <c r="H1758">
        <f t="shared" si="111"/>
        <v>6.24</v>
      </c>
      <c r="I1758">
        <f t="shared" si="113"/>
        <v>9.36</v>
      </c>
      <c r="J1758" s="154"/>
    </row>
    <row r="1759" spans="1:10">
      <c r="A1759" t="s">
        <v>239</v>
      </c>
      <c r="B1759" s="153" t="s">
        <v>1977</v>
      </c>
      <c r="C1759" s="154">
        <v>10.14</v>
      </c>
      <c r="D1759" s="154">
        <v>0.43959999999999999</v>
      </c>
      <c r="E1759" s="154">
        <v>2.8000000000000004E-2</v>
      </c>
      <c r="F1759" s="155">
        <f t="shared" si="112"/>
        <v>1.6800000000000002</v>
      </c>
      <c r="G1759">
        <f t="shared" si="110"/>
        <v>1.1200000000000001</v>
      </c>
      <c r="H1759">
        <f t="shared" si="111"/>
        <v>0.84000000000000008</v>
      </c>
      <c r="I1759">
        <f t="shared" si="113"/>
        <v>1.2600000000000002</v>
      </c>
      <c r="J1759" s="154"/>
    </row>
    <row r="1760" spans="1:10">
      <c r="A1760" t="s">
        <v>239</v>
      </c>
      <c r="B1760" s="153" t="s">
        <v>1978</v>
      </c>
      <c r="C1760" s="154">
        <v>84.7</v>
      </c>
      <c r="D1760" s="154">
        <v>0.43959999999999999</v>
      </c>
      <c r="E1760" s="154">
        <v>0.23599999999999999</v>
      </c>
      <c r="F1760" s="155">
        <f t="shared" si="112"/>
        <v>14.16</v>
      </c>
      <c r="G1760">
        <f t="shared" si="110"/>
        <v>9.44</v>
      </c>
      <c r="H1760">
        <f t="shared" si="111"/>
        <v>7.08</v>
      </c>
      <c r="I1760">
        <f t="shared" si="113"/>
        <v>10.620000000000001</v>
      </c>
      <c r="J1760" s="154"/>
    </row>
    <row r="1761" spans="1:10">
      <c r="A1761" t="s">
        <v>239</v>
      </c>
      <c r="B1761" s="153" t="s">
        <v>1979</v>
      </c>
      <c r="C1761" s="154">
        <v>13.42</v>
      </c>
      <c r="D1761" s="154">
        <v>0.43959999999999999</v>
      </c>
      <c r="E1761" s="154">
        <v>3.5999999999999997E-2</v>
      </c>
      <c r="F1761" s="155">
        <f t="shared" si="112"/>
        <v>2.1599999999999997</v>
      </c>
      <c r="G1761">
        <f t="shared" si="110"/>
        <v>1.4399999999999997</v>
      </c>
      <c r="H1761">
        <f t="shared" si="111"/>
        <v>1.0799999999999998</v>
      </c>
      <c r="I1761">
        <f t="shared" si="113"/>
        <v>1.6199999999999997</v>
      </c>
      <c r="J1761" s="154"/>
    </row>
    <row r="1762" spans="1:10">
      <c r="A1762" t="s">
        <v>239</v>
      </c>
      <c r="B1762" s="153" t="s">
        <v>1980</v>
      </c>
      <c r="C1762" s="154">
        <v>16.649999999999999</v>
      </c>
      <c r="D1762" s="154">
        <v>0.43959999999999999</v>
      </c>
      <c r="E1762" s="154">
        <v>4.8000000000000001E-2</v>
      </c>
      <c r="F1762" s="155">
        <f t="shared" si="112"/>
        <v>2.88</v>
      </c>
      <c r="G1762">
        <f t="shared" si="110"/>
        <v>1.92</v>
      </c>
      <c r="H1762">
        <f t="shared" si="111"/>
        <v>1.44</v>
      </c>
      <c r="I1762">
        <f t="shared" si="113"/>
        <v>2.16</v>
      </c>
      <c r="J1762" s="154"/>
    </row>
    <row r="1763" spans="1:10">
      <c r="A1763" t="s">
        <v>239</v>
      </c>
      <c r="B1763" s="153" t="s">
        <v>1981</v>
      </c>
      <c r="C1763" s="154">
        <v>19.829999999999998</v>
      </c>
      <c r="D1763" s="154">
        <v>0.43959999999999999</v>
      </c>
      <c r="E1763" s="154">
        <v>5.6000000000000008E-2</v>
      </c>
      <c r="F1763" s="155">
        <f t="shared" si="112"/>
        <v>3.3600000000000003</v>
      </c>
      <c r="G1763">
        <f t="shared" si="110"/>
        <v>2.2400000000000002</v>
      </c>
      <c r="H1763">
        <f t="shared" si="111"/>
        <v>1.6800000000000002</v>
      </c>
      <c r="I1763">
        <f t="shared" si="113"/>
        <v>2.5200000000000005</v>
      </c>
      <c r="J1763" s="154"/>
    </row>
    <row r="1764" spans="1:10">
      <c r="A1764" t="s">
        <v>239</v>
      </c>
      <c r="B1764" s="153" t="s">
        <v>1982</v>
      </c>
      <c r="C1764" s="154">
        <v>22.96</v>
      </c>
      <c r="D1764" s="154">
        <v>0.43959999999999999</v>
      </c>
      <c r="E1764" s="154">
        <v>6.4000000000000001E-2</v>
      </c>
      <c r="F1764" s="155">
        <f t="shared" si="112"/>
        <v>3.84</v>
      </c>
      <c r="G1764">
        <f t="shared" si="110"/>
        <v>2.5599999999999996</v>
      </c>
      <c r="H1764">
        <f t="shared" si="111"/>
        <v>1.92</v>
      </c>
      <c r="I1764">
        <f t="shared" si="113"/>
        <v>2.88</v>
      </c>
      <c r="J1764" s="154"/>
    </row>
    <row r="1765" spans="1:10">
      <c r="A1765" t="s">
        <v>239</v>
      </c>
      <c r="B1765" s="153" t="s">
        <v>1983</v>
      </c>
      <c r="C1765" s="154">
        <v>24.51</v>
      </c>
      <c r="D1765" s="154">
        <v>0.43959999999999999</v>
      </c>
      <c r="E1765" s="154">
        <v>6.8000000000000005E-2</v>
      </c>
      <c r="F1765" s="155">
        <f t="shared" si="112"/>
        <v>4.08</v>
      </c>
      <c r="G1765">
        <f t="shared" si="110"/>
        <v>2.7199999999999998</v>
      </c>
      <c r="H1765">
        <f t="shared" si="111"/>
        <v>2.04</v>
      </c>
      <c r="I1765">
        <f t="shared" si="113"/>
        <v>3.06</v>
      </c>
      <c r="J1765" s="154"/>
    </row>
    <row r="1766" spans="1:10">
      <c r="A1766" t="s">
        <v>239</v>
      </c>
      <c r="B1766" s="153" t="s">
        <v>1984</v>
      </c>
      <c r="C1766" s="154">
        <v>26.04</v>
      </c>
      <c r="D1766" s="154">
        <v>0.43959999999999999</v>
      </c>
      <c r="E1766" s="154">
        <v>7.1999999999999995E-2</v>
      </c>
      <c r="F1766" s="155">
        <f t="shared" si="112"/>
        <v>4.3199999999999994</v>
      </c>
      <c r="G1766">
        <f t="shared" si="110"/>
        <v>2.8799999999999994</v>
      </c>
      <c r="H1766">
        <f t="shared" si="111"/>
        <v>2.1599999999999997</v>
      </c>
      <c r="I1766">
        <f t="shared" si="113"/>
        <v>3.2399999999999993</v>
      </c>
      <c r="J1766" s="154"/>
    </row>
    <row r="1767" spans="1:10">
      <c r="A1767" t="s">
        <v>239</v>
      </c>
      <c r="B1767" s="153" t="s">
        <v>1985</v>
      </c>
      <c r="C1767" s="154">
        <v>24.57</v>
      </c>
      <c r="D1767" s="154">
        <v>0.43959999999999999</v>
      </c>
      <c r="E1767" s="154">
        <v>6.8000000000000005E-2</v>
      </c>
      <c r="F1767" s="155">
        <f t="shared" si="112"/>
        <v>4.08</v>
      </c>
      <c r="G1767">
        <f t="shared" si="110"/>
        <v>2.7199999999999998</v>
      </c>
      <c r="H1767">
        <f t="shared" si="111"/>
        <v>2.04</v>
      </c>
      <c r="I1767">
        <f t="shared" si="113"/>
        <v>3.06</v>
      </c>
      <c r="J1767" s="154"/>
    </row>
    <row r="1768" spans="1:10">
      <c r="A1768" t="s">
        <v>239</v>
      </c>
      <c r="B1768" s="153" t="s">
        <v>1986</v>
      </c>
      <c r="C1768" s="154">
        <v>29.08</v>
      </c>
      <c r="D1768" s="154">
        <v>0.43959999999999999</v>
      </c>
      <c r="E1768" s="154">
        <v>0.08</v>
      </c>
      <c r="F1768" s="155">
        <f t="shared" si="112"/>
        <v>4.8</v>
      </c>
      <c r="G1768">
        <f t="shared" si="110"/>
        <v>3.1999999999999997</v>
      </c>
      <c r="H1768">
        <f t="shared" si="111"/>
        <v>2.4</v>
      </c>
      <c r="I1768">
        <f t="shared" si="113"/>
        <v>3.5999999999999996</v>
      </c>
      <c r="J1768" s="154"/>
    </row>
    <row r="1769" spans="1:10">
      <c r="A1769" t="s">
        <v>239</v>
      </c>
      <c r="B1769" s="153" t="s">
        <v>1987</v>
      </c>
      <c r="C1769" s="154">
        <v>32.4</v>
      </c>
      <c r="D1769" s="154">
        <v>0.44368200000000002</v>
      </c>
      <c r="E1769" s="154">
        <v>9.1999999999999998E-2</v>
      </c>
      <c r="F1769" s="155">
        <f t="shared" si="112"/>
        <v>5.52</v>
      </c>
      <c r="G1769">
        <f t="shared" si="110"/>
        <v>3.6799999999999997</v>
      </c>
      <c r="H1769">
        <f t="shared" si="111"/>
        <v>2.76</v>
      </c>
      <c r="I1769">
        <f t="shared" si="113"/>
        <v>4.1399999999999997</v>
      </c>
      <c r="J1769" s="154"/>
    </row>
    <row r="1770" spans="1:10">
      <c r="A1770" t="s">
        <v>239</v>
      </c>
      <c r="B1770" s="153" t="s">
        <v>1988</v>
      </c>
      <c r="C1770" s="154">
        <v>39.700000000000003</v>
      </c>
      <c r="D1770" s="154">
        <v>0.44368200000000002</v>
      </c>
      <c r="E1770" s="154">
        <v>0.11200000000000002</v>
      </c>
      <c r="F1770" s="155">
        <f t="shared" si="112"/>
        <v>6.7200000000000006</v>
      </c>
      <c r="G1770">
        <f t="shared" si="110"/>
        <v>4.4800000000000004</v>
      </c>
      <c r="H1770">
        <f t="shared" si="111"/>
        <v>3.3600000000000003</v>
      </c>
      <c r="I1770">
        <f t="shared" si="113"/>
        <v>5.0400000000000009</v>
      </c>
      <c r="J1770" s="154"/>
    </row>
    <row r="1771" spans="1:10">
      <c r="A1771" t="s">
        <v>239</v>
      </c>
      <c r="B1771" s="153" t="s">
        <v>1989</v>
      </c>
      <c r="C1771" s="154">
        <v>49.4</v>
      </c>
      <c r="D1771" s="154">
        <v>0.44368200000000002</v>
      </c>
      <c r="E1771" s="154">
        <v>0.14000000000000001</v>
      </c>
      <c r="F1771" s="155">
        <f t="shared" si="112"/>
        <v>8.4</v>
      </c>
      <c r="G1771">
        <f t="shared" si="110"/>
        <v>5.6</v>
      </c>
      <c r="H1771">
        <f t="shared" si="111"/>
        <v>4.2</v>
      </c>
      <c r="I1771">
        <f t="shared" si="113"/>
        <v>6.3000000000000007</v>
      </c>
      <c r="J1771" s="154"/>
    </row>
    <row r="1772" spans="1:10">
      <c r="A1772" t="s">
        <v>239</v>
      </c>
      <c r="B1772" s="153" t="s">
        <v>1990</v>
      </c>
      <c r="C1772" s="154">
        <v>59.8</v>
      </c>
      <c r="D1772" s="154">
        <v>0.44368200000000002</v>
      </c>
      <c r="E1772" s="154">
        <v>0.16799999999999998</v>
      </c>
      <c r="F1772" s="155">
        <f t="shared" si="112"/>
        <v>10.079999999999998</v>
      </c>
      <c r="G1772">
        <f t="shared" si="110"/>
        <v>6.7199999999999989</v>
      </c>
      <c r="H1772">
        <f t="shared" si="111"/>
        <v>5.0399999999999991</v>
      </c>
      <c r="I1772">
        <f t="shared" si="113"/>
        <v>7.5599999999999987</v>
      </c>
      <c r="J1772" s="154"/>
    </row>
    <row r="1773" spans="1:10">
      <c r="A1773" t="s">
        <v>239</v>
      </c>
      <c r="B1773" s="153" t="s">
        <v>1991</v>
      </c>
      <c r="C1773" s="154">
        <v>15.2</v>
      </c>
      <c r="D1773" s="154">
        <v>0.44368200000000002</v>
      </c>
      <c r="E1773" s="154">
        <v>4.3999999999999997E-2</v>
      </c>
      <c r="F1773" s="155">
        <f t="shared" si="112"/>
        <v>2.6399999999999997</v>
      </c>
      <c r="G1773">
        <f t="shared" si="110"/>
        <v>1.7599999999999998</v>
      </c>
      <c r="H1773">
        <f t="shared" si="111"/>
        <v>1.3199999999999998</v>
      </c>
      <c r="I1773">
        <f t="shared" si="113"/>
        <v>1.9799999999999998</v>
      </c>
      <c r="J1773" s="154"/>
    </row>
    <row r="1774" spans="1:10">
      <c r="A1774" t="s">
        <v>239</v>
      </c>
      <c r="B1774" s="153" t="s">
        <v>1992</v>
      </c>
      <c r="C1774" s="154">
        <v>21</v>
      </c>
      <c r="D1774" s="154">
        <v>0.44368200000000002</v>
      </c>
      <c r="E1774" s="154">
        <v>0.06</v>
      </c>
      <c r="F1774" s="155">
        <f t="shared" si="112"/>
        <v>3.5999999999999996</v>
      </c>
      <c r="G1774">
        <f t="shared" si="110"/>
        <v>2.3999999999999995</v>
      </c>
      <c r="H1774">
        <f t="shared" si="111"/>
        <v>1.7999999999999998</v>
      </c>
      <c r="I1774">
        <f t="shared" si="113"/>
        <v>2.6999999999999997</v>
      </c>
      <c r="J1774" s="154"/>
    </row>
    <row r="1775" spans="1:10">
      <c r="A1775" t="s">
        <v>239</v>
      </c>
      <c r="B1775" s="153" t="s">
        <v>1993</v>
      </c>
      <c r="C1775" s="154">
        <v>33.29</v>
      </c>
      <c r="D1775" s="154">
        <v>0.45529999999999998</v>
      </c>
      <c r="E1775" s="154">
        <v>9.1999999999999998E-2</v>
      </c>
      <c r="F1775" s="155">
        <f t="shared" si="112"/>
        <v>5.52</v>
      </c>
      <c r="G1775">
        <f t="shared" si="110"/>
        <v>3.6799999999999997</v>
      </c>
      <c r="H1775">
        <f t="shared" si="111"/>
        <v>2.76</v>
      </c>
      <c r="I1775">
        <f t="shared" si="113"/>
        <v>4.1399999999999997</v>
      </c>
      <c r="J1775" s="154"/>
    </row>
    <row r="1776" spans="1:10">
      <c r="A1776" t="s">
        <v>239</v>
      </c>
      <c r="B1776" s="153" t="s">
        <v>1994</v>
      </c>
      <c r="C1776" s="154">
        <v>7.05</v>
      </c>
      <c r="D1776" s="154">
        <v>0.45529999999999998</v>
      </c>
      <c r="E1776" s="154">
        <v>0.02</v>
      </c>
      <c r="F1776" s="155">
        <f t="shared" si="112"/>
        <v>1.2</v>
      </c>
      <c r="G1776">
        <f t="shared" si="110"/>
        <v>0.79999999999999993</v>
      </c>
      <c r="H1776">
        <f t="shared" si="111"/>
        <v>0.6</v>
      </c>
      <c r="I1776">
        <f t="shared" si="113"/>
        <v>0.89999999999999991</v>
      </c>
      <c r="J1776" s="154"/>
    </row>
    <row r="1777" spans="1:10">
      <c r="A1777" t="s">
        <v>239</v>
      </c>
      <c r="B1777" s="153" t="s">
        <v>1995</v>
      </c>
      <c r="C1777" s="154">
        <v>8.7899999999999991</v>
      </c>
      <c r="D1777" s="154">
        <v>0.45529999999999998</v>
      </c>
      <c r="E1777" s="154">
        <v>2.4E-2</v>
      </c>
      <c r="F1777" s="155">
        <f t="shared" si="112"/>
        <v>1.44</v>
      </c>
      <c r="G1777">
        <f t="shared" si="110"/>
        <v>0.96</v>
      </c>
      <c r="H1777">
        <f t="shared" si="111"/>
        <v>0.72</v>
      </c>
      <c r="I1777">
        <f t="shared" si="113"/>
        <v>1.08</v>
      </c>
      <c r="J1777" s="154"/>
    </row>
    <row r="1778" spans="1:10">
      <c r="A1778" t="s">
        <v>239</v>
      </c>
      <c r="B1778" s="153" t="s">
        <v>1996</v>
      </c>
      <c r="C1778" s="154">
        <v>10.51</v>
      </c>
      <c r="D1778" s="154">
        <v>0.45529999999999998</v>
      </c>
      <c r="E1778" s="154">
        <v>2.8000000000000004E-2</v>
      </c>
      <c r="F1778" s="155">
        <f t="shared" si="112"/>
        <v>1.6800000000000002</v>
      </c>
      <c r="G1778">
        <f t="shared" si="110"/>
        <v>1.1200000000000001</v>
      </c>
      <c r="H1778">
        <f t="shared" si="111"/>
        <v>0.84000000000000008</v>
      </c>
      <c r="I1778">
        <f t="shared" si="113"/>
        <v>1.2600000000000002</v>
      </c>
      <c r="J1778" s="154"/>
    </row>
    <row r="1779" spans="1:10">
      <c r="A1779" t="s">
        <v>239</v>
      </c>
      <c r="B1779" s="153" t="s">
        <v>1997</v>
      </c>
      <c r="C1779" s="154">
        <v>17.260000000000002</v>
      </c>
      <c r="D1779" s="154">
        <v>0.45529999999999998</v>
      </c>
      <c r="E1779" s="154">
        <v>4.8000000000000001E-2</v>
      </c>
      <c r="F1779" s="155">
        <f t="shared" si="112"/>
        <v>2.88</v>
      </c>
      <c r="G1779">
        <f t="shared" si="110"/>
        <v>1.92</v>
      </c>
      <c r="H1779">
        <f t="shared" si="111"/>
        <v>1.44</v>
      </c>
      <c r="I1779">
        <f t="shared" si="113"/>
        <v>2.16</v>
      </c>
      <c r="J1779" s="154"/>
    </row>
    <row r="1780" spans="1:10">
      <c r="A1780" t="s">
        <v>239</v>
      </c>
      <c r="B1780" s="153" t="s">
        <v>1998</v>
      </c>
      <c r="C1780" s="154">
        <v>25.43</v>
      </c>
      <c r="D1780" s="154">
        <v>0.45529999999999998</v>
      </c>
      <c r="E1780" s="154">
        <v>7.1999999999999995E-2</v>
      </c>
      <c r="F1780" s="155">
        <f t="shared" si="112"/>
        <v>4.3199999999999994</v>
      </c>
      <c r="G1780">
        <f t="shared" si="110"/>
        <v>2.8799999999999994</v>
      </c>
      <c r="H1780">
        <f t="shared" si="111"/>
        <v>2.1599999999999997</v>
      </c>
      <c r="I1780">
        <f t="shared" si="113"/>
        <v>3.2399999999999993</v>
      </c>
      <c r="J1780" s="154"/>
    </row>
    <row r="1781" spans="1:10">
      <c r="A1781" t="s">
        <v>239</v>
      </c>
      <c r="B1781" s="153" t="s">
        <v>1999</v>
      </c>
      <c r="C1781" s="154">
        <v>0.18</v>
      </c>
      <c r="D1781" s="154">
        <v>4.7100000000000003E-2</v>
      </c>
      <c r="E1781" s="154">
        <v>0.01</v>
      </c>
      <c r="F1781" s="155">
        <f t="shared" si="112"/>
        <v>0.6</v>
      </c>
      <c r="G1781">
        <f t="shared" si="110"/>
        <v>0.39999999999999997</v>
      </c>
      <c r="H1781">
        <f t="shared" si="111"/>
        <v>0.3</v>
      </c>
      <c r="I1781">
        <f t="shared" si="113"/>
        <v>0.44999999999999996</v>
      </c>
      <c r="J1781" s="154"/>
    </row>
    <row r="1782" spans="1:10">
      <c r="A1782" t="s">
        <v>239</v>
      </c>
      <c r="B1782" s="153" t="s">
        <v>2000</v>
      </c>
      <c r="C1782" s="154">
        <v>0.27</v>
      </c>
      <c r="D1782" s="154">
        <v>4.7100000000000003E-2</v>
      </c>
      <c r="E1782" s="154">
        <v>0.01</v>
      </c>
      <c r="F1782" s="155">
        <f t="shared" si="112"/>
        <v>0.6</v>
      </c>
      <c r="G1782">
        <f t="shared" si="110"/>
        <v>0.39999999999999997</v>
      </c>
      <c r="H1782">
        <f t="shared" si="111"/>
        <v>0.3</v>
      </c>
      <c r="I1782">
        <f t="shared" si="113"/>
        <v>0.44999999999999996</v>
      </c>
      <c r="J1782" s="154"/>
    </row>
    <row r="1783" spans="1:10">
      <c r="A1783" t="s">
        <v>239</v>
      </c>
      <c r="B1783" s="153" t="s">
        <v>2001</v>
      </c>
      <c r="C1783" s="154">
        <v>0.31</v>
      </c>
      <c r="D1783" s="154">
        <v>4.7100000000000003E-2</v>
      </c>
      <c r="E1783" s="154">
        <v>0.01</v>
      </c>
      <c r="F1783" s="155">
        <f t="shared" si="112"/>
        <v>0.6</v>
      </c>
      <c r="G1783">
        <f t="shared" si="110"/>
        <v>0.39999999999999997</v>
      </c>
      <c r="H1783">
        <f t="shared" si="111"/>
        <v>0.3</v>
      </c>
      <c r="I1783">
        <f t="shared" si="113"/>
        <v>0.44999999999999996</v>
      </c>
      <c r="J1783" s="154"/>
    </row>
    <row r="1784" spans="1:10">
      <c r="A1784" t="s">
        <v>239</v>
      </c>
      <c r="B1784" s="153" t="s">
        <v>2002</v>
      </c>
      <c r="C1784" s="154">
        <v>0.35</v>
      </c>
      <c r="D1784" s="154">
        <v>4.7100000000000003E-2</v>
      </c>
      <c r="E1784" s="154">
        <v>0.01</v>
      </c>
      <c r="F1784" s="155">
        <f t="shared" si="112"/>
        <v>0.6</v>
      </c>
      <c r="G1784">
        <f t="shared" si="110"/>
        <v>0.39999999999999997</v>
      </c>
      <c r="H1784">
        <f t="shared" si="111"/>
        <v>0.3</v>
      </c>
      <c r="I1784">
        <f t="shared" si="113"/>
        <v>0.44999999999999996</v>
      </c>
      <c r="J1784" s="154"/>
    </row>
    <row r="1785" spans="1:10">
      <c r="A1785" t="s">
        <v>239</v>
      </c>
      <c r="B1785" s="153" t="s">
        <v>2003</v>
      </c>
      <c r="C1785" s="154">
        <v>0.42</v>
      </c>
      <c r="D1785" s="154">
        <v>4.7100000000000003E-2</v>
      </c>
      <c r="E1785" s="154">
        <v>0.01</v>
      </c>
      <c r="F1785" s="155">
        <f t="shared" si="112"/>
        <v>0.6</v>
      </c>
      <c r="G1785">
        <f t="shared" si="110"/>
        <v>0.39999999999999997</v>
      </c>
      <c r="H1785">
        <f t="shared" si="111"/>
        <v>0.3</v>
      </c>
      <c r="I1785">
        <f t="shared" si="113"/>
        <v>0.44999999999999996</v>
      </c>
      <c r="J1785" s="154"/>
    </row>
    <row r="1786" spans="1:10">
      <c r="A1786" t="s">
        <v>239</v>
      </c>
      <c r="B1786" s="153" t="s">
        <v>2004</v>
      </c>
      <c r="C1786" s="154">
        <v>0.5</v>
      </c>
      <c r="D1786" s="154">
        <v>4.7100000000000003E-2</v>
      </c>
      <c r="E1786" s="154">
        <v>0.01</v>
      </c>
      <c r="F1786" s="155">
        <f t="shared" si="112"/>
        <v>0.6</v>
      </c>
      <c r="G1786">
        <f t="shared" si="110"/>
        <v>0.39999999999999997</v>
      </c>
      <c r="H1786">
        <f t="shared" si="111"/>
        <v>0.3</v>
      </c>
      <c r="I1786">
        <f t="shared" si="113"/>
        <v>0.44999999999999996</v>
      </c>
      <c r="J1786" s="154"/>
    </row>
    <row r="1787" spans="1:10">
      <c r="A1787" t="s">
        <v>239</v>
      </c>
      <c r="B1787" s="153" t="s">
        <v>2005</v>
      </c>
      <c r="C1787" s="154">
        <v>0.56999999999999995</v>
      </c>
      <c r="D1787" s="154">
        <v>4.7100000000000003E-2</v>
      </c>
      <c r="E1787" s="154">
        <v>0.01</v>
      </c>
      <c r="F1787" s="155">
        <f t="shared" si="112"/>
        <v>0.6</v>
      </c>
      <c r="G1787">
        <f t="shared" si="110"/>
        <v>0.39999999999999997</v>
      </c>
      <c r="H1787">
        <f t="shared" si="111"/>
        <v>0.3</v>
      </c>
      <c r="I1787">
        <f t="shared" si="113"/>
        <v>0.44999999999999996</v>
      </c>
      <c r="J1787" s="154"/>
    </row>
    <row r="1788" spans="1:10">
      <c r="A1788" t="s">
        <v>239</v>
      </c>
      <c r="B1788" s="153" t="s">
        <v>2006</v>
      </c>
      <c r="C1788" s="154">
        <v>0.64</v>
      </c>
      <c r="D1788" s="154">
        <v>4.7100000000000003E-2</v>
      </c>
      <c r="E1788" s="154">
        <v>0.01</v>
      </c>
      <c r="F1788" s="155">
        <f t="shared" si="112"/>
        <v>0.6</v>
      </c>
      <c r="G1788">
        <f t="shared" si="110"/>
        <v>0.39999999999999997</v>
      </c>
      <c r="H1788">
        <f t="shared" si="111"/>
        <v>0.3</v>
      </c>
      <c r="I1788">
        <f t="shared" si="113"/>
        <v>0.44999999999999996</v>
      </c>
      <c r="J1788" s="154"/>
    </row>
    <row r="1789" spans="1:10">
      <c r="A1789" t="s">
        <v>239</v>
      </c>
      <c r="B1789" s="153" t="s">
        <v>2007</v>
      </c>
      <c r="C1789" s="154">
        <v>0.69</v>
      </c>
      <c r="D1789" s="154">
        <v>4.7100000000000003E-2</v>
      </c>
      <c r="E1789" s="154">
        <v>0.01</v>
      </c>
      <c r="F1789" s="155">
        <f t="shared" si="112"/>
        <v>0.6</v>
      </c>
      <c r="G1789">
        <f t="shared" si="110"/>
        <v>0.39999999999999997</v>
      </c>
      <c r="H1789">
        <f t="shared" si="111"/>
        <v>0.3</v>
      </c>
      <c r="I1789">
        <f t="shared" si="113"/>
        <v>0.44999999999999996</v>
      </c>
      <c r="J1789" s="154"/>
    </row>
    <row r="1790" spans="1:10">
      <c r="A1790" t="s">
        <v>239</v>
      </c>
      <c r="B1790" s="153" t="s">
        <v>2008</v>
      </c>
      <c r="C1790" s="154">
        <v>0.77</v>
      </c>
      <c r="D1790" s="154">
        <v>4.7100000000000003E-2</v>
      </c>
      <c r="E1790" s="154">
        <v>0.01</v>
      </c>
      <c r="F1790" s="155">
        <f t="shared" si="112"/>
        <v>0.6</v>
      </c>
      <c r="G1790">
        <f t="shared" si="110"/>
        <v>0.39999999999999997</v>
      </c>
      <c r="H1790">
        <f t="shared" si="111"/>
        <v>0.3</v>
      </c>
      <c r="I1790">
        <f t="shared" si="113"/>
        <v>0.44999999999999996</v>
      </c>
      <c r="J1790" s="154"/>
    </row>
    <row r="1791" spans="1:10">
      <c r="A1791" t="s">
        <v>239</v>
      </c>
      <c r="B1791" s="153" t="s">
        <v>2009</v>
      </c>
      <c r="C1791" s="154">
        <v>0.84</v>
      </c>
      <c r="D1791" s="154">
        <v>4.7100000000000003E-2</v>
      </c>
      <c r="E1791" s="154">
        <v>0.01</v>
      </c>
      <c r="F1791" s="155">
        <f t="shared" si="112"/>
        <v>0.6</v>
      </c>
      <c r="G1791">
        <f t="shared" si="110"/>
        <v>0.39999999999999997</v>
      </c>
      <c r="H1791">
        <f t="shared" si="111"/>
        <v>0.3</v>
      </c>
      <c r="I1791">
        <f t="shared" si="113"/>
        <v>0.44999999999999996</v>
      </c>
      <c r="J1791" s="154"/>
    </row>
    <row r="1792" spans="1:10">
      <c r="A1792" t="s">
        <v>239</v>
      </c>
      <c r="B1792" s="153" t="s">
        <v>2010</v>
      </c>
      <c r="C1792" s="154">
        <v>0.89</v>
      </c>
      <c r="D1792" s="154">
        <v>4.7100000000000003E-2</v>
      </c>
      <c r="E1792" s="154">
        <v>0.01</v>
      </c>
      <c r="F1792" s="155">
        <f t="shared" si="112"/>
        <v>0.6</v>
      </c>
      <c r="G1792">
        <f t="shared" si="110"/>
        <v>0.39999999999999997</v>
      </c>
      <c r="H1792">
        <f t="shared" si="111"/>
        <v>0.3</v>
      </c>
      <c r="I1792">
        <f t="shared" si="113"/>
        <v>0.44999999999999996</v>
      </c>
      <c r="J1792" s="154"/>
    </row>
    <row r="1793" spans="1:10">
      <c r="A1793" t="s">
        <v>239</v>
      </c>
      <c r="B1793" s="153" t="s">
        <v>2011</v>
      </c>
      <c r="C1793" s="154">
        <v>0.94</v>
      </c>
      <c r="D1793" s="154">
        <v>4.7100000000000003E-2</v>
      </c>
      <c r="E1793" s="154">
        <v>0.01</v>
      </c>
      <c r="F1793" s="155">
        <f t="shared" si="112"/>
        <v>0.6</v>
      </c>
      <c r="G1793">
        <f t="shared" si="110"/>
        <v>0.39999999999999997</v>
      </c>
      <c r="H1793">
        <f t="shared" si="111"/>
        <v>0.3</v>
      </c>
      <c r="I1793">
        <f t="shared" si="113"/>
        <v>0.44999999999999996</v>
      </c>
      <c r="J1793" s="154"/>
    </row>
    <row r="1794" spans="1:10">
      <c r="A1794" t="s">
        <v>239</v>
      </c>
      <c r="B1794" s="153" t="s">
        <v>2012</v>
      </c>
      <c r="C1794" s="154">
        <v>0.99</v>
      </c>
      <c r="D1794" s="154">
        <v>4.7100000000000003E-2</v>
      </c>
      <c r="E1794" s="154">
        <v>0.01</v>
      </c>
      <c r="F1794" s="155">
        <f t="shared" si="112"/>
        <v>0.6</v>
      </c>
      <c r="G1794">
        <f t="shared" ref="G1794:G1857" si="114">40/60*F1794</f>
        <v>0.39999999999999997</v>
      </c>
      <c r="H1794">
        <f t="shared" ref="H1794:H1857" si="115">(30/60*F1794)</f>
        <v>0.3</v>
      </c>
      <c r="I1794">
        <f t="shared" si="113"/>
        <v>0.44999999999999996</v>
      </c>
      <c r="J1794" s="154"/>
    </row>
    <row r="1795" spans="1:10">
      <c r="A1795" t="s">
        <v>239</v>
      </c>
      <c r="B1795" s="153" t="s">
        <v>2013</v>
      </c>
      <c r="C1795" s="154">
        <v>1.04</v>
      </c>
      <c r="D1795" s="154">
        <v>4.7100000000000003E-2</v>
      </c>
      <c r="E1795" s="154">
        <v>0.01</v>
      </c>
      <c r="F1795" s="155">
        <f t="shared" ref="F1795:F1858" si="116">E1795*60</f>
        <v>0.6</v>
      </c>
      <c r="G1795">
        <f t="shared" si="114"/>
        <v>0.39999999999999997</v>
      </c>
      <c r="H1795">
        <f t="shared" si="115"/>
        <v>0.3</v>
      </c>
      <c r="I1795">
        <f t="shared" ref="I1795:I1858" si="117">45/60*F1795</f>
        <v>0.44999999999999996</v>
      </c>
      <c r="J1795" s="154"/>
    </row>
    <row r="1796" spans="1:10">
      <c r="A1796" t="s">
        <v>239</v>
      </c>
      <c r="B1796" s="153" t="s">
        <v>2014</v>
      </c>
      <c r="C1796" s="154">
        <v>1.0900000000000001</v>
      </c>
      <c r="D1796" s="154">
        <v>4.7100000000000003E-2</v>
      </c>
      <c r="E1796" s="154">
        <v>0.01</v>
      </c>
      <c r="F1796" s="155">
        <f t="shared" si="116"/>
        <v>0.6</v>
      </c>
      <c r="G1796">
        <f t="shared" si="114"/>
        <v>0.39999999999999997</v>
      </c>
      <c r="H1796">
        <f t="shared" si="115"/>
        <v>0.3</v>
      </c>
      <c r="I1796">
        <f t="shared" si="117"/>
        <v>0.44999999999999996</v>
      </c>
      <c r="J1796" s="154"/>
    </row>
    <row r="1797" spans="1:10">
      <c r="A1797" t="s">
        <v>239</v>
      </c>
      <c r="B1797" s="153" t="s">
        <v>2015</v>
      </c>
      <c r="C1797" s="154">
        <v>1.17</v>
      </c>
      <c r="D1797" s="154">
        <v>4.7100000000000003E-2</v>
      </c>
      <c r="E1797" s="154">
        <v>0.01</v>
      </c>
      <c r="F1797" s="155">
        <f t="shared" si="116"/>
        <v>0.6</v>
      </c>
      <c r="G1797">
        <f t="shared" si="114"/>
        <v>0.39999999999999997</v>
      </c>
      <c r="H1797">
        <f t="shared" si="115"/>
        <v>0.3</v>
      </c>
      <c r="I1797">
        <f t="shared" si="117"/>
        <v>0.44999999999999996</v>
      </c>
      <c r="J1797" s="154"/>
    </row>
    <row r="1798" spans="1:10">
      <c r="A1798" t="s">
        <v>239</v>
      </c>
      <c r="B1798" s="153" t="s">
        <v>2016</v>
      </c>
      <c r="C1798" s="154">
        <v>1.23</v>
      </c>
      <c r="D1798" s="154">
        <v>4.7100000000000003E-2</v>
      </c>
      <c r="E1798" s="154">
        <v>0.01</v>
      </c>
      <c r="F1798" s="155">
        <f t="shared" si="116"/>
        <v>0.6</v>
      </c>
      <c r="G1798">
        <f t="shared" si="114"/>
        <v>0.39999999999999997</v>
      </c>
      <c r="H1798">
        <f t="shared" si="115"/>
        <v>0.3</v>
      </c>
      <c r="I1798">
        <f t="shared" si="117"/>
        <v>0.44999999999999996</v>
      </c>
      <c r="J1798" s="154"/>
    </row>
    <row r="1799" spans="1:10">
      <c r="A1799" t="s">
        <v>239</v>
      </c>
      <c r="B1799" s="153" t="s">
        <v>2017</v>
      </c>
      <c r="C1799" s="154">
        <v>1.29</v>
      </c>
      <c r="D1799" s="154">
        <v>4.7100000000000003E-2</v>
      </c>
      <c r="E1799" s="154">
        <v>0.01</v>
      </c>
      <c r="F1799" s="155">
        <f t="shared" si="116"/>
        <v>0.6</v>
      </c>
      <c r="G1799">
        <f t="shared" si="114"/>
        <v>0.39999999999999997</v>
      </c>
      <c r="H1799">
        <f t="shared" si="115"/>
        <v>0.3</v>
      </c>
      <c r="I1799">
        <f t="shared" si="117"/>
        <v>0.44999999999999996</v>
      </c>
      <c r="J1799" s="154"/>
    </row>
    <row r="1800" spans="1:10">
      <c r="A1800" t="s">
        <v>239</v>
      </c>
      <c r="B1800" s="153" t="s">
        <v>2018</v>
      </c>
      <c r="C1800" s="154">
        <v>1.31</v>
      </c>
      <c r="D1800" s="154">
        <v>4.7100000000000003E-2</v>
      </c>
      <c r="E1800" s="154">
        <v>0.01</v>
      </c>
      <c r="F1800" s="155">
        <f t="shared" si="116"/>
        <v>0.6</v>
      </c>
      <c r="G1800">
        <f t="shared" si="114"/>
        <v>0.39999999999999997</v>
      </c>
      <c r="H1800">
        <f t="shared" si="115"/>
        <v>0.3</v>
      </c>
      <c r="I1800">
        <f t="shared" si="117"/>
        <v>0.44999999999999996</v>
      </c>
      <c r="J1800" s="154"/>
    </row>
    <row r="1801" spans="1:10">
      <c r="A1801" t="s">
        <v>239</v>
      </c>
      <c r="B1801" s="153" t="s">
        <v>2019</v>
      </c>
      <c r="C1801" s="154">
        <v>1.33</v>
      </c>
      <c r="D1801" s="154">
        <v>4.7100000000000003E-2</v>
      </c>
      <c r="E1801" s="154">
        <v>0.01</v>
      </c>
      <c r="F1801" s="155">
        <f t="shared" si="116"/>
        <v>0.6</v>
      </c>
      <c r="G1801">
        <f t="shared" si="114"/>
        <v>0.39999999999999997</v>
      </c>
      <c r="H1801">
        <f t="shared" si="115"/>
        <v>0.3</v>
      </c>
      <c r="I1801">
        <f t="shared" si="117"/>
        <v>0.44999999999999996</v>
      </c>
      <c r="J1801" s="154"/>
    </row>
    <row r="1802" spans="1:10">
      <c r="A1802" t="s">
        <v>239</v>
      </c>
      <c r="B1802" s="153" t="s">
        <v>2020</v>
      </c>
      <c r="C1802" s="154">
        <v>0.53</v>
      </c>
      <c r="D1802" s="154">
        <v>5.024E-2</v>
      </c>
      <c r="E1802" s="154">
        <v>0.01</v>
      </c>
      <c r="F1802" s="155">
        <f t="shared" si="116"/>
        <v>0.6</v>
      </c>
      <c r="G1802">
        <f t="shared" si="114"/>
        <v>0.39999999999999997</v>
      </c>
      <c r="H1802">
        <f t="shared" si="115"/>
        <v>0.3</v>
      </c>
      <c r="I1802">
        <f t="shared" si="117"/>
        <v>0.44999999999999996</v>
      </c>
      <c r="J1802" s="154"/>
    </row>
    <row r="1803" spans="1:10">
      <c r="A1803" t="s">
        <v>239</v>
      </c>
      <c r="B1803" s="153" t="s">
        <v>2021</v>
      </c>
      <c r="C1803" s="154">
        <v>34.53</v>
      </c>
      <c r="D1803" s="154">
        <v>0.47099999999999997</v>
      </c>
      <c r="E1803" s="154">
        <v>9.6000000000000002E-2</v>
      </c>
      <c r="F1803" s="155">
        <f t="shared" si="116"/>
        <v>5.76</v>
      </c>
      <c r="G1803">
        <f t="shared" si="114"/>
        <v>3.84</v>
      </c>
      <c r="H1803">
        <f t="shared" si="115"/>
        <v>2.88</v>
      </c>
      <c r="I1803">
        <f t="shared" si="117"/>
        <v>4.32</v>
      </c>
      <c r="J1803" s="154"/>
    </row>
    <row r="1804" spans="1:10">
      <c r="A1804" t="s">
        <v>239</v>
      </c>
      <c r="B1804" s="153" t="s">
        <v>2022</v>
      </c>
      <c r="C1804" s="154">
        <v>47</v>
      </c>
      <c r="D1804" s="154">
        <v>0.47099999999999997</v>
      </c>
      <c r="E1804" s="154">
        <v>0.13200000000000001</v>
      </c>
      <c r="F1804" s="155">
        <f t="shared" si="116"/>
        <v>7.92</v>
      </c>
      <c r="G1804">
        <f t="shared" si="114"/>
        <v>5.2799999999999994</v>
      </c>
      <c r="H1804">
        <f t="shared" si="115"/>
        <v>3.96</v>
      </c>
      <c r="I1804">
        <f t="shared" si="117"/>
        <v>5.9399999999999995</v>
      </c>
      <c r="J1804" s="154"/>
    </row>
    <row r="1805" spans="1:10">
      <c r="A1805" t="s">
        <v>239</v>
      </c>
      <c r="B1805" s="153" t="s">
        <v>2023</v>
      </c>
      <c r="C1805" s="154">
        <v>49.94</v>
      </c>
      <c r="D1805" s="154">
        <v>0.47099999999999997</v>
      </c>
      <c r="E1805" s="154">
        <v>0.14000000000000001</v>
      </c>
      <c r="F1805" s="155">
        <f t="shared" si="116"/>
        <v>8.4</v>
      </c>
      <c r="G1805">
        <f t="shared" si="114"/>
        <v>5.6</v>
      </c>
      <c r="H1805">
        <f t="shared" si="115"/>
        <v>4.2</v>
      </c>
      <c r="I1805">
        <f t="shared" si="117"/>
        <v>6.3000000000000007</v>
      </c>
      <c r="J1805" s="154"/>
    </row>
    <row r="1806" spans="1:10">
      <c r="A1806" t="s">
        <v>239</v>
      </c>
      <c r="B1806" s="153" t="s">
        <v>2024</v>
      </c>
      <c r="C1806" s="154">
        <v>57.5</v>
      </c>
      <c r="D1806" s="154">
        <v>0.47099999999999997</v>
      </c>
      <c r="E1806" s="154">
        <v>0.16</v>
      </c>
      <c r="F1806" s="155">
        <f t="shared" si="116"/>
        <v>9.6</v>
      </c>
      <c r="G1806">
        <f t="shared" si="114"/>
        <v>6.3999999999999995</v>
      </c>
      <c r="H1806">
        <f t="shared" si="115"/>
        <v>4.8</v>
      </c>
      <c r="I1806">
        <f t="shared" si="117"/>
        <v>7.1999999999999993</v>
      </c>
      <c r="J1806" s="154"/>
    </row>
    <row r="1807" spans="1:10">
      <c r="A1807" t="s">
        <v>239</v>
      </c>
      <c r="B1807" s="153" t="s">
        <v>2025</v>
      </c>
      <c r="C1807" s="154">
        <v>7.3</v>
      </c>
      <c r="D1807" s="154">
        <v>0.47099999999999997</v>
      </c>
      <c r="E1807" s="154">
        <v>0.02</v>
      </c>
      <c r="F1807" s="155">
        <f t="shared" si="116"/>
        <v>1.2</v>
      </c>
      <c r="G1807">
        <f t="shared" si="114"/>
        <v>0.79999999999999993</v>
      </c>
      <c r="H1807">
        <f t="shared" si="115"/>
        <v>0.6</v>
      </c>
      <c r="I1807">
        <f t="shared" si="117"/>
        <v>0.89999999999999991</v>
      </c>
      <c r="J1807" s="154"/>
    </row>
    <row r="1808" spans="1:10">
      <c r="A1808" t="s">
        <v>239</v>
      </c>
      <c r="B1808" s="153" t="s">
        <v>2026</v>
      </c>
      <c r="C1808" s="154">
        <v>9.09</v>
      </c>
      <c r="D1808" s="154">
        <v>0.47099999999999997</v>
      </c>
      <c r="E1808" s="154">
        <v>2.4E-2</v>
      </c>
      <c r="F1808" s="155">
        <f t="shared" si="116"/>
        <v>1.44</v>
      </c>
      <c r="G1808">
        <f t="shared" si="114"/>
        <v>0.96</v>
      </c>
      <c r="H1808">
        <f t="shared" si="115"/>
        <v>0.72</v>
      </c>
      <c r="I1808">
        <f t="shared" si="117"/>
        <v>1.08</v>
      </c>
      <c r="J1808" s="154"/>
    </row>
    <row r="1809" spans="1:10">
      <c r="A1809" t="s">
        <v>239</v>
      </c>
      <c r="B1809" s="153" t="s">
        <v>2027</v>
      </c>
      <c r="C1809" s="154">
        <v>64.12</v>
      </c>
      <c r="D1809" s="154">
        <v>0.47099999999999997</v>
      </c>
      <c r="E1809" s="154">
        <v>0.18</v>
      </c>
      <c r="F1809" s="155">
        <f t="shared" si="116"/>
        <v>10.799999999999999</v>
      </c>
      <c r="G1809">
        <f t="shared" si="114"/>
        <v>7.1999999999999993</v>
      </c>
      <c r="H1809">
        <f t="shared" si="115"/>
        <v>5.3999999999999995</v>
      </c>
      <c r="I1809">
        <f t="shared" si="117"/>
        <v>8.1</v>
      </c>
      <c r="J1809" s="154"/>
    </row>
    <row r="1810" spans="1:10">
      <c r="A1810" t="s">
        <v>239</v>
      </c>
      <c r="B1810" s="153" t="s">
        <v>2028</v>
      </c>
      <c r="C1810" s="154">
        <v>73.7</v>
      </c>
      <c r="D1810" s="154">
        <v>0.47099999999999997</v>
      </c>
      <c r="E1810" s="154">
        <v>0.20800000000000002</v>
      </c>
      <c r="F1810" s="155">
        <f t="shared" si="116"/>
        <v>12.48</v>
      </c>
      <c r="G1810">
        <f t="shared" si="114"/>
        <v>8.32</v>
      </c>
      <c r="H1810">
        <f t="shared" si="115"/>
        <v>6.24</v>
      </c>
      <c r="I1810">
        <f t="shared" si="117"/>
        <v>9.36</v>
      </c>
      <c r="J1810" s="154"/>
    </row>
    <row r="1811" spans="1:10">
      <c r="A1811" t="s">
        <v>239</v>
      </c>
      <c r="B1811" s="153" t="s">
        <v>2029</v>
      </c>
      <c r="C1811" s="154">
        <v>87</v>
      </c>
      <c r="D1811" s="154">
        <v>0.47099999999999997</v>
      </c>
      <c r="E1811" s="154">
        <v>0.24399999999999999</v>
      </c>
      <c r="F1811" s="155">
        <f t="shared" si="116"/>
        <v>14.64</v>
      </c>
      <c r="G1811">
        <f t="shared" si="114"/>
        <v>9.76</v>
      </c>
      <c r="H1811">
        <f t="shared" si="115"/>
        <v>7.32</v>
      </c>
      <c r="I1811">
        <f t="shared" si="117"/>
        <v>10.98</v>
      </c>
      <c r="J1811" s="154"/>
    </row>
    <row r="1812" spans="1:10">
      <c r="A1812" t="s">
        <v>239</v>
      </c>
      <c r="B1812" s="153" t="s">
        <v>2030</v>
      </c>
      <c r="C1812" s="154">
        <v>10.88</v>
      </c>
      <c r="D1812" s="154">
        <v>0.47099999999999997</v>
      </c>
      <c r="E1812" s="154">
        <v>3.2000000000000001E-2</v>
      </c>
      <c r="F1812" s="155">
        <f t="shared" si="116"/>
        <v>1.92</v>
      </c>
      <c r="G1812">
        <f t="shared" si="114"/>
        <v>1.2799999999999998</v>
      </c>
      <c r="H1812">
        <f t="shared" si="115"/>
        <v>0.96</v>
      </c>
      <c r="I1812">
        <f t="shared" si="117"/>
        <v>1.44</v>
      </c>
      <c r="J1812" s="154"/>
    </row>
    <row r="1813" spans="1:10">
      <c r="A1813" t="s">
        <v>239</v>
      </c>
      <c r="B1813" s="153" t="s">
        <v>2031</v>
      </c>
      <c r="C1813" s="154">
        <v>12.65</v>
      </c>
      <c r="D1813" s="154">
        <v>0.47099999999999997</v>
      </c>
      <c r="E1813" s="154">
        <v>3.5999999999999997E-2</v>
      </c>
      <c r="F1813" s="155">
        <f t="shared" si="116"/>
        <v>2.1599999999999997</v>
      </c>
      <c r="G1813">
        <f t="shared" si="114"/>
        <v>1.4399999999999997</v>
      </c>
      <c r="H1813">
        <f t="shared" si="115"/>
        <v>1.0799999999999998</v>
      </c>
      <c r="I1813">
        <f t="shared" si="117"/>
        <v>1.6199999999999997</v>
      </c>
      <c r="J1813" s="154"/>
    </row>
    <row r="1814" spans="1:10">
      <c r="A1814" t="s">
        <v>239</v>
      </c>
      <c r="B1814" s="153" t="s">
        <v>2032</v>
      </c>
      <c r="C1814" s="154">
        <v>102</v>
      </c>
      <c r="D1814" s="154">
        <v>0.47099999999999997</v>
      </c>
      <c r="E1814" s="154">
        <v>0.28399999999999997</v>
      </c>
      <c r="F1814" s="155">
        <f t="shared" si="116"/>
        <v>17.04</v>
      </c>
      <c r="G1814">
        <f t="shared" si="114"/>
        <v>11.36</v>
      </c>
      <c r="H1814">
        <f t="shared" si="115"/>
        <v>8.52</v>
      </c>
      <c r="I1814">
        <f t="shared" si="117"/>
        <v>12.78</v>
      </c>
      <c r="J1814" s="154"/>
    </row>
    <row r="1815" spans="1:10">
      <c r="A1815" t="s">
        <v>239</v>
      </c>
      <c r="B1815" s="153" t="s">
        <v>2033</v>
      </c>
      <c r="C1815" s="154">
        <v>14.4</v>
      </c>
      <c r="D1815" s="154">
        <v>0.47099999999999997</v>
      </c>
      <c r="E1815" s="154">
        <v>0.04</v>
      </c>
      <c r="F1815" s="155">
        <f t="shared" si="116"/>
        <v>2.4</v>
      </c>
      <c r="G1815">
        <f t="shared" si="114"/>
        <v>1.5999999999999999</v>
      </c>
      <c r="H1815">
        <f t="shared" si="115"/>
        <v>1.2</v>
      </c>
      <c r="I1815">
        <f t="shared" si="117"/>
        <v>1.7999999999999998</v>
      </c>
      <c r="J1815" s="154"/>
    </row>
    <row r="1816" spans="1:10">
      <c r="A1816" t="s">
        <v>239</v>
      </c>
      <c r="B1816" s="153" t="s">
        <v>2034</v>
      </c>
      <c r="C1816" s="154">
        <v>17.88</v>
      </c>
      <c r="D1816" s="154">
        <v>0.47099999999999997</v>
      </c>
      <c r="E1816" s="154">
        <v>5.2000000000000005E-2</v>
      </c>
      <c r="F1816" s="155">
        <f t="shared" si="116"/>
        <v>3.12</v>
      </c>
      <c r="G1816">
        <f t="shared" si="114"/>
        <v>2.08</v>
      </c>
      <c r="H1816">
        <f t="shared" si="115"/>
        <v>1.56</v>
      </c>
      <c r="I1816">
        <f t="shared" si="117"/>
        <v>2.34</v>
      </c>
      <c r="J1816" s="154"/>
    </row>
    <row r="1817" spans="1:10">
      <c r="A1817" t="s">
        <v>239</v>
      </c>
      <c r="B1817" s="153" t="s">
        <v>2035</v>
      </c>
      <c r="C1817" s="154">
        <v>21.31</v>
      </c>
      <c r="D1817" s="154">
        <v>0.47099999999999997</v>
      </c>
      <c r="E1817" s="154">
        <v>0.06</v>
      </c>
      <c r="F1817" s="155">
        <f t="shared" si="116"/>
        <v>3.5999999999999996</v>
      </c>
      <c r="G1817">
        <f t="shared" si="114"/>
        <v>2.3999999999999995</v>
      </c>
      <c r="H1817">
        <f t="shared" si="115"/>
        <v>1.7999999999999998</v>
      </c>
      <c r="I1817">
        <f t="shared" si="117"/>
        <v>2.6999999999999997</v>
      </c>
      <c r="J1817" s="154"/>
    </row>
    <row r="1818" spans="1:10">
      <c r="A1818" t="s">
        <v>239</v>
      </c>
      <c r="B1818" s="153" t="s">
        <v>2036</v>
      </c>
      <c r="C1818" s="154">
        <v>26.36</v>
      </c>
      <c r="D1818" s="154">
        <v>0.47099999999999997</v>
      </c>
      <c r="E1818" s="154">
        <v>7.1999999999999995E-2</v>
      </c>
      <c r="F1818" s="155">
        <f t="shared" si="116"/>
        <v>4.3199999999999994</v>
      </c>
      <c r="G1818">
        <f t="shared" si="114"/>
        <v>2.8799999999999994</v>
      </c>
      <c r="H1818">
        <f t="shared" si="115"/>
        <v>2.1599999999999997</v>
      </c>
      <c r="I1818">
        <f t="shared" si="117"/>
        <v>3.2399999999999993</v>
      </c>
      <c r="J1818" s="154"/>
    </row>
    <row r="1819" spans="1:10">
      <c r="A1819" t="s">
        <v>239</v>
      </c>
      <c r="B1819" s="153" t="s">
        <v>2037</v>
      </c>
      <c r="C1819" s="154">
        <v>28.02</v>
      </c>
      <c r="D1819" s="154">
        <v>0.47099999999999997</v>
      </c>
      <c r="E1819" s="154">
        <v>0.08</v>
      </c>
      <c r="F1819" s="155">
        <f t="shared" si="116"/>
        <v>4.8</v>
      </c>
      <c r="G1819">
        <f t="shared" si="114"/>
        <v>3.1999999999999997</v>
      </c>
      <c r="H1819">
        <f t="shared" si="115"/>
        <v>2.4</v>
      </c>
      <c r="I1819">
        <f t="shared" si="117"/>
        <v>3.5999999999999996</v>
      </c>
      <c r="J1819" s="154"/>
    </row>
    <row r="1820" spans="1:10">
      <c r="A1820" t="s">
        <v>239</v>
      </c>
      <c r="B1820" s="153" t="s">
        <v>2038</v>
      </c>
      <c r="C1820" s="154">
        <v>36.200000000000003</v>
      </c>
      <c r="D1820" s="154">
        <v>0.47099999999999997</v>
      </c>
      <c r="E1820" s="154">
        <v>0.1</v>
      </c>
      <c r="F1820" s="155">
        <f t="shared" si="116"/>
        <v>6</v>
      </c>
      <c r="G1820">
        <f t="shared" si="114"/>
        <v>4</v>
      </c>
      <c r="H1820">
        <f t="shared" si="115"/>
        <v>3</v>
      </c>
      <c r="I1820">
        <f t="shared" si="117"/>
        <v>4.5</v>
      </c>
      <c r="J1820" s="154"/>
    </row>
    <row r="1821" spans="1:10">
      <c r="A1821" t="s">
        <v>239</v>
      </c>
      <c r="B1821" s="153" t="s">
        <v>2039</v>
      </c>
      <c r="C1821" s="154">
        <v>11.02</v>
      </c>
      <c r="D1821" s="154">
        <v>0.47727999999999998</v>
      </c>
      <c r="E1821" s="154">
        <v>3.2000000000000001E-2</v>
      </c>
      <c r="F1821" s="155">
        <f t="shared" si="116"/>
        <v>1.92</v>
      </c>
      <c r="G1821">
        <f t="shared" si="114"/>
        <v>1.2799999999999998</v>
      </c>
      <c r="H1821">
        <f t="shared" si="115"/>
        <v>0.96</v>
      </c>
      <c r="I1821">
        <f t="shared" si="117"/>
        <v>1.44</v>
      </c>
      <c r="J1821" s="154"/>
    </row>
    <row r="1822" spans="1:10">
      <c r="A1822" t="s">
        <v>239</v>
      </c>
      <c r="B1822" s="153" t="s">
        <v>2040</v>
      </c>
      <c r="C1822" s="154">
        <v>18.13</v>
      </c>
      <c r="D1822" s="154">
        <v>0.47727999999999998</v>
      </c>
      <c r="E1822" s="154">
        <v>5.2000000000000005E-2</v>
      </c>
      <c r="F1822" s="155">
        <f t="shared" si="116"/>
        <v>3.12</v>
      </c>
      <c r="G1822">
        <f t="shared" si="114"/>
        <v>2.08</v>
      </c>
      <c r="H1822">
        <f t="shared" si="115"/>
        <v>1.56</v>
      </c>
      <c r="I1822">
        <f t="shared" si="117"/>
        <v>2.34</v>
      </c>
      <c r="J1822" s="154"/>
    </row>
    <row r="1823" spans="1:10">
      <c r="A1823" t="s">
        <v>239</v>
      </c>
      <c r="B1823" s="153" t="s">
        <v>2041</v>
      </c>
      <c r="C1823" s="154">
        <v>21.6</v>
      </c>
      <c r="D1823" s="154">
        <v>0.47727999999999998</v>
      </c>
      <c r="E1823" s="154">
        <v>0.06</v>
      </c>
      <c r="F1823" s="155">
        <f t="shared" si="116"/>
        <v>3.5999999999999996</v>
      </c>
      <c r="G1823">
        <f t="shared" si="114"/>
        <v>2.3999999999999995</v>
      </c>
      <c r="H1823">
        <f t="shared" si="115"/>
        <v>1.7999999999999998</v>
      </c>
      <c r="I1823">
        <f t="shared" si="117"/>
        <v>2.6999999999999997</v>
      </c>
      <c r="J1823" s="154"/>
    </row>
    <row r="1824" spans="1:10">
      <c r="A1824" t="s">
        <v>239</v>
      </c>
      <c r="B1824" s="153" t="s">
        <v>2042</v>
      </c>
      <c r="C1824" s="154">
        <v>53.8</v>
      </c>
      <c r="D1824" s="154">
        <v>0.48</v>
      </c>
      <c r="E1824" s="154">
        <v>0.20400000000000001</v>
      </c>
      <c r="F1824" s="155">
        <f t="shared" si="116"/>
        <v>12.24</v>
      </c>
      <c r="G1824">
        <f t="shared" si="114"/>
        <v>8.16</v>
      </c>
      <c r="H1824">
        <f t="shared" si="115"/>
        <v>6.12</v>
      </c>
      <c r="I1824">
        <f t="shared" si="117"/>
        <v>9.18</v>
      </c>
      <c r="J1824" s="154"/>
    </row>
    <row r="1825" spans="1:10">
      <c r="A1825" t="s">
        <v>239</v>
      </c>
      <c r="B1825" s="153" t="s">
        <v>2043</v>
      </c>
      <c r="C1825" s="154">
        <v>78.5</v>
      </c>
      <c r="D1825" s="154">
        <v>0.48</v>
      </c>
      <c r="E1825" s="154">
        <v>0.248</v>
      </c>
      <c r="F1825" s="155">
        <f t="shared" si="116"/>
        <v>14.879999999999999</v>
      </c>
      <c r="G1825">
        <f t="shared" si="114"/>
        <v>9.9199999999999982</v>
      </c>
      <c r="H1825">
        <f t="shared" si="115"/>
        <v>7.4399999999999995</v>
      </c>
      <c r="I1825">
        <f t="shared" si="117"/>
        <v>11.16</v>
      </c>
      <c r="J1825" s="154"/>
    </row>
    <row r="1826" spans="1:10">
      <c r="A1826" t="s">
        <v>239</v>
      </c>
      <c r="B1826" s="153" t="s">
        <v>2044</v>
      </c>
      <c r="C1826" s="154">
        <v>35.76</v>
      </c>
      <c r="D1826" s="154">
        <v>0.48670000000000002</v>
      </c>
      <c r="E1826" s="154">
        <v>0.1</v>
      </c>
      <c r="F1826" s="155">
        <f t="shared" si="116"/>
        <v>6</v>
      </c>
      <c r="G1826">
        <f t="shared" si="114"/>
        <v>4</v>
      </c>
      <c r="H1826">
        <f t="shared" si="115"/>
        <v>3</v>
      </c>
      <c r="I1826">
        <f t="shared" si="117"/>
        <v>4.5</v>
      </c>
      <c r="J1826" s="154"/>
    </row>
    <row r="1827" spans="1:10">
      <c r="A1827" t="s">
        <v>239</v>
      </c>
      <c r="B1827" s="153" t="s">
        <v>2045</v>
      </c>
      <c r="C1827" s="154">
        <v>9.4</v>
      </c>
      <c r="D1827" s="154">
        <v>0.48670000000000002</v>
      </c>
      <c r="E1827" s="154">
        <v>2.8000000000000004E-2</v>
      </c>
      <c r="F1827" s="155">
        <f t="shared" si="116"/>
        <v>1.6800000000000002</v>
      </c>
      <c r="G1827">
        <f t="shared" si="114"/>
        <v>1.1200000000000001</v>
      </c>
      <c r="H1827">
        <f t="shared" si="115"/>
        <v>0.84000000000000008</v>
      </c>
      <c r="I1827">
        <f t="shared" si="117"/>
        <v>1.2600000000000002</v>
      </c>
      <c r="J1827" s="154"/>
    </row>
    <row r="1828" spans="1:10">
      <c r="A1828" t="s">
        <v>239</v>
      </c>
      <c r="B1828" s="153" t="s">
        <v>2046</v>
      </c>
      <c r="C1828" s="154">
        <v>11.25</v>
      </c>
      <c r="D1828" s="154">
        <v>0.48670000000000002</v>
      </c>
      <c r="E1828" s="154">
        <v>3.2000000000000001E-2</v>
      </c>
      <c r="F1828" s="155">
        <f t="shared" si="116"/>
        <v>1.92</v>
      </c>
      <c r="G1828">
        <f t="shared" si="114"/>
        <v>1.2799999999999998</v>
      </c>
      <c r="H1828">
        <f t="shared" si="115"/>
        <v>0.96</v>
      </c>
      <c r="I1828">
        <f t="shared" si="117"/>
        <v>1.44</v>
      </c>
      <c r="J1828" s="154"/>
    </row>
    <row r="1829" spans="1:10">
      <c r="A1829" t="s">
        <v>239</v>
      </c>
      <c r="B1829" s="153" t="s">
        <v>2047</v>
      </c>
      <c r="C1829" s="154">
        <v>18.5</v>
      </c>
      <c r="D1829" s="154">
        <v>0.48670000000000002</v>
      </c>
      <c r="E1829" s="154">
        <v>5.2000000000000005E-2</v>
      </c>
      <c r="F1829" s="155">
        <f t="shared" si="116"/>
        <v>3.12</v>
      </c>
      <c r="G1829">
        <f t="shared" si="114"/>
        <v>2.08</v>
      </c>
      <c r="H1829">
        <f t="shared" si="115"/>
        <v>1.56</v>
      </c>
      <c r="I1829">
        <f t="shared" si="117"/>
        <v>2.34</v>
      </c>
      <c r="J1829" s="154"/>
    </row>
    <row r="1830" spans="1:10">
      <c r="A1830" t="s">
        <v>239</v>
      </c>
      <c r="B1830" s="153" t="s">
        <v>2048</v>
      </c>
      <c r="C1830" s="154">
        <v>27.76</v>
      </c>
      <c r="D1830" s="154">
        <v>0.48670000000000002</v>
      </c>
      <c r="E1830" s="154">
        <v>7.5999999999999998E-2</v>
      </c>
      <c r="F1830" s="155">
        <f t="shared" si="116"/>
        <v>4.5599999999999996</v>
      </c>
      <c r="G1830">
        <f t="shared" si="114"/>
        <v>3.0399999999999996</v>
      </c>
      <c r="H1830">
        <f t="shared" si="115"/>
        <v>2.2799999999999998</v>
      </c>
      <c r="I1830">
        <f t="shared" si="117"/>
        <v>3.42</v>
      </c>
      <c r="J1830" s="154"/>
    </row>
    <row r="1831" spans="1:10">
      <c r="A1831" t="s">
        <v>239</v>
      </c>
      <c r="B1831" s="153" t="s">
        <v>2049</v>
      </c>
      <c r="C1831" s="154">
        <v>13.25</v>
      </c>
      <c r="D1831" s="154">
        <v>0.49297999999999997</v>
      </c>
      <c r="E1831" s="154">
        <v>3.5999999999999997E-2</v>
      </c>
      <c r="F1831" s="155">
        <f t="shared" si="116"/>
        <v>2.1599999999999997</v>
      </c>
      <c r="G1831">
        <f t="shared" si="114"/>
        <v>1.4399999999999997</v>
      </c>
      <c r="H1831">
        <f t="shared" si="115"/>
        <v>1.0799999999999998</v>
      </c>
      <c r="I1831">
        <f t="shared" si="117"/>
        <v>1.6199999999999997</v>
      </c>
      <c r="J1831" s="154"/>
    </row>
    <row r="1832" spans="1:10">
      <c r="A1832" t="s">
        <v>239</v>
      </c>
      <c r="B1832" s="153" t="s">
        <v>2050</v>
      </c>
      <c r="C1832" s="154">
        <v>36.700000000000003</v>
      </c>
      <c r="D1832" s="154">
        <v>0.49925999999999998</v>
      </c>
      <c r="E1832" s="154">
        <v>0.10400000000000001</v>
      </c>
      <c r="F1832" s="155">
        <f t="shared" si="116"/>
        <v>6.24</v>
      </c>
      <c r="G1832">
        <f t="shared" si="114"/>
        <v>4.16</v>
      </c>
      <c r="H1832">
        <f t="shared" si="115"/>
        <v>3.12</v>
      </c>
      <c r="I1832">
        <f t="shared" si="117"/>
        <v>4.68</v>
      </c>
      <c r="J1832" s="154"/>
    </row>
    <row r="1833" spans="1:10">
      <c r="A1833" t="s">
        <v>239</v>
      </c>
      <c r="B1833" s="153" t="s">
        <v>2051</v>
      </c>
      <c r="C1833" s="154">
        <v>40.1</v>
      </c>
      <c r="D1833" s="154">
        <v>0.49925999999999998</v>
      </c>
      <c r="E1833" s="154">
        <v>0.11200000000000002</v>
      </c>
      <c r="F1833" s="155">
        <f t="shared" si="116"/>
        <v>6.7200000000000006</v>
      </c>
      <c r="G1833">
        <f t="shared" si="114"/>
        <v>4.4800000000000004</v>
      </c>
      <c r="H1833">
        <f t="shared" si="115"/>
        <v>3.3600000000000003</v>
      </c>
      <c r="I1833">
        <f t="shared" si="117"/>
        <v>5.0400000000000009</v>
      </c>
      <c r="J1833" s="154"/>
    </row>
    <row r="1834" spans="1:10">
      <c r="A1834" t="s">
        <v>239</v>
      </c>
      <c r="B1834" s="153" t="s">
        <v>2052</v>
      </c>
      <c r="C1834" s="154">
        <v>45.2</v>
      </c>
      <c r="D1834" s="154">
        <v>0.49925999999999998</v>
      </c>
      <c r="E1834" s="154">
        <v>0.128</v>
      </c>
      <c r="F1834" s="155">
        <f t="shared" si="116"/>
        <v>7.68</v>
      </c>
      <c r="G1834">
        <f t="shared" si="114"/>
        <v>5.1199999999999992</v>
      </c>
      <c r="H1834">
        <f t="shared" si="115"/>
        <v>3.84</v>
      </c>
      <c r="I1834">
        <f t="shared" si="117"/>
        <v>5.76</v>
      </c>
      <c r="J1834" s="154"/>
    </row>
    <row r="1835" spans="1:10">
      <c r="A1835" t="s">
        <v>239</v>
      </c>
      <c r="B1835" s="153" t="s">
        <v>2053</v>
      </c>
      <c r="C1835" s="154">
        <v>50.7</v>
      </c>
      <c r="D1835" s="154">
        <v>0.49925999999999998</v>
      </c>
      <c r="E1835" s="154">
        <v>0.14000000000000001</v>
      </c>
      <c r="F1835" s="155">
        <f t="shared" si="116"/>
        <v>8.4</v>
      </c>
      <c r="G1835">
        <f t="shared" si="114"/>
        <v>5.6</v>
      </c>
      <c r="H1835">
        <f t="shared" si="115"/>
        <v>4.2</v>
      </c>
      <c r="I1835">
        <f t="shared" si="117"/>
        <v>6.3000000000000007</v>
      </c>
      <c r="J1835" s="154"/>
    </row>
    <row r="1836" spans="1:10">
      <c r="A1836" t="s">
        <v>239</v>
      </c>
      <c r="B1836" s="153" t="s">
        <v>2054</v>
      </c>
      <c r="C1836" s="154">
        <v>56.4</v>
      </c>
      <c r="D1836" s="154">
        <v>0.49925999999999998</v>
      </c>
      <c r="E1836" s="154">
        <v>0.156</v>
      </c>
      <c r="F1836" s="155">
        <f t="shared" si="116"/>
        <v>9.36</v>
      </c>
      <c r="G1836">
        <f t="shared" si="114"/>
        <v>6.2399999999999993</v>
      </c>
      <c r="H1836">
        <f t="shared" si="115"/>
        <v>4.68</v>
      </c>
      <c r="I1836">
        <f t="shared" si="117"/>
        <v>7.02</v>
      </c>
      <c r="J1836" s="154"/>
    </row>
    <row r="1837" spans="1:10">
      <c r="A1837" t="s">
        <v>239</v>
      </c>
      <c r="B1837" s="153" t="s">
        <v>2055</v>
      </c>
      <c r="C1837" s="154">
        <v>61.1</v>
      </c>
      <c r="D1837" s="154">
        <v>0.49925999999999998</v>
      </c>
      <c r="E1837" s="154">
        <v>0.17199999999999999</v>
      </c>
      <c r="F1837" s="155">
        <f t="shared" si="116"/>
        <v>10.319999999999999</v>
      </c>
      <c r="G1837">
        <f t="shared" si="114"/>
        <v>6.879999999999999</v>
      </c>
      <c r="H1837">
        <f t="shared" si="115"/>
        <v>5.1599999999999993</v>
      </c>
      <c r="I1837">
        <f t="shared" si="117"/>
        <v>7.7399999999999984</v>
      </c>
      <c r="J1837" s="154"/>
    </row>
    <row r="1838" spans="1:10">
      <c r="A1838" t="s">
        <v>239</v>
      </c>
      <c r="B1838" s="153" t="s">
        <v>2056</v>
      </c>
      <c r="C1838" s="154">
        <v>9.65</v>
      </c>
      <c r="D1838" s="154">
        <v>0.49925999999999998</v>
      </c>
      <c r="E1838" s="154">
        <v>2.8000000000000004E-2</v>
      </c>
      <c r="F1838" s="155">
        <f t="shared" si="116"/>
        <v>1.6800000000000002</v>
      </c>
      <c r="G1838">
        <f t="shared" si="114"/>
        <v>1.1200000000000001</v>
      </c>
      <c r="H1838">
        <f t="shared" si="115"/>
        <v>0.84000000000000008</v>
      </c>
      <c r="I1838">
        <f t="shared" si="117"/>
        <v>1.2600000000000002</v>
      </c>
      <c r="J1838" s="154"/>
    </row>
    <row r="1839" spans="1:10">
      <c r="A1839" t="s">
        <v>239</v>
      </c>
      <c r="B1839" s="153" t="s">
        <v>2057</v>
      </c>
      <c r="C1839" s="154">
        <v>68.599999999999994</v>
      </c>
      <c r="D1839" s="154">
        <v>0.49925999999999998</v>
      </c>
      <c r="E1839" s="154">
        <v>0.192</v>
      </c>
      <c r="F1839" s="155">
        <f t="shared" si="116"/>
        <v>11.52</v>
      </c>
      <c r="G1839">
        <f t="shared" si="114"/>
        <v>7.68</v>
      </c>
      <c r="H1839">
        <f t="shared" si="115"/>
        <v>5.76</v>
      </c>
      <c r="I1839">
        <f t="shared" si="117"/>
        <v>8.64</v>
      </c>
      <c r="J1839" s="154"/>
    </row>
    <row r="1840" spans="1:10">
      <c r="A1840" t="s">
        <v>239</v>
      </c>
      <c r="B1840" s="153" t="s">
        <v>2058</v>
      </c>
      <c r="C1840" s="154">
        <v>74.900000000000006</v>
      </c>
      <c r="D1840" s="154">
        <v>0.49925999999999998</v>
      </c>
      <c r="E1840" s="154">
        <v>0.20800000000000002</v>
      </c>
      <c r="F1840" s="155">
        <f t="shared" si="116"/>
        <v>12.48</v>
      </c>
      <c r="G1840">
        <f t="shared" si="114"/>
        <v>8.32</v>
      </c>
      <c r="H1840">
        <f t="shared" si="115"/>
        <v>6.24</v>
      </c>
      <c r="I1840">
        <f t="shared" si="117"/>
        <v>9.36</v>
      </c>
      <c r="J1840" s="154"/>
    </row>
    <row r="1841" spans="1:10">
      <c r="A1841" t="s">
        <v>239</v>
      </c>
      <c r="B1841" s="153" t="s">
        <v>2059</v>
      </c>
      <c r="C1841" s="154">
        <v>82.6</v>
      </c>
      <c r="D1841" s="154">
        <v>0.49925999999999998</v>
      </c>
      <c r="E1841" s="154">
        <v>0.23199999999999998</v>
      </c>
      <c r="F1841" s="155">
        <f t="shared" si="116"/>
        <v>13.919999999999998</v>
      </c>
      <c r="G1841">
        <f t="shared" si="114"/>
        <v>9.2799999999999976</v>
      </c>
      <c r="H1841">
        <f t="shared" si="115"/>
        <v>6.9599999999999991</v>
      </c>
      <c r="I1841">
        <f t="shared" si="117"/>
        <v>10.439999999999998</v>
      </c>
      <c r="J1841" s="154"/>
    </row>
    <row r="1842" spans="1:10">
      <c r="A1842" t="s">
        <v>239</v>
      </c>
      <c r="B1842" s="153" t="s">
        <v>2060</v>
      </c>
      <c r="C1842" s="154">
        <v>90.5</v>
      </c>
      <c r="D1842" s="154">
        <v>0.49925999999999998</v>
      </c>
      <c r="E1842" s="154">
        <v>0.252</v>
      </c>
      <c r="F1842" s="155">
        <f t="shared" si="116"/>
        <v>15.120000000000001</v>
      </c>
      <c r="G1842">
        <f t="shared" si="114"/>
        <v>10.08</v>
      </c>
      <c r="H1842">
        <f t="shared" si="115"/>
        <v>7.5600000000000005</v>
      </c>
      <c r="I1842">
        <f t="shared" si="117"/>
        <v>11.34</v>
      </c>
      <c r="J1842" s="154"/>
    </row>
    <row r="1843" spans="1:10">
      <c r="A1843" t="s">
        <v>239</v>
      </c>
      <c r="B1843" s="153" t="s">
        <v>2061</v>
      </c>
      <c r="C1843" s="154">
        <v>17.100000000000001</v>
      </c>
      <c r="D1843" s="154">
        <v>0.49925999999999998</v>
      </c>
      <c r="E1843" s="154">
        <v>4.8000000000000001E-2</v>
      </c>
      <c r="F1843" s="155">
        <f t="shared" si="116"/>
        <v>2.88</v>
      </c>
      <c r="G1843">
        <f t="shared" si="114"/>
        <v>1.92</v>
      </c>
      <c r="H1843">
        <f t="shared" si="115"/>
        <v>1.44</v>
      </c>
      <c r="I1843">
        <f t="shared" si="117"/>
        <v>2.16</v>
      </c>
      <c r="J1843" s="154"/>
    </row>
    <row r="1844" spans="1:10">
      <c r="A1844" t="s">
        <v>239</v>
      </c>
      <c r="B1844" s="153" t="s">
        <v>2061</v>
      </c>
      <c r="C1844" s="154">
        <v>17.149999999999999</v>
      </c>
      <c r="D1844" s="154">
        <v>0.49925999999999998</v>
      </c>
      <c r="E1844" s="154">
        <v>4.8000000000000001E-2</v>
      </c>
      <c r="F1844" s="155">
        <f t="shared" si="116"/>
        <v>2.88</v>
      </c>
      <c r="G1844">
        <f t="shared" si="114"/>
        <v>1.92</v>
      </c>
      <c r="H1844">
        <f t="shared" si="115"/>
        <v>1.44</v>
      </c>
      <c r="I1844">
        <f t="shared" si="117"/>
        <v>2.16</v>
      </c>
      <c r="J1844" s="154"/>
    </row>
    <row r="1845" spans="1:10">
      <c r="A1845" t="s">
        <v>239</v>
      </c>
      <c r="B1845" s="153" t="s">
        <v>2062</v>
      </c>
      <c r="C1845" s="154">
        <v>19</v>
      </c>
      <c r="D1845" s="154">
        <v>0.49925999999999998</v>
      </c>
      <c r="E1845" s="154">
        <v>5.2000000000000005E-2</v>
      </c>
      <c r="F1845" s="155">
        <f t="shared" si="116"/>
        <v>3.12</v>
      </c>
      <c r="G1845">
        <f t="shared" si="114"/>
        <v>2.08</v>
      </c>
      <c r="H1845">
        <f t="shared" si="115"/>
        <v>1.56</v>
      </c>
      <c r="I1845">
        <f t="shared" si="117"/>
        <v>2.34</v>
      </c>
      <c r="J1845" s="154"/>
    </row>
    <row r="1846" spans="1:10">
      <c r="A1846" t="s">
        <v>239</v>
      </c>
      <c r="B1846" s="153" t="s">
        <v>2063</v>
      </c>
      <c r="C1846" s="154">
        <v>21.2</v>
      </c>
      <c r="D1846" s="154">
        <v>0.49925999999999998</v>
      </c>
      <c r="E1846" s="154">
        <v>0.06</v>
      </c>
      <c r="F1846" s="155">
        <f t="shared" si="116"/>
        <v>3.5999999999999996</v>
      </c>
      <c r="G1846">
        <f t="shared" si="114"/>
        <v>2.3999999999999995</v>
      </c>
      <c r="H1846">
        <f t="shared" si="115"/>
        <v>1.7999999999999998</v>
      </c>
      <c r="I1846">
        <f t="shared" si="117"/>
        <v>2.6999999999999997</v>
      </c>
      <c r="J1846" s="154"/>
    </row>
    <row r="1847" spans="1:10">
      <c r="A1847" t="s">
        <v>239</v>
      </c>
      <c r="B1847" s="153" t="s">
        <v>2064</v>
      </c>
      <c r="C1847" s="154">
        <v>23.7</v>
      </c>
      <c r="D1847" s="154">
        <v>0.49925999999999998</v>
      </c>
      <c r="E1847" s="154">
        <v>6.8000000000000005E-2</v>
      </c>
      <c r="F1847" s="155">
        <f t="shared" si="116"/>
        <v>4.08</v>
      </c>
      <c r="G1847">
        <f t="shared" si="114"/>
        <v>2.7199999999999998</v>
      </c>
      <c r="H1847">
        <f t="shared" si="115"/>
        <v>2.04</v>
      </c>
      <c r="I1847">
        <f t="shared" si="117"/>
        <v>3.06</v>
      </c>
      <c r="J1847" s="154"/>
    </row>
    <row r="1848" spans="1:10">
      <c r="A1848" t="s">
        <v>239</v>
      </c>
      <c r="B1848" s="153" t="s">
        <v>2065</v>
      </c>
      <c r="C1848" s="154">
        <v>26.6</v>
      </c>
      <c r="D1848" s="154">
        <v>0.49925999999999998</v>
      </c>
      <c r="E1848" s="154">
        <v>7.5999999999999998E-2</v>
      </c>
      <c r="F1848" s="155">
        <f t="shared" si="116"/>
        <v>4.5599999999999996</v>
      </c>
      <c r="G1848">
        <f t="shared" si="114"/>
        <v>3.0399999999999996</v>
      </c>
      <c r="H1848">
        <f t="shared" si="115"/>
        <v>2.2799999999999998</v>
      </c>
      <c r="I1848">
        <f t="shared" si="117"/>
        <v>3.42</v>
      </c>
      <c r="J1848" s="154"/>
    </row>
    <row r="1849" spans="1:10">
      <c r="A1849" t="s">
        <v>239</v>
      </c>
      <c r="B1849" s="153" t="s">
        <v>2066</v>
      </c>
      <c r="C1849" s="154">
        <v>29.8</v>
      </c>
      <c r="D1849" s="154">
        <v>0.49925999999999998</v>
      </c>
      <c r="E1849" s="154">
        <v>8.3999999999999991E-2</v>
      </c>
      <c r="F1849" s="155">
        <f t="shared" si="116"/>
        <v>5.0399999999999991</v>
      </c>
      <c r="G1849">
        <f t="shared" si="114"/>
        <v>3.3599999999999994</v>
      </c>
      <c r="H1849">
        <f t="shared" si="115"/>
        <v>2.5199999999999996</v>
      </c>
      <c r="I1849">
        <f t="shared" si="117"/>
        <v>3.7799999999999994</v>
      </c>
      <c r="J1849" s="154"/>
    </row>
    <row r="1850" spans="1:10">
      <c r="A1850" t="s">
        <v>239</v>
      </c>
      <c r="B1850" s="153" t="s">
        <v>2067</v>
      </c>
      <c r="C1850" s="154">
        <v>32.6</v>
      </c>
      <c r="D1850" s="154">
        <v>0.49925999999999998</v>
      </c>
      <c r="E1850" s="154">
        <v>9.1999999999999998E-2</v>
      </c>
      <c r="F1850" s="155">
        <f t="shared" si="116"/>
        <v>5.52</v>
      </c>
      <c r="G1850">
        <f t="shared" si="114"/>
        <v>3.6799999999999997</v>
      </c>
      <c r="H1850">
        <f t="shared" si="115"/>
        <v>2.76</v>
      </c>
      <c r="I1850">
        <f t="shared" si="117"/>
        <v>4.1399999999999997</v>
      </c>
      <c r="J1850" s="154"/>
    </row>
    <row r="1851" spans="1:10">
      <c r="A1851" t="s">
        <v>239</v>
      </c>
      <c r="B1851" s="153" t="s">
        <v>2068</v>
      </c>
      <c r="C1851" s="154">
        <v>0.19</v>
      </c>
      <c r="D1851" s="154">
        <v>5.024E-2</v>
      </c>
      <c r="E1851" s="154">
        <v>0.01</v>
      </c>
      <c r="F1851" s="155">
        <f t="shared" si="116"/>
        <v>0.6</v>
      </c>
      <c r="G1851">
        <f t="shared" si="114"/>
        <v>0.39999999999999997</v>
      </c>
      <c r="H1851">
        <f t="shared" si="115"/>
        <v>0.3</v>
      </c>
      <c r="I1851">
        <f t="shared" si="117"/>
        <v>0.44999999999999996</v>
      </c>
      <c r="J1851" s="154"/>
    </row>
    <row r="1852" spans="1:10">
      <c r="A1852" t="s">
        <v>239</v>
      </c>
      <c r="B1852" s="153" t="s">
        <v>2069</v>
      </c>
      <c r="C1852" s="154">
        <v>0.28000000000000003</v>
      </c>
      <c r="D1852" s="154">
        <v>5.024E-2</v>
      </c>
      <c r="E1852" s="154">
        <v>0.01</v>
      </c>
      <c r="F1852" s="155">
        <f t="shared" si="116"/>
        <v>0.6</v>
      </c>
      <c r="G1852">
        <f t="shared" si="114"/>
        <v>0.39999999999999997</v>
      </c>
      <c r="H1852">
        <f t="shared" si="115"/>
        <v>0.3</v>
      </c>
      <c r="I1852">
        <f t="shared" si="117"/>
        <v>0.44999999999999996</v>
      </c>
      <c r="J1852" s="154"/>
    </row>
    <row r="1853" spans="1:10">
      <c r="A1853" t="s">
        <v>239</v>
      </c>
      <c r="B1853" s="153" t="s">
        <v>2070</v>
      </c>
      <c r="C1853" s="154">
        <v>0.37</v>
      </c>
      <c r="D1853" s="154">
        <v>5.024E-2</v>
      </c>
      <c r="E1853" s="154">
        <v>0.01</v>
      </c>
      <c r="F1853" s="155">
        <f t="shared" si="116"/>
        <v>0.6</v>
      </c>
      <c r="G1853">
        <f t="shared" si="114"/>
        <v>0.39999999999999997</v>
      </c>
      <c r="H1853">
        <f t="shared" si="115"/>
        <v>0.3</v>
      </c>
      <c r="I1853">
        <f t="shared" si="117"/>
        <v>0.44999999999999996</v>
      </c>
      <c r="J1853" s="154"/>
    </row>
    <row r="1854" spans="1:10">
      <c r="A1854" t="s">
        <v>239</v>
      </c>
      <c r="B1854" s="153" t="s">
        <v>2071</v>
      </c>
      <c r="C1854" s="154">
        <v>0.43</v>
      </c>
      <c r="D1854" s="154">
        <v>5.024E-2</v>
      </c>
      <c r="E1854" s="154">
        <v>0.01</v>
      </c>
      <c r="F1854" s="155">
        <f t="shared" si="116"/>
        <v>0.6</v>
      </c>
      <c r="G1854">
        <f t="shared" si="114"/>
        <v>0.39999999999999997</v>
      </c>
      <c r="H1854">
        <f t="shared" si="115"/>
        <v>0.3</v>
      </c>
      <c r="I1854">
        <f t="shared" si="117"/>
        <v>0.44999999999999996</v>
      </c>
      <c r="J1854" s="154"/>
    </row>
    <row r="1855" spans="1:10">
      <c r="A1855" t="s">
        <v>239</v>
      </c>
      <c r="B1855" s="153" t="s">
        <v>2072</v>
      </c>
      <c r="C1855" s="154">
        <v>0.46</v>
      </c>
      <c r="D1855" s="154">
        <v>5.024E-2</v>
      </c>
      <c r="E1855" s="154">
        <v>0.01</v>
      </c>
      <c r="F1855" s="155">
        <f t="shared" si="116"/>
        <v>0.6</v>
      </c>
      <c r="G1855">
        <f t="shared" si="114"/>
        <v>0.39999999999999997</v>
      </c>
      <c r="H1855">
        <f t="shared" si="115"/>
        <v>0.3</v>
      </c>
      <c r="I1855">
        <f t="shared" si="117"/>
        <v>0.44999999999999996</v>
      </c>
      <c r="J1855" s="154"/>
    </row>
    <row r="1856" spans="1:10">
      <c r="A1856" t="s">
        <v>239</v>
      </c>
      <c r="B1856" s="153" t="s">
        <v>2073</v>
      </c>
      <c r="C1856" s="154">
        <v>0.53</v>
      </c>
      <c r="D1856" s="154">
        <v>5.024E-2</v>
      </c>
      <c r="E1856" s="154">
        <v>0.01</v>
      </c>
      <c r="F1856" s="155">
        <f t="shared" si="116"/>
        <v>0.6</v>
      </c>
      <c r="G1856">
        <f t="shared" si="114"/>
        <v>0.39999999999999997</v>
      </c>
      <c r="H1856">
        <f t="shared" si="115"/>
        <v>0.3</v>
      </c>
      <c r="I1856">
        <f t="shared" si="117"/>
        <v>0.44999999999999996</v>
      </c>
      <c r="J1856" s="154"/>
    </row>
    <row r="1857" spans="1:10">
      <c r="A1857" t="s">
        <v>239</v>
      </c>
      <c r="B1857" s="153" t="s">
        <v>2074</v>
      </c>
      <c r="C1857" s="154">
        <v>0.62</v>
      </c>
      <c r="D1857" s="154">
        <v>5.024E-2</v>
      </c>
      <c r="E1857" s="154">
        <v>0.01</v>
      </c>
      <c r="F1857" s="155">
        <f t="shared" si="116"/>
        <v>0.6</v>
      </c>
      <c r="G1857">
        <f t="shared" si="114"/>
        <v>0.39999999999999997</v>
      </c>
      <c r="H1857">
        <f t="shared" si="115"/>
        <v>0.3</v>
      </c>
      <c r="I1857">
        <f t="shared" si="117"/>
        <v>0.44999999999999996</v>
      </c>
      <c r="J1857" s="154"/>
    </row>
    <row r="1858" spans="1:10">
      <c r="A1858" t="s">
        <v>239</v>
      </c>
      <c r="B1858" s="153" t="s">
        <v>2075</v>
      </c>
      <c r="C1858" s="154">
        <v>0.7</v>
      </c>
      <c r="D1858" s="154">
        <v>5.024E-2</v>
      </c>
      <c r="E1858" s="154">
        <v>0.01</v>
      </c>
      <c r="F1858" s="155">
        <f t="shared" si="116"/>
        <v>0.6</v>
      </c>
      <c r="G1858">
        <f t="shared" ref="G1858:G1921" si="118">40/60*F1858</f>
        <v>0.39999999999999997</v>
      </c>
      <c r="H1858">
        <f t="shared" ref="H1858:H1921" si="119">(30/60*F1858)</f>
        <v>0.3</v>
      </c>
      <c r="I1858">
        <f t="shared" si="117"/>
        <v>0.44999999999999996</v>
      </c>
      <c r="J1858" s="154"/>
    </row>
    <row r="1859" spans="1:10">
      <c r="A1859" t="s">
        <v>239</v>
      </c>
      <c r="B1859" s="153" t="s">
        <v>2076</v>
      </c>
      <c r="C1859" s="154">
        <v>0.75</v>
      </c>
      <c r="D1859" s="154">
        <v>5.024E-2</v>
      </c>
      <c r="E1859" s="154">
        <v>0.01</v>
      </c>
      <c r="F1859" s="155">
        <f t="shared" ref="F1859:F1922" si="120">E1859*60</f>
        <v>0.6</v>
      </c>
      <c r="G1859">
        <f t="shared" si="118"/>
        <v>0.39999999999999997</v>
      </c>
      <c r="H1859">
        <f t="shared" si="119"/>
        <v>0.3</v>
      </c>
      <c r="I1859">
        <f t="shared" ref="I1859:I1922" si="121">45/60*F1859</f>
        <v>0.44999999999999996</v>
      </c>
      <c r="J1859" s="154"/>
    </row>
    <row r="1860" spans="1:10">
      <c r="A1860" t="s">
        <v>239</v>
      </c>
      <c r="B1860" s="153" t="s">
        <v>2077</v>
      </c>
      <c r="C1860" s="154">
        <v>0.83</v>
      </c>
      <c r="D1860" s="154">
        <v>5.024E-2</v>
      </c>
      <c r="E1860" s="154">
        <v>0.01</v>
      </c>
      <c r="F1860" s="155">
        <f t="shared" si="120"/>
        <v>0.6</v>
      </c>
      <c r="G1860">
        <f t="shared" si="118"/>
        <v>0.39999999999999997</v>
      </c>
      <c r="H1860">
        <f t="shared" si="119"/>
        <v>0.3</v>
      </c>
      <c r="I1860">
        <f t="shared" si="121"/>
        <v>0.44999999999999996</v>
      </c>
      <c r="J1860" s="154"/>
    </row>
    <row r="1861" spans="1:10">
      <c r="A1861" t="s">
        <v>239</v>
      </c>
      <c r="B1861" s="153" t="s">
        <v>2078</v>
      </c>
      <c r="C1861" s="154">
        <v>0.91</v>
      </c>
      <c r="D1861" s="154">
        <v>5.024E-2</v>
      </c>
      <c r="E1861" s="154">
        <v>0.01</v>
      </c>
      <c r="F1861" s="155">
        <f t="shared" si="120"/>
        <v>0.6</v>
      </c>
      <c r="G1861">
        <f t="shared" si="118"/>
        <v>0.39999999999999997</v>
      </c>
      <c r="H1861">
        <f t="shared" si="119"/>
        <v>0.3</v>
      </c>
      <c r="I1861">
        <f t="shared" si="121"/>
        <v>0.44999999999999996</v>
      </c>
      <c r="J1861" s="154"/>
    </row>
    <row r="1862" spans="1:10">
      <c r="A1862" t="s">
        <v>239</v>
      </c>
      <c r="B1862" s="153" t="s">
        <v>2079</v>
      </c>
      <c r="C1862" s="154">
        <v>0.96</v>
      </c>
      <c r="D1862" s="154">
        <v>5.024E-2</v>
      </c>
      <c r="E1862" s="154">
        <v>0.01</v>
      </c>
      <c r="F1862" s="155">
        <f t="shared" si="120"/>
        <v>0.6</v>
      </c>
      <c r="G1862">
        <f t="shared" si="118"/>
        <v>0.39999999999999997</v>
      </c>
      <c r="H1862">
        <f t="shared" si="119"/>
        <v>0.3</v>
      </c>
      <c r="I1862">
        <f t="shared" si="121"/>
        <v>0.44999999999999996</v>
      </c>
      <c r="J1862" s="154"/>
    </row>
    <row r="1863" spans="1:10">
      <c r="A1863" t="s">
        <v>239</v>
      </c>
      <c r="B1863" s="153" t="s">
        <v>2080</v>
      </c>
      <c r="C1863" s="154">
        <v>1.02</v>
      </c>
      <c r="D1863" s="154">
        <v>5.024E-2</v>
      </c>
      <c r="E1863" s="154">
        <v>0.01</v>
      </c>
      <c r="F1863" s="155">
        <f t="shared" si="120"/>
        <v>0.6</v>
      </c>
      <c r="G1863">
        <f t="shared" si="118"/>
        <v>0.39999999999999997</v>
      </c>
      <c r="H1863">
        <f t="shared" si="119"/>
        <v>0.3</v>
      </c>
      <c r="I1863">
        <f t="shared" si="121"/>
        <v>0.44999999999999996</v>
      </c>
      <c r="J1863" s="154"/>
    </row>
    <row r="1864" spans="1:10">
      <c r="A1864" t="s">
        <v>239</v>
      </c>
      <c r="B1864" s="153" t="s">
        <v>2081</v>
      </c>
      <c r="C1864" s="154">
        <v>1.08</v>
      </c>
      <c r="D1864" s="154">
        <v>5.024E-2</v>
      </c>
      <c r="E1864" s="154">
        <v>0.01</v>
      </c>
      <c r="F1864" s="155">
        <f t="shared" si="120"/>
        <v>0.6</v>
      </c>
      <c r="G1864">
        <f t="shared" si="118"/>
        <v>0.39999999999999997</v>
      </c>
      <c r="H1864">
        <f t="shared" si="119"/>
        <v>0.3</v>
      </c>
      <c r="I1864">
        <f t="shared" si="121"/>
        <v>0.44999999999999996</v>
      </c>
      <c r="J1864" s="154"/>
    </row>
    <row r="1865" spans="1:10">
      <c r="A1865" t="s">
        <v>239</v>
      </c>
      <c r="B1865" s="153" t="s">
        <v>2082</v>
      </c>
      <c r="C1865" s="154">
        <v>1.1299999999999999</v>
      </c>
      <c r="D1865" s="154">
        <v>5.024E-2</v>
      </c>
      <c r="E1865" s="154">
        <v>0.01</v>
      </c>
      <c r="F1865" s="155">
        <f t="shared" si="120"/>
        <v>0.6</v>
      </c>
      <c r="G1865">
        <f t="shared" si="118"/>
        <v>0.39999999999999997</v>
      </c>
      <c r="H1865">
        <f t="shared" si="119"/>
        <v>0.3</v>
      </c>
      <c r="I1865">
        <f t="shared" si="121"/>
        <v>0.44999999999999996</v>
      </c>
      <c r="J1865" s="154"/>
    </row>
    <row r="1866" spans="1:10">
      <c r="A1866" t="s">
        <v>239</v>
      </c>
      <c r="B1866" s="153" t="s">
        <v>2083</v>
      </c>
      <c r="C1866" s="154">
        <v>1.18</v>
      </c>
      <c r="D1866" s="154">
        <v>5.024E-2</v>
      </c>
      <c r="E1866" s="154">
        <v>0.01</v>
      </c>
      <c r="F1866" s="155">
        <f t="shared" si="120"/>
        <v>0.6</v>
      </c>
      <c r="G1866">
        <f t="shared" si="118"/>
        <v>0.39999999999999997</v>
      </c>
      <c r="H1866">
        <f t="shared" si="119"/>
        <v>0.3</v>
      </c>
      <c r="I1866">
        <f t="shared" si="121"/>
        <v>0.44999999999999996</v>
      </c>
      <c r="J1866" s="154"/>
    </row>
    <row r="1867" spans="1:10">
      <c r="A1867" t="s">
        <v>239</v>
      </c>
      <c r="B1867" s="153" t="s">
        <v>2084</v>
      </c>
      <c r="C1867" s="154">
        <v>1.28</v>
      </c>
      <c r="D1867" s="154">
        <v>5.024E-2</v>
      </c>
      <c r="E1867" s="154">
        <v>0.01</v>
      </c>
      <c r="F1867" s="155">
        <f t="shared" si="120"/>
        <v>0.6</v>
      </c>
      <c r="G1867">
        <f t="shared" si="118"/>
        <v>0.39999999999999997</v>
      </c>
      <c r="H1867">
        <f t="shared" si="119"/>
        <v>0.3</v>
      </c>
      <c r="I1867">
        <f t="shared" si="121"/>
        <v>0.44999999999999996</v>
      </c>
      <c r="J1867" s="154"/>
    </row>
    <row r="1868" spans="1:10">
      <c r="A1868" t="s">
        <v>239</v>
      </c>
      <c r="B1868" s="153" t="s">
        <v>2085</v>
      </c>
      <c r="C1868" s="154">
        <v>1.36</v>
      </c>
      <c r="D1868" s="154">
        <v>5.024E-2</v>
      </c>
      <c r="E1868" s="154">
        <v>0.01</v>
      </c>
      <c r="F1868" s="155">
        <f t="shared" si="120"/>
        <v>0.6</v>
      </c>
      <c r="G1868">
        <f t="shared" si="118"/>
        <v>0.39999999999999997</v>
      </c>
      <c r="H1868">
        <f t="shared" si="119"/>
        <v>0.3</v>
      </c>
      <c r="I1868">
        <f t="shared" si="121"/>
        <v>0.44999999999999996</v>
      </c>
      <c r="J1868" s="154"/>
    </row>
    <row r="1869" spans="1:10">
      <c r="A1869" t="s">
        <v>239</v>
      </c>
      <c r="B1869" s="153" t="s">
        <v>2086</v>
      </c>
      <c r="C1869" s="154">
        <v>1.39</v>
      </c>
      <c r="D1869" s="154">
        <v>5.024E-2</v>
      </c>
      <c r="E1869" s="154">
        <v>0.01</v>
      </c>
      <c r="F1869" s="155">
        <f t="shared" si="120"/>
        <v>0.6</v>
      </c>
      <c r="G1869">
        <f t="shared" si="118"/>
        <v>0.39999999999999997</v>
      </c>
      <c r="H1869">
        <f t="shared" si="119"/>
        <v>0.3</v>
      </c>
      <c r="I1869">
        <f t="shared" si="121"/>
        <v>0.44999999999999996</v>
      </c>
      <c r="J1869" s="154"/>
    </row>
    <row r="1870" spans="1:10">
      <c r="A1870" t="s">
        <v>239</v>
      </c>
      <c r="B1870" s="153" t="s">
        <v>2087</v>
      </c>
      <c r="C1870" s="154">
        <v>1.42</v>
      </c>
      <c r="D1870" s="154">
        <v>5.024E-2</v>
      </c>
      <c r="E1870" s="154">
        <v>0.01</v>
      </c>
      <c r="F1870" s="155">
        <f t="shared" si="120"/>
        <v>0.6</v>
      </c>
      <c r="G1870">
        <f t="shared" si="118"/>
        <v>0.39999999999999997</v>
      </c>
      <c r="H1870">
        <f t="shared" si="119"/>
        <v>0.3</v>
      </c>
      <c r="I1870">
        <f t="shared" si="121"/>
        <v>0.44999999999999996</v>
      </c>
      <c r="J1870" s="154"/>
    </row>
    <row r="1871" spans="1:10">
      <c r="A1871" t="s">
        <v>239</v>
      </c>
      <c r="B1871" s="153" t="s">
        <v>2088</v>
      </c>
      <c r="C1871" s="154">
        <v>1.48</v>
      </c>
      <c r="D1871" s="154">
        <v>5.024E-2</v>
      </c>
      <c r="E1871" s="154">
        <v>0.01</v>
      </c>
      <c r="F1871" s="155">
        <f t="shared" si="120"/>
        <v>0.6</v>
      </c>
      <c r="G1871">
        <f t="shared" si="118"/>
        <v>0.39999999999999997</v>
      </c>
      <c r="H1871">
        <f t="shared" si="119"/>
        <v>0.3</v>
      </c>
      <c r="I1871">
        <f t="shared" si="121"/>
        <v>0.44999999999999996</v>
      </c>
      <c r="J1871" s="154"/>
    </row>
    <row r="1872" spans="1:10">
      <c r="A1872" t="s">
        <v>239</v>
      </c>
      <c r="B1872" s="153" t="s">
        <v>2089</v>
      </c>
      <c r="C1872" s="154">
        <v>36.99</v>
      </c>
      <c r="D1872" s="154">
        <v>0.50239999999999996</v>
      </c>
      <c r="E1872" s="154">
        <v>0.10400000000000001</v>
      </c>
      <c r="F1872" s="155">
        <f t="shared" si="120"/>
        <v>6.24</v>
      </c>
      <c r="G1872">
        <f t="shared" si="118"/>
        <v>4.16</v>
      </c>
      <c r="H1872">
        <f t="shared" si="119"/>
        <v>3.12</v>
      </c>
      <c r="I1872">
        <f t="shared" si="121"/>
        <v>4.68</v>
      </c>
      <c r="J1872" s="154"/>
    </row>
    <row r="1873" spans="1:10">
      <c r="A1873" t="s">
        <v>239</v>
      </c>
      <c r="B1873" s="153" t="s">
        <v>2090</v>
      </c>
      <c r="C1873" s="154">
        <v>49.3</v>
      </c>
      <c r="D1873" s="154">
        <v>0.50239999999999996</v>
      </c>
      <c r="E1873" s="154">
        <v>0.14000000000000001</v>
      </c>
      <c r="F1873" s="155">
        <f t="shared" si="120"/>
        <v>8.4</v>
      </c>
      <c r="G1873">
        <f t="shared" si="118"/>
        <v>5.6</v>
      </c>
      <c r="H1873">
        <f t="shared" si="119"/>
        <v>4.2</v>
      </c>
      <c r="I1873">
        <f t="shared" si="121"/>
        <v>6.3000000000000007</v>
      </c>
      <c r="J1873" s="154"/>
    </row>
    <row r="1874" spans="1:10">
      <c r="A1874" t="s">
        <v>239</v>
      </c>
      <c r="B1874" s="153" t="s">
        <v>2091</v>
      </c>
      <c r="C1874" s="154">
        <v>55.8</v>
      </c>
      <c r="D1874" s="154">
        <v>0.50239999999999996</v>
      </c>
      <c r="E1874" s="154">
        <v>0.156</v>
      </c>
      <c r="F1874" s="155">
        <f t="shared" si="120"/>
        <v>9.36</v>
      </c>
      <c r="G1874">
        <f t="shared" si="118"/>
        <v>6.2399999999999993</v>
      </c>
      <c r="H1874">
        <f t="shared" si="119"/>
        <v>4.68</v>
      </c>
      <c r="I1874">
        <f t="shared" si="121"/>
        <v>7.02</v>
      </c>
      <c r="J1874" s="154"/>
    </row>
    <row r="1875" spans="1:10">
      <c r="A1875" t="s">
        <v>239</v>
      </c>
      <c r="B1875" s="153" t="s">
        <v>2092</v>
      </c>
      <c r="C1875" s="154">
        <v>53.64</v>
      </c>
      <c r="D1875" s="154">
        <v>0.50239999999999996</v>
      </c>
      <c r="E1875" s="154">
        <v>0.152</v>
      </c>
      <c r="F1875" s="155">
        <f t="shared" si="120"/>
        <v>9.1199999999999992</v>
      </c>
      <c r="G1875">
        <f t="shared" si="118"/>
        <v>6.0799999999999992</v>
      </c>
      <c r="H1875">
        <f t="shared" si="119"/>
        <v>4.5599999999999996</v>
      </c>
      <c r="I1875">
        <f t="shared" si="121"/>
        <v>6.84</v>
      </c>
      <c r="J1875" s="154"/>
    </row>
    <row r="1876" spans="1:10">
      <c r="A1876" t="s">
        <v>239</v>
      </c>
      <c r="B1876" s="153" t="s">
        <v>2093</v>
      </c>
      <c r="C1876" s="154">
        <v>71.2</v>
      </c>
      <c r="D1876" s="154">
        <v>0.50239999999999996</v>
      </c>
      <c r="E1876" s="154">
        <v>0.2</v>
      </c>
      <c r="F1876" s="155">
        <f t="shared" si="120"/>
        <v>12</v>
      </c>
      <c r="G1876">
        <f t="shared" si="118"/>
        <v>8</v>
      </c>
      <c r="H1876">
        <f t="shared" si="119"/>
        <v>6</v>
      </c>
      <c r="I1876">
        <f t="shared" si="121"/>
        <v>9</v>
      </c>
      <c r="J1876" s="154"/>
    </row>
    <row r="1877" spans="1:10">
      <c r="A1877" t="s">
        <v>239</v>
      </c>
      <c r="B1877" s="153" t="s">
        <v>2094</v>
      </c>
      <c r="C1877" s="154">
        <v>9.7100000000000009</v>
      </c>
      <c r="D1877" s="154">
        <v>0.50239999999999996</v>
      </c>
      <c r="E1877" s="154">
        <v>2.8000000000000004E-2</v>
      </c>
      <c r="F1877" s="155">
        <f t="shared" si="120"/>
        <v>1.6800000000000002</v>
      </c>
      <c r="G1877">
        <f t="shared" si="118"/>
        <v>1.1200000000000001</v>
      </c>
      <c r="H1877">
        <f t="shared" si="119"/>
        <v>0.84000000000000008</v>
      </c>
      <c r="I1877">
        <f t="shared" si="121"/>
        <v>1.2600000000000002</v>
      </c>
      <c r="J1877" s="154"/>
    </row>
    <row r="1878" spans="1:10">
      <c r="A1878" t="s">
        <v>239</v>
      </c>
      <c r="B1878" s="153" t="s">
        <v>2095</v>
      </c>
      <c r="C1878" s="154">
        <v>85</v>
      </c>
      <c r="D1878" s="154">
        <v>0.50239999999999996</v>
      </c>
      <c r="E1878" s="154">
        <v>0.24</v>
      </c>
      <c r="F1878" s="155">
        <f t="shared" si="120"/>
        <v>14.399999999999999</v>
      </c>
      <c r="G1878">
        <f t="shared" si="118"/>
        <v>9.5999999999999979</v>
      </c>
      <c r="H1878">
        <f t="shared" si="119"/>
        <v>7.1999999999999993</v>
      </c>
      <c r="I1878">
        <f t="shared" si="121"/>
        <v>10.799999999999999</v>
      </c>
      <c r="J1878" s="154"/>
    </row>
    <row r="1879" spans="1:10">
      <c r="A1879" t="s">
        <v>239</v>
      </c>
      <c r="B1879" s="153" t="s">
        <v>2096</v>
      </c>
      <c r="C1879" s="154">
        <v>11.62</v>
      </c>
      <c r="D1879" s="154">
        <v>0.50239999999999996</v>
      </c>
      <c r="E1879" s="154">
        <v>3.2000000000000001E-2</v>
      </c>
      <c r="F1879" s="155">
        <f t="shared" si="120"/>
        <v>1.92</v>
      </c>
      <c r="G1879">
        <f t="shared" si="118"/>
        <v>1.2799999999999998</v>
      </c>
      <c r="H1879">
        <f t="shared" si="119"/>
        <v>0.96</v>
      </c>
      <c r="I1879">
        <f t="shared" si="121"/>
        <v>1.44</v>
      </c>
      <c r="J1879" s="154"/>
    </row>
    <row r="1880" spans="1:10">
      <c r="A1880" t="s">
        <v>239</v>
      </c>
      <c r="B1880" s="153" t="s">
        <v>2097</v>
      </c>
      <c r="C1880" s="154">
        <v>13.51</v>
      </c>
      <c r="D1880" s="154">
        <v>0.50239999999999996</v>
      </c>
      <c r="E1880" s="154">
        <v>3.5999999999999997E-2</v>
      </c>
      <c r="F1880" s="155">
        <f t="shared" si="120"/>
        <v>2.1599999999999997</v>
      </c>
      <c r="G1880">
        <f t="shared" si="118"/>
        <v>1.4399999999999997</v>
      </c>
      <c r="H1880">
        <f t="shared" si="119"/>
        <v>1.0799999999999998</v>
      </c>
      <c r="I1880">
        <f t="shared" si="121"/>
        <v>1.6199999999999997</v>
      </c>
      <c r="J1880" s="154"/>
    </row>
    <row r="1881" spans="1:10">
      <c r="A1881" t="s">
        <v>239</v>
      </c>
      <c r="B1881" s="153" t="s">
        <v>2098</v>
      </c>
      <c r="C1881" s="154">
        <v>101</v>
      </c>
      <c r="D1881" s="154">
        <v>0.50239999999999996</v>
      </c>
      <c r="E1881" s="154">
        <v>0.28399999999999997</v>
      </c>
      <c r="F1881" s="155">
        <f t="shared" si="120"/>
        <v>17.04</v>
      </c>
      <c r="G1881">
        <f t="shared" si="118"/>
        <v>11.36</v>
      </c>
      <c r="H1881">
        <f t="shared" si="119"/>
        <v>8.52</v>
      </c>
      <c r="I1881">
        <f t="shared" si="121"/>
        <v>12.78</v>
      </c>
      <c r="J1881" s="154"/>
    </row>
    <row r="1882" spans="1:10">
      <c r="A1882" t="s">
        <v>239</v>
      </c>
      <c r="B1882" s="153" t="s">
        <v>2099</v>
      </c>
      <c r="C1882" s="154">
        <v>112</v>
      </c>
      <c r="D1882" s="154">
        <v>0.50239999999999996</v>
      </c>
      <c r="E1882" s="154">
        <v>0.312</v>
      </c>
      <c r="F1882" s="155">
        <f t="shared" si="120"/>
        <v>18.72</v>
      </c>
      <c r="G1882">
        <f t="shared" si="118"/>
        <v>12.479999999999999</v>
      </c>
      <c r="H1882">
        <f t="shared" si="119"/>
        <v>9.36</v>
      </c>
      <c r="I1882">
        <f t="shared" si="121"/>
        <v>14.04</v>
      </c>
      <c r="J1882" s="154"/>
    </row>
    <row r="1883" spans="1:10">
      <c r="A1883" t="s">
        <v>239</v>
      </c>
      <c r="B1883" s="153" t="s">
        <v>2100</v>
      </c>
      <c r="C1883" s="154">
        <v>15.39</v>
      </c>
      <c r="D1883" s="154">
        <v>0.50239999999999996</v>
      </c>
      <c r="E1883" s="154">
        <v>4.3999999999999997E-2</v>
      </c>
      <c r="F1883" s="155">
        <f t="shared" si="120"/>
        <v>2.6399999999999997</v>
      </c>
      <c r="G1883">
        <f t="shared" si="118"/>
        <v>1.7599999999999998</v>
      </c>
      <c r="H1883">
        <f t="shared" si="119"/>
        <v>1.3199999999999998</v>
      </c>
      <c r="I1883">
        <f t="shared" si="121"/>
        <v>1.9799999999999998</v>
      </c>
      <c r="J1883" s="154"/>
    </row>
    <row r="1884" spans="1:10">
      <c r="A1884" t="s">
        <v>239</v>
      </c>
      <c r="B1884" s="153" t="s">
        <v>2101</v>
      </c>
      <c r="C1884" s="154">
        <v>19.11</v>
      </c>
      <c r="D1884" s="154">
        <v>0.50239999999999996</v>
      </c>
      <c r="E1884" s="154">
        <v>5.2000000000000005E-2</v>
      </c>
      <c r="F1884" s="155">
        <f t="shared" si="120"/>
        <v>3.12</v>
      </c>
      <c r="G1884">
        <f t="shared" si="118"/>
        <v>2.08</v>
      </c>
      <c r="H1884">
        <f t="shared" si="119"/>
        <v>1.56</v>
      </c>
      <c r="I1884">
        <f t="shared" si="121"/>
        <v>2.34</v>
      </c>
      <c r="J1884" s="154"/>
    </row>
    <row r="1885" spans="1:10">
      <c r="A1885" t="s">
        <v>239</v>
      </c>
      <c r="B1885" s="153" t="s">
        <v>2102</v>
      </c>
      <c r="C1885" s="154">
        <v>22.79</v>
      </c>
      <c r="D1885" s="154">
        <v>0.50239999999999996</v>
      </c>
      <c r="E1885" s="154">
        <v>6.4000000000000001E-2</v>
      </c>
      <c r="F1885" s="155">
        <f t="shared" si="120"/>
        <v>3.84</v>
      </c>
      <c r="G1885">
        <f t="shared" si="118"/>
        <v>2.5599999999999996</v>
      </c>
      <c r="H1885">
        <f t="shared" si="119"/>
        <v>1.92</v>
      </c>
      <c r="I1885">
        <f t="shared" si="121"/>
        <v>2.88</v>
      </c>
      <c r="J1885" s="154"/>
    </row>
    <row r="1886" spans="1:10">
      <c r="A1886" t="s">
        <v>239</v>
      </c>
      <c r="B1886" s="153" t="s">
        <v>2103</v>
      </c>
      <c r="C1886" s="154">
        <v>28.21</v>
      </c>
      <c r="D1886" s="154">
        <v>0.50239999999999996</v>
      </c>
      <c r="E1886" s="154">
        <v>0.08</v>
      </c>
      <c r="F1886" s="155">
        <f t="shared" si="120"/>
        <v>4.8</v>
      </c>
      <c r="G1886">
        <f t="shared" si="118"/>
        <v>3.1999999999999997</v>
      </c>
      <c r="H1886">
        <f t="shared" si="119"/>
        <v>2.4</v>
      </c>
      <c r="I1886">
        <f t="shared" si="121"/>
        <v>3.5999999999999996</v>
      </c>
      <c r="J1886" s="154"/>
    </row>
    <row r="1887" spans="1:10">
      <c r="A1887" t="s">
        <v>239</v>
      </c>
      <c r="B1887" s="153" t="s">
        <v>2104</v>
      </c>
      <c r="C1887" s="154">
        <v>29.99</v>
      </c>
      <c r="D1887" s="154">
        <v>0.50239999999999996</v>
      </c>
      <c r="E1887" s="154">
        <v>8.3999999999999991E-2</v>
      </c>
      <c r="F1887" s="155">
        <f t="shared" si="120"/>
        <v>5.0399999999999991</v>
      </c>
      <c r="G1887">
        <f t="shared" si="118"/>
        <v>3.3599999999999994</v>
      </c>
      <c r="H1887">
        <f t="shared" si="119"/>
        <v>2.5199999999999996</v>
      </c>
      <c r="I1887">
        <f t="shared" si="121"/>
        <v>3.7799999999999994</v>
      </c>
      <c r="J1887" s="154"/>
    </row>
    <row r="1888" spans="1:10">
      <c r="A1888" t="s">
        <v>239</v>
      </c>
      <c r="B1888" s="153" t="s">
        <v>2105</v>
      </c>
      <c r="C1888" s="154">
        <v>10.02</v>
      </c>
      <c r="D1888" s="154">
        <v>0.5181</v>
      </c>
      <c r="E1888" s="154">
        <v>2.8000000000000004E-2</v>
      </c>
      <c r="F1888" s="155">
        <f t="shared" si="120"/>
        <v>1.6800000000000002</v>
      </c>
      <c r="G1888">
        <f t="shared" si="118"/>
        <v>1.1200000000000001</v>
      </c>
      <c r="H1888">
        <f t="shared" si="119"/>
        <v>0.84000000000000008</v>
      </c>
      <c r="I1888">
        <f t="shared" si="121"/>
        <v>1.2600000000000002</v>
      </c>
      <c r="J1888" s="154"/>
    </row>
    <row r="1889" spans="1:10">
      <c r="A1889" t="s">
        <v>239</v>
      </c>
      <c r="B1889" s="153" t="s">
        <v>2106</v>
      </c>
      <c r="C1889" s="154">
        <v>11.99</v>
      </c>
      <c r="D1889" s="154">
        <v>0.5181</v>
      </c>
      <c r="E1889" s="154">
        <v>3.2000000000000001E-2</v>
      </c>
      <c r="F1889" s="155">
        <f t="shared" si="120"/>
        <v>1.92</v>
      </c>
      <c r="G1889">
        <f t="shared" si="118"/>
        <v>1.2799999999999998</v>
      </c>
      <c r="H1889">
        <f t="shared" si="119"/>
        <v>0.96</v>
      </c>
      <c r="I1889">
        <f t="shared" si="121"/>
        <v>1.44</v>
      </c>
      <c r="J1889" s="154"/>
    </row>
    <row r="1890" spans="1:10">
      <c r="A1890" t="s">
        <v>239</v>
      </c>
      <c r="B1890" s="153" t="s">
        <v>2107</v>
      </c>
      <c r="C1890" s="154">
        <v>13.94</v>
      </c>
      <c r="D1890" s="154">
        <v>0.5181</v>
      </c>
      <c r="E1890" s="154">
        <v>0.04</v>
      </c>
      <c r="F1890" s="155">
        <f t="shared" si="120"/>
        <v>2.4</v>
      </c>
      <c r="G1890">
        <f t="shared" si="118"/>
        <v>1.5999999999999999</v>
      </c>
      <c r="H1890">
        <f t="shared" si="119"/>
        <v>1.2</v>
      </c>
      <c r="I1890">
        <f t="shared" si="121"/>
        <v>1.7999999999999998</v>
      </c>
      <c r="J1890" s="154"/>
    </row>
    <row r="1891" spans="1:10">
      <c r="A1891" t="s">
        <v>239</v>
      </c>
      <c r="B1891" s="153" t="s">
        <v>2108</v>
      </c>
      <c r="C1891" s="154">
        <v>15.88</v>
      </c>
      <c r="D1891" s="154">
        <v>0.5181</v>
      </c>
      <c r="E1891" s="154">
        <v>4.3999999999999997E-2</v>
      </c>
      <c r="F1891" s="155">
        <f t="shared" si="120"/>
        <v>2.6399999999999997</v>
      </c>
      <c r="G1891">
        <f t="shared" si="118"/>
        <v>1.7599999999999998</v>
      </c>
      <c r="H1891">
        <f t="shared" si="119"/>
        <v>1.3199999999999998</v>
      </c>
      <c r="I1891">
        <f t="shared" si="121"/>
        <v>1.9799999999999998</v>
      </c>
      <c r="J1891" s="154"/>
    </row>
    <row r="1892" spans="1:10">
      <c r="A1892" t="s">
        <v>239</v>
      </c>
      <c r="B1892" s="153" t="s">
        <v>2109</v>
      </c>
      <c r="C1892" s="154">
        <v>17.8</v>
      </c>
      <c r="D1892" s="154">
        <v>0.5181</v>
      </c>
      <c r="E1892" s="154">
        <v>4.8000000000000001E-2</v>
      </c>
      <c r="F1892" s="155">
        <f t="shared" si="120"/>
        <v>2.88</v>
      </c>
      <c r="G1892">
        <f t="shared" si="118"/>
        <v>1.92</v>
      </c>
      <c r="H1892">
        <f t="shared" si="119"/>
        <v>1.44</v>
      </c>
      <c r="I1892">
        <f t="shared" si="121"/>
        <v>2.16</v>
      </c>
      <c r="J1892" s="154"/>
    </row>
    <row r="1893" spans="1:10">
      <c r="A1893" t="s">
        <v>239</v>
      </c>
      <c r="B1893" s="153" t="s">
        <v>2110</v>
      </c>
      <c r="C1893" s="154">
        <v>19.73</v>
      </c>
      <c r="D1893" s="154">
        <v>0.5181</v>
      </c>
      <c r="E1893" s="154">
        <v>5.6000000000000008E-2</v>
      </c>
      <c r="F1893" s="155">
        <f t="shared" si="120"/>
        <v>3.3600000000000003</v>
      </c>
      <c r="G1893">
        <f t="shared" si="118"/>
        <v>2.2400000000000002</v>
      </c>
      <c r="H1893">
        <f t="shared" si="119"/>
        <v>1.6800000000000002</v>
      </c>
      <c r="I1893">
        <f t="shared" si="121"/>
        <v>2.5200000000000005</v>
      </c>
      <c r="J1893" s="154"/>
    </row>
    <row r="1894" spans="1:10">
      <c r="A1894" t="s">
        <v>239</v>
      </c>
      <c r="B1894" s="153" t="s">
        <v>2111</v>
      </c>
      <c r="C1894" s="154">
        <v>21.3</v>
      </c>
      <c r="D1894" s="154">
        <v>0.5181</v>
      </c>
      <c r="E1894" s="154">
        <v>0.06</v>
      </c>
      <c r="F1894" s="155">
        <f t="shared" si="120"/>
        <v>3.5999999999999996</v>
      </c>
      <c r="G1894">
        <f t="shared" si="118"/>
        <v>2.3999999999999995</v>
      </c>
      <c r="H1894">
        <f t="shared" si="119"/>
        <v>1.7999999999999998</v>
      </c>
      <c r="I1894">
        <f t="shared" si="121"/>
        <v>2.6999999999999997</v>
      </c>
      <c r="J1894" s="154"/>
    </row>
    <row r="1895" spans="1:10">
      <c r="A1895" t="s">
        <v>239</v>
      </c>
      <c r="B1895" s="153" t="s">
        <v>2112</v>
      </c>
      <c r="C1895" s="154">
        <v>29.13</v>
      </c>
      <c r="D1895" s="154">
        <v>0.5181</v>
      </c>
      <c r="E1895" s="154">
        <v>0.08</v>
      </c>
      <c r="F1895" s="155">
        <f t="shared" si="120"/>
        <v>4.8</v>
      </c>
      <c r="G1895">
        <f t="shared" si="118"/>
        <v>3.1999999999999997</v>
      </c>
      <c r="H1895">
        <f t="shared" si="119"/>
        <v>2.4</v>
      </c>
      <c r="I1895">
        <f t="shared" si="121"/>
        <v>3.5999999999999996</v>
      </c>
      <c r="J1895" s="154"/>
    </row>
    <row r="1896" spans="1:10">
      <c r="A1896" t="s">
        <v>239</v>
      </c>
      <c r="B1896" s="153" t="s">
        <v>2113</v>
      </c>
      <c r="C1896" s="154">
        <v>17.8</v>
      </c>
      <c r="D1896" s="154">
        <v>0.51841400000000004</v>
      </c>
      <c r="E1896" s="154">
        <v>4.8000000000000001E-2</v>
      </c>
      <c r="F1896" s="155">
        <f t="shared" si="120"/>
        <v>2.88</v>
      </c>
      <c r="G1896">
        <f t="shared" si="118"/>
        <v>1.92</v>
      </c>
      <c r="H1896">
        <f t="shared" si="119"/>
        <v>1.44</v>
      </c>
      <c r="I1896">
        <f t="shared" si="121"/>
        <v>2.16</v>
      </c>
      <c r="J1896" s="154"/>
    </row>
    <row r="1897" spans="1:10">
      <c r="A1897" t="s">
        <v>239</v>
      </c>
      <c r="B1897" s="153" t="s">
        <v>2114</v>
      </c>
      <c r="C1897" s="154">
        <v>39</v>
      </c>
      <c r="D1897" s="154">
        <v>0.5181</v>
      </c>
      <c r="E1897" s="154">
        <v>0.10800000000000001</v>
      </c>
      <c r="F1897" s="155">
        <f t="shared" si="120"/>
        <v>6.48</v>
      </c>
      <c r="G1897">
        <f t="shared" si="118"/>
        <v>4.32</v>
      </c>
      <c r="H1897">
        <f t="shared" si="119"/>
        <v>3.24</v>
      </c>
      <c r="I1897">
        <f t="shared" si="121"/>
        <v>4.8600000000000003</v>
      </c>
      <c r="J1897" s="154"/>
    </row>
    <row r="1898" spans="1:10">
      <c r="A1898" t="s">
        <v>239</v>
      </c>
      <c r="B1898" s="153" t="s">
        <v>2115</v>
      </c>
      <c r="C1898" s="154">
        <v>42.7</v>
      </c>
      <c r="D1898" s="154">
        <v>0.5181</v>
      </c>
      <c r="E1898" s="154">
        <v>0.12</v>
      </c>
      <c r="F1898" s="155">
        <f t="shared" si="120"/>
        <v>7.1999999999999993</v>
      </c>
      <c r="G1898">
        <f t="shared" si="118"/>
        <v>4.7999999999999989</v>
      </c>
      <c r="H1898">
        <f t="shared" si="119"/>
        <v>3.5999999999999996</v>
      </c>
      <c r="I1898">
        <f t="shared" si="121"/>
        <v>5.3999999999999995</v>
      </c>
      <c r="J1898" s="154"/>
    </row>
    <row r="1899" spans="1:10">
      <c r="A1899" t="s">
        <v>239</v>
      </c>
      <c r="B1899" s="153" t="s">
        <v>2116</v>
      </c>
      <c r="C1899" s="154">
        <v>48</v>
      </c>
      <c r="D1899" s="154">
        <v>0.5181</v>
      </c>
      <c r="E1899" s="154">
        <v>0.13600000000000001</v>
      </c>
      <c r="F1899" s="155">
        <f t="shared" si="120"/>
        <v>8.16</v>
      </c>
      <c r="G1899">
        <f t="shared" si="118"/>
        <v>5.4399999999999995</v>
      </c>
      <c r="H1899">
        <f t="shared" si="119"/>
        <v>4.08</v>
      </c>
      <c r="I1899">
        <f t="shared" si="121"/>
        <v>6.12</v>
      </c>
      <c r="J1899" s="154"/>
    </row>
    <row r="1900" spans="1:10">
      <c r="A1900" t="s">
        <v>239</v>
      </c>
      <c r="B1900" s="153" t="s">
        <v>2117</v>
      </c>
      <c r="C1900" s="154">
        <v>54</v>
      </c>
      <c r="D1900" s="154">
        <v>0.5181</v>
      </c>
      <c r="E1900" s="154">
        <v>0.152</v>
      </c>
      <c r="F1900" s="155">
        <f t="shared" si="120"/>
        <v>9.1199999999999992</v>
      </c>
      <c r="G1900">
        <f t="shared" si="118"/>
        <v>6.0799999999999992</v>
      </c>
      <c r="H1900">
        <f t="shared" si="119"/>
        <v>4.5599999999999996</v>
      </c>
      <c r="I1900">
        <f t="shared" si="121"/>
        <v>6.84</v>
      </c>
      <c r="J1900" s="154"/>
    </row>
    <row r="1901" spans="1:10">
      <c r="A1901" t="s">
        <v>239</v>
      </c>
      <c r="B1901" s="153" t="s">
        <v>2118</v>
      </c>
      <c r="C1901" s="154">
        <v>60.1</v>
      </c>
      <c r="D1901" s="154">
        <v>0.5181</v>
      </c>
      <c r="E1901" s="154">
        <v>0.16799999999999998</v>
      </c>
      <c r="F1901" s="155">
        <f t="shared" si="120"/>
        <v>10.079999999999998</v>
      </c>
      <c r="G1901">
        <f t="shared" si="118"/>
        <v>6.7199999999999989</v>
      </c>
      <c r="H1901">
        <f t="shared" si="119"/>
        <v>5.0399999999999991</v>
      </c>
      <c r="I1901">
        <f t="shared" si="121"/>
        <v>7.5599999999999987</v>
      </c>
      <c r="J1901" s="154"/>
    </row>
    <row r="1902" spans="1:10">
      <c r="A1902" t="s">
        <v>239</v>
      </c>
      <c r="B1902" s="153" t="s">
        <v>2119</v>
      </c>
      <c r="C1902" s="154">
        <v>65.099999999999994</v>
      </c>
      <c r="D1902" s="154">
        <v>0.5181</v>
      </c>
      <c r="E1902" s="154">
        <v>0.184</v>
      </c>
      <c r="F1902" s="155">
        <f t="shared" si="120"/>
        <v>11.04</v>
      </c>
      <c r="G1902">
        <f t="shared" si="118"/>
        <v>7.3599999999999994</v>
      </c>
      <c r="H1902">
        <f t="shared" si="119"/>
        <v>5.52</v>
      </c>
      <c r="I1902">
        <f t="shared" si="121"/>
        <v>8.2799999999999994</v>
      </c>
      <c r="J1902" s="154"/>
    </row>
    <row r="1903" spans="1:10">
      <c r="A1903" t="s">
        <v>239</v>
      </c>
      <c r="B1903" s="153" t="s">
        <v>2120</v>
      </c>
      <c r="C1903" s="154">
        <v>73.099999999999994</v>
      </c>
      <c r="D1903" s="154">
        <v>0.5181</v>
      </c>
      <c r="E1903" s="154">
        <v>0.20400000000000001</v>
      </c>
      <c r="F1903" s="155">
        <f t="shared" si="120"/>
        <v>12.24</v>
      </c>
      <c r="G1903">
        <f t="shared" si="118"/>
        <v>8.16</v>
      </c>
      <c r="H1903">
        <f t="shared" si="119"/>
        <v>6.12</v>
      </c>
      <c r="I1903">
        <f t="shared" si="121"/>
        <v>9.18</v>
      </c>
      <c r="J1903" s="154"/>
    </row>
    <row r="1904" spans="1:10">
      <c r="A1904" t="s">
        <v>239</v>
      </c>
      <c r="B1904" s="153" t="s">
        <v>2121</v>
      </c>
      <c r="C1904" s="154">
        <v>80</v>
      </c>
      <c r="D1904" s="154">
        <v>0.5181</v>
      </c>
      <c r="E1904" s="154">
        <v>0.22400000000000003</v>
      </c>
      <c r="F1904" s="155">
        <f t="shared" si="120"/>
        <v>13.440000000000001</v>
      </c>
      <c r="G1904">
        <f t="shared" si="118"/>
        <v>8.9600000000000009</v>
      </c>
      <c r="H1904">
        <f t="shared" si="119"/>
        <v>6.7200000000000006</v>
      </c>
      <c r="I1904">
        <f t="shared" si="121"/>
        <v>10.080000000000002</v>
      </c>
      <c r="J1904" s="154"/>
    </row>
    <row r="1905" spans="1:10">
      <c r="A1905" t="s">
        <v>239</v>
      </c>
      <c r="B1905" s="153" t="s">
        <v>2122</v>
      </c>
      <c r="C1905" s="154">
        <v>88.3</v>
      </c>
      <c r="D1905" s="154">
        <v>0.5181</v>
      </c>
      <c r="E1905" s="154">
        <v>0.248</v>
      </c>
      <c r="F1905" s="155">
        <f t="shared" si="120"/>
        <v>14.879999999999999</v>
      </c>
      <c r="G1905">
        <f t="shared" si="118"/>
        <v>9.9199999999999982</v>
      </c>
      <c r="H1905">
        <f t="shared" si="119"/>
        <v>7.4399999999999995</v>
      </c>
      <c r="I1905">
        <f t="shared" si="121"/>
        <v>11.16</v>
      </c>
      <c r="J1905" s="154"/>
    </row>
    <row r="1906" spans="1:10">
      <c r="A1906" t="s">
        <v>239</v>
      </c>
      <c r="B1906" s="153" t="s">
        <v>2123</v>
      </c>
      <c r="C1906" s="154">
        <v>96.9</v>
      </c>
      <c r="D1906" s="154">
        <v>0.5181</v>
      </c>
      <c r="E1906" s="154">
        <v>0.27200000000000002</v>
      </c>
      <c r="F1906" s="155">
        <f t="shared" si="120"/>
        <v>16.32</v>
      </c>
      <c r="G1906">
        <f t="shared" si="118"/>
        <v>10.879999999999999</v>
      </c>
      <c r="H1906">
        <f t="shared" si="119"/>
        <v>8.16</v>
      </c>
      <c r="I1906">
        <f t="shared" si="121"/>
        <v>12.24</v>
      </c>
      <c r="J1906" s="154"/>
    </row>
    <row r="1907" spans="1:10">
      <c r="A1907" t="s">
        <v>239</v>
      </c>
      <c r="B1907" s="153" t="s">
        <v>2124</v>
      </c>
      <c r="C1907" s="154">
        <v>13</v>
      </c>
      <c r="D1907" s="154">
        <v>0.52846199999999999</v>
      </c>
      <c r="E1907" s="154">
        <v>3.5999999999999997E-2</v>
      </c>
      <c r="F1907" s="155">
        <f t="shared" si="120"/>
        <v>2.1599999999999997</v>
      </c>
      <c r="G1907">
        <f t="shared" si="118"/>
        <v>1.4399999999999997</v>
      </c>
      <c r="H1907">
        <f t="shared" si="119"/>
        <v>1.0799999999999998</v>
      </c>
      <c r="I1907">
        <f t="shared" si="121"/>
        <v>1.6199999999999997</v>
      </c>
      <c r="J1907" s="154"/>
    </row>
    <row r="1908" spans="1:10">
      <c r="A1908" t="s">
        <v>239</v>
      </c>
      <c r="B1908" s="153" t="s">
        <v>2125</v>
      </c>
      <c r="C1908" s="154">
        <v>102</v>
      </c>
      <c r="D1908" s="154">
        <v>0.5181</v>
      </c>
      <c r="E1908" s="154">
        <v>0.28399999999999997</v>
      </c>
      <c r="F1908" s="155">
        <f t="shared" si="120"/>
        <v>17.04</v>
      </c>
      <c r="G1908">
        <f t="shared" si="118"/>
        <v>11.36</v>
      </c>
      <c r="H1908">
        <f t="shared" si="119"/>
        <v>8.52</v>
      </c>
      <c r="I1908">
        <f t="shared" si="121"/>
        <v>12.78</v>
      </c>
      <c r="J1908" s="154"/>
    </row>
    <row r="1909" spans="1:10">
      <c r="A1909" t="s">
        <v>239</v>
      </c>
      <c r="B1909" s="153" t="s">
        <v>2126</v>
      </c>
      <c r="C1909" s="154">
        <v>108</v>
      </c>
      <c r="D1909" s="154">
        <v>0.5181</v>
      </c>
      <c r="E1909" s="154">
        <v>0.30399999999999999</v>
      </c>
      <c r="F1909" s="155">
        <f t="shared" si="120"/>
        <v>18.239999999999998</v>
      </c>
      <c r="G1909">
        <f t="shared" si="118"/>
        <v>12.159999999999998</v>
      </c>
      <c r="H1909">
        <f t="shared" si="119"/>
        <v>9.1199999999999992</v>
      </c>
      <c r="I1909">
        <f t="shared" si="121"/>
        <v>13.68</v>
      </c>
      <c r="J1909" s="154"/>
    </row>
    <row r="1910" spans="1:10">
      <c r="A1910" t="s">
        <v>239</v>
      </c>
      <c r="B1910" s="153" t="s">
        <v>2127</v>
      </c>
      <c r="C1910" s="154">
        <v>16.2</v>
      </c>
      <c r="D1910" s="154">
        <v>0.52846199999999999</v>
      </c>
      <c r="E1910" s="154">
        <v>4.3999999999999997E-2</v>
      </c>
      <c r="F1910" s="155">
        <f t="shared" si="120"/>
        <v>2.6399999999999997</v>
      </c>
      <c r="G1910">
        <f t="shared" si="118"/>
        <v>1.7599999999999998</v>
      </c>
      <c r="H1910">
        <f t="shared" si="119"/>
        <v>1.3199999999999998</v>
      </c>
      <c r="I1910">
        <f t="shared" si="121"/>
        <v>1.9799999999999998</v>
      </c>
      <c r="J1910" s="154"/>
    </row>
    <row r="1911" spans="1:10">
      <c r="A1911" t="s">
        <v>239</v>
      </c>
      <c r="B1911" s="153" t="s">
        <v>2128</v>
      </c>
      <c r="C1911" s="154">
        <v>18.2</v>
      </c>
      <c r="D1911" s="154">
        <v>0.52846199999999999</v>
      </c>
      <c r="E1911" s="154">
        <v>5.2000000000000005E-2</v>
      </c>
      <c r="F1911" s="155">
        <f t="shared" si="120"/>
        <v>3.12</v>
      </c>
      <c r="G1911">
        <f t="shared" si="118"/>
        <v>2.08</v>
      </c>
      <c r="H1911">
        <f t="shared" si="119"/>
        <v>1.56</v>
      </c>
      <c r="I1911">
        <f t="shared" si="121"/>
        <v>2.34</v>
      </c>
      <c r="J1911" s="154"/>
    </row>
    <row r="1912" spans="1:10">
      <c r="A1912" t="s">
        <v>239</v>
      </c>
      <c r="B1912" s="153" t="s">
        <v>2129</v>
      </c>
      <c r="C1912" s="154">
        <v>20.100000000000001</v>
      </c>
      <c r="D1912" s="154">
        <v>0.5181</v>
      </c>
      <c r="E1912" s="154">
        <v>5.6000000000000008E-2</v>
      </c>
      <c r="F1912" s="155">
        <f t="shared" si="120"/>
        <v>3.3600000000000003</v>
      </c>
      <c r="G1912">
        <f t="shared" si="118"/>
        <v>2.2400000000000002</v>
      </c>
      <c r="H1912">
        <f t="shared" si="119"/>
        <v>1.6800000000000002</v>
      </c>
      <c r="I1912">
        <f t="shared" si="121"/>
        <v>2.5200000000000005</v>
      </c>
      <c r="J1912" s="154"/>
    </row>
    <row r="1913" spans="1:10">
      <c r="A1913" t="s">
        <v>239</v>
      </c>
      <c r="B1913" s="153" t="s">
        <v>2130</v>
      </c>
      <c r="C1913" s="154">
        <v>22.5</v>
      </c>
      <c r="D1913" s="154">
        <v>0.5181</v>
      </c>
      <c r="E1913" s="154">
        <v>6.4000000000000001E-2</v>
      </c>
      <c r="F1913" s="155">
        <f t="shared" si="120"/>
        <v>3.84</v>
      </c>
      <c r="G1913">
        <f t="shared" si="118"/>
        <v>2.5599999999999996</v>
      </c>
      <c r="H1913">
        <f t="shared" si="119"/>
        <v>1.92</v>
      </c>
      <c r="I1913">
        <f t="shared" si="121"/>
        <v>2.88</v>
      </c>
      <c r="J1913" s="154"/>
    </row>
    <row r="1914" spans="1:10">
      <c r="A1914" t="s">
        <v>239</v>
      </c>
      <c r="B1914" s="153" t="s">
        <v>2131</v>
      </c>
      <c r="C1914" s="154">
        <v>25.2</v>
      </c>
      <c r="D1914" s="154">
        <v>0.5181</v>
      </c>
      <c r="E1914" s="154">
        <v>7.1999999999999995E-2</v>
      </c>
      <c r="F1914" s="155">
        <f t="shared" si="120"/>
        <v>4.3199999999999994</v>
      </c>
      <c r="G1914">
        <f t="shared" si="118"/>
        <v>2.8799999999999994</v>
      </c>
      <c r="H1914">
        <f t="shared" si="119"/>
        <v>2.1599999999999997</v>
      </c>
      <c r="I1914">
        <f t="shared" si="121"/>
        <v>3.2399999999999993</v>
      </c>
      <c r="J1914" s="154"/>
    </row>
    <row r="1915" spans="1:10">
      <c r="A1915" t="s">
        <v>239</v>
      </c>
      <c r="B1915" s="153" t="s">
        <v>2131</v>
      </c>
      <c r="C1915" s="154">
        <v>25.2</v>
      </c>
      <c r="D1915" s="154">
        <v>0.52846199999999999</v>
      </c>
      <c r="E1915" s="154">
        <v>7.1999999999999995E-2</v>
      </c>
      <c r="F1915" s="155">
        <f t="shared" si="120"/>
        <v>4.3199999999999994</v>
      </c>
      <c r="G1915">
        <f t="shared" si="118"/>
        <v>2.8799999999999994</v>
      </c>
      <c r="H1915">
        <f t="shared" si="119"/>
        <v>2.1599999999999997</v>
      </c>
      <c r="I1915">
        <f t="shared" si="121"/>
        <v>3.2399999999999993</v>
      </c>
      <c r="J1915" s="154"/>
    </row>
    <row r="1916" spans="1:10">
      <c r="A1916" t="s">
        <v>239</v>
      </c>
      <c r="B1916" s="153" t="s">
        <v>2132</v>
      </c>
      <c r="C1916" s="154">
        <v>28.2</v>
      </c>
      <c r="D1916" s="154">
        <v>0.5181</v>
      </c>
      <c r="E1916" s="154">
        <v>0.08</v>
      </c>
      <c r="F1916" s="155">
        <f t="shared" si="120"/>
        <v>4.8</v>
      </c>
      <c r="G1916">
        <f t="shared" si="118"/>
        <v>3.1999999999999997</v>
      </c>
      <c r="H1916">
        <f t="shared" si="119"/>
        <v>2.4</v>
      </c>
      <c r="I1916">
        <f t="shared" si="121"/>
        <v>3.5999999999999996</v>
      </c>
      <c r="J1916" s="154"/>
    </row>
    <row r="1917" spans="1:10">
      <c r="A1917" t="s">
        <v>239</v>
      </c>
      <c r="B1917" s="153" t="s">
        <v>2133</v>
      </c>
      <c r="C1917" s="154">
        <v>31.6</v>
      </c>
      <c r="D1917" s="154">
        <v>0.5181</v>
      </c>
      <c r="E1917" s="154">
        <v>8.7999999999999995E-2</v>
      </c>
      <c r="F1917" s="155">
        <f t="shared" si="120"/>
        <v>5.2799999999999994</v>
      </c>
      <c r="G1917">
        <f t="shared" si="118"/>
        <v>3.5199999999999996</v>
      </c>
      <c r="H1917">
        <f t="shared" si="119"/>
        <v>2.6399999999999997</v>
      </c>
      <c r="I1917">
        <f t="shared" si="121"/>
        <v>3.9599999999999995</v>
      </c>
      <c r="J1917" s="154"/>
    </row>
    <row r="1918" spans="1:10">
      <c r="A1918" t="s">
        <v>239</v>
      </c>
      <c r="B1918" s="153" t="s">
        <v>2134</v>
      </c>
      <c r="C1918" s="154">
        <v>34.6</v>
      </c>
      <c r="D1918" s="154">
        <v>0.5181</v>
      </c>
      <c r="E1918" s="154">
        <v>9.6000000000000002E-2</v>
      </c>
      <c r="F1918" s="155">
        <f t="shared" si="120"/>
        <v>5.76</v>
      </c>
      <c r="G1918">
        <f t="shared" si="118"/>
        <v>3.84</v>
      </c>
      <c r="H1918">
        <f t="shared" si="119"/>
        <v>2.88</v>
      </c>
      <c r="I1918">
        <f t="shared" si="121"/>
        <v>4.32</v>
      </c>
      <c r="J1918" s="154"/>
    </row>
    <row r="1919" spans="1:10">
      <c r="A1919" t="s">
        <v>239</v>
      </c>
      <c r="B1919" s="153" t="s">
        <v>2135</v>
      </c>
      <c r="C1919" s="154">
        <v>0.2</v>
      </c>
      <c r="D1919" s="154">
        <v>5.3379999999999997E-2</v>
      </c>
      <c r="E1919" s="154">
        <v>0.01</v>
      </c>
      <c r="F1919" s="155">
        <f t="shared" si="120"/>
        <v>0.6</v>
      </c>
      <c r="G1919">
        <f t="shared" si="118"/>
        <v>0.39999999999999997</v>
      </c>
      <c r="H1919">
        <f t="shared" si="119"/>
        <v>0.3</v>
      </c>
      <c r="I1919">
        <f t="shared" si="121"/>
        <v>0.44999999999999996</v>
      </c>
      <c r="J1919" s="154"/>
    </row>
    <row r="1920" spans="1:10">
      <c r="A1920" t="s">
        <v>239</v>
      </c>
      <c r="B1920" s="153" t="s">
        <v>2136</v>
      </c>
      <c r="C1920" s="154">
        <v>0.3</v>
      </c>
      <c r="D1920" s="154">
        <v>5.3379999999999997E-2</v>
      </c>
      <c r="E1920" s="154">
        <v>0.01</v>
      </c>
      <c r="F1920" s="155">
        <f t="shared" si="120"/>
        <v>0.6</v>
      </c>
      <c r="G1920">
        <f t="shared" si="118"/>
        <v>0.39999999999999997</v>
      </c>
      <c r="H1920">
        <f t="shared" si="119"/>
        <v>0.3</v>
      </c>
      <c r="I1920">
        <f t="shared" si="121"/>
        <v>0.44999999999999996</v>
      </c>
      <c r="J1920" s="154"/>
    </row>
    <row r="1921" spans="1:10">
      <c r="A1921" t="s">
        <v>239</v>
      </c>
      <c r="B1921" s="153" t="s">
        <v>2137</v>
      </c>
      <c r="C1921" s="154">
        <v>0.4</v>
      </c>
      <c r="D1921" s="154">
        <v>5.3379999999999997E-2</v>
      </c>
      <c r="E1921" s="154">
        <v>0.01</v>
      </c>
      <c r="F1921" s="155">
        <f t="shared" si="120"/>
        <v>0.6</v>
      </c>
      <c r="G1921">
        <f t="shared" si="118"/>
        <v>0.39999999999999997</v>
      </c>
      <c r="H1921">
        <f t="shared" si="119"/>
        <v>0.3</v>
      </c>
      <c r="I1921">
        <f t="shared" si="121"/>
        <v>0.44999999999999996</v>
      </c>
      <c r="J1921" s="154"/>
    </row>
    <row r="1922" spans="1:10">
      <c r="A1922" t="s">
        <v>239</v>
      </c>
      <c r="B1922" s="153" t="s">
        <v>2138</v>
      </c>
      <c r="C1922" s="154">
        <v>0.56999999999999995</v>
      </c>
      <c r="D1922" s="154">
        <v>5.3379999999999997E-2</v>
      </c>
      <c r="E1922" s="154">
        <v>0.01</v>
      </c>
      <c r="F1922" s="155">
        <f t="shared" si="120"/>
        <v>0.6</v>
      </c>
      <c r="G1922">
        <f t="shared" ref="G1922:G1985" si="122">40/60*F1922</f>
        <v>0.39999999999999997</v>
      </c>
      <c r="H1922">
        <f t="shared" ref="H1922:H1985" si="123">(30/60*F1922)</f>
        <v>0.3</v>
      </c>
      <c r="I1922">
        <f t="shared" si="121"/>
        <v>0.44999999999999996</v>
      </c>
      <c r="J1922" s="154"/>
    </row>
    <row r="1923" spans="1:10">
      <c r="A1923" t="s">
        <v>239</v>
      </c>
      <c r="B1923" s="153" t="s">
        <v>2139</v>
      </c>
      <c r="C1923" s="154">
        <v>0.64</v>
      </c>
      <c r="D1923" s="154">
        <v>5.3379999999999997E-2</v>
      </c>
      <c r="E1923" s="154">
        <v>0.01</v>
      </c>
      <c r="F1923" s="155">
        <f t="shared" ref="F1923:F1986" si="124">E1923*60</f>
        <v>0.6</v>
      </c>
      <c r="G1923">
        <f t="shared" si="122"/>
        <v>0.39999999999999997</v>
      </c>
      <c r="H1923">
        <f t="shared" si="123"/>
        <v>0.3</v>
      </c>
      <c r="I1923">
        <f t="shared" ref="I1923:I1986" si="125">45/60*F1923</f>
        <v>0.44999999999999996</v>
      </c>
      <c r="J1923" s="154"/>
    </row>
    <row r="1924" spans="1:10">
      <c r="A1924" t="s">
        <v>239</v>
      </c>
      <c r="B1924" s="153" t="s">
        <v>2140</v>
      </c>
      <c r="C1924" s="154">
        <v>0.74</v>
      </c>
      <c r="D1924" s="154">
        <v>5.3379999999999997E-2</v>
      </c>
      <c r="E1924" s="154">
        <v>0.01</v>
      </c>
      <c r="F1924" s="155">
        <f t="shared" si="124"/>
        <v>0.6</v>
      </c>
      <c r="G1924">
        <f t="shared" si="122"/>
        <v>0.39999999999999997</v>
      </c>
      <c r="H1924">
        <f t="shared" si="123"/>
        <v>0.3</v>
      </c>
      <c r="I1924">
        <f t="shared" si="125"/>
        <v>0.44999999999999996</v>
      </c>
      <c r="J1924" s="154"/>
    </row>
    <row r="1925" spans="1:10">
      <c r="A1925" t="s">
        <v>239</v>
      </c>
      <c r="B1925" s="153" t="s">
        <v>2141</v>
      </c>
      <c r="C1925" s="154">
        <v>0.8</v>
      </c>
      <c r="D1925" s="154">
        <v>5.3379999999999997E-2</v>
      </c>
      <c r="E1925" s="154">
        <v>0.01</v>
      </c>
      <c r="F1925" s="155">
        <f t="shared" si="124"/>
        <v>0.6</v>
      </c>
      <c r="G1925">
        <f t="shared" si="122"/>
        <v>0.39999999999999997</v>
      </c>
      <c r="H1925">
        <f t="shared" si="123"/>
        <v>0.3</v>
      </c>
      <c r="I1925">
        <f t="shared" si="125"/>
        <v>0.44999999999999996</v>
      </c>
      <c r="J1925" s="154"/>
    </row>
    <row r="1926" spans="1:10">
      <c r="A1926" t="s">
        <v>239</v>
      </c>
      <c r="B1926" s="153" t="s">
        <v>2142</v>
      </c>
      <c r="C1926" s="154">
        <v>0.89</v>
      </c>
      <c r="D1926" s="154">
        <v>5.3379999999999997E-2</v>
      </c>
      <c r="E1926" s="154">
        <v>0.01</v>
      </c>
      <c r="F1926" s="155">
        <f t="shared" si="124"/>
        <v>0.6</v>
      </c>
      <c r="G1926">
        <f t="shared" si="122"/>
        <v>0.39999999999999997</v>
      </c>
      <c r="H1926">
        <f t="shared" si="123"/>
        <v>0.3</v>
      </c>
      <c r="I1926">
        <f t="shared" si="125"/>
        <v>0.44999999999999996</v>
      </c>
      <c r="J1926" s="154"/>
    </row>
    <row r="1927" spans="1:10">
      <c r="A1927" t="s">
        <v>239</v>
      </c>
      <c r="B1927" s="153" t="s">
        <v>2143</v>
      </c>
      <c r="C1927" s="154">
        <v>0.98</v>
      </c>
      <c r="D1927" s="154">
        <v>5.3379999999999997E-2</v>
      </c>
      <c r="E1927" s="154">
        <v>0.01</v>
      </c>
      <c r="F1927" s="155">
        <f t="shared" si="124"/>
        <v>0.6</v>
      </c>
      <c r="G1927">
        <f t="shared" si="122"/>
        <v>0.39999999999999997</v>
      </c>
      <c r="H1927">
        <f t="shared" si="123"/>
        <v>0.3</v>
      </c>
      <c r="I1927">
        <f t="shared" si="125"/>
        <v>0.44999999999999996</v>
      </c>
      <c r="J1927" s="154"/>
    </row>
    <row r="1928" spans="1:10">
      <c r="A1928" t="s">
        <v>239</v>
      </c>
      <c r="B1928" s="153" t="s">
        <v>2144</v>
      </c>
      <c r="C1928" s="154">
        <v>1.04</v>
      </c>
      <c r="D1928" s="154">
        <v>5.3379999999999997E-2</v>
      </c>
      <c r="E1928" s="154">
        <v>0.01</v>
      </c>
      <c r="F1928" s="155">
        <f t="shared" si="124"/>
        <v>0.6</v>
      </c>
      <c r="G1928">
        <f t="shared" si="122"/>
        <v>0.39999999999999997</v>
      </c>
      <c r="H1928">
        <f t="shared" si="123"/>
        <v>0.3</v>
      </c>
      <c r="I1928">
        <f t="shared" si="125"/>
        <v>0.44999999999999996</v>
      </c>
      <c r="J1928" s="154"/>
    </row>
    <row r="1929" spans="1:10">
      <c r="A1929" t="s">
        <v>239</v>
      </c>
      <c r="B1929" s="153" t="s">
        <v>2145</v>
      </c>
      <c r="C1929" s="154">
        <v>1.1000000000000001</v>
      </c>
      <c r="D1929" s="154">
        <v>5.3379999999999997E-2</v>
      </c>
      <c r="E1929" s="154">
        <v>0.01</v>
      </c>
      <c r="F1929" s="155">
        <f t="shared" si="124"/>
        <v>0.6</v>
      </c>
      <c r="G1929">
        <f t="shared" si="122"/>
        <v>0.39999999999999997</v>
      </c>
      <c r="H1929">
        <f t="shared" si="123"/>
        <v>0.3</v>
      </c>
      <c r="I1929">
        <f t="shared" si="125"/>
        <v>0.44999999999999996</v>
      </c>
      <c r="J1929" s="154"/>
    </row>
    <row r="1930" spans="1:10">
      <c r="A1930" t="s">
        <v>239</v>
      </c>
      <c r="B1930" s="153" t="s">
        <v>2146</v>
      </c>
      <c r="C1930" s="154">
        <v>1.17</v>
      </c>
      <c r="D1930" s="154">
        <v>5.3379999999999997E-2</v>
      </c>
      <c r="E1930" s="154">
        <v>0.01</v>
      </c>
      <c r="F1930" s="155">
        <f t="shared" si="124"/>
        <v>0.6</v>
      </c>
      <c r="G1930">
        <f t="shared" si="122"/>
        <v>0.39999999999999997</v>
      </c>
      <c r="H1930">
        <f t="shared" si="123"/>
        <v>0.3</v>
      </c>
      <c r="I1930">
        <f t="shared" si="125"/>
        <v>0.44999999999999996</v>
      </c>
      <c r="J1930" s="154"/>
    </row>
    <row r="1931" spans="1:10">
      <c r="A1931" t="s">
        <v>239</v>
      </c>
      <c r="B1931" s="153" t="s">
        <v>2147</v>
      </c>
      <c r="C1931" s="154">
        <v>1.28</v>
      </c>
      <c r="D1931" s="154">
        <v>5.3379999999999997E-2</v>
      </c>
      <c r="E1931" s="154">
        <v>0.01</v>
      </c>
      <c r="F1931" s="155">
        <f t="shared" si="124"/>
        <v>0.6</v>
      </c>
      <c r="G1931">
        <f t="shared" si="122"/>
        <v>0.39999999999999997</v>
      </c>
      <c r="H1931">
        <f t="shared" si="123"/>
        <v>0.3</v>
      </c>
      <c r="I1931">
        <f t="shared" si="125"/>
        <v>0.44999999999999996</v>
      </c>
      <c r="J1931" s="154"/>
    </row>
    <row r="1932" spans="1:10">
      <c r="A1932" t="s">
        <v>239</v>
      </c>
      <c r="B1932" s="153" t="s">
        <v>2148</v>
      </c>
      <c r="C1932" s="154">
        <v>1.48</v>
      </c>
      <c r="D1932" s="154">
        <v>5.3379999999999997E-2</v>
      </c>
      <c r="E1932" s="154">
        <v>0.01</v>
      </c>
      <c r="F1932" s="155">
        <f t="shared" si="124"/>
        <v>0.6</v>
      </c>
      <c r="G1932">
        <f t="shared" si="122"/>
        <v>0.39999999999999997</v>
      </c>
      <c r="H1932">
        <f t="shared" si="123"/>
        <v>0.3</v>
      </c>
      <c r="I1932">
        <f t="shared" si="125"/>
        <v>0.44999999999999996</v>
      </c>
      <c r="J1932" s="154"/>
    </row>
    <row r="1933" spans="1:10">
      <c r="A1933" t="s">
        <v>239</v>
      </c>
      <c r="B1933" s="153" t="s">
        <v>2149</v>
      </c>
      <c r="C1933" s="154">
        <v>1.6</v>
      </c>
      <c r="D1933" s="154">
        <v>5.3379999999999997E-2</v>
      </c>
      <c r="E1933" s="154">
        <v>0.01</v>
      </c>
      <c r="F1933" s="155">
        <f t="shared" si="124"/>
        <v>0.6</v>
      </c>
      <c r="G1933">
        <f t="shared" si="122"/>
        <v>0.39999999999999997</v>
      </c>
      <c r="H1933">
        <f t="shared" si="123"/>
        <v>0.3</v>
      </c>
      <c r="I1933">
        <f t="shared" si="125"/>
        <v>0.44999999999999996</v>
      </c>
      <c r="J1933" s="154"/>
    </row>
    <row r="1934" spans="1:10">
      <c r="A1934" t="s">
        <v>239</v>
      </c>
      <c r="B1934" s="153" t="s">
        <v>2150</v>
      </c>
      <c r="C1934" s="154">
        <v>1.63</v>
      </c>
      <c r="D1934" s="154">
        <v>5.3379999999999997E-2</v>
      </c>
      <c r="E1934" s="154">
        <v>0.01</v>
      </c>
      <c r="F1934" s="155">
        <f t="shared" si="124"/>
        <v>0.6</v>
      </c>
      <c r="G1934">
        <f t="shared" si="122"/>
        <v>0.39999999999999997</v>
      </c>
      <c r="H1934">
        <f t="shared" si="123"/>
        <v>0.3</v>
      </c>
      <c r="I1934">
        <f t="shared" si="125"/>
        <v>0.44999999999999996</v>
      </c>
      <c r="J1934" s="154"/>
    </row>
    <row r="1935" spans="1:10">
      <c r="A1935" t="s">
        <v>239</v>
      </c>
      <c r="B1935" s="153" t="s">
        <v>2151</v>
      </c>
      <c r="C1935" s="154">
        <v>0.75</v>
      </c>
      <c r="D1935" s="154">
        <v>5.4008E-2</v>
      </c>
      <c r="E1935" s="154">
        <v>0.01</v>
      </c>
      <c r="F1935" s="155">
        <f t="shared" si="124"/>
        <v>0.6</v>
      </c>
      <c r="G1935">
        <f t="shared" si="122"/>
        <v>0.39999999999999997</v>
      </c>
      <c r="H1935">
        <f t="shared" si="123"/>
        <v>0.3</v>
      </c>
      <c r="I1935">
        <f t="shared" si="125"/>
        <v>0.44999999999999996</v>
      </c>
      <c r="J1935" s="154"/>
    </row>
    <row r="1936" spans="1:10">
      <c r="A1936" t="s">
        <v>239</v>
      </c>
      <c r="B1936" s="153" t="s">
        <v>2151</v>
      </c>
      <c r="C1936" s="154">
        <v>0.75</v>
      </c>
      <c r="D1936" s="154">
        <v>5.4008E-2</v>
      </c>
      <c r="E1936" s="154">
        <v>0.01</v>
      </c>
      <c r="F1936" s="155">
        <f t="shared" si="124"/>
        <v>0.6</v>
      </c>
      <c r="G1936">
        <f t="shared" si="122"/>
        <v>0.39999999999999997</v>
      </c>
      <c r="H1936">
        <f t="shared" si="123"/>
        <v>0.3</v>
      </c>
      <c r="I1936">
        <f t="shared" si="125"/>
        <v>0.44999999999999996</v>
      </c>
      <c r="J1936" s="154"/>
    </row>
    <row r="1937" spans="1:10">
      <c r="A1937" t="s">
        <v>239</v>
      </c>
      <c r="B1937" s="153" t="s">
        <v>2151</v>
      </c>
      <c r="C1937" s="154">
        <v>0.75</v>
      </c>
      <c r="D1937" s="154">
        <v>5.4008E-2</v>
      </c>
      <c r="E1937" s="154">
        <v>0.01</v>
      </c>
      <c r="F1937" s="155">
        <f t="shared" si="124"/>
        <v>0.6</v>
      </c>
      <c r="G1937">
        <f t="shared" si="122"/>
        <v>0.39999999999999997</v>
      </c>
      <c r="H1937">
        <f t="shared" si="123"/>
        <v>0.3</v>
      </c>
      <c r="I1937">
        <f t="shared" si="125"/>
        <v>0.44999999999999996</v>
      </c>
      <c r="J1937" s="154"/>
    </row>
    <row r="1938" spans="1:10">
      <c r="A1938" t="s">
        <v>239</v>
      </c>
      <c r="B1938" s="153" t="s">
        <v>2152</v>
      </c>
      <c r="C1938" s="154">
        <v>0.84499999999999997</v>
      </c>
      <c r="D1938" s="154">
        <v>5.4008E-2</v>
      </c>
      <c r="E1938" s="154">
        <v>0.01</v>
      </c>
      <c r="F1938" s="155">
        <f t="shared" si="124"/>
        <v>0.6</v>
      </c>
      <c r="G1938">
        <f t="shared" si="122"/>
        <v>0.39999999999999997</v>
      </c>
      <c r="H1938">
        <f t="shared" si="123"/>
        <v>0.3</v>
      </c>
      <c r="I1938">
        <f t="shared" si="125"/>
        <v>0.44999999999999996</v>
      </c>
      <c r="J1938" s="154"/>
    </row>
    <row r="1939" spans="1:10">
      <c r="A1939" t="s">
        <v>239</v>
      </c>
      <c r="B1939" s="153" t="s">
        <v>2153</v>
      </c>
      <c r="C1939" s="154">
        <v>0.93600000000000005</v>
      </c>
      <c r="D1939" s="154">
        <v>5.4008E-2</v>
      </c>
      <c r="E1939" s="154">
        <v>0.01</v>
      </c>
      <c r="F1939" s="155">
        <f t="shared" si="124"/>
        <v>0.6</v>
      </c>
      <c r="G1939">
        <f t="shared" si="122"/>
        <v>0.39999999999999997</v>
      </c>
      <c r="H1939">
        <f t="shared" si="123"/>
        <v>0.3</v>
      </c>
      <c r="I1939">
        <f t="shared" si="125"/>
        <v>0.44999999999999996</v>
      </c>
      <c r="J1939" s="154"/>
    </row>
    <row r="1940" spans="1:10">
      <c r="A1940" t="s">
        <v>239</v>
      </c>
      <c r="B1940" s="153" t="s">
        <v>2154</v>
      </c>
      <c r="C1940" s="154">
        <v>1.02</v>
      </c>
      <c r="D1940" s="154">
        <v>5.4008E-2</v>
      </c>
      <c r="E1940" s="154">
        <v>0.01</v>
      </c>
      <c r="F1940" s="155">
        <f t="shared" si="124"/>
        <v>0.6</v>
      </c>
      <c r="G1940">
        <f t="shared" si="122"/>
        <v>0.39999999999999997</v>
      </c>
      <c r="H1940">
        <f t="shared" si="123"/>
        <v>0.3</v>
      </c>
      <c r="I1940">
        <f t="shared" si="125"/>
        <v>0.44999999999999996</v>
      </c>
      <c r="J1940" s="154"/>
    </row>
    <row r="1941" spans="1:10">
      <c r="A1941" t="s">
        <v>239</v>
      </c>
      <c r="B1941" s="153" t="s">
        <v>2155</v>
      </c>
      <c r="C1941" s="154">
        <v>1.1000000000000001</v>
      </c>
      <c r="D1941" s="154">
        <v>5.4008E-2</v>
      </c>
      <c r="E1941" s="154">
        <v>0.01</v>
      </c>
      <c r="F1941" s="155">
        <f t="shared" si="124"/>
        <v>0.6</v>
      </c>
      <c r="G1941">
        <f t="shared" si="122"/>
        <v>0.39999999999999997</v>
      </c>
      <c r="H1941">
        <f t="shared" si="123"/>
        <v>0.3</v>
      </c>
      <c r="I1941">
        <f t="shared" si="125"/>
        <v>0.44999999999999996</v>
      </c>
      <c r="J1941" s="154"/>
    </row>
    <row r="1942" spans="1:10">
      <c r="A1942" t="s">
        <v>239</v>
      </c>
      <c r="B1942" s="153" t="s">
        <v>2156</v>
      </c>
      <c r="C1942" s="154">
        <v>39.46</v>
      </c>
      <c r="D1942" s="154">
        <v>0.53380000000000005</v>
      </c>
      <c r="E1942" s="154">
        <v>0.11200000000000002</v>
      </c>
      <c r="F1942" s="155">
        <f t="shared" si="124"/>
        <v>6.7200000000000006</v>
      </c>
      <c r="G1942">
        <f t="shared" si="122"/>
        <v>4.4800000000000004</v>
      </c>
      <c r="H1942">
        <f t="shared" si="123"/>
        <v>3.3600000000000003</v>
      </c>
      <c r="I1942">
        <f t="shared" si="125"/>
        <v>5.0400000000000009</v>
      </c>
      <c r="J1942" s="154"/>
    </row>
    <row r="1943" spans="1:10">
      <c r="A1943" t="s">
        <v>239</v>
      </c>
      <c r="B1943" s="153" t="s">
        <v>2157</v>
      </c>
      <c r="C1943" s="154">
        <v>55</v>
      </c>
      <c r="D1943" s="154">
        <v>0.53380000000000005</v>
      </c>
      <c r="E1943" s="154">
        <v>0.156</v>
      </c>
      <c r="F1943" s="155">
        <f t="shared" si="124"/>
        <v>9.36</v>
      </c>
      <c r="G1943">
        <f t="shared" si="122"/>
        <v>6.2399999999999993</v>
      </c>
      <c r="H1943">
        <f t="shared" si="123"/>
        <v>4.68</v>
      </c>
      <c r="I1943">
        <f t="shared" si="125"/>
        <v>7.02</v>
      </c>
      <c r="J1943" s="154"/>
    </row>
    <row r="1944" spans="1:10">
      <c r="A1944" t="s">
        <v>239</v>
      </c>
      <c r="B1944" s="153" t="s">
        <v>2158</v>
      </c>
      <c r="C1944" s="154">
        <v>63.4</v>
      </c>
      <c r="D1944" s="154">
        <v>0.53380000000000005</v>
      </c>
      <c r="E1944" s="154">
        <v>0.17599999999999999</v>
      </c>
      <c r="F1944" s="155">
        <f t="shared" si="124"/>
        <v>10.559999999999999</v>
      </c>
      <c r="G1944">
        <f t="shared" si="122"/>
        <v>7.0399999999999991</v>
      </c>
      <c r="H1944">
        <f t="shared" si="123"/>
        <v>5.2799999999999994</v>
      </c>
      <c r="I1944">
        <f t="shared" si="125"/>
        <v>7.919999999999999</v>
      </c>
      <c r="J1944" s="154"/>
    </row>
    <row r="1945" spans="1:10">
      <c r="A1945" t="s">
        <v>239</v>
      </c>
      <c r="B1945" s="153" t="s">
        <v>2158</v>
      </c>
      <c r="C1945" s="154">
        <v>57.33</v>
      </c>
      <c r="D1945" s="154">
        <v>0.53380000000000005</v>
      </c>
      <c r="E1945" s="154">
        <v>0.16</v>
      </c>
      <c r="F1945" s="155">
        <f t="shared" si="124"/>
        <v>9.6</v>
      </c>
      <c r="G1945">
        <f t="shared" si="122"/>
        <v>6.3999999999999995</v>
      </c>
      <c r="H1945">
        <f t="shared" si="123"/>
        <v>4.8</v>
      </c>
      <c r="I1945">
        <f t="shared" si="125"/>
        <v>7.1999999999999993</v>
      </c>
      <c r="J1945" s="154"/>
    </row>
    <row r="1946" spans="1:10">
      <c r="A1946" t="s">
        <v>239</v>
      </c>
      <c r="B1946" s="153" t="s">
        <v>2159</v>
      </c>
      <c r="C1946" s="154">
        <v>10.33</v>
      </c>
      <c r="D1946" s="154">
        <v>0.53380000000000005</v>
      </c>
      <c r="E1946" s="154">
        <v>2.8000000000000004E-2</v>
      </c>
      <c r="F1946" s="155">
        <f t="shared" si="124"/>
        <v>1.6800000000000002</v>
      </c>
      <c r="G1946">
        <f t="shared" si="122"/>
        <v>1.1200000000000001</v>
      </c>
      <c r="H1946">
        <f t="shared" si="123"/>
        <v>0.84000000000000008</v>
      </c>
      <c r="I1946">
        <f t="shared" si="125"/>
        <v>1.2600000000000002</v>
      </c>
      <c r="J1946" s="154"/>
    </row>
    <row r="1947" spans="1:10">
      <c r="A1947" t="s">
        <v>239</v>
      </c>
      <c r="B1947" s="153" t="s">
        <v>2160</v>
      </c>
      <c r="C1947" s="154">
        <v>80</v>
      </c>
      <c r="D1947" s="154">
        <v>0.53380000000000005</v>
      </c>
      <c r="E1947" s="154">
        <v>0.22400000000000003</v>
      </c>
      <c r="F1947" s="155">
        <f t="shared" si="124"/>
        <v>13.440000000000001</v>
      </c>
      <c r="G1947">
        <f t="shared" si="122"/>
        <v>8.9600000000000009</v>
      </c>
      <c r="H1947">
        <f t="shared" si="123"/>
        <v>6.7200000000000006</v>
      </c>
      <c r="I1947">
        <f t="shared" si="125"/>
        <v>10.080000000000002</v>
      </c>
      <c r="J1947" s="154"/>
    </row>
    <row r="1948" spans="1:10">
      <c r="A1948" t="s">
        <v>239</v>
      </c>
      <c r="B1948" s="153" t="s">
        <v>2161</v>
      </c>
      <c r="C1948" s="154">
        <v>97.8</v>
      </c>
      <c r="D1948" s="154">
        <v>0.53380000000000005</v>
      </c>
      <c r="E1948" s="154">
        <v>0.27200000000000002</v>
      </c>
      <c r="F1948" s="155">
        <f t="shared" si="124"/>
        <v>16.32</v>
      </c>
      <c r="G1948">
        <f t="shared" si="122"/>
        <v>10.879999999999999</v>
      </c>
      <c r="H1948">
        <f t="shared" si="123"/>
        <v>8.16</v>
      </c>
      <c r="I1948">
        <f t="shared" si="125"/>
        <v>12.24</v>
      </c>
      <c r="J1948" s="154"/>
    </row>
    <row r="1949" spans="1:10">
      <c r="A1949" t="s">
        <v>239</v>
      </c>
      <c r="B1949" s="153" t="s">
        <v>2162</v>
      </c>
      <c r="C1949" s="154">
        <v>12.36</v>
      </c>
      <c r="D1949" s="154">
        <v>0.53380000000000005</v>
      </c>
      <c r="E1949" s="154">
        <v>3.5999999999999997E-2</v>
      </c>
      <c r="F1949" s="155">
        <f t="shared" si="124"/>
        <v>2.1599999999999997</v>
      </c>
      <c r="G1949">
        <f t="shared" si="122"/>
        <v>1.4399999999999997</v>
      </c>
      <c r="H1949">
        <f t="shared" si="123"/>
        <v>1.0799999999999998</v>
      </c>
      <c r="I1949">
        <f t="shared" si="125"/>
        <v>1.6199999999999997</v>
      </c>
      <c r="J1949" s="154"/>
    </row>
    <row r="1950" spans="1:10">
      <c r="A1950" t="s">
        <v>239</v>
      </c>
      <c r="B1950" s="153" t="s">
        <v>2163</v>
      </c>
      <c r="C1950" s="154">
        <v>109</v>
      </c>
      <c r="D1950" s="154">
        <v>0.53380000000000005</v>
      </c>
      <c r="E1950" s="154">
        <v>0.30399999999999999</v>
      </c>
      <c r="F1950" s="155">
        <f t="shared" si="124"/>
        <v>18.239999999999998</v>
      </c>
      <c r="G1950">
        <f t="shared" si="122"/>
        <v>12.159999999999998</v>
      </c>
      <c r="H1950">
        <f t="shared" si="123"/>
        <v>9.1199999999999992</v>
      </c>
      <c r="I1950">
        <f t="shared" si="125"/>
        <v>13.68</v>
      </c>
      <c r="J1950" s="154"/>
    </row>
    <row r="1951" spans="1:10">
      <c r="A1951" t="s">
        <v>239</v>
      </c>
      <c r="B1951" s="153" t="s">
        <v>2164</v>
      </c>
      <c r="C1951" s="154">
        <v>121</v>
      </c>
      <c r="D1951" s="154">
        <v>0.53380000000000005</v>
      </c>
      <c r="E1951" s="154">
        <v>0.34</v>
      </c>
      <c r="F1951" s="155">
        <f t="shared" si="124"/>
        <v>20.400000000000002</v>
      </c>
      <c r="G1951">
        <f t="shared" si="122"/>
        <v>13.600000000000001</v>
      </c>
      <c r="H1951">
        <f t="shared" si="123"/>
        <v>10.200000000000001</v>
      </c>
      <c r="I1951">
        <f t="shared" si="125"/>
        <v>15.3</v>
      </c>
      <c r="J1951" s="154"/>
    </row>
    <row r="1952" spans="1:10">
      <c r="A1952" t="s">
        <v>239</v>
      </c>
      <c r="B1952" s="153" t="s">
        <v>2165</v>
      </c>
      <c r="C1952" s="154">
        <v>16.38</v>
      </c>
      <c r="D1952" s="154">
        <v>0.53380000000000005</v>
      </c>
      <c r="E1952" s="154">
        <v>4.3999999999999997E-2</v>
      </c>
      <c r="F1952" s="155">
        <f t="shared" si="124"/>
        <v>2.6399999999999997</v>
      </c>
      <c r="G1952">
        <f t="shared" si="122"/>
        <v>1.7599999999999998</v>
      </c>
      <c r="H1952">
        <f t="shared" si="123"/>
        <v>1.3199999999999998</v>
      </c>
      <c r="I1952">
        <f t="shared" si="125"/>
        <v>1.9799999999999998</v>
      </c>
      <c r="J1952" s="154"/>
    </row>
    <row r="1953" spans="1:10">
      <c r="A1953" t="s">
        <v>239</v>
      </c>
      <c r="B1953" s="153" t="s">
        <v>2166</v>
      </c>
      <c r="C1953" s="154">
        <v>20.350000000000001</v>
      </c>
      <c r="D1953" s="154">
        <v>0.53380000000000005</v>
      </c>
      <c r="E1953" s="154">
        <v>5.6000000000000008E-2</v>
      </c>
      <c r="F1953" s="155">
        <f t="shared" si="124"/>
        <v>3.3600000000000003</v>
      </c>
      <c r="G1953">
        <f t="shared" si="122"/>
        <v>2.2400000000000002</v>
      </c>
      <c r="H1953">
        <f t="shared" si="123"/>
        <v>1.6800000000000002</v>
      </c>
      <c r="I1953">
        <f t="shared" si="125"/>
        <v>2.5200000000000005</v>
      </c>
      <c r="J1953" s="154"/>
    </row>
    <row r="1954" spans="1:10">
      <c r="A1954" t="s">
        <v>239</v>
      </c>
      <c r="B1954" s="153" t="s">
        <v>2167</v>
      </c>
      <c r="C1954" s="154">
        <v>24.27</v>
      </c>
      <c r="D1954" s="154">
        <v>0.53380000000000005</v>
      </c>
      <c r="E1954" s="154">
        <v>6.8000000000000005E-2</v>
      </c>
      <c r="F1954" s="155">
        <f t="shared" si="124"/>
        <v>4.08</v>
      </c>
      <c r="G1954">
        <f t="shared" si="122"/>
        <v>2.7199999999999998</v>
      </c>
      <c r="H1954">
        <f t="shared" si="123"/>
        <v>2.04</v>
      </c>
      <c r="I1954">
        <f t="shared" si="125"/>
        <v>3.06</v>
      </c>
      <c r="J1954" s="154"/>
    </row>
    <row r="1955" spans="1:10">
      <c r="A1955" t="s">
        <v>239</v>
      </c>
      <c r="B1955" s="153" t="s">
        <v>2168</v>
      </c>
      <c r="C1955" s="154">
        <v>28.14</v>
      </c>
      <c r="D1955" s="154">
        <v>0.53380000000000005</v>
      </c>
      <c r="E1955" s="154">
        <v>0.08</v>
      </c>
      <c r="F1955" s="155">
        <f t="shared" si="124"/>
        <v>4.8</v>
      </c>
      <c r="G1955">
        <f t="shared" si="122"/>
        <v>3.1999999999999997</v>
      </c>
      <c r="H1955">
        <f t="shared" si="123"/>
        <v>2.4</v>
      </c>
      <c r="I1955">
        <f t="shared" si="125"/>
        <v>3.5999999999999996</v>
      </c>
      <c r="J1955" s="154"/>
    </row>
    <row r="1956" spans="1:10">
      <c r="A1956" t="s">
        <v>239</v>
      </c>
      <c r="B1956" s="153" t="s">
        <v>2169</v>
      </c>
      <c r="C1956" s="154">
        <v>30.05</v>
      </c>
      <c r="D1956" s="154">
        <v>0.53380000000000005</v>
      </c>
      <c r="E1956" s="154">
        <v>8.3999999999999991E-2</v>
      </c>
      <c r="F1956" s="155">
        <f t="shared" si="124"/>
        <v>5.0399999999999991</v>
      </c>
      <c r="G1956">
        <f t="shared" si="122"/>
        <v>3.3599999999999994</v>
      </c>
      <c r="H1956">
        <f t="shared" si="123"/>
        <v>2.5199999999999996</v>
      </c>
      <c r="I1956">
        <f t="shared" si="125"/>
        <v>3.7799999999999994</v>
      </c>
      <c r="J1956" s="154"/>
    </row>
    <row r="1957" spans="1:10">
      <c r="A1957" t="s">
        <v>239</v>
      </c>
      <c r="B1957" s="153" t="s">
        <v>2170</v>
      </c>
      <c r="C1957" s="154">
        <v>31.96</v>
      </c>
      <c r="D1957" s="154">
        <v>0.53380000000000005</v>
      </c>
      <c r="E1957" s="154">
        <v>8.7999999999999995E-2</v>
      </c>
      <c r="F1957" s="155">
        <f t="shared" si="124"/>
        <v>5.2799999999999994</v>
      </c>
      <c r="G1957">
        <f t="shared" si="122"/>
        <v>3.5199999999999996</v>
      </c>
      <c r="H1957">
        <f t="shared" si="123"/>
        <v>2.6399999999999997</v>
      </c>
      <c r="I1957">
        <f t="shared" si="125"/>
        <v>3.9599999999999995</v>
      </c>
      <c r="J1957" s="154"/>
    </row>
    <row r="1958" spans="1:10">
      <c r="A1958" t="s">
        <v>239</v>
      </c>
      <c r="B1958" s="153" t="s">
        <v>2171</v>
      </c>
      <c r="C1958" s="154">
        <v>10.64</v>
      </c>
      <c r="D1958" s="154">
        <v>0.54949999999999999</v>
      </c>
      <c r="E1958" s="154">
        <v>2.8000000000000004E-2</v>
      </c>
      <c r="F1958" s="155">
        <f t="shared" si="124"/>
        <v>1.6800000000000002</v>
      </c>
      <c r="G1958">
        <f t="shared" si="122"/>
        <v>1.1200000000000001</v>
      </c>
      <c r="H1958">
        <f t="shared" si="123"/>
        <v>0.84000000000000008</v>
      </c>
      <c r="I1958">
        <f t="shared" si="125"/>
        <v>1.2600000000000002</v>
      </c>
      <c r="J1958" s="154"/>
    </row>
    <row r="1959" spans="1:10">
      <c r="A1959" t="s">
        <v>239</v>
      </c>
      <c r="B1959" s="153" t="s">
        <v>2172</v>
      </c>
      <c r="C1959" s="154">
        <v>12.73</v>
      </c>
      <c r="D1959" s="154">
        <v>0.54949999999999999</v>
      </c>
      <c r="E1959" s="154">
        <v>3.5999999999999997E-2</v>
      </c>
      <c r="F1959" s="155">
        <f t="shared" si="124"/>
        <v>2.1599999999999997</v>
      </c>
      <c r="G1959">
        <f t="shared" si="122"/>
        <v>1.4399999999999997</v>
      </c>
      <c r="H1959">
        <f t="shared" si="123"/>
        <v>1.0799999999999998</v>
      </c>
      <c r="I1959">
        <f t="shared" si="125"/>
        <v>1.6199999999999997</v>
      </c>
      <c r="J1959" s="154"/>
    </row>
    <row r="1960" spans="1:10">
      <c r="A1960" t="s">
        <v>239</v>
      </c>
      <c r="B1960" s="153" t="s">
        <v>2173</v>
      </c>
      <c r="C1960" s="154">
        <v>25.01</v>
      </c>
      <c r="D1960" s="154">
        <v>0.54949999999999999</v>
      </c>
      <c r="E1960" s="154">
        <v>7.1999999999999995E-2</v>
      </c>
      <c r="F1960" s="155">
        <f t="shared" si="124"/>
        <v>4.3199999999999994</v>
      </c>
      <c r="G1960">
        <f t="shared" si="122"/>
        <v>2.8799999999999994</v>
      </c>
      <c r="H1960">
        <f t="shared" si="123"/>
        <v>2.1599999999999997</v>
      </c>
      <c r="I1960">
        <f t="shared" si="125"/>
        <v>3.2399999999999993</v>
      </c>
      <c r="J1960" s="154"/>
    </row>
    <row r="1961" spans="1:10">
      <c r="A1961" t="s">
        <v>239</v>
      </c>
      <c r="B1961" s="153" t="s">
        <v>2174</v>
      </c>
      <c r="C1961" s="154">
        <v>30.98</v>
      </c>
      <c r="D1961" s="154">
        <v>0.54949999999999999</v>
      </c>
      <c r="E1961" s="154">
        <v>8.7999999999999995E-2</v>
      </c>
      <c r="F1961" s="155">
        <f t="shared" si="124"/>
        <v>5.2799999999999994</v>
      </c>
      <c r="G1961">
        <f t="shared" si="122"/>
        <v>3.5199999999999996</v>
      </c>
      <c r="H1961">
        <f t="shared" si="123"/>
        <v>2.6399999999999997</v>
      </c>
      <c r="I1961">
        <f t="shared" si="125"/>
        <v>3.9599999999999995</v>
      </c>
      <c r="J1961" s="154"/>
    </row>
    <row r="1962" spans="1:10">
      <c r="A1962" t="s">
        <v>239</v>
      </c>
      <c r="B1962" s="153" t="s">
        <v>2175</v>
      </c>
      <c r="C1962" s="154">
        <v>33.5</v>
      </c>
      <c r="D1962" s="154">
        <v>0.55829200000000001</v>
      </c>
      <c r="E1962" s="154">
        <v>9.1999999999999998E-2</v>
      </c>
      <c r="F1962" s="155">
        <f t="shared" si="124"/>
        <v>5.52</v>
      </c>
      <c r="G1962">
        <f t="shared" si="122"/>
        <v>3.6799999999999997</v>
      </c>
      <c r="H1962">
        <f t="shared" si="123"/>
        <v>2.76</v>
      </c>
      <c r="I1962">
        <f t="shared" si="125"/>
        <v>4.1399999999999997</v>
      </c>
      <c r="J1962" s="154"/>
    </row>
    <row r="1963" spans="1:10">
      <c r="A1963" t="s">
        <v>239</v>
      </c>
      <c r="B1963" s="153" t="s">
        <v>2176</v>
      </c>
      <c r="C1963" s="154">
        <v>0.22</v>
      </c>
      <c r="D1963" s="154">
        <v>5.6520000000000001E-2</v>
      </c>
      <c r="E1963" s="154">
        <v>0.01</v>
      </c>
      <c r="F1963" s="155">
        <f t="shared" si="124"/>
        <v>0.6</v>
      </c>
      <c r="G1963">
        <f t="shared" si="122"/>
        <v>0.39999999999999997</v>
      </c>
      <c r="H1963">
        <f t="shared" si="123"/>
        <v>0.3</v>
      </c>
      <c r="I1963">
        <f t="shared" si="125"/>
        <v>0.44999999999999996</v>
      </c>
      <c r="J1963" s="154"/>
    </row>
    <row r="1964" spans="1:10">
      <c r="A1964" t="s">
        <v>239</v>
      </c>
      <c r="B1964" s="153" t="s">
        <v>2177</v>
      </c>
      <c r="C1964" s="154">
        <v>0.32</v>
      </c>
      <c r="D1964" s="154">
        <v>5.6520000000000001E-2</v>
      </c>
      <c r="E1964" s="154">
        <v>0.01</v>
      </c>
      <c r="F1964" s="155">
        <f t="shared" si="124"/>
        <v>0.6</v>
      </c>
      <c r="G1964">
        <f t="shared" si="122"/>
        <v>0.39999999999999997</v>
      </c>
      <c r="H1964">
        <f t="shared" si="123"/>
        <v>0.3</v>
      </c>
      <c r="I1964">
        <f t="shared" si="125"/>
        <v>0.44999999999999996</v>
      </c>
      <c r="J1964" s="154"/>
    </row>
    <row r="1965" spans="1:10">
      <c r="A1965" t="s">
        <v>239</v>
      </c>
      <c r="B1965" s="153" t="s">
        <v>2178</v>
      </c>
      <c r="C1965" s="154">
        <v>0.38</v>
      </c>
      <c r="D1965" s="154">
        <v>5.6520000000000001E-2</v>
      </c>
      <c r="E1965" s="154">
        <v>0.01</v>
      </c>
      <c r="F1965" s="155">
        <f t="shared" si="124"/>
        <v>0.6</v>
      </c>
      <c r="G1965">
        <f t="shared" si="122"/>
        <v>0.39999999999999997</v>
      </c>
      <c r="H1965">
        <f t="shared" si="123"/>
        <v>0.3</v>
      </c>
      <c r="I1965">
        <f t="shared" si="125"/>
        <v>0.44999999999999996</v>
      </c>
      <c r="J1965" s="154"/>
    </row>
    <row r="1966" spans="1:10">
      <c r="A1966" t="s">
        <v>239</v>
      </c>
      <c r="B1966" s="153" t="s">
        <v>2179</v>
      </c>
      <c r="C1966" s="154">
        <v>0.42</v>
      </c>
      <c r="D1966" s="154">
        <v>5.6520000000000001E-2</v>
      </c>
      <c r="E1966" s="154">
        <v>0.01</v>
      </c>
      <c r="F1966" s="155">
        <f t="shared" si="124"/>
        <v>0.6</v>
      </c>
      <c r="G1966">
        <f t="shared" si="122"/>
        <v>0.39999999999999997</v>
      </c>
      <c r="H1966">
        <f t="shared" si="123"/>
        <v>0.3</v>
      </c>
      <c r="I1966">
        <f t="shared" si="125"/>
        <v>0.44999999999999996</v>
      </c>
      <c r="J1966" s="154"/>
    </row>
    <row r="1967" spans="1:10">
      <c r="A1967" t="s">
        <v>239</v>
      </c>
      <c r="B1967" s="153" t="s">
        <v>2179</v>
      </c>
      <c r="C1967" s="154">
        <v>0.41</v>
      </c>
      <c r="D1967" s="154">
        <v>5.6520000000000001E-2</v>
      </c>
      <c r="E1967" s="154">
        <v>0.01</v>
      </c>
      <c r="F1967" s="155">
        <f t="shared" si="124"/>
        <v>0.6</v>
      </c>
      <c r="G1967">
        <f t="shared" si="122"/>
        <v>0.39999999999999997</v>
      </c>
      <c r="H1967">
        <f t="shared" si="123"/>
        <v>0.3</v>
      </c>
      <c r="I1967">
        <f t="shared" si="125"/>
        <v>0.44999999999999996</v>
      </c>
      <c r="J1967" s="154"/>
    </row>
    <row r="1968" spans="1:10">
      <c r="A1968" t="s">
        <v>239</v>
      </c>
      <c r="B1968" s="153" t="s">
        <v>2180</v>
      </c>
      <c r="C1968" s="154">
        <v>0.49</v>
      </c>
      <c r="D1968" s="154">
        <v>5.6520000000000001E-2</v>
      </c>
      <c r="E1968" s="154">
        <v>0.01</v>
      </c>
      <c r="F1968" s="155">
        <f t="shared" si="124"/>
        <v>0.6</v>
      </c>
      <c r="G1968">
        <f t="shared" si="122"/>
        <v>0.39999999999999997</v>
      </c>
      <c r="H1968">
        <f t="shared" si="123"/>
        <v>0.3</v>
      </c>
      <c r="I1968">
        <f t="shared" si="125"/>
        <v>0.44999999999999996</v>
      </c>
      <c r="J1968" s="154"/>
    </row>
    <row r="1969" spans="1:10">
      <c r="A1969" t="s">
        <v>239</v>
      </c>
      <c r="B1969" s="153" t="s">
        <v>2181</v>
      </c>
      <c r="C1969" s="154">
        <v>0.52</v>
      </c>
      <c r="D1969" s="154">
        <v>5.6520000000000001E-2</v>
      </c>
      <c r="E1969" s="154">
        <v>0.01</v>
      </c>
      <c r="F1969" s="155">
        <f t="shared" si="124"/>
        <v>0.6</v>
      </c>
      <c r="G1969">
        <f t="shared" si="122"/>
        <v>0.39999999999999997</v>
      </c>
      <c r="H1969">
        <f t="shared" si="123"/>
        <v>0.3</v>
      </c>
      <c r="I1969">
        <f t="shared" si="125"/>
        <v>0.44999999999999996</v>
      </c>
      <c r="J1969" s="154"/>
    </row>
    <row r="1970" spans="1:10">
      <c r="A1970" t="s">
        <v>239</v>
      </c>
      <c r="B1970" s="153" t="s">
        <v>2182</v>
      </c>
      <c r="C1970" s="154">
        <v>0.61</v>
      </c>
      <c r="D1970" s="154">
        <v>5.6520000000000001E-2</v>
      </c>
      <c r="E1970" s="154">
        <v>0.01</v>
      </c>
      <c r="F1970" s="155">
        <f t="shared" si="124"/>
        <v>0.6</v>
      </c>
      <c r="G1970">
        <f t="shared" si="122"/>
        <v>0.39999999999999997</v>
      </c>
      <c r="H1970">
        <f t="shared" si="123"/>
        <v>0.3</v>
      </c>
      <c r="I1970">
        <f t="shared" si="125"/>
        <v>0.44999999999999996</v>
      </c>
      <c r="J1970" s="154"/>
    </row>
    <row r="1971" spans="1:10">
      <c r="A1971" t="s">
        <v>239</v>
      </c>
      <c r="B1971" s="153" t="s">
        <v>2183</v>
      </c>
      <c r="C1971" s="154">
        <v>0.65</v>
      </c>
      <c r="D1971" s="154">
        <v>5.6520000000000001E-2</v>
      </c>
      <c r="E1971" s="154">
        <v>0.01</v>
      </c>
      <c r="F1971" s="155">
        <f t="shared" si="124"/>
        <v>0.6</v>
      </c>
      <c r="G1971">
        <f t="shared" si="122"/>
        <v>0.39999999999999997</v>
      </c>
      <c r="H1971">
        <f t="shared" si="123"/>
        <v>0.3</v>
      </c>
      <c r="I1971">
        <f t="shared" si="125"/>
        <v>0.44999999999999996</v>
      </c>
      <c r="J1971" s="154"/>
    </row>
    <row r="1972" spans="1:10">
      <c r="A1972" t="s">
        <v>239</v>
      </c>
      <c r="B1972" s="153" t="s">
        <v>2184</v>
      </c>
      <c r="C1972" s="154">
        <v>0.7</v>
      </c>
      <c r="D1972" s="154">
        <v>5.6520000000000001E-2</v>
      </c>
      <c r="E1972" s="154">
        <v>0.01</v>
      </c>
      <c r="F1972" s="155">
        <f t="shared" si="124"/>
        <v>0.6</v>
      </c>
      <c r="G1972">
        <f t="shared" si="122"/>
        <v>0.39999999999999997</v>
      </c>
      <c r="H1972">
        <f t="shared" si="123"/>
        <v>0.3</v>
      </c>
      <c r="I1972">
        <f t="shared" si="125"/>
        <v>0.44999999999999996</v>
      </c>
      <c r="J1972" s="154"/>
    </row>
    <row r="1973" spans="1:10">
      <c r="A1973" t="s">
        <v>239</v>
      </c>
      <c r="B1973" s="153" t="s">
        <v>2185</v>
      </c>
      <c r="C1973" s="154">
        <v>0.79</v>
      </c>
      <c r="D1973" s="154">
        <v>5.6520000000000001E-2</v>
      </c>
      <c r="E1973" s="154">
        <v>0.01</v>
      </c>
      <c r="F1973" s="155">
        <f t="shared" si="124"/>
        <v>0.6</v>
      </c>
      <c r="G1973">
        <f t="shared" si="122"/>
        <v>0.39999999999999997</v>
      </c>
      <c r="H1973">
        <f t="shared" si="123"/>
        <v>0.3</v>
      </c>
      <c r="I1973">
        <f t="shared" si="125"/>
        <v>0.44999999999999996</v>
      </c>
      <c r="J1973" s="154"/>
    </row>
    <row r="1974" spans="1:10">
      <c r="A1974" t="s">
        <v>239</v>
      </c>
      <c r="B1974" s="153" t="s">
        <v>2186</v>
      </c>
      <c r="C1974" s="154">
        <v>0.86</v>
      </c>
      <c r="D1974" s="154">
        <v>5.6520000000000001E-2</v>
      </c>
      <c r="E1974" s="154">
        <v>0.01</v>
      </c>
      <c r="F1974" s="155">
        <f t="shared" si="124"/>
        <v>0.6</v>
      </c>
      <c r="G1974">
        <f t="shared" si="122"/>
        <v>0.39999999999999997</v>
      </c>
      <c r="H1974">
        <f t="shared" si="123"/>
        <v>0.3</v>
      </c>
      <c r="I1974">
        <f t="shared" si="125"/>
        <v>0.44999999999999996</v>
      </c>
      <c r="J1974" s="154"/>
    </row>
    <row r="1975" spans="1:10">
      <c r="A1975" t="s">
        <v>239</v>
      </c>
      <c r="B1975" s="153" t="s">
        <v>2187</v>
      </c>
      <c r="C1975" s="154">
        <v>0.96</v>
      </c>
      <c r="D1975" s="154">
        <v>5.6520000000000001E-2</v>
      </c>
      <c r="E1975" s="154">
        <v>0.01</v>
      </c>
      <c r="F1975" s="155">
        <f t="shared" si="124"/>
        <v>0.6</v>
      </c>
      <c r="G1975">
        <f t="shared" si="122"/>
        <v>0.39999999999999997</v>
      </c>
      <c r="H1975">
        <f t="shared" si="123"/>
        <v>0.3</v>
      </c>
      <c r="I1975">
        <f t="shared" si="125"/>
        <v>0.44999999999999996</v>
      </c>
      <c r="J1975" s="154"/>
    </row>
    <row r="1976" spans="1:10">
      <c r="A1976" t="s">
        <v>239</v>
      </c>
      <c r="B1976" s="153" t="s">
        <v>2188</v>
      </c>
      <c r="C1976" s="154">
        <v>1.05</v>
      </c>
      <c r="D1976" s="154">
        <v>5.6520000000000001E-2</v>
      </c>
      <c r="E1976" s="154">
        <v>0.01</v>
      </c>
      <c r="F1976" s="155">
        <f t="shared" si="124"/>
        <v>0.6</v>
      </c>
      <c r="G1976">
        <f t="shared" si="122"/>
        <v>0.39999999999999997</v>
      </c>
      <c r="H1976">
        <f t="shared" si="123"/>
        <v>0.3</v>
      </c>
      <c r="I1976">
        <f t="shared" si="125"/>
        <v>0.44999999999999996</v>
      </c>
      <c r="J1976" s="154"/>
    </row>
    <row r="1977" spans="1:10">
      <c r="A1977" t="s">
        <v>239</v>
      </c>
      <c r="B1977" s="153" t="s">
        <v>2189</v>
      </c>
      <c r="C1977" s="154">
        <v>1.1100000000000001</v>
      </c>
      <c r="D1977" s="154">
        <v>5.6520000000000001E-2</v>
      </c>
      <c r="E1977" s="154">
        <v>0.01</v>
      </c>
      <c r="F1977" s="155">
        <f t="shared" si="124"/>
        <v>0.6</v>
      </c>
      <c r="G1977">
        <f t="shared" si="122"/>
        <v>0.39999999999999997</v>
      </c>
      <c r="H1977">
        <f t="shared" si="123"/>
        <v>0.3</v>
      </c>
      <c r="I1977">
        <f t="shared" si="125"/>
        <v>0.44999999999999996</v>
      </c>
      <c r="J1977" s="154"/>
    </row>
    <row r="1978" spans="1:10">
      <c r="A1978" t="s">
        <v>239</v>
      </c>
      <c r="B1978" s="153" t="s">
        <v>2190</v>
      </c>
      <c r="C1978" s="154">
        <v>1.25</v>
      </c>
      <c r="D1978" s="154">
        <v>5.6520000000000001E-2</v>
      </c>
      <c r="E1978" s="154">
        <v>0.01</v>
      </c>
      <c r="F1978" s="155">
        <f t="shared" si="124"/>
        <v>0.6</v>
      </c>
      <c r="G1978">
        <f t="shared" si="122"/>
        <v>0.39999999999999997</v>
      </c>
      <c r="H1978">
        <f t="shared" si="123"/>
        <v>0.3</v>
      </c>
      <c r="I1978">
        <f t="shared" si="125"/>
        <v>0.44999999999999996</v>
      </c>
      <c r="J1978" s="154"/>
    </row>
    <row r="1979" spans="1:10">
      <c r="A1979" t="s">
        <v>239</v>
      </c>
      <c r="B1979" s="153" t="s">
        <v>2191</v>
      </c>
      <c r="C1979" s="154">
        <v>1.32</v>
      </c>
      <c r="D1979" s="154">
        <v>5.6520000000000001E-2</v>
      </c>
      <c r="E1979" s="154">
        <v>0.01</v>
      </c>
      <c r="F1979" s="155">
        <f t="shared" si="124"/>
        <v>0.6</v>
      </c>
      <c r="G1979">
        <f t="shared" si="122"/>
        <v>0.39999999999999997</v>
      </c>
      <c r="H1979">
        <f t="shared" si="123"/>
        <v>0.3</v>
      </c>
      <c r="I1979">
        <f t="shared" si="125"/>
        <v>0.44999999999999996</v>
      </c>
      <c r="J1979" s="154"/>
    </row>
    <row r="1980" spans="1:10">
      <c r="A1980" t="s">
        <v>239</v>
      </c>
      <c r="B1980" s="153" t="s">
        <v>2192</v>
      </c>
      <c r="C1980" s="154">
        <v>1.38</v>
      </c>
      <c r="D1980" s="154">
        <v>5.6520000000000001E-2</v>
      </c>
      <c r="E1980" s="154">
        <v>0.01</v>
      </c>
      <c r="F1980" s="155">
        <f t="shared" si="124"/>
        <v>0.6</v>
      </c>
      <c r="G1980">
        <f t="shared" si="122"/>
        <v>0.39999999999999997</v>
      </c>
      <c r="H1980">
        <f t="shared" si="123"/>
        <v>0.3</v>
      </c>
      <c r="I1980">
        <f t="shared" si="125"/>
        <v>0.44999999999999996</v>
      </c>
      <c r="J1980" s="154"/>
    </row>
    <row r="1981" spans="1:10">
      <c r="A1981" t="s">
        <v>239</v>
      </c>
      <c r="B1981" s="153" t="s">
        <v>2193</v>
      </c>
      <c r="C1981" s="154">
        <v>1.5</v>
      </c>
      <c r="D1981" s="154">
        <v>5.6520000000000001E-2</v>
      </c>
      <c r="E1981" s="154">
        <v>0.01</v>
      </c>
      <c r="F1981" s="155">
        <f t="shared" si="124"/>
        <v>0.6</v>
      </c>
      <c r="G1981">
        <f t="shared" si="122"/>
        <v>0.39999999999999997</v>
      </c>
      <c r="H1981">
        <f t="shared" si="123"/>
        <v>0.3</v>
      </c>
      <c r="I1981">
        <f t="shared" si="125"/>
        <v>0.44999999999999996</v>
      </c>
      <c r="J1981" s="154"/>
    </row>
    <row r="1982" spans="1:10">
      <c r="A1982" t="s">
        <v>239</v>
      </c>
      <c r="B1982" s="153" t="s">
        <v>2194</v>
      </c>
      <c r="C1982" s="154">
        <v>1.6</v>
      </c>
      <c r="D1982" s="154">
        <v>5.6520000000000001E-2</v>
      </c>
      <c r="E1982" s="154">
        <v>0.01</v>
      </c>
      <c r="F1982" s="155">
        <f t="shared" si="124"/>
        <v>0.6</v>
      </c>
      <c r="G1982">
        <f t="shared" si="122"/>
        <v>0.39999999999999997</v>
      </c>
      <c r="H1982">
        <f t="shared" si="123"/>
        <v>0.3</v>
      </c>
      <c r="I1982">
        <f t="shared" si="125"/>
        <v>0.44999999999999996</v>
      </c>
      <c r="J1982" s="154"/>
    </row>
    <row r="1983" spans="1:10">
      <c r="A1983" t="s">
        <v>239</v>
      </c>
      <c r="B1983" s="153" t="s">
        <v>2195</v>
      </c>
      <c r="C1983" s="154">
        <v>1.66</v>
      </c>
      <c r="D1983" s="154">
        <v>5.6520000000000001E-2</v>
      </c>
      <c r="E1983" s="154">
        <v>0.01</v>
      </c>
      <c r="F1983" s="155">
        <f t="shared" si="124"/>
        <v>0.6</v>
      </c>
      <c r="G1983">
        <f t="shared" si="122"/>
        <v>0.39999999999999997</v>
      </c>
      <c r="H1983">
        <f t="shared" si="123"/>
        <v>0.3</v>
      </c>
      <c r="I1983">
        <f t="shared" si="125"/>
        <v>0.44999999999999996</v>
      </c>
      <c r="J1983" s="154"/>
    </row>
    <row r="1984" spans="1:10">
      <c r="A1984" t="s">
        <v>239</v>
      </c>
      <c r="B1984" s="153" t="s">
        <v>2196</v>
      </c>
      <c r="C1984" s="154">
        <v>1.7</v>
      </c>
      <c r="D1984" s="154">
        <v>5.6520000000000001E-2</v>
      </c>
      <c r="E1984" s="154">
        <v>0.01</v>
      </c>
      <c r="F1984" s="155">
        <f t="shared" si="124"/>
        <v>0.6</v>
      </c>
      <c r="G1984">
        <f t="shared" si="122"/>
        <v>0.39999999999999997</v>
      </c>
      <c r="H1984">
        <f t="shared" si="123"/>
        <v>0.3</v>
      </c>
      <c r="I1984">
        <f t="shared" si="125"/>
        <v>0.44999999999999996</v>
      </c>
      <c r="J1984" s="154"/>
    </row>
    <row r="1985" spans="1:10">
      <c r="A1985" t="s">
        <v>239</v>
      </c>
      <c r="B1985" s="153" t="s">
        <v>2197</v>
      </c>
      <c r="C1985" s="154">
        <v>1.78</v>
      </c>
      <c r="D1985" s="154">
        <v>5.6520000000000001E-2</v>
      </c>
      <c r="E1985" s="154">
        <v>0.01</v>
      </c>
      <c r="F1985" s="155">
        <f t="shared" si="124"/>
        <v>0.6</v>
      </c>
      <c r="G1985">
        <f t="shared" si="122"/>
        <v>0.39999999999999997</v>
      </c>
      <c r="H1985">
        <f t="shared" si="123"/>
        <v>0.3</v>
      </c>
      <c r="I1985">
        <f t="shared" si="125"/>
        <v>0.44999999999999996</v>
      </c>
      <c r="J1985" s="154"/>
    </row>
    <row r="1986" spans="1:10">
      <c r="A1986" t="s">
        <v>239</v>
      </c>
      <c r="B1986" s="153" t="s">
        <v>2198</v>
      </c>
      <c r="C1986" s="154">
        <v>41.92</v>
      </c>
      <c r="D1986" s="154">
        <v>0.56520000000000004</v>
      </c>
      <c r="E1986" s="154">
        <v>0.11599999999999999</v>
      </c>
      <c r="F1986" s="155">
        <f t="shared" si="124"/>
        <v>6.9599999999999991</v>
      </c>
      <c r="G1986">
        <f t="shared" ref="G1986:G2049" si="126">40/60*F1986</f>
        <v>4.6399999999999988</v>
      </c>
      <c r="H1986">
        <f t="shared" ref="H1986:H2049" si="127">(30/60*F1986)</f>
        <v>3.4799999999999995</v>
      </c>
      <c r="I1986">
        <f t="shared" si="125"/>
        <v>5.2199999999999989</v>
      </c>
      <c r="J1986" s="154"/>
    </row>
    <row r="1987" spans="1:10">
      <c r="A1987" t="s">
        <v>239</v>
      </c>
      <c r="B1987" s="153" t="s">
        <v>2199</v>
      </c>
      <c r="C1987" s="154">
        <v>58.6</v>
      </c>
      <c r="D1987" s="154">
        <v>0.56520000000000004</v>
      </c>
      <c r="E1987" s="154">
        <v>0.16399999999999998</v>
      </c>
      <c r="F1987" s="155">
        <f t="shared" ref="F1987:F2050" si="128">E1987*60</f>
        <v>9.8399999999999981</v>
      </c>
      <c r="G1987">
        <f t="shared" si="126"/>
        <v>6.5599999999999987</v>
      </c>
      <c r="H1987">
        <f t="shared" si="127"/>
        <v>4.919999999999999</v>
      </c>
      <c r="I1987">
        <f t="shared" ref="I1987:I2050" si="129">45/60*F1987</f>
        <v>7.379999999999999</v>
      </c>
      <c r="J1987" s="154"/>
    </row>
    <row r="1988" spans="1:10">
      <c r="A1988" t="s">
        <v>239</v>
      </c>
      <c r="B1988" s="153" t="s">
        <v>2200</v>
      </c>
      <c r="C1988" s="154">
        <v>67.8</v>
      </c>
      <c r="D1988" s="154">
        <v>0.56520000000000004</v>
      </c>
      <c r="E1988" s="154">
        <v>0.188</v>
      </c>
      <c r="F1988" s="155">
        <f t="shared" si="128"/>
        <v>11.28</v>
      </c>
      <c r="G1988">
        <f t="shared" si="126"/>
        <v>7.52</v>
      </c>
      <c r="H1988">
        <f t="shared" si="127"/>
        <v>5.64</v>
      </c>
      <c r="I1988">
        <f t="shared" si="129"/>
        <v>8.4599999999999991</v>
      </c>
      <c r="J1988" s="154"/>
    </row>
    <row r="1989" spans="1:10">
      <c r="A1989" t="s">
        <v>239</v>
      </c>
      <c r="B1989" s="153" t="s">
        <v>2201</v>
      </c>
      <c r="C1989" s="154">
        <v>10.94</v>
      </c>
      <c r="D1989" s="154">
        <v>0.56520000000000004</v>
      </c>
      <c r="E1989" s="154">
        <v>3.2000000000000001E-2</v>
      </c>
      <c r="F1989" s="155">
        <f t="shared" si="128"/>
        <v>1.92</v>
      </c>
      <c r="G1989">
        <f t="shared" si="126"/>
        <v>1.2799999999999998</v>
      </c>
      <c r="H1989">
        <f t="shared" si="127"/>
        <v>0.96</v>
      </c>
      <c r="I1989">
        <f t="shared" si="129"/>
        <v>1.44</v>
      </c>
      <c r="J1989" s="154"/>
    </row>
    <row r="1990" spans="1:10">
      <c r="A1990" t="s">
        <v>239</v>
      </c>
      <c r="B1990" s="153" t="s">
        <v>2202</v>
      </c>
      <c r="C1990" s="154">
        <v>85.3</v>
      </c>
      <c r="D1990" s="154">
        <v>0.56520000000000004</v>
      </c>
      <c r="E1990" s="154">
        <v>0.24</v>
      </c>
      <c r="F1990" s="155">
        <f t="shared" si="128"/>
        <v>14.399999999999999</v>
      </c>
      <c r="G1990">
        <f t="shared" si="126"/>
        <v>9.5999999999999979</v>
      </c>
      <c r="H1990">
        <f t="shared" si="127"/>
        <v>7.1999999999999993</v>
      </c>
      <c r="I1990">
        <f t="shared" si="129"/>
        <v>10.799999999999999</v>
      </c>
      <c r="J1990" s="154"/>
    </row>
    <row r="1991" spans="1:10">
      <c r="A1991" t="s">
        <v>239</v>
      </c>
      <c r="B1991" s="153" t="s">
        <v>2203</v>
      </c>
      <c r="C1991" s="154">
        <v>109</v>
      </c>
      <c r="D1991" s="154">
        <v>0.56520000000000004</v>
      </c>
      <c r="E1991" s="154">
        <v>0.30399999999999999</v>
      </c>
      <c r="F1991" s="155">
        <f t="shared" si="128"/>
        <v>18.239999999999998</v>
      </c>
      <c r="G1991">
        <f t="shared" si="126"/>
        <v>12.159999999999998</v>
      </c>
      <c r="H1991">
        <f t="shared" si="127"/>
        <v>9.1199999999999992</v>
      </c>
      <c r="I1991">
        <f t="shared" si="129"/>
        <v>13.68</v>
      </c>
      <c r="J1991" s="154"/>
    </row>
    <row r="1992" spans="1:10">
      <c r="A1992" t="s">
        <v>239</v>
      </c>
      <c r="B1992" s="153" t="s">
        <v>2204</v>
      </c>
      <c r="C1992" s="154">
        <v>13.1</v>
      </c>
      <c r="D1992" s="154">
        <v>0.56520000000000004</v>
      </c>
      <c r="E1992" s="154">
        <v>3.5999999999999997E-2</v>
      </c>
      <c r="F1992" s="155">
        <f t="shared" si="128"/>
        <v>2.1599999999999997</v>
      </c>
      <c r="G1992">
        <f t="shared" si="126"/>
        <v>1.4399999999999997</v>
      </c>
      <c r="H1992">
        <f t="shared" si="127"/>
        <v>1.0799999999999998</v>
      </c>
      <c r="I1992">
        <f t="shared" si="129"/>
        <v>1.6199999999999997</v>
      </c>
      <c r="J1992" s="154"/>
    </row>
    <row r="1993" spans="1:10">
      <c r="A1993" t="s">
        <v>239</v>
      </c>
      <c r="B1993" s="153" t="s">
        <v>2205</v>
      </c>
      <c r="C1993" s="154">
        <v>15.23</v>
      </c>
      <c r="D1993" s="154">
        <v>0.56520000000000004</v>
      </c>
      <c r="E1993" s="154">
        <v>4.3999999999999997E-2</v>
      </c>
      <c r="F1993" s="155">
        <f t="shared" si="128"/>
        <v>2.6399999999999997</v>
      </c>
      <c r="G1993">
        <f t="shared" si="126"/>
        <v>1.7599999999999998</v>
      </c>
      <c r="H1993">
        <f t="shared" si="127"/>
        <v>1.3199999999999998</v>
      </c>
      <c r="I1993">
        <f t="shared" si="129"/>
        <v>1.9799999999999998</v>
      </c>
      <c r="J1993" s="154"/>
    </row>
    <row r="1994" spans="1:10">
      <c r="A1994" t="s">
        <v>239</v>
      </c>
      <c r="B1994" s="153" t="s">
        <v>2206</v>
      </c>
      <c r="C1994" s="154">
        <v>128</v>
      </c>
      <c r="D1994" s="154">
        <v>0.56520000000000004</v>
      </c>
      <c r="E1994" s="154">
        <v>0.36</v>
      </c>
      <c r="F1994" s="155">
        <f t="shared" si="128"/>
        <v>21.599999999999998</v>
      </c>
      <c r="G1994">
        <f t="shared" si="126"/>
        <v>14.399999999999999</v>
      </c>
      <c r="H1994">
        <f t="shared" si="127"/>
        <v>10.799999999999999</v>
      </c>
      <c r="I1994">
        <f t="shared" si="129"/>
        <v>16.2</v>
      </c>
      <c r="J1994" s="154"/>
    </row>
    <row r="1995" spans="1:10">
      <c r="A1995" t="s">
        <v>239</v>
      </c>
      <c r="B1995" s="153" t="s">
        <v>2207</v>
      </c>
      <c r="C1995" s="154">
        <v>17.36</v>
      </c>
      <c r="D1995" s="154">
        <v>0.56520000000000004</v>
      </c>
      <c r="E1995" s="154">
        <v>4.8000000000000001E-2</v>
      </c>
      <c r="F1995" s="155">
        <f t="shared" si="128"/>
        <v>2.88</v>
      </c>
      <c r="G1995">
        <f t="shared" si="126"/>
        <v>1.92</v>
      </c>
      <c r="H1995">
        <f t="shared" si="127"/>
        <v>1.44</v>
      </c>
      <c r="I1995">
        <f t="shared" si="129"/>
        <v>2.16</v>
      </c>
      <c r="J1995" s="154"/>
    </row>
    <row r="1996" spans="1:10">
      <c r="A1996" t="s">
        <v>239</v>
      </c>
      <c r="B1996" s="153" t="s">
        <v>2208</v>
      </c>
      <c r="C1996" s="154">
        <v>144</v>
      </c>
      <c r="D1996" s="154">
        <v>0.56520000000000004</v>
      </c>
      <c r="E1996" s="154">
        <v>0.40400000000000003</v>
      </c>
      <c r="F1996" s="155">
        <f t="shared" si="128"/>
        <v>24.240000000000002</v>
      </c>
      <c r="G1996">
        <f t="shared" si="126"/>
        <v>16.16</v>
      </c>
      <c r="H1996">
        <f t="shared" si="127"/>
        <v>12.120000000000001</v>
      </c>
      <c r="I1996">
        <f t="shared" si="129"/>
        <v>18.18</v>
      </c>
      <c r="J1996" s="154"/>
    </row>
    <row r="1997" spans="1:10">
      <c r="A1997" t="s">
        <v>239</v>
      </c>
      <c r="B1997" s="153" t="s">
        <v>2209</v>
      </c>
      <c r="C1997" s="154">
        <v>21.58</v>
      </c>
      <c r="D1997" s="154">
        <v>0.56520000000000004</v>
      </c>
      <c r="E1997" s="154">
        <v>0.06</v>
      </c>
      <c r="F1997" s="155">
        <f t="shared" si="128"/>
        <v>3.5999999999999996</v>
      </c>
      <c r="G1997">
        <f t="shared" si="126"/>
        <v>2.3999999999999995</v>
      </c>
      <c r="H1997">
        <f t="shared" si="127"/>
        <v>1.7999999999999998</v>
      </c>
      <c r="I1997">
        <f t="shared" si="129"/>
        <v>2.6999999999999997</v>
      </c>
      <c r="J1997" s="154"/>
    </row>
    <row r="1998" spans="1:10">
      <c r="A1998" t="s">
        <v>239</v>
      </c>
      <c r="B1998" s="153" t="s">
        <v>2210</v>
      </c>
      <c r="C1998" s="154">
        <v>25.75</v>
      </c>
      <c r="D1998" s="154">
        <v>0.56520000000000004</v>
      </c>
      <c r="E1998" s="154">
        <v>7.1999999999999995E-2</v>
      </c>
      <c r="F1998" s="155">
        <f t="shared" si="128"/>
        <v>4.3199999999999994</v>
      </c>
      <c r="G1998">
        <f t="shared" si="126"/>
        <v>2.8799999999999994</v>
      </c>
      <c r="H1998">
        <f t="shared" si="127"/>
        <v>2.1599999999999997</v>
      </c>
      <c r="I1998">
        <f t="shared" si="129"/>
        <v>3.2399999999999993</v>
      </c>
      <c r="J1998" s="154"/>
    </row>
    <row r="1999" spans="1:10">
      <c r="A1999" t="s">
        <v>239</v>
      </c>
      <c r="B1999" s="153" t="s">
        <v>2211</v>
      </c>
      <c r="C1999" s="154">
        <v>11.25</v>
      </c>
      <c r="D1999" s="154">
        <v>0.58089999999999997</v>
      </c>
      <c r="E1999" s="154">
        <v>3.2000000000000001E-2</v>
      </c>
      <c r="F1999" s="155">
        <f t="shared" si="128"/>
        <v>1.92</v>
      </c>
      <c r="G1999">
        <f t="shared" si="126"/>
        <v>1.2799999999999998</v>
      </c>
      <c r="H1999">
        <f t="shared" si="127"/>
        <v>0.96</v>
      </c>
      <c r="I1999">
        <f t="shared" si="129"/>
        <v>1.44</v>
      </c>
      <c r="J1999" s="154"/>
    </row>
    <row r="2000" spans="1:10">
      <c r="A2000" t="s">
        <v>239</v>
      </c>
      <c r="B2000" s="153" t="s">
        <v>2212</v>
      </c>
      <c r="C2000" s="154">
        <v>22.19</v>
      </c>
      <c r="D2000" s="154">
        <v>0.58089999999999997</v>
      </c>
      <c r="E2000" s="154">
        <v>6.4000000000000001E-2</v>
      </c>
      <c r="F2000" s="155">
        <f t="shared" si="128"/>
        <v>3.84</v>
      </c>
      <c r="G2000">
        <f t="shared" si="126"/>
        <v>2.5599999999999996</v>
      </c>
      <c r="H2000">
        <f t="shared" si="127"/>
        <v>1.92</v>
      </c>
      <c r="I2000">
        <f t="shared" si="129"/>
        <v>2.88</v>
      </c>
      <c r="J2000" s="154"/>
    </row>
    <row r="2001" spans="1:10">
      <c r="A2001" t="s">
        <v>239</v>
      </c>
      <c r="B2001" s="153" t="s">
        <v>2213</v>
      </c>
      <c r="C2001" s="154">
        <v>0.23</v>
      </c>
      <c r="D2001" s="154">
        <v>5.9659999999999998E-2</v>
      </c>
      <c r="E2001" s="154">
        <v>0.01</v>
      </c>
      <c r="F2001" s="155">
        <f t="shared" si="128"/>
        <v>0.6</v>
      </c>
      <c r="G2001">
        <f t="shared" si="126"/>
        <v>0.39999999999999997</v>
      </c>
      <c r="H2001">
        <f t="shared" si="127"/>
        <v>0.3</v>
      </c>
      <c r="I2001">
        <f t="shared" si="129"/>
        <v>0.44999999999999996</v>
      </c>
      <c r="J2001" s="154"/>
    </row>
    <row r="2002" spans="1:10">
      <c r="A2002" t="s">
        <v>239</v>
      </c>
      <c r="B2002" s="153" t="s">
        <v>2214</v>
      </c>
      <c r="C2002" s="154">
        <v>0.34</v>
      </c>
      <c r="D2002" s="154">
        <v>5.9659999999999998E-2</v>
      </c>
      <c r="E2002" s="154">
        <v>0.01</v>
      </c>
      <c r="F2002" s="155">
        <f t="shared" si="128"/>
        <v>0.6</v>
      </c>
      <c r="G2002">
        <f t="shared" si="126"/>
        <v>0.39999999999999997</v>
      </c>
      <c r="H2002">
        <f t="shared" si="127"/>
        <v>0.3</v>
      </c>
      <c r="I2002">
        <f t="shared" si="129"/>
        <v>0.44999999999999996</v>
      </c>
      <c r="J2002" s="154"/>
    </row>
    <row r="2003" spans="1:10">
      <c r="A2003" t="s">
        <v>239</v>
      </c>
      <c r="B2003" s="153" t="s">
        <v>2215</v>
      </c>
      <c r="C2003" s="154">
        <v>0.4</v>
      </c>
      <c r="D2003" s="154">
        <v>5.9659999999999998E-2</v>
      </c>
      <c r="E2003" s="154">
        <v>0.01</v>
      </c>
      <c r="F2003" s="155">
        <f t="shared" si="128"/>
        <v>0.6</v>
      </c>
      <c r="G2003">
        <f t="shared" si="126"/>
        <v>0.39999999999999997</v>
      </c>
      <c r="H2003">
        <f t="shared" si="127"/>
        <v>0.3</v>
      </c>
      <c r="I2003">
        <f t="shared" si="129"/>
        <v>0.44999999999999996</v>
      </c>
      <c r="J2003" s="154"/>
    </row>
    <row r="2004" spans="1:10">
      <c r="A2004" t="s">
        <v>239</v>
      </c>
      <c r="B2004" s="153" t="s">
        <v>2216</v>
      </c>
      <c r="C2004" s="154">
        <v>0.44</v>
      </c>
      <c r="D2004" s="154">
        <v>5.9659999999999998E-2</v>
      </c>
      <c r="E2004" s="154">
        <v>0.01</v>
      </c>
      <c r="F2004" s="155">
        <f t="shared" si="128"/>
        <v>0.6</v>
      </c>
      <c r="G2004">
        <f t="shared" si="126"/>
        <v>0.39999999999999997</v>
      </c>
      <c r="H2004">
        <f t="shared" si="127"/>
        <v>0.3</v>
      </c>
      <c r="I2004">
        <f t="shared" si="129"/>
        <v>0.44999999999999996</v>
      </c>
      <c r="J2004" s="154"/>
    </row>
    <row r="2005" spans="1:10">
      <c r="A2005" t="s">
        <v>239</v>
      </c>
      <c r="B2005" s="153" t="s">
        <v>2217</v>
      </c>
      <c r="C2005" s="154">
        <v>0.55000000000000004</v>
      </c>
      <c r="D2005" s="154">
        <v>5.9659999999999998E-2</v>
      </c>
      <c r="E2005" s="154">
        <v>0.01</v>
      </c>
      <c r="F2005" s="155">
        <f t="shared" si="128"/>
        <v>0.6</v>
      </c>
      <c r="G2005">
        <f t="shared" si="126"/>
        <v>0.39999999999999997</v>
      </c>
      <c r="H2005">
        <f t="shared" si="127"/>
        <v>0.3</v>
      </c>
      <c r="I2005">
        <f t="shared" si="129"/>
        <v>0.44999999999999996</v>
      </c>
      <c r="J2005" s="154"/>
    </row>
    <row r="2006" spans="1:10">
      <c r="A2006" t="s">
        <v>239</v>
      </c>
      <c r="B2006" s="153" t="s">
        <v>2218</v>
      </c>
      <c r="C2006" s="154">
        <v>0.65</v>
      </c>
      <c r="D2006" s="154">
        <v>5.9659999999999998E-2</v>
      </c>
      <c r="E2006" s="154">
        <v>0.01</v>
      </c>
      <c r="F2006" s="155">
        <f t="shared" si="128"/>
        <v>0.6</v>
      </c>
      <c r="G2006">
        <f t="shared" si="126"/>
        <v>0.39999999999999997</v>
      </c>
      <c r="H2006">
        <f t="shared" si="127"/>
        <v>0.3</v>
      </c>
      <c r="I2006">
        <f t="shared" si="129"/>
        <v>0.44999999999999996</v>
      </c>
      <c r="J2006" s="154"/>
    </row>
    <row r="2007" spans="1:10">
      <c r="A2007" t="s">
        <v>239</v>
      </c>
      <c r="B2007" s="153" t="s">
        <v>2219</v>
      </c>
      <c r="C2007" s="154">
        <v>0.75</v>
      </c>
      <c r="D2007" s="154">
        <v>5.9659999999999998E-2</v>
      </c>
      <c r="E2007" s="154">
        <v>0.01</v>
      </c>
      <c r="F2007" s="155">
        <f t="shared" si="128"/>
        <v>0.6</v>
      </c>
      <c r="G2007">
        <f t="shared" si="126"/>
        <v>0.39999999999999997</v>
      </c>
      <c r="H2007">
        <f t="shared" si="127"/>
        <v>0.3</v>
      </c>
      <c r="I2007">
        <f t="shared" si="129"/>
        <v>0.44999999999999996</v>
      </c>
      <c r="J2007" s="154"/>
    </row>
    <row r="2008" spans="1:10">
      <c r="A2008" t="s">
        <v>239</v>
      </c>
      <c r="B2008" s="153" t="s">
        <v>2220</v>
      </c>
      <c r="C2008" s="154">
        <v>0.84</v>
      </c>
      <c r="D2008" s="154">
        <v>5.9659999999999998E-2</v>
      </c>
      <c r="E2008" s="154">
        <v>0.01</v>
      </c>
      <c r="F2008" s="155">
        <f t="shared" si="128"/>
        <v>0.6</v>
      </c>
      <c r="G2008">
        <f t="shared" si="126"/>
        <v>0.39999999999999997</v>
      </c>
      <c r="H2008">
        <f t="shared" si="127"/>
        <v>0.3</v>
      </c>
      <c r="I2008">
        <f t="shared" si="129"/>
        <v>0.44999999999999996</v>
      </c>
      <c r="J2008" s="154"/>
    </row>
    <row r="2009" spans="1:10">
      <c r="A2009" t="s">
        <v>239</v>
      </c>
      <c r="B2009" s="153" t="s">
        <v>2221</v>
      </c>
      <c r="C2009" s="154">
        <v>1.02</v>
      </c>
      <c r="D2009" s="154">
        <v>5.9659999999999998E-2</v>
      </c>
      <c r="E2009" s="154">
        <v>0.01</v>
      </c>
      <c r="F2009" s="155">
        <f t="shared" si="128"/>
        <v>0.6</v>
      </c>
      <c r="G2009">
        <f t="shared" si="126"/>
        <v>0.39999999999999997</v>
      </c>
      <c r="H2009">
        <f t="shared" si="127"/>
        <v>0.3</v>
      </c>
      <c r="I2009">
        <f t="shared" si="129"/>
        <v>0.44999999999999996</v>
      </c>
      <c r="J2009" s="154"/>
    </row>
    <row r="2010" spans="1:10">
      <c r="A2010" t="s">
        <v>239</v>
      </c>
      <c r="B2010" s="153" t="s">
        <v>2222</v>
      </c>
      <c r="C2010" s="154">
        <v>1.1200000000000001</v>
      </c>
      <c r="D2010" s="154">
        <v>5.9659999999999998E-2</v>
      </c>
      <c r="E2010" s="154">
        <v>0.01</v>
      </c>
      <c r="F2010" s="155">
        <f t="shared" si="128"/>
        <v>0.6</v>
      </c>
      <c r="G2010">
        <f t="shared" si="126"/>
        <v>0.39999999999999997</v>
      </c>
      <c r="H2010">
        <f t="shared" si="127"/>
        <v>0.3</v>
      </c>
      <c r="I2010">
        <f t="shared" si="129"/>
        <v>0.44999999999999996</v>
      </c>
      <c r="J2010" s="154"/>
    </row>
    <row r="2011" spans="1:10">
      <c r="A2011" t="s">
        <v>239</v>
      </c>
      <c r="B2011" s="153" t="s">
        <v>2223</v>
      </c>
      <c r="C2011" s="154">
        <v>1.18</v>
      </c>
      <c r="D2011" s="154">
        <v>5.9659999999999998E-2</v>
      </c>
      <c r="E2011" s="154">
        <v>0.01</v>
      </c>
      <c r="F2011" s="155">
        <f t="shared" si="128"/>
        <v>0.6</v>
      </c>
      <c r="G2011">
        <f t="shared" si="126"/>
        <v>0.39999999999999997</v>
      </c>
      <c r="H2011">
        <f t="shared" si="127"/>
        <v>0.3</v>
      </c>
      <c r="I2011">
        <f t="shared" si="129"/>
        <v>0.44999999999999996</v>
      </c>
      <c r="J2011" s="154"/>
    </row>
    <row r="2012" spans="1:10">
      <c r="A2012" t="s">
        <v>239</v>
      </c>
      <c r="B2012" s="153" t="s">
        <v>2224</v>
      </c>
      <c r="C2012" s="154">
        <v>1.34</v>
      </c>
      <c r="D2012" s="154">
        <v>5.9659999999999998E-2</v>
      </c>
      <c r="E2012" s="154">
        <v>0.01</v>
      </c>
      <c r="F2012" s="155">
        <f t="shared" si="128"/>
        <v>0.6</v>
      </c>
      <c r="G2012">
        <f t="shared" si="126"/>
        <v>0.39999999999999997</v>
      </c>
      <c r="H2012">
        <f t="shared" si="127"/>
        <v>0.3</v>
      </c>
      <c r="I2012">
        <f t="shared" si="129"/>
        <v>0.44999999999999996</v>
      </c>
      <c r="J2012" s="154"/>
    </row>
    <row r="2013" spans="1:10">
      <c r="A2013" t="s">
        <v>239</v>
      </c>
      <c r="B2013" s="153" t="s">
        <v>2225</v>
      </c>
      <c r="C2013" s="154">
        <v>1.48</v>
      </c>
      <c r="D2013" s="154">
        <v>5.9659999999999998E-2</v>
      </c>
      <c r="E2013" s="154">
        <v>0.01</v>
      </c>
      <c r="F2013" s="155">
        <f t="shared" si="128"/>
        <v>0.6</v>
      </c>
      <c r="G2013">
        <f t="shared" si="126"/>
        <v>0.39999999999999997</v>
      </c>
      <c r="H2013">
        <f t="shared" si="127"/>
        <v>0.3</v>
      </c>
      <c r="I2013">
        <f t="shared" si="129"/>
        <v>0.44999999999999996</v>
      </c>
      <c r="J2013" s="154"/>
    </row>
    <row r="2014" spans="1:10">
      <c r="A2014" t="s">
        <v>239</v>
      </c>
      <c r="B2014" s="153" t="s">
        <v>2226</v>
      </c>
      <c r="C2014" s="154">
        <v>1.55</v>
      </c>
      <c r="D2014" s="154">
        <v>5.9659999999999998E-2</v>
      </c>
      <c r="E2014" s="154">
        <v>0.01</v>
      </c>
      <c r="F2014" s="155">
        <f t="shared" si="128"/>
        <v>0.6</v>
      </c>
      <c r="G2014">
        <f t="shared" si="126"/>
        <v>0.39999999999999997</v>
      </c>
      <c r="H2014">
        <f t="shared" si="127"/>
        <v>0.3</v>
      </c>
      <c r="I2014">
        <f t="shared" si="129"/>
        <v>0.44999999999999996</v>
      </c>
      <c r="J2014" s="154"/>
    </row>
    <row r="2015" spans="1:10">
      <c r="A2015" t="s">
        <v>239</v>
      </c>
      <c r="B2015" s="153" t="s">
        <v>2227</v>
      </c>
      <c r="C2015" s="154">
        <v>1.61</v>
      </c>
      <c r="D2015" s="154">
        <v>5.9659999999999998E-2</v>
      </c>
      <c r="E2015" s="154">
        <v>0.01</v>
      </c>
      <c r="F2015" s="155">
        <f t="shared" si="128"/>
        <v>0.6</v>
      </c>
      <c r="G2015">
        <f t="shared" si="126"/>
        <v>0.39999999999999997</v>
      </c>
      <c r="H2015">
        <f t="shared" si="127"/>
        <v>0.3</v>
      </c>
      <c r="I2015">
        <f t="shared" si="129"/>
        <v>0.44999999999999996</v>
      </c>
      <c r="J2015" s="154"/>
    </row>
    <row r="2016" spans="1:10">
      <c r="A2016" t="s">
        <v>239</v>
      </c>
      <c r="B2016" s="153" t="s">
        <v>2228</v>
      </c>
      <c r="C2016" s="154">
        <v>1.73</v>
      </c>
      <c r="D2016" s="154">
        <v>5.9659999999999998E-2</v>
      </c>
      <c r="E2016" s="154">
        <v>0.01</v>
      </c>
      <c r="F2016" s="155">
        <f t="shared" si="128"/>
        <v>0.6</v>
      </c>
      <c r="G2016">
        <f t="shared" si="126"/>
        <v>0.39999999999999997</v>
      </c>
      <c r="H2016">
        <f t="shared" si="127"/>
        <v>0.3</v>
      </c>
      <c r="I2016">
        <f t="shared" si="129"/>
        <v>0.44999999999999996</v>
      </c>
      <c r="J2016" s="154"/>
    </row>
    <row r="2017" spans="1:10">
      <c r="A2017" t="s">
        <v>239</v>
      </c>
      <c r="B2017" s="153" t="s">
        <v>2229</v>
      </c>
      <c r="C2017" s="154">
        <v>1.92</v>
      </c>
      <c r="D2017" s="154">
        <v>5.9659999999999998E-2</v>
      </c>
      <c r="E2017" s="154">
        <v>0.01</v>
      </c>
      <c r="F2017" s="155">
        <f t="shared" si="128"/>
        <v>0.6</v>
      </c>
      <c r="G2017">
        <f t="shared" si="126"/>
        <v>0.39999999999999997</v>
      </c>
      <c r="H2017">
        <f t="shared" si="127"/>
        <v>0.3</v>
      </c>
      <c r="I2017">
        <f t="shared" si="129"/>
        <v>0.44999999999999996</v>
      </c>
      <c r="J2017" s="154"/>
    </row>
    <row r="2018" spans="1:10">
      <c r="A2018" t="s">
        <v>239</v>
      </c>
      <c r="B2018" s="153" t="s">
        <v>2230</v>
      </c>
      <c r="C2018" s="154">
        <v>2.0699999999999998</v>
      </c>
      <c r="D2018" s="154">
        <v>5.9659999999999998E-2</v>
      </c>
      <c r="E2018" s="154">
        <v>0.01</v>
      </c>
      <c r="F2018" s="155">
        <f t="shared" si="128"/>
        <v>0.6</v>
      </c>
      <c r="G2018">
        <f t="shared" si="126"/>
        <v>0.39999999999999997</v>
      </c>
      <c r="H2018">
        <f t="shared" si="127"/>
        <v>0.3</v>
      </c>
      <c r="I2018">
        <f t="shared" si="129"/>
        <v>0.44999999999999996</v>
      </c>
      <c r="J2018" s="154"/>
    </row>
    <row r="2019" spans="1:10">
      <c r="A2019" t="s">
        <v>239</v>
      </c>
      <c r="B2019" s="153" t="s">
        <v>2231</v>
      </c>
      <c r="C2019" s="154">
        <v>44.39</v>
      </c>
      <c r="D2019" s="154">
        <v>0.59660000000000002</v>
      </c>
      <c r="E2019" s="154">
        <v>0.124</v>
      </c>
      <c r="F2019" s="155">
        <f t="shared" si="128"/>
        <v>7.4399999999999995</v>
      </c>
      <c r="G2019">
        <f t="shared" si="126"/>
        <v>4.9599999999999991</v>
      </c>
      <c r="H2019">
        <f t="shared" si="127"/>
        <v>3.7199999999999998</v>
      </c>
      <c r="I2019">
        <f t="shared" si="129"/>
        <v>5.58</v>
      </c>
      <c r="J2019" s="154"/>
    </row>
    <row r="2020" spans="1:10">
      <c r="A2020" t="s">
        <v>239</v>
      </c>
      <c r="B2020" s="153" t="s">
        <v>2232</v>
      </c>
      <c r="C2020" s="154">
        <v>62.5</v>
      </c>
      <c r="D2020" s="154">
        <v>0.59660000000000002</v>
      </c>
      <c r="E2020" s="154">
        <v>0.17599999999999999</v>
      </c>
      <c r="F2020" s="155">
        <f t="shared" si="128"/>
        <v>10.559999999999999</v>
      </c>
      <c r="G2020">
        <f t="shared" si="126"/>
        <v>7.0399999999999991</v>
      </c>
      <c r="H2020">
        <f t="shared" si="127"/>
        <v>5.2799999999999994</v>
      </c>
      <c r="I2020">
        <f t="shared" si="129"/>
        <v>7.919999999999999</v>
      </c>
      <c r="J2020" s="154"/>
    </row>
    <row r="2021" spans="1:10">
      <c r="A2021" t="s">
        <v>239</v>
      </c>
      <c r="B2021" s="153" t="s">
        <v>2232</v>
      </c>
      <c r="C2021" s="154">
        <v>54.71</v>
      </c>
      <c r="D2021" s="154">
        <v>0.59660000000000002</v>
      </c>
      <c r="E2021" s="154">
        <v>0.152</v>
      </c>
      <c r="F2021" s="155">
        <f t="shared" si="128"/>
        <v>9.1199999999999992</v>
      </c>
      <c r="G2021">
        <f t="shared" si="126"/>
        <v>6.0799999999999992</v>
      </c>
      <c r="H2021">
        <f t="shared" si="127"/>
        <v>4.5599999999999996</v>
      </c>
      <c r="I2021">
        <f t="shared" si="129"/>
        <v>6.84</v>
      </c>
      <c r="J2021" s="154"/>
    </row>
    <row r="2022" spans="1:10">
      <c r="A2022" t="s">
        <v>239</v>
      </c>
      <c r="B2022" s="153" t="s">
        <v>2233</v>
      </c>
      <c r="C2022" s="154">
        <v>72.3</v>
      </c>
      <c r="D2022" s="154">
        <v>0.59660000000000002</v>
      </c>
      <c r="E2022" s="154">
        <v>0.20400000000000001</v>
      </c>
      <c r="F2022" s="155">
        <f t="shared" si="128"/>
        <v>12.24</v>
      </c>
      <c r="G2022">
        <f t="shared" si="126"/>
        <v>8.16</v>
      </c>
      <c r="H2022">
        <f t="shared" si="127"/>
        <v>6.12</v>
      </c>
      <c r="I2022">
        <f t="shared" si="129"/>
        <v>9.18</v>
      </c>
      <c r="J2022" s="154"/>
    </row>
    <row r="2023" spans="1:10">
      <c r="A2023" t="s">
        <v>239</v>
      </c>
      <c r="B2023" s="153" t="s">
        <v>2234</v>
      </c>
      <c r="C2023" s="154">
        <v>98.2</v>
      </c>
      <c r="D2023" s="154">
        <v>0.59660000000000002</v>
      </c>
      <c r="E2023" s="154">
        <v>0.27599999999999997</v>
      </c>
      <c r="F2023" s="155">
        <f t="shared" si="128"/>
        <v>16.559999999999999</v>
      </c>
      <c r="G2023">
        <f t="shared" si="126"/>
        <v>11.04</v>
      </c>
      <c r="H2023">
        <f t="shared" si="127"/>
        <v>8.2799999999999994</v>
      </c>
      <c r="I2023">
        <f t="shared" si="129"/>
        <v>12.419999999999998</v>
      </c>
      <c r="J2023" s="154"/>
    </row>
    <row r="2024" spans="1:10">
      <c r="A2024" t="s">
        <v>239</v>
      </c>
      <c r="B2024" s="153" t="s">
        <v>2235</v>
      </c>
      <c r="C2024" s="154">
        <v>122</v>
      </c>
      <c r="D2024" s="154">
        <v>0.59660000000000002</v>
      </c>
      <c r="E2024" s="154">
        <v>0.34</v>
      </c>
      <c r="F2024" s="155">
        <f t="shared" si="128"/>
        <v>20.400000000000002</v>
      </c>
      <c r="G2024">
        <f t="shared" si="126"/>
        <v>13.600000000000001</v>
      </c>
      <c r="H2024">
        <f t="shared" si="127"/>
        <v>10.200000000000001</v>
      </c>
      <c r="I2024">
        <f t="shared" si="129"/>
        <v>15.3</v>
      </c>
      <c r="J2024" s="154"/>
    </row>
    <row r="2025" spans="1:10">
      <c r="A2025" t="s">
        <v>239</v>
      </c>
      <c r="B2025" s="153" t="s">
        <v>2236</v>
      </c>
      <c r="C2025" s="154">
        <v>13.84</v>
      </c>
      <c r="D2025" s="154">
        <v>0.59660000000000002</v>
      </c>
      <c r="E2025" s="154">
        <v>0.04</v>
      </c>
      <c r="F2025" s="155">
        <f t="shared" si="128"/>
        <v>2.4</v>
      </c>
      <c r="G2025">
        <f t="shared" si="126"/>
        <v>1.5999999999999999</v>
      </c>
      <c r="H2025">
        <f t="shared" si="127"/>
        <v>1.2</v>
      </c>
      <c r="I2025">
        <f t="shared" si="129"/>
        <v>1.7999999999999998</v>
      </c>
      <c r="J2025" s="154"/>
    </row>
    <row r="2026" spans="1:10">
      <c r="A2026" t="s">
        <v>239</v>
      </c>
      <c r="B2026" s="153" t="s">
        <v>2237</v>
      </c>
      <c r="C2026" s="154">
        <v>143</v>
      </c>
      <c r="D2026" s="154">
        <v>0.59660000000000002</v>
      </c>
      <c r="E2026" s="154">
        <v>0.4</v>
      </c>
      <c r="F2026" s="155">
        <f t="shared" si="128"/>
        <v>24</v>
      </c>
      <c r="G2026">
        <f t="shared" si="126"/>
        <v>16</v>
      </c>
      <c r="H2026">
        <f t="shared" si="127"/>
        <v>12</v>
      </c>
      <c r="I2026">
        <f t="shared" si="129"/>
        <v>18</v>
      </c>
      <c r="J2026" s="154"/>
    </row>
    <row r="2027" spans="1:10">
      <c r="A2027" t="s">
        <v>239</v>
      </c>
      <c r="B2027" s="153" t="s">
        <v>2238</v>
      </c>
      <c r="C2027" s="154">
        <v>159</v>
      </c>
      <c r="D2027" s="154">
        <v>0.59660000000000002</v>
      </c>
      <c r="E2027" s="154">
        <v>0.44400000000000006</v>
      </c>
      <c r="F2027" s="155">
        <f t="shared" si="128"/>
        <v>26.640000000000004</v>
      </c>
      <c r="G2027">
        <f t="shared" si="126"/>
        <v>17.760000000000002</v>
      </c>
      <c r="H2027">
        <f t="shared" si="127"/>
        <v>13.320000000000002</v>
      </c>
      <c r="I2027">
        <f t="shared" si="129"/>
        <v>19.980000000000004</v>
      </c>
      <c r="J2027" s="154"/>
    </row>
    <row r="2028" spans="1:10">
      <c r="A2028" t="s">
        <v>239</v>
      </c>
      <c r="B2028" s="153" t="s">
        <v>2239</v>
      </c>
      <c r="C2028" s="154">
        <v>22.81</v>
      </c>
      <c r="D2028" s="154">
        <v>0.59660000000000002</v>
      </c>
      <c r="E2028" s="154">
        <v>6.4000000000000001E-2</v>
      </c>
      <c r="F2028" s="155">
        <f t="shared" si="128"/>
        <v>3.84</v>
      </c>
      <c r="G2028">
        <f t="shared" si="126"/>
        <v>2.5599999999999996</v>
      </c>
      <c r="H2028">
        <f t="shared" si="127"/>
        <v>1.92</v>
      </c>
      <c r="I2028">
        <f t="shared" si="129"/>
        <v>2.88</v>
      </c>
      <c r="J2028" s="154"/>
    </row>
    <row r="2029" spans="1:10">
      <c r="A2029" t="s">
        <v>239</v>
      </c>
      <c r="B2029" s="153" t="s">
        <v>2240</v>
      </c>
      <c r="C2029" s="154">
        <v>35.909999999999997</v>
      </c>
      <c r="D2029" s="154">
        <v>0.59660000000000002</v>
      </c>
      <c r="E2029" s="154">
        <v>0.1</v>
      </c>
      <c r="F2029" s="155">
        <f t="shared" si="128"/>
        <v>6</v>
      </c>
      <c r="G2029">
        <f t="shared" si="126"/>
        <v>4</v>
      </c>
      <c r="H2029">
        <f t="shared" si="127"/>
        <v>3</v>
      </c>
      <c r="I2029">
        <f t="shared" si="129"/>
        <v>4.5</v>
      </c>
      <c r="J2029" s="154"/>
    </row>
    <row r="2030" spans="1:10">
      <c r="A2030" t="s">
        <v>239</v>
      </c>
      <c r="B2030" s="153" t="s">
        <v>2241</v>
      </c>
      <c r="C2030" s="154">
        <v>45.3</v>
      </c>
      <c r="D2030" s="154">
        <v>0.60821800000000004</v>
      </c>
      <c r="E2030" s="154">
        <v>0.128</v>
      </c>
      <c r="F2030" s="155">
        <f t="shared" si="128"/>
        <v>7.68</v>
      </c>
      <c r="G2030">
        <f t="shared" si="126"/>
        <v>5.1199999999999992</v>
      </c>
      <c r="H2030">
        <f t="shared" si="127"/>
        <v>3.84</v>
      </c>
      <c r="I2030">
        <f t="shared" si="129"/>
        <v>5.76</v>
      </c>
      <c r="J2030" s="154"/>
    </row>
    <row r="2031" spans="1:10">
      <c r="A2031" t="s">
        <v>239</v>
      </c>
      <c r="B2031" s="153" t="s">
        <v>2242</v>
      </c>
      <c r="C2031" s="154">
        <v>49.6</v>
      </c>
      <c r="D2031" s="154">
        <v>0.60821800000000004</v>
      </c>
      <c r="E2031" s="154">
        <v>0.14000000000000001</v>
      </c>
      <c r="F2031" s="155">
        <f t="shared" si="128"/>
        <v>8.4</v>
      </c>
      <c r="G2031">
        <f t="shared" si="126"/>
        <v>5.6</v>
      </c>
      <c r="H2031">
        <f t="shared" si="127"/>
        <v>4.2</v>
      </c>
      <c r="I2031">
        <f t="shared" si="129"/>
        <v>6.3000000000000007</v>
      </c>
      <c r="J2031" s="154"/>
    </row>
    <row r="2032" spans="1:10">
      <c r="A2032" t="s">
        <v>239</v>
      </c>
      <c r="B2032" s="153" t="s">
        <v>2243</v>
      </c>
      <c r="C2032" s="154">
        <v>55.9</v>
      </c>
      <c r="D2032" s="154">
        <v>0.60821800000000004</v>
      </c>
      <c r="E2032" s="154">
        <v>0.156</v>
      </c>
      <c r="F2032" s="155">
        <f t="shared" si="128"/>
        <v>9.36</v>
      </c>
      <c r="G2032">
        <f t="shared" si="126"/>
        <v>6.2399999999999993</v>
      </c>
      <c r="H2032">
        <f t="shared" si="127"/>
        <v>4.68</v>
      </c>
      <c r="I2032">
        <f t="shared" si="129"/>
        <v>7.02</v>
      </c>
      <c r="J2032" s="154"/>
    </row>
    <row r="2033" spans="1:10">
      <c r="A2033" t="s">
        <v>239</v>
      </c>
      <c r="B2033" s="153" t="s">
        <v>2244</v>
      </c>
      <c r="C2033" s="154">
        <v>62.9</v>
      </c>
      <c r="D2033" s="154">
        <v>0.60821800000000004</v>
      </c>
      <c r="E2033" s="154">
        <v>0.17599999999999999</v>
      </c>
      <c r="F2033" s="155">
        <f t="shared" si="128"/>
        <v>10.559999999999999</v>
      </c>
      <c r="G2033">
        <f t="shared" si="126"/>
        <v>7.0399999999999991</v>
      </c>
      <c r="H2033">
        <f t="shared" si="127"/>
        <v>5.2799999999999994</v>
      </c>
      <c r="I2033">
        <f t="shared" si="129"/>
        <v>7.919999999999999</v>
      </c>
      <c r="J2033" s="154"/>
    </row>
    <row r="2034" spans="1:10">
      <c r="A2034" t="s">
        <v>239</v>
      </c>
      <c r="B2034" s="153" t="s">
        <v>2245</v>
      </c>
      <c r="C2034" s="154">
        <v>70.099999999999994</v>
      </c>
      <c r="D2034" s="154">
        <v>0.60821800000000004</v>
      </c>
      <c r="E2034" s="154">
        <v>0.19600000000000001</v>
      </c>
      <c r="F2034" s="155">
        <f t="shared" si="128"/>
        <v>11.76</v>
      </c>
      <c r="G2034">
        <f t="shared" si="126"/>
        <v>7.84</v>
      </c>
      <c r="H2034">
        <f t="shared" si="127"/>
        <v>5.88</v>
      </c>
      <c r="I2034">
        <f t="shared" si="129"/>
        <v>8.82</v>
      </c>
      <c r="J2034" s="154"/>
    </row>
    <row r="2035" spans="1:10">
      <c r="A2035" t="s">
        <v>239</v>
      </c>
      <c r="B2035" s="153" t="s">
        <v>2246</v>
      </c>
      <c r="C2035" s="154">
        <v>76</v>
      </c>
      <c r="D2035" s="154">
        <v>0.60821800000000004</v>
      </c>
      <c r="E2035" s="154">
        <v>0.21200000000000002</v>
      </c>
      <c r="F2035" s="155">
        <f t="shared" si="128"/>
        <v>12.72</v>
      </c>
      <c r="G2035">
        <f t="shared" si="126"/>
        <v>8.48</v>
      </c>
      <c r="H2035">
        <f t="shared" si="127"/>
        <v>6.36</v>
      </c>
      <c r="I2035">
        <f t="shared" si="129"/>
        <v>9.5400000000000009</v>
      </c>
      <c r="J2035" s="154"/>
    </row>
    <row r="2036" spans="1:10">
      <c r="A2036" t="s">
        <v>239</v>
      </c>
      <c r="B2036" s="153" t="s">
        <v>2247</v>
      </c>
      <c r="C2036" s="154">
        <v>85.7</v>
      </c>
      <c r="D2036" s="154">
        <v>0.60821800000000004</v>
      </c>
      <c r="E2036" s="154">
        <v>0.24</v>
      </c>
      <c r="F2036" s="155">
        <f t="shared" si="128"/>
        <v>14.399999999999999</v>
      </c>
      <c r="G2036">
        <f t="shared" si="126"/>
        <v>9.5999999999999979</v>
      </c>
      <c r="H2036">
        <f t="shared" si="127"/>
        <v>7.1999999999999993</v>
      </c>
      <c r="I2036">
        <f t="shared" si="129"/>
        <v>10.799999999999999</v>
      </c>
      <c r="J2036" s="154"/>
    </row>
    <row r="2037" spans="1:10">
      <c r="A2037" t="s">
        <v>239</v>
      </c>
      <c r="B2037" s="153" t="s">
        <v>2248</v>
      </c>
      <c r="C2037" s="154">
        <v>85.7</v>
      </c>
      <c r="D2037" s="154">
        <v>0.60799999999999998</v>
      </c>
      <c r="E2037" s="154">
        <v>0.2</v>
      </c>
      <c r="F2037" s="155">
        <f t="shared" si="128"/>
        <v>12</v>
      </c>
      <c r="G2037">
        <f t="shared" si="126"/>
        <v>8</v>
      </c>
      <c r="H2037">
        <f t="shared" si="127"/>
        <v>6</v>
      </c>
      <c r="I2037">
        <f t="shared" si="129"/>
        <v>9</v>
      </c>
      <c r="J2037" s="154"/>
    </row>
    <row r="2038" spans="1:10">
      <c r="A2038" t="s">
        <v>239</v>
      </c>
      <c r="B2038" s="153" t="s">
        <v>2249</v>
      </c>
      <c r="C2038" s="154">
        <v>93.9</v>
      </c>
      <c r="D2038" s="154">
        <v>0.60821800000000004</v>
      </c>
      <c r="E2038" s="154">
        <v>0.26400000000000001</v>
      </c>
      <c r="F2038" s="155">
        <f t="shared" si="128"/>
        <v>15.84</v>
      </c>
      <c r="G2038">
        <f t="shared" si="126"/>
        <v>10.559999999999999</v>
      </c>
      <c r="H2038">
        <f t="shared" si="127"/>
        <v>7.92</v>
      </c>
      <c r="I2038">
        <f t="shared" si="129"/>
        <v>11.879999999999999</v>
      </c>
      <c r="J2038" s="154"/>
    </row>
    <row r="2039" spans="1:10">
      <c r="A2039" t="s">
        <v>239</v>
      </c>
      <c r="B2039" s="153" t="s">
        <v>2250</v>
      </c>
      <c r="C2039" s="154">
        <v>104</v>
      </c>
      <c r="D2039" s="154">
        <v>0.60821800000000004</v>
      </c>
      <c r="E2039" s="154">
        <v>0.29199999999999998</v>
      </c>
      <c r="F2039" s="155">
        <f t="shared" si="128"/>
        <v>17.52</v>
      </c>
      <c r="G2039">
        <f t="shared" si="126"/>
        <v>11.68</v>
      </c>
      <c r="H2039">
        <f t="shared" si="127"/>
        <v>8.76</v>
      </c>
      <c r="I2039">
        <f t="shared" si="129"/>
        <v>13.14</v>
      </c>
      <c r="J2039" s="154"/>
    </row>
    <row r="2040" spans="1:10">
      <c r="A2040" t="s">
        <v>239</v>
      </c>
      <c r="B2040" s="153" t="s">
        <v>2251</v>
      </c>
      <c r="C2040" s="154">
        <v>114</v>
      </c>
      <c r="D2040" s="154">
        <v>0.60821800000000004</v>
      </c>
      <c r="E2040" s="154">
        <v>0.32</v>
      </c>
      <c r="F2040" s="155">
        <f t="shared" si="128"/>
        <v>19.2</v>
      </c>
      <c r="G2040">
        <f t="shared" si="126"/>
        <v>12.799999999999999</v>
      </c>
      <c r="H2040">
        <f t="shared" si="127"/>
        <v>9.6</v>
      </c>
      <c r="I2040">
        <f t="shared" si="129"/>
        <v>14.399999999999999</v>
      </c>
      <c r="J2040" s="154"/>
    </row>
    <row r="2041" spans="1:10">
      <c r="A2041" t="s">
        <v>239</v>
      </c>
      <c r="B2041" s="153" t="s">
        <v>2252</v>
      </c>
      <c r="C2041" s="154">
        <v>121</v>
      </c>
      <c r="D2041" s="154">
        <v>0.60821800000000004</v>
      </c>
      <c r="E2041" s="154">
        <v>0.34</v>
      </c>
      <c r="F2041" s="155">
        <f t="shared" si="128"/>
        <v>20.400000000000002</v>
      </c>
      <c r="G2041">
        <f t="shared" si="126"/>
        <v>13.600000000000001</v>
      </c>
      <c r="H2041">
        <f t="shared" si="127"/>
        <v>10.200000000000001</v>
      </c>
      <c r="I2041">
        <f t="shared" si="129"/>
        <v>15.3</v>
      </c>
      <c r="J2041" s="154"/>
    </row>
    <row r="2042" spans="1:10">
      <c r="A2042" t="s">
        <v>239</v>
      </c>
      <c r="B2042" s="153" t="s">
        <v>2253</v>
      </c>
      <c r="C2042" s="154">
        <v>128</v>
      </c>
      <c r="D2042" s="154">
        <v>0.60821800000000004</v>
      </c>
      <c r="E2042" s="154">
        <v>0.36</v>
      </c>
      <c r="F2042" s="155">
        <f t="shared" si="128"/>
        <v>21.599999999999998</v>
      </c>
      <c r="G2042">
        <f t="shared" si="126"/>
        <v>14.399999999999999</v>
      </c>
      <c r="H2042">
        <f t="shared" si="127"/>
        <v>10.799999999999999</v>
      </c>
      <c r="I2042">
        <f t="shared" si="129"/>
        <v>16.2</v>
      </c>
      <c r="J2042" s="154"/>
    </row>
    <row r="2043" spans="1:10">
      <c r="A2043" t="s">
        <v>239</v>
      </c>
      <c r="B2043" s="153" t="s">
        <v>2254</v>
      </c>
      <c r="C2043" s="154">
        <v>140</v>
      </c>
      <c r="D2043" s="154">
        <v>0.60821800000000004</v>
      </c>
      <c r="E2043" s="154">
        <v>0.39200000000000002</v>
      </c>
      <c r="F2043" s="155">
        <f t="shared" si="128"/>
        <v>23.52</v>
      </c>
      <c r="G2043">
        <f t="shared" si="126"/>
        <v>15.68</v>
      </c>
      <c r="H2043">
        <f t="shared" si="127"/>
        <v>11.76</v>
      </c>
      <c r="I2043">
        <f t="shared" si="129"/>
        <v>17.64</v>
      </c>
      <c r="J2043" s="154"/>
    </row>
    <row r="2044" spans="1:10">
      <c r="A2044" t="s">
        <v>239</v>
      </c>
      <c r="B2044" s="153" t="s">
        <v>2255</v>
      </c>
      <c r="C2044" s="154">
        <v>18.7</v>
      </c>
      <c r="D2044" s="154">
        <v>0.60821800000000004</v>
      </c>
      <c r="E2044" s="154">
        <v>5.2000000000000005E-2</v>
      </c>
      <c r="F2044" s="155">
        <f t="shared" si="128"/>
        <v>3.12</v>
      </c>
      <c r="G2044">
        <f t="shared" si="126"/>
        <v>2.08</v>
      </c>
      <c r="H2044">
        <f t="shared" si="127"/>
        <v>1.56</v>
      </c>
      <c r="I2044">
        <f t="shared" si="129"/>
        <v>2.34</v>
      </c>
      <c r="J2044" s="154"/>
    </row>
    <row r="2045" spans="1:10">
      <c r="A2045" t="s">
        <v>239</v>
      </c>
      <c r="B2045" s="153" t="s">
        <v>2256</v>
      </c>
      <c r="C2045" s="154">
        <v>152</v>
      </c>
      <c r="D2045" s="154">
        <v>0.60821800000000004</v>
      </c>
      <c r="E2045" s="154">
        <v>0.42400000000000004</v>
      </c>
      <c r="F2045" s="155">
        <f t="shared" si="128"/>
        <v>25.44</v>
      </c>
      <c r="G2045">
        <f t="shared" si="126"/>
        <v>16.96</v>
      </c>
      <c r="H2045">
        <f t="shared" si="127"/>
        <v>12.72</v>
      </c>
      <c r="I2045">
        <f t="shared" si="129"/>
        <v>19.080000000000002</v>
      </c>
      <c r="J2045" s="154"/>
    </row>
    <row r="2046" spans="1:10">
      <c r="A2046" t="s">
        <v>239</v>
      </c>
      <c r="B2046" s="153" t="s">
        <v>2257</v>
      </c>
      <c r="C2046" s="154">
        <v>23.3</v>
      </c>
      <c r="D2046" s="154">
        <v>0.68797399999999997</v>
      </c>
      <c r="E2046" s="154">
        <v>6.4000000000000001E-2</v>
      </c>
      <c r="F2046" s="155">
        <f t="shared" si="128"/>
        <v>3.84</v>
      </c>
      <c r="G2046">
        <f t="shared" si="126"/>
        <v>2.5599999999999996</v>
      </c>
      <c r="H2046">
        <f t="shared" si="127"/>
        <v>1.92</v>
      </c>
      <c r="I2046">
        <f t="shared" si="129"/>
        <v>2.88</v>
      </c>
      <c r="J2046" s="154"/>
    </row>
    <row r="2047" spans="1:10">
      <c r="A2047" t="s">
        <v>239</v>
      </c>
      <c r="B2047" s="153" t="s">
        <v>2258</v>
      </c>
      <c r="C2047" s="154">
        <v>26</v>
      </c>
      <c r="D2047" s="154">
        <v>0.60821800000000004</v>
      </c>
      <c r="E2047" s="154">
        <v>7.1999999999999995E-2</v>
      </c>
      <c r="F2047" s="155">
        <f t="shared" si="128"/>
        <v>4.3199999999999994</v>
      </c>
      <c r="G2047">
        <f t="shared" si="126"/>
        <v>2.8799999999999994</v>
      </c>
      <c r="H2047">
        <f t="shared" si="127"/>
        <v>2.1599999999999997</v>
      </c>
      <c r="I2047">
        <f t="shared" si="129"/>
        <v>3.2399999999999993</v>
      </c>
      <c r="J2047" s="154"/>
    </row>
    <row r="2048" spans="1:10">
      <c r="A2048" t="s">
        <v>239</v>
      </c>
      <c r="B2048" s="153" t="s">
        <v>2259</v>
      </c>
      <c r="C2048" s="154">
        <v>29.1</v>
      </c>
      <c r="D2048" s="154">
        <v>0.60821800000000004</v>
      </c>
      <c r="E2048" s="154">
        <v>0.08</v>
      </c>
      <c r="F2048" s="155">
        <f t="shared" si="128"/>
        <v>4.8</v>
      </c>
      <c r="G2048">
        <f t="shared" si="126"/>
        <v>3.1999999999999997</v>
      </c>
      <c r="H2048">
        <f t="shared" si="127"/>
        <v>2.4</v>
      </c>
      <c r="I2048">
        <f t="shared" si="129"/>
        <v>3.5999999999999996</v>
      </c>
      <c r="J2048" s="154"/>
    </row>
    <row r="2049" spans="1:10">
      <c r="A2049" t="s">
        <v>239</v>
      </c>
      <c r="B2049" s="153" t="s">
        <v>2260</v>
      </c>
      <c r="C2049" s="154">
        <v>32.700000000000003</v>
      </c>
      <c r="D2049" s="154">
        <v>0.60821800000000004</v>
      </c>
      <c r="E2049" s="154">
        <v>9.1999999999999998E-2</v>
      </c>
      <c r="F2049" s="155">
        <f t="shared" si="128"/>
        <v>5.52</v>
      </c>
      <c r="G2049">
        <f t="shared" si="126"/>
        <v>3.6799999999999997</v>
      </c>
      <c r="H2049">
        <f t="shared" si="127"/>
        <v>2.76</v>
      </c>
      <c r="I2049">
        <f t="shared" si="129"/>
        <v>4.1399999999999997</v>
      </c>
      <c r="J2049" s="154"/>
    </row>
    <row r="2050" spans="1:10">
      <c r="A2050" t="s">
        <v>239</v>
      </c>
      <c r="B2050" s="153" t="s">
        <v>2261</v>
      </c>
      <c r="C2050" s="154">
        <v>36.6</v>
      </c>
      <c r="D2050" s="154">
        <v>0.60821800000000004</v>
      </c>
      <c r="E2050" s="154">
        <v>0.10400000000000001</v>
      </c>
      <c r="F2050" s="155">
        <f t="shared" si="128"/>
        <v>6.24</v>
      </c>
      <c r="G2050">
        <f t="shared" ref="G2050:G2113" si="130">40/60*F2050</f>
        <v>4.16</v>
      </c>
      <c r="H2050">
        <f t="shared" ref="H2050:H2113" si="131">(30/60*F2050)</f>
        <v>3.12</v>
      </c>
      <c r="I2050">
        <f t="shared" si="129"/>
        <v>4.68</v>
      </c>
      <c r="J2050" s="154"/>
    </row>
    <row r="2051" spans="1:10">
      <c r="A2051" t="s">
        <v>239</v>
      </c>
      <c r="B2051" s="153" t="s">
        <v>2262</v>
      </c>
      <c r="C2051" s="154">
        <v>40.1</v>
      </c>
      <c r="D2051" s="154">
        <v>0.60821800000000004</v>
      </c>
      <c r="E2051" s="154">
        <v>0.11200000000000002</v>
      </c>
      <c r="F2051" s="155">
        <f t="shared" ref="F2051:F2114" si="132">E2051*60</f>
        <v>6.7200000000000006</v>
      </c>
      <c r="G2051">
        <f t="shared" si="130"/>
        <v>4.4800000000000004</v>
      </c>
      <c r="H2051">
        <f t="shared" si="131"/>
        <v>3.3600000000000003</v>
      </c>
      <c r="I2051">
        <f t="shared" ref="I2051:I2114" si="133">45/60*F2051</f>
        <v>5.0400000000000009</v>
      </c>
      <c r="J2051" s="154"/>
    </row>
    <row r="2052" spans="1:10">
      <c r="A2052" t="s">
        <v>239</v>
      </c>
      <c r="B2052" s="153" t="s">
        <v>2263</v>
      </c>
      <c r="C2052" s="154">
        <v>23.43</v>
      </c>
      <c r="D2052" s="154">
        <v>0.61229999999999996</v>
      </c>
      <c r="E2052" s="154">
        <v>6.4000000000000001E-2</v>
      </c>
      <c r="F2052" s="155">
        <f t="shared" si="132"/>
        <v>3.84</v>
      </c>
      <c r="G2052">
        <f t="shared" si="130"/>
        <v>2.5599999999999996</v>
      </c>
      <c r="H2052">
        <f t="shared" si="131"/>
        <v>1.92</v>
      </c>
      <c r="I2052">
        <f t="shared" si="133"/>
        <v>2.88</v>
      </c>
      <c r="J2052" s="154"/>
    </row>
    <row r="2053" spans="1:10">
      <c r="A2053" t="s">
        <v>239</v>
      </c>
      <c r="B2053" s="153" t="s">
        <v>2264</v>
      </c>
      <c r="C2053" s="154">
        <v>34.68</v>
      </c>
      <c r="D2053" s="154">
        <v>0.61229999999999996</v>
      </c>
      <c r="E2053" s="154">
        <v>9.6000000000000002E-2</v>
      </c>
      <c r="F2053" s="155">
        <f t="shared" si="132"/>
        <v>5.76</v>
      </c>
      <c r="G2053">
        <f t="shared" si="130"/>
        <v>3.84</v>
      </c>
      <c r="H2053">
        <f t="shared" si="131"/>
        <v>2.88</v>
      </c>
      <c r="I2053">
        <f t="shared" si="133"/>
        <v>4.32</v>
      </c>
      <c r="J2053" s="154"/>
    </row>
    <row r="2054" spans="1:10">
      <c r="A2054" t="s">
        <v>239</v>
      </c>
      <c r="B2054" s="153" t="s">
        <v>2265</v>
      </c>
      <c r="C2054" s="154">
        <v>0.24</v>
      </c>
      <c r="D2054" s="154">
        <v>6.2799999999999995E-2</v>
      </c>
      <c r="E2054" s="154">
        <v>0.01</v>
      </c>
      <c r="F2054" s="155">
        <f t="shared" si="132"/>
        <v>0.6</v>
      </c>
      <c r="G2054">
        <f t="shared" si="130"/>
        <v>0.39999999999999997</v>
      </c>
      <c r="H2054">
        <f t="shared" si="131"/>
        <v>0.3</v>
      </c>
      <c r="I2054">
        <f t="shared" si="133"/>
        <v>0.44999999999999996</v>
      </c>
      <c r="J2054" s="154"/>
    </row>
    <row r="2055" spans="1:10">
      <c r="A2055" t="s">
        <v>239</v>
      </c>
      <c r="B2055" s="153" t="s">
        <v>2266</v>
      </c>
      <c r="C2055" s="154">
        <v>0.36</v>
      </c>
      <c r="D2055" s="154">
        <v>6.2799999999999995E-2</v>
      </c>
      <c r="E2055" s="154">
        <v>0.01</v>
      </c>
      <c r="F2055" s="155">
        <f t="shared" si="132"/>
        <v>0.6</v>
      </c>
      <c r="G2055">
        <f t="shared" si="130"/>
        <v>0.39999999999999997</v>
      </c>
      <c r="H2055">
        <f t="shared" si="131"/>
        <v>0.3</v>
      </c>
      <c r="I2055">
        <f t="shared" si="133"/>
        <v>0.44999999999999996</v>
      </c>
      <c r="J2055" s="154"/>
    </row>
    <row r="2056" spans="1:10">
      <c r="A2056" t="s">
        <v>239</v>
      </c>
      <c r="B2056" s="153" t="s">
        <v>2267</v>
      </c>
      <c r="C2056" s="154">
        <v>0.47</v>
      </c>
      <c r="D2056" s="154">
        <v>6.2799999999999995E-2</v>
      </c>
      <c r="E2056" s="154">
        <v>0.01</v>
      </c>
      <c r="F2056" s="155">
        <f t="shared" si="132"/>
        <v>0.6</v>
      </c>
      <c r="G2056">
        <f t="shared" si="130"/>
        <v>0.39999999999999997</v>
      </c>
      <c r="H2056">
        <f t="shared" si="131"/>
        <v>0.3</v>
      </c>
      <c r="I2056">
        <f t="shared" si="133"/>
        <v>0.44999999999999996</v>
      </c>
      <c r="J2056" s="154"/>
    </row>
    <row r="2057" spans="1:10">
      <c r="A2057" t="s">
        <v>239</v>
      </c>
      <c r="B2057" s="153" t="s">
        <v>2268</v>
      </c>
      <c r="C2057" s="154">
        <v>0.55000000000000004</v>
      </c>
      <c r="D2057" s="154">
        <v>6.2799999999999995E-2</v>
      </c>
      <c r="E2057" s="154">
        <v>0.01</v>
      </c>
      <c r="F2057" s="155">
        <f t="shared" si="132"/>
        <v>0.6</v>
      </c>
      <c r="G2057">
        <f t="shared" si="130"/>
        <v>0.39999999999999997</v>
      </c>
      <c r="H2057">
        <f t="shared" si="131"/>
        <v>0.3</v>
      </c>
      <c r="I2057">
        <f t="shared" si="133"/>
        <v>0.44999999999999996</v>
      </c>
      <c r="J2057" s="154"/>
    </row>
    <row r="2058" spans="1:10">
      <c r="A2058" t="s">
        <v>239</v>
      </c>
      <c r="B2058" s="153" t="s">
        <v>2269</v>
      </c>
      <c r="C2058" s="154">
        <v>0.57999999999999996</v>
      </c>
      <c r="D2058" s="154">
        <v>6.2799999999999995E-2</v>
      </c>
      <c r="E2058" s="154">
        <v>0.01</v>
      </c>
      <c r="F2058" s="155">
        <f t="shared" si="132"/>
        <v>0.6</v>
      </c>
      <c r="G2058">
        <f t="shared" si="130"/>
        <v>0.39999999999999997</v>
      </c>
      <c r="H2058">
        <f t="shared" si="131"/>
        <v>0.3</v>
      </c>
      <c r="I2058">
        <f t="shared" si="133"/>
        <v>0.44999999999999996</v>
      </c>
      <c r="J2058" s="154"/>
    </row>
    <row r="2059" spans="1:10">
      <c r="A2059" t="s">
        <v>239</v>
      </c>
      <c r="B2059" s="153" t="s">
        <v>2270</v>
      </c>
      <c r="C2059" s="154">
        <v>0.68</v>
      </c>
      <c r="D2059" s="154">
        <v>6.2799999999999995E-2</v>
      </c>
      <c r="E2059" s="154">
        <v>0.01</v>
      </c>
      <c r="F2059" s="155">
        <f t="shared" si="132"/>
        <v>0.6</v>
      </c>
      <c r="G2059">
        <f t="shared" si="130"/>
        <v>0.39999999999999997</v>
      </c>
      <c r="H2059">
        <f t="shared" si="131"/>
        <v>0.3</v>
      </c>
      <c r="I2059">
        <f t="shared" si="133"/>
        <v>0.44999999999999996</v>
      </c>
      <c r="J2059" s="154"/>
    </row>
    <row r="2060" spans="1:10">
      <c r="A2060" t="s">
        <v>239</v>
      </c>
      <c r="B2060" s="153" t="s">
        <v>2271</v>
      </c>
      <c r="C2060" s="154">
        <v>0.79</v>
      </c>
      <c r="D2060" s="154">
        <v>6.2799999999999995E-2</v>
      </c>
      <c r="E2060" s="154">
        <v>0.01</v>
      </c>
      <c r="F2060" s="155">
        <f t="shared" si="132"/>
        <v>0.6</v>
      </c>
      <c r="G2060">
        <f t="shared" si="130"/>
        <v>0.39999999999999997</v>
      </c>
      <c r="H2060">
        <f t="shared" si="131"/>
        <v>0.3</v>
      </c>
      <c r="I2060">
        <f t="shared" si="133"/>
        <v>0.44999999999999996</v>
      </c>
      <c r="J2060" s="154"/>
    </row>
    <row r="2061" spans="1:10">
      <c r="A2061" t="s">
        <v>239</v>
      </c>
      <c r="B2061" s="153" t="s">
        <v>2272</v>
      </c>
      <c r="C2061" s="154">
        <v>0.89</v>
      </c>
      <c r="D2061" s="154">
        <v>6.2799999999999995E-2</v>
      </c>
      <c r="E2061" s="154">
        <v>0.01</v>
      </c>
      <c r="F2061" s="155">
        <f t="shared" si="132"/>
        <v>0.6</v>
      </c>
      <c r="G2061">
        <f t="shared" si="130"/>
        <v>0.39999999999999997</v>
      </c>
      <c r="H2061">
        <f t="shared" si="131"/>
        <v>0.3</v>
      </c>
      <c r="I2061">
        <f t="shared" si="133"/>
        <v>0.44999999999999996</v>
      </c>
      <c r="J2061" s="154"/>
    </row>
    <row r="2062" spans="1:10">
      <c r="A2062" t="s">
        <v>239</v>
      </c>
      <c r="B2062" s="153" t="s">
        <v>2273</v>
      </c>
      <c r="C2062" s="154">
        <v>0.93</v>
      </c>
      <c r="D2062" s="154">
        <v>6.2799999999999995E-2</v>
      </c>
      <c r="E2062" s="154">
        <v>0.01</v>
      </c>
      <c r="F2062" s="155">
        <f t="shared" si="132"/>
        <v>0.6</v>
      </c>
      <c r="G2062">
        <f t="shared" si="130"/>
        <v>0.39999999999999997</v>
      </c>
      <c r="H2062">
        <f t="shared" si="131"/>
        <v>0.3</v>
      </c>
      <c r="I2062">
        <f t="shared" si="133"/>
        <v>0.44999999999999996</v>
      </c>
      <c r="J2062" s="154"/>
    </row>
    <row r="2063" spans="1:10">
      <c r="A2063" t="s">
        <v>239</v>
      </c>
      <c r="B2063" s="153" t="s">
        <v>2274</v>
      </c>
      <c r="C2063" s="154">
        <v>0.97</v>
      </c>
      <c r="D2063" s="154">
        <v>6.2799999999999995E-2</v>
      </c>
      <c r="E2063" s="154">
        <v>0.01</v>
      </c>
      <c r="F2063" s="155">
        <f t="shared" si="132"/>
        <v>0.6</v>
      </c>
      <c r="G2063">
        <f t="shared" si="130"/>
        <v>0.39999999999999997</v>
      </c>
      <c r="H2063">
        <f t="shared" si="131"/>
        <v>0.3</v>
      </c>
      <c r="I2063">
        <f t="shared" si="133"/>
        <v>0.44999999999999996</v>
      </c>
      <c r="J2063" s="154"/>
    </row>
    <row r="2064" spans="1:10">
      <c r="A2064" t="s">
        <v>239</v>
      </c>
      <c r="B2064" s="153" t="s">
        <v>2275</v>
      </c>
      <c r="C2064" s="154">
        <v>1.02</v>
      </c>
      <c r="D2064" s="154">
        <v>6.2799999999999995E-2</v>
      </c>
      <c r="E2064" s="154">
        <v>0.01</v>
      </c>
      <c r="F2064" s="155">
        <f t="shared" si="132"/>
        <v>0.6</v>
      </c>
      <c r="G2064">
        <f t="shared" si="130"/>
        <v>0.39999999999999997</v>
      </c>
      <c r="H2064">
        <f t="shared" si="131"/>
        <v>0.3</v>
      </c>
      <c r="I2064">
        <f t="shared" si="133"/>
        <v>0.44999999999999996</v>
      </c>
      <c r="J2064" s="154"/>
    </row>
    <row r="2065" spans="1:10">
      <c r="A2065" t="s">
        <v>239</v>
      </c>
      <c r="B2065" s="153" t="s">
        <v>2276</v>
      </c>
      <c r="C2065" s="154">
        <v>1.08</v>
      </c>
      <c r="D2065" s="154">
        <v>6.2799999999999995E-2</v>
      </c>
      <c r="E2065" s="154">
        <v>0.01</v>
      </c>
      <c r="F2065" s="155">
        <f t="shared" si="132"/>
        <v>0.6</v>
      </c>
      <c r="G2065">
        <f t="shared" si="130"/>
        <v>0.39999999999999997</v>
      </c>
      <c r="H2065">
        <f t="shared" si="131"/>
        <v>0.3</v>
      </c>
      <c r="I2065">
        <f t="shared" si="133"/>
        <v>0.44999999999999996</v>
      </c>
      <c r="J2065" s="154"/>
    </row>
    <row r="2066" spans="1:10">
      <c r="A2066" t="s">
        <v>239</v>
      </c>
      <c r="B2066" s="153" t="s">
        <v>2277</v>
      </c>
      <c r="C2066" s="154">
        <v>1.19</v>
      </c>
      <c r="D2066" s="154">
        <v>6.2799999999999995E-2</v>
      </c>
      <c r="E2066" s="154">
        <v>0.01</v>
      </c>
      <c r="F2066" s="155">
        <f t="shared" si="132"/>
        <v>0.6</v>
      </c>
      <c r="G2066">
        <f t="shared" si="130"/>
        <v>0.39999999999999997</v>
      </c>
      <c r="H2066">
        <f t="shared" si="131"/>
        <v>0.3</v>
      </c>
      <c r="I2066">
        <f t="shared" si="133"/>
        <v>0.44999999999999996</v>
      </c>
      <c r="J2066" s="154"/>
    </row>
    <row r="2067" spans="1:10">
      <c r="A2067" t="s">
        <v>239</v>
      </c>
      <c r="B2067" s="153" t="s">
        <v>2278</v>
      </c>
      <c r="C2067" s="154">
        <v>1.26</v>
      </c>
      <c r="D2067" s="154">
        <v>6.2799999999999995E-2</v>
      </c>
      <c r="E2067" s="154">
        <v>0.01</v>
      </c>
      <c r="F2067" s="155">
        <f t="shared" si="132"/>
        <v>0.6</v>
      </c>
      <c r="G2067">
        <f t="shared" si="130"/>
        <v>0.39999999999999997</v>
      </c>
      <c r="H2067">
        <f t="shared" si="131"/>
        <v>0.3</v>
      </c>
      <c r="I2067">
        <f t="shared" si="133"/>
        <v>0.44999999999999996</v>
      </c>
      <c r="J2067" s="154"/>
    </row>
    <row r="2068" spans="1:10">
      <c r="A2068" t="s">
        <v>239</v>
      </c>
      <c r="B2068" s="153" t="s">
        <v>2279</v>
      </c>
      <c r="C2068" s="154">
        <v>1.34</v>
      </c>
      <c r="D2068" s="154">
        <v>6.2799999999999995E-2</v>
      </c>
      <c r="E2068" s="154">
        <v>0.01</v>
      </c>
      <c r="F2068" s="155">
        <f t="shared" si="132"/>
        <v>0.6</v>
      </c>
      <c r="G2068">
        <f t="shared" si="130"/>
        <v>0.39999999999999997</v>
      </c>
      <c r="H2068">
        <f t="shared" si="131"/>
        <v>0.3</v>
      </c>
      <c r="I2068">
        <f t="shared" si="133"/>
        <v>0.44999999999999996</v>
      </c>
      <c r="J2068" s="154"/>
    </row>
    <row r="2069" spans="1:10">
      <c r="A2069" t="s">
        <v>239</v>
      </c>
      <c r="B2069" s="153" t="s">
        <v>2280</v>
      </c>
      <c r="C2069" s="154">
        <v>1.42</v>
      </c>
      <c r="D2069" s="154">
        <v>6.2799999999999995E-2</v>
      </c>
      <c r="E2069" s="154">
        <v>0.01</v>
      </c>
      <c r="F2069" s="155">
        <f t="shared" si="132"/>
        <v>0.6</v>
      </c>
      <c r="G2069">
        <f t="shared" si="130"/>
        <v>0.39999999999999997</v>
      </c>
      <c r="H2069">
        <f t="shared" si="131"/>
        <v>0.3</v>
      </c>
      <c r="I2069">
        <f t="shared" si="133"/>
        <v>0.44999999999999996</v>
      </c>
      <c r="J2069" s="154"/>
    </row>
    <row r="2070" spans="1:10">
      <c r="A2070" t="s">
        <v>239</v>
      </c>
      <c r="B2070" s="153" t="s">
        <v>2281</v>
      </c>
      <c r="C2070" s="154">
        <v>1.5</v>
      </c>
      <c r="D2070" s="154">
        <v>6.2799999999999995E-2</v>
      </c>
      <c r="E2070" s="154">
        <v>0.01</v>
      </c>
      <c r="F2070" s="155">
        <f t="shared" si="132"/>
        <v>0.6</v>
      </c>
      <c r="G2070">
        <f t="shared" si="130"/>
        <v>0.39999999999999997</v>
      </c>
      <c r="H2070">
        <f t="shared" si="131"/>
        <v>0.3</v>
      </c>
      <c r="I2070">
        <f t="shared" si="133"/>
        <v>0.44999999999999996</v>
      </c>
      <c r="J2070" s="154"/>
    </row>
    <row r="2071" spans="1:10">
      <c r="A2071" t="s">
        <v>239</v>
      </c>
      <c r="B2071" s="153" t="s">
        <v>2282</v>
      </c>
      <c r="C2071" s="154">
        <v>1.58</v>
      </c>
      <c r="D2071" s="154">
        <v>6.2799999999999995E-2</v>
      </c>
      <c r="E2071" s="154">
        <v>0.01</v>
      </c>
      <c r="F2071" s="155">
        <f t="shared" si="132"/>
        <v>0.6</v>
      </c>
      <c r="G2071">
        <f t="shared" si="130"/>
        <v>0.39999999999999997</v>
      </c>
      <c r="H2071">
        <f t="shared" si="131"/>
        <v>0.3</v>
      </c>
      <c r="I2071">
        <f t="shared" si="133"/>
        <v>0.44999999999999996</v>
      </c>
      <c r="J2071" s="154"/>
    </row>
    <row r="2072" spans="1:10">
      <c r="A2072" t="s">
        <v>239</v>
      </c>
      <c r="B2072" s="153" t="s">
        <v>2283</v>
      </c>
      <c r="C2072" s="154">
        <v>1.65</v>
      </c>
      <c r="D2072" s="154">
        <v>6.2799999999999995E-2</v>
      </c>
      <c r="E2072" s="154">
        <v>0.01</v>
      </c>
      <c r="F2072" s="155">
        <f t="shared" si="132"/>
        <v>0.6</v>
      </c>
      <c r="G2072">
        <f t="shared" si="130"/>
        <v>0.39999999999999997</v>
      </c>
      <c r="H2072">
        <f t="shared" si="131"/>
        <v>0.3</v>
      </c>
      <c r="I2072">
        <f t="shared" si="133"/>
        <v>0.44999999999999996</v>
      </c>
      <c r="J2072" s="154"/>
    </row>
    <row r="2073" spans="1:10">
      <c r="A2073" t="s">
        <v>239</v>
      </c>
      <c r="B2073" s="153" t="s">
        <v>2284</v>
      </c>
      <c r="C2073" s="154">
        <v>1.72</v>
      </c>
      <c r="D2073" s="154">
        <v>6.2799999999999995E-2</v>
      </c>
      <c r="E2073" s="154">
        <v>0.01</v>
      </c>
      <c r="F2073" s="155">
        <f t="shared" si="132"/>
        <v>0.6</v>
      </c>
      <c r="G2073">
        <f t="shared" si="130"/>
        <v>0.39999999999999997</v>
      </c>
      <c r="H2073">
        <f t="shared" si="131"/>
        <v>0.3</v>
      </c>
      <c r="I2073">
        <f t="shared" si="133"/>
        <v>0.44999999999999996</v>
      </c>
      <c r="J2073" s="154"/>
    </row>
    <row r="2074" spans="1:10">
      <c r="A2074" t="s">
        <v>239</v>
      </c>
      <c r="B2074" s="153" t="s">
        <v>2285</v>
      </c>
      <c r="C2074" s="154">
        <v>1.85</v>
      </c>
      <c r="D2074" s="154">
        <v>6.2799999999999995E-2</v>
      </c>
      <c r="E2074" s="154">
        <v>0.01</v>
      </c>
      <c r="F2074" s="155">
        <f t="shared" si="132"/>
        <v>0.6</v>
      </c>
      <c r="G2074">
        <f t="shared" si="130"/>
        <v>0.39999999999999997</v>
      </c>
      <c r="H2074">
        <f t="shared" si="131"/>
        <v>0.3</v>
      </c>
      <c r="I2074">
        <f t="shared" si="133"/>
        <v>0.44999999999999996</v>
      </c>
      <c r="J2074" s="154"/>
    </row>
    <row r="2075" spans="1:10">
      <c r="A2075" t="s">
        <v>239</v>
      </c>
      <c r="B2075" s="153" t="s">
        <v>2286</v>
      </c>
      <c r="C2075" s="154">
        <v>1.97</v>
      </c>
      <c r="D2075" s="154">
        <v>6.2799999999999995E-2</v>
      </c>
      <c r="E2075" s="154">
        <v>0.01</v>
      </c>
      <c r="F2075" s="155">
        <f t="shared" si="132"/>
        <v>0.6</v>
      </c>
      <c r="G2075">
        <f t="shared" si="130"/>
        <v>0.39999999999999997</v>
      </c>
      <c r="H2075">
        <f t="shared" si="131"/>
        <v>0.3</v>
      </c>
      <c r="I2075">
        <f t="shared" si="133"/>
        <v>0.44999999999999996</v>
      </c>
      <c r="J2075" s="154"/>
    </row>
    <row r="2076" spans="1:10">
      <c r="A2076" t="s">
        <v>239</v>
      </c>
      <c r="B2076" s="153" t="s">
        <v>2287</v>
      </c>
      <c r="C2076" s="154">
        <v>2.0699999999999998</v>
      </c>
      <c r="D2076" s="154">
        <v>6.2799999999999995E-2</v>
      </c>
      <c r="E2076" s="154">
        <v>0.01</v>
      </c>
      <c r="F2076" s="155">
        <f t="shared" si="132"/>
        <v>0.6</v>
      </c>
      <c r="G2076">
        <f t="shared" si="130"/>
        <v>0.39999999999999997</v>
      </c>
      <c r="H2076">
        <f t="shared" si="131"/>
        <v>0.3</v>
      </c>
      <c r="I2076">
        <f t="shared" si="133"/>
        <v>0.44999999999999996</v>
      </c>
      <c r="J2076" s="154"/>
    </row>
    <row r="2077" spans="1:10">
      <c r="A2077" t="s">
        <v>239</v>
      </c>
      <c r="B2077" s="153" t="s">
        <v>2288</v>
      </c>
      <c r="C2077" s="154">
        <v>2.16</v>
      </c>
      <c r="D2077" s="154">
        <v>6.2799999999999995E-2</v>
      </c>
      <c r="E2077" s="154">
        <v>0.01</v>
      </c>
      <c r="F2077" s="155">
        <f t="shared" si="132"/>
        <v>0.6</v>
      </c>
      <c r="G2077">
        <f t="shared" si="130"/>
        <v>0.39999999999999997</v>
      </c>
      <c r="H2077">
        <f t="shared" si="131"/>
        <v>0.3</v>
      </c>
      <c r="I2077">
        <f t="shared" si="133"/>
        <v>0.44999999999999996</v>
      </c>
      <c r="J2077" s="154"/>
    </row>
    <row r="2078" spans="1:10">
      <c r="A2078" t="s">
        <v>239</v>
      </c>
      <c r="B2078" s="153" t="s">
        <v>2289</v>
      </c>
      <c r="C2078" s="154">
        <v>2.2400000000000002</v>
      </c>
      <c r="D2078" s="154">
        <v>6.2799999999999995E-2</v>
      </c>
      <c r="E2078" s="154">
        <v>0.01</v>
      </c>
      <c r="F2078" s="155">
        <f t="shared" si="132"/>
        <v>0.6</v>
      </c>
      <c r="G2078">
        <f t="shared" si="130"/>
        <v>0.39999999999999997</v>
      </c>
      <c r="H2078">
        <f t="shared" si="131"/>
        <v>0.3</v>
      </c>
      <c r="I2078">
        <f t="shared" si="133"/>
        <v>0.44999999999999996</v>
      </c>
      <c r="J2078" s="154"/>
    </row>
    <row r="2079" spans="1:10">
      <c r="A2079" t="s">
        <v>239</v>
      </c>
      <c r="B2079" s="153" t="s">
        <v>2290</v>
      </c>
      <c r="C2079" s="154">
        <v>2.31</v>
      </c>
      <c r="D2079" s="154">
        <v>6.2799999999999995E-2</v>
      </c>
      <c r="E2079" s="154">
        <v>0.01</v>
      </c>
      <c r="F2079" s="155">
        <f t="shared" si="132"/>
        <v>0.6</v>
      </c>
      <c r="G2079">
        <f t="shared" si="130"/>
        <v>0.39999999999999997</v>
      </c>
      <c r="H2079">
        <f t="shared" si="131"/>
        <v>0.3</v>
      </c>
      <c r="I2079">
        <f t="shared" si="133"/>
        <v>0.44999999999999996</v>
      </c>
      <c r="J2079" s="154"/>
    </row>
    <row r="2080" spans="1:10">
      <c r="A2080" t="s">
        <v>239</v>
      </c>
      <c r="B2080" s="153" t="s">
        <v>2291</v>
      </c>
      <c r="C2080" s="154">
        <v>2.37</v>
      </c>
      <c r="D2080" s="154">
        <v>6.2799999999999995E-2</v>
      </c>
      <c r="E2080" s="154">
        <v>0.01</v>
      </c>
      <c r="F2080" s="155">
        <f t="shared" si="132"/>
        <v>0.6</v>
      </c>
      <c r="G2080">
        <f t="shared" si="130"/>
        <v>0.39999999999999997</v>
      </c>
      <c r="H2080">
        <f t="shared" si="131"/>
        <v>0.3</v>
      </c>
      <c r="I2080">
        <f t="shared" si="133"/>
        <v>0.44999999999999996</v>
      </c>
      <c r="J2080" s="154"/>
    </row>
    <row r="2081" spans="1:10">
      <c r="A2081" t="s">
        <v>239</v>
      </c>
      <c r="B2081" s="153" t="s">
        <v>2292</v>
      </c>
      <c r="C2081" s="154">
        <v>46.85</v>
      </c>
      <c r="D2081" s="154">
        <v>0.628</v>
      </c>
      <c r="E2081" s="154">
        <v>0.13200000000000001</v>
      </c>
      <c r="F2081" s="155">
        <f t="shared" si="132"/>
        <v>7.92</v>
      </c>
      <c r="G2081">
        <f t="shared" si="130"/>
        <v>5.2799999999999994</v>
      </c>
      <c r="H2081">
        <f t="shared" si="131"/>
        <v>3.96</v>
      </c>
      <c r="I2081">
        <f t="shared" si="133"/>
        <v>5.9399999999999995</v>
      </c>
      <c r="J2081" s="154"/>
    </row>
    <row r="2082" spans="1:10">
      <c r="A2082" t="s">
        <v>239</v>
      </c>
      <c r="B2082" s="153" t="s">
        <v>2293</v>
      </c>
      <c r="C2082" s="154">
        <v>57.8</v>
      </c>
      <c r="D2082" s="154">
        <v>0.628</v>
      </c>
      <c r="E2082" s="154">
        <v>0.16</v>
      </c>
      <c r="F2082" s="155">
        <f t="shared" si="132"/>
        <v>9.6</v>
      </c>
      <c r="G2082">
        <f t="shared" si="130"/>
        <v>6.3999999999999995</v>
      </c>
      <c r="H2082">
        <f t="shared" si="131"/>
        <v>4.8</v>
      </c>
      <c r="I2082">
        <f t="shared" si="133"/>
        <v>7.1999999999999993</v>
      </c>
      <c r="J2082" s="154"/>
    </row>
    <row r="2083" spans="1:10">
      <c r="A2083" t="s">
        <v>239</v>
      </c>
      <c r="B2083" s="153" t="s">
        <v>2294</v>
      </c>
      <c r="C2083" s="154">
        <v>68.430000000000007</v>
      </c>
      <c r="D2083" s="154">
        <v>0.628</v>
      </c>
      <c r="E2083" s="154">
        <v>0.192</v>
      </c>
      <c r="F2083" s="155">
        <f t="shared" si="132"/>
        <v>11.52</v>
      </c>
      <c r="G2083">
        <f t="shared" si="130"/>
        <v>7.68</v>
      </c>
      <c r="H2083">
        <f t="shared" si="131"/>
        <v>5.76</v>
      </c>
      <c r="I2083">
        <f t="shared" si="133"/>
        <v>8.64</v>
      </c>
      <c r="J2083" s="154"/>
    </row>
    <row r="2084" spans="1:10">
      <c r="A2084" t="s">
        <v>239</v>
      </c>
      <c r="B2084" s="153" t="s">
        <v>2295</v>
      </c>
      <c r="C2084" s="154">
        <v>96.9</v>
      </c>
      <c r="D2084" s="154">
        <v>0.628</v>
      </c>
      <c r="E2084" s="154">
        <v>0.27200000000000002</v>
      </c>
      <c r="F2084" s="155">
        <f t="shared" si="132"/>
        <v>16.32</v>
      </c>
      <c r="G2084">
        <f t="shared" si="130"/>
        <v>10.879999999999999</v>
      </c>
      <c r="H2084">
        <f t="shared" si="131"/>
        <v>8.16</v>
      </c>
      <c r="I2084">
        <f t="shared" si="133"/>
        <v>12.24</v>
      </c>
      <c r="J2084" s="154"/>
    </row>
    <row r="2085" spans="1:10">
      <c r="A2085" t="s">
        <v>239</v>
      </c>
      <c r="B2085" s="153" t="s">
        <v>2296</v>
      </c>
      <c r="C2085" s="154">
        <v>14.57</v>
      </c>
      <c r="D2085" s="154">
        <v>0.628</v>
      </c>
      <c r="E2085" s="154">
        <v>0.04</v>
      </c>
      <c r="F2085" s="155">
        <f t="shared" si="132"/>
        <v>2.4</v>
      </c>
      <c r="G2085">
        <f t="shared" si="130"/>
        <v>1.5999999999999999</v>
      </c>
      <c r="H2085">
        <f t="shared" si="131"/>
        <v>1.2</v>
      </c>
      <c r="I2085">
        <f t="shared" si="133"/>
        <v>1.7999999999999998</v>
      </c>
      <c r="J2085" s="154"/>
    </row>
    <row r="2086" spans="1:10">
      <c r="A2086" t="s">
        <v>239</v>
      </c>
      <c r="B2086" s="153" t="s">
        <v>2297</v>
      </c>
      <c r="C2086" s="154">
        <v>16.96</v>
      </c>
      <c r="D2086" s="154">
        <v>0.628</v>
      </c>
      <c r="E2086" s="154">
        <v>4.8000000000000001E-2</v>
      </c>
      <c r="F2086" s="155">
        <f t="shared" si="132"/>
        <v>2.88</v>
      </c>
      <c r="G2086">
        <f t="shared" si="130"/>
        <v>1.92</v>
      </c>
      <c r="H2086">
        <f t="shared" si="131"/>
        <v>1.44</v>
      </c>
      <c r="I2086">
        <f t="shared" si="133"/>
        <v>2.16</v>
      </c>
      <c r="J2086" s="154"/>
    </row>
    <row r="2087" spans="1:10">
      <c r="A2087" t="s">
        <v>239</v>
      </c>
      <c r="B2087" s="153" t="s">
        <v>2298</v>
      </c>
      <c r="C2087" s="154">
        <v>133</v>
      </c>
      <c r="D2087" s="154">
        <v>0.628</v>
      </c>
      <c r="E2087" s="154">
        <v>0.372</v>
      </c>
      <c r="F2087" s="155">
        <f t="shared" si="132"/>
        <v>22.32</v>
      </c>
      <c r="G2087">
        <f t="shared" si="130"/>
        <v>14.879999999999999</v>
      </c>
      <c r="H2087">
        <f t="shared" si="131"/>
        <v>11.16</v>
      </c>
      <c r="I2087">
        <f t="shared" si="133"/>
        <v>16.740000000000002</v>
      </c>
      <c r="J2087" s="154"/>
    </row>
    <row r="2088" spans="1:10">
      <c r="A2088" t="s">
        <v>239</v>
      </c>
      <c r="B2088" s="153" t="s">
        <v>2299</v>
      </c>
      <c r="C2088" s="154">
        <v>19.329999999999998</v>
      </c>
      <c r="D2088" s="154">
        <v>0.628</v>
      </c>
      <c r="E2088" s="154">
        <v>5.6000000000000008E-2</v>
      </c>
      <c r="F2088" s="155">
        <f t="shared" si="132"/>
        <v>3.3600000000000003</v>
      </c>
      <c r="G2088">
        <f t="shared" si="130"/>
        <v>2.2400000000000002</v>
      </c>
      <c r="H2088">
        <f t="shared" si="131"/>
        <v>1.6800000000000002</v>
      </c>
      <c r="I2088">
        <f t="shared" si="133"/>
        <v>2.5200000000000005</v>
      </c>
      <c r="J2088" s="154"/>
    </row>
    <row r="2089" spans="1:10">
      <c r="A2089" t="s">
        <v>239</v>
      </c>
      <c r="B2089" s="153" t="s">
        <v>2300</v>
      </c>
      <c r="C2089" s="154">
        <v>176</v>
      </c>
      <c r="D2089" s="154">
        <v>0.628</v>
      </c>
      <c r="E2089" s="154">
        <v>0.49199999999999999</v>
      </c>
      <c r="F2089" s="155">
        <f t="shared" si="132"/>
        <v>29.52</v>
      </c>
      <c r="G2089">
        <f t="shared" si="130"/>
        <v>19.68</v>
      </c>
      <c r="H2089">
        <f t="shared" si="131"/>
        <v>14.76</v>
      </c>
      <c r="I2089">
        <f t="shared" si="133"/>
        <v>22.14</v>
      </c>
      <c r="J2089" s="154"/>
    </row>
    <row r="2090" spans="1:10">
      <c r="A2090" t="s">
        <v>239</v>
      </c>
      <c r="B2090" s="153" t="s">
        <v>2301</v>
      </c>
      <c r="C2090" s="154">
        <v>24.04</v>
      </c>
      <c r="D2090" s="154">
        <v>0.628</v>
      </c>
      <c r="E2090" s="154">
        <v>6.8000000000000005E-2</v>
      </c>
      <c r="F2090" s="155">
        <f t="shared" si="132"/>
        <v>4.08</v>
      </c>
      <c r="G2090">
        <f t="shared" si="130"/>
        <v>2.7199999999999998</v>
      </c>
      <c r="H2090">
        <f t="shared" si="131"/>
        <v>2.04</v>
      </c>
      <c r="I2090">
        <f t="shared" si="133"/>
        <v>3.06</v>
      </c>
      <c r="J2090" s="154"/>
    </row>
    <row r="2091" spans="1:10">
      <c r="A2091" t="s">
        <v>239</v>
      </c>
      <c r="B2091" s="153" t="s">
        <v>2302</v>
      </c>
      <c r="C2091" s="154">
        <v>35.6</v>
      </c>
      <c r="D2091" s="154">
        <v>0.628</v>
      </c>
      <c r="E2091" s="154">
        <v>0.1</v>
      </c>
      <c r="F2091" s="155">
        <f t="shared" si="132"/>
        <v>6</v>
      </c>
      <c r="G2091">
        <f t="shared" si="130"/>
        <v>4</v>
      </c>
      <c r="H2091">
        <f t="shared" si="131"/>
        <v>3</v>
      </c>
      <c r="I2091">
        <f t="shared" si="133"/>
        <v>4.5</v>
      </c>
      <c r="J2091" s="154"/>
    </row>
    <row r="2092" spans="1:10">
      <c r="A2092" t="s">
        <v>239</v>
      </c>
      <c r="B2092" s="153" t="s">
        <v>2303</v>
      </c>
      <c r="C2092" s="154">
        <v>0.25</v>
      </c>
      <c r="D2092" s="154">
        <v>6.5939999999999999E-2</v>
      </c>
      <c r="E2092" s="154">
        <v>0.01</v>
      </c>
      <c r="F2092" s="155">
        <f t="shared" si="132"/>
        <v>0.6</v>
      </c>
      <c r="G2092">
        <f t="shared" si="130"/>
        <v>0.39999999999999997</v>
      </c>
      <c r="H2092">
        <f t="shared" si="131"/>
        <v>0.3</v>
      </c>
      <c r="I2092">
        <f t="shared" si="133"/>
        <v>0.44999999999999996</v>
      </c>
      <c r="J2092" s="154"/>
    </row>
    <row r="2093" spans="1:10">
      <c r="A2093" t="s">
        <v>239</v>
      </c>
      <c r="B2093" s="153" t="s">
        <v>2304</v>
      </c>
      <c r="C2093" s="154">
        <v>0.37</v>
      </c>
      <c r="D2093" s="154">
        <v>6.5939999999999999E-2</v>
      </c>
      <c r="E2093" s="154">
        <v>0.01</v>
      </c>
      <c r="F2093" s="155">
        <f t="shared" si="132"/>
        <v>0.6</v>
      </c>
      <c r="G2093">
        <f t="shared" si="130"/>
        <v>0.39999999999999997</v>
      </c>
      <c r="H2093">
        <f t="shared" si="131"/>
        <v>0.3</v>
      </c>
      <c r="I2093">
        <f t="shared" si="133"/>
        <v>0.44999999999999996</v>
      </c>
      <c r="J2093" s="154"/>
    </row>
    <row r="2094" spans="1:10">
      <c r="A2094" t="s">
        <v>239</v>
      </c>
      <c r="B2094" s="153" t="s">
        <v>2305</v>
      </c>
      <c r="C2094" s="154">
        <v>0.49</v>
      </c>
      <c r="D2094" s="154">
        <v>6.5939999999999999E-2</v>
      </c>
      <c r="E2094" s="154">
        <v>0.01</v>
      </c>
      <c r="F2094" s="155">
        <f t="shared" si="132"/>
        <v>0.6</v>
      </c>
      <c r="G2094">
        <f t="shared" si="130"/>
        <v>0.39999999999999997</v>
      </c>
      <c r="H2094">
        <f t="shared" si="131"/>
        <v>0.3</v>
      </c>
      <c r="I2094">
        <f t="shared" si="133"/>
        <v>0.44999999999999996</v>
      </c>
      <c r="J2094" s="154"/>
    </row>
    <row r="2095" spans="1:10">
      <c r="A2095" t="s">
        <v>239</v>
      </c>
      <c r="B2095" s="153" t="s">
        <v>2306</v>
      </c>
      <c r="C2095" s="154">
        <v>0.72</v>
      </c>
      <c r="D2095" s="154">
        <v>6.5939999999999999E-2</v>
      </c>
      <c r="E2095" s="154">
        <v>0.01</v>
      </c>
      <c r="F2095" s="155">
        <f t="shared" si="132"/>
        <v>0.6</v>
      </c>
      <c r="G2095">
        <f t="shared" si="130"/>
        <v>0.39999999999999997</v>
      </c>
      <c r="H2095">
        <f t="shared" si="131"/>
        <v>0.3</v>
      </c>
      <c r="I2095">
        <f t="shared" si="133"/>
        <v>0.44999999999999996</v>
      </c>
      <c r="J2095" s="154"/>
    </row>
    <row r="2096" spans="1:10">
      <c r="A2096" t="s">
        <v>239</v>
      </c>
      <c r="B2096" s="153" t="s">
        <v>2307</v>
      </c>
      <c r="C2096" s="154">
        <v>0.94</v>
      </c>
      <c r="D2096" s="154">
        <v>6.5939999999999999E-2</v>
      </c>
      <c r="E2096" s="154">
        <v>0.01</v>
      </c>
      <c r="F2096" s="155">
        <f t="shared" si="132"/>
        <v>0.6</v>
      </c>
      <c r="G2096">
        <f t="shared" si="130"/>
        <v>0.39999999999999997</v>
      </c>
      <c r="H2096">
        <f t="shared" si="131"/>
        <v>0.3</v>
      </c>
      <c r="I2096">
        <f t="shared" si="133"/>
        <v>0.44999999999999996</v>
      </c>
      <c r="J2096" s="154"/>
    </row>
    <row r="2097" spans="1:10">
      <c r="A2097" t="s">
        <v>239</v>
      </c>
      <c r="B2097" s="153" t="s">
        <v>2308</v>
      </c>
      <c r="C2097" s="154">
        <v>1.1399999999999999</v>
      </c>
      <c r="D2097" s="154">
        <v>6.5939999999999999E-2</v>
      </c>
      <c r="E2097" s="154">
        <v>0.01</v>
      </c>
      <c r="F2097" s="155">
        <f t="shared" si="132"/>
        <v>0.6</v>
      </c>
      <c r="G2097">
        <f t="shared" si="130"/>
        <v>0.39999999999999997</v>
      </c>
      <c r="H2097">
        <f t="shared" si="131"/>
        <v>0.3</v>
      </c>
      <c r="I2097">
        <f t="shared" si="133"/>
        <v>0.44999999999999996</v>
      </c>
      <c r="J2097" s="154"/>
    </row>
    <row r="2098" spans="1:10">
      <c r="A2098" t="s">
        <v>239</v>
      </c>
      <c r="B2098" s="153" t="s">
        <v>2309</v>
      </c>
      <c r="C2098" s="154">
        <v>1.33</v>
      </c>
      <c r="D2098" s="154">
        <v>6.5939999999999999E-2</v>
      </c>
      <c r="E2098" s="154">
        <v>0.01</v>
      </c>
      <c r="F2098" s="155">
        <f t="shared" si="132"/>
        <v>0.6</v>
      </c>
      <c r="G2098">
        <f t="shared" si="130"/>
        <v>0.39999999999999997</v>
      </c>
      <c r="H2098">
        <f t="shared" si="131"/>
        <v>0.3</v>
      </c>
      <c r="I2098">
        <f t="shared" si="133"/>
        <v>0.44999999999999996</v>
      </c>
      <c r="J2098" s="154"/>
    </row>
    <row r="2099" spans="1:10">
      <c r="A2099" t="s">
        <v>239</v>
      </c>
      <c r="B2099" s="153" t="s">
        <v>2310</v>
      </c>
      <c r="C2099" s="154">
        <v>1.51</v>
      </c>
      <c r="D2099" s="154">
        <v>6.5939999999999999E-2</v>
      </c>
      <c r="E2099" s="154">
        <v>0.01</v>
      </c>
      <c r="F2099" s="155">
        <f t="shared" si="132"/>
        <v>0.6</v>
      </c>
      <c r="G2099">
        <f t="shared" si="130"/>
        <v>0.39999999999999997</v>
      </c>
      <c r="H2099">
        <f t="shared" si="131"/>
        <v>0.3</v>
      </c>
      <c r="I2099">
        <f t="shared" si="133"/>
        <v>0.44999999999999996</v>
      </c>
      <c r="J2099" s="154"/>
    </row>
    <row r="2100" spans="1:10">
      <c r="A2100" t="s">
        <v>239</v>
      </c>
      <c r="B2100" s="153" t="s">
        <v>2311</v>
      </c>
      <c r="C2100" s="154">
        <v>1.68</v>
      </c>
      <c r="D2100" s="154">
        <v>6.5939999999999999E-2</v>
      </c>
      <c r="E2100" s="154">
        <v>0.01</v>
      </c>
      <c r="F2100" s="155">
        <f t="shared" si="132"/>
        <v>0.6</v>
      </c>
      <c r="G2100">
        <f t="shared" si="130"/>
        <v>0.39999999999999997</v>
      </c>
      <c r="H2100">
        <f t="shared" si="131"/>
        <v>0.3</v>
      </c>
      <c r="I2100">
        <f t="shared" si="133"/>
        <v>0.44999999999999996</v>
      </c>
      <c r="J2100" s="154"/>
    </row>
    <row r="2101" spans="1:10">
      <c r="A2101" t="s">
        <v>239</v>
      </c>
      <c r="B2101" s="153" t="s">
        <v>2312</v>
      </c>
      <c r="C2101" s="154">
        <v>1.83</v>
      </c>
      <c r="D2101" s="154">
        <v>6.5939999999999999E-2</v>
      </c>
      <c r="E2101" s="154">
        <v>0.01</v>
      </c>
      <c r="F2101" s="155">
        <f t="shared" si="132"/>
        <v>0.6</v>
      </c>
      <c r="G2101">
        <f t="shared" si="130"/>
        <v>0.39999999999999997</v>
      </c>
      <c r="H2101">
        <f t="shared" si="131"/>
        <v>0.3</v>
      </c>
      <c r="I2101">
        <f t="shared" si="133"/>
        <v>0.44999999999999996</v>
      </c>
      <c r="J2101" s="154"/>
    </row>
    <row r="2102" spans="1:10">
      <c r="A2102" t="s">
        <v>239</v>
      </c>
      <c r="B2102" s="153" t="s">
        <v>2313</v>
      </c>
      <c r="C2102" s="154">
        <v>1.97</v>
      </c>
      <c r="D2102" s="154">
        <v>6.5939999999999999E-2</v>
      </c>
      <c r="E2102" s="154">
        <v>0.01</v>
      </c>
      <c r="F2102" s="155">
        <f t="shared" si="132"/>
        <v>0.6</v>
      </c>
      <c r="G2102">
        <f t="shared" si="130"/>
        <v>0.39999999999999997</v>
      </c>
      <c r="H2102">
        <f t="shared" si="131"/>
        <v>0.3</v>
      </c>
      <c r="I2102">
        <f t="shared" si="133"/>
        <v>0.44999999999999996</v>
      </c>
      <c r="J2102" s="154"/>
    </row>
    <row r="2103" spans="1:10">
      <c r="A2103" t="s">
        <v>239</v>
      </c>
      <c r="B2103" s="153" t="s">
        <v>2314</v>
      </c>
      <c r="C2103" s="154">
        <v>2.3199999999999998</v>
      </c>
      <c r="D2103" s="154">
        <v>6.5939999999999999E-2</v>
      </c>
      <c r="E2103" s="154">
        <v>0.01</v>
      </c>
      <c r="F2103" s="155">
        <f t="shared" si="132"/>
        <v>0.6</v>
      </c>
      <c r="G2103">
        <f t="shared" si="130"/>
        <v>0.39999999999999997</v>
      </c>
      <c r="H2103">
        <f t="shared" si="131"/>
        <v>0.3</v>
      </c>
      <c r="I2103">
        <f t="shared" si="133"/>
        <v>0.44999999999999996</v>
      </c>
      <c r="J2103" s="154"/>
    </row>
    <row r="2104" spans="1:10">
      <c r="A2104" t="s">
        <v>239</v>
      </c>
      <c r="B2104" s="153" t="s">
        <v>2315</v>
      </c>
      <c r="C2104" s="154">
        <v>0.95199999999999996</v>
      </c>
      <c r="D2104" s="154">
        <v>6.6881999999999997E-2</v>
      </c>
      <c r="E2104" s="154">
        <v>0.01</v>
      </c>
      <c r="F2104" s="155">
        <f t="shared" si="132"/>
        <v>0.6</v>
      </c>
      <c r="G2104">
        <f t="shared" si="130"/>
        <v>0.39999999999999997</v>
      </c>
      <c r="H2104">
        <f t="shared" si="131"/>
        <v>0.3</v>
      </c>
      <c r="I2104">
        <f t="shared" si="133"/>
        <v>0.44999999999999996</v>
      </c>
      <c r="J2104" s="154"/>
    </row>
    <row r="2105" spans="1:10">
      <c r="A2105" t="s">
        <v>239</v>
      </c>
      <c r="B2105" s="153" t="s">
        <v>2315</v>
      </c>
      <c r="C2105" s="154">
        <v>0.95199999999999996</v>
      </c>
      <c r="D2105" s="154">
        <v>6.6881999999999997E-2</v>
      </c>
      <c r="E2105" s="154">
        <v>0.01</v>
      </c>
      <c r="F2105" s="155">
        <f t="shared" si="132"/>
        <v>0.6</v>
      </c>
      <c r="G2105">
        <f t="shared" si="130"/>
        <v>0.39999999999999997</v>
      </c>
      <c r="H2105">
        <f t="shared" si="131"/>
        <v>0.3</v>
      </c>
      <c r="I2105">
        <f t="shared" si="133"/>
        <v>0.44999999999999996</v>
      </c>
      <c r="J2105" s="154"/>
    </row>
    <row r="2106" spans="1:10">
      <c r="A2106" t="s">
        <v>239</v>
      </c>
      <c r="B2106" s="153" t="s">
        <v>2316</v>
      </c>
      <c r="C2106" s="154">
        <v>1.08</v>
      </c>
      <c r="D2106" s="154">
        <v>6.6881999999999997E-2</v>
      </c>
      <c r="E2106" s="154">
        <v>0.01</v>
      </c>
      <c r="F2106" s="155">
        <f t="shared" si="132"/>
        <v>0.6</v>
      </c>
      <c r="G2106">
        <f t="shared" si="130"/>
        <v>0.39999999999999997</v>
      </c>
      <c r="H2106">
        <f t="shared" si="131"/>
        <v>0.3</v>
      </c>
      <c r="I2106">
        <f t="shared" si="133"/>
        <v>0.44999999999999996</v>
      </c>
      <c r="J2106" s="154"/>
    </row>
    <row r="2107" spans="1:10">
      <c r="A2107" t="s">
        <v>239</v>
      </c>
      <c r="B2107" s="153" t="s">
        <v>2317</v>
      </c>
      <c r="C2107" s="154">
        <v>1.2</v>
      </c>
      <c r="D2107" s="154">
        <v>6.6881999999999997E-2</v>
      </c>
      <c r="E2107" s="154">
        <v>0.01</v>
      </c>
      <c r="F2107" s="155">
        <f t="shared" si="132"/>
        <v>0.6</v>
      </c>
      <c r="G2107">
        <f t="shared" si="130"/>
        <v>0.39999999999999997</v>
      </c>
      <c r="H2107">
        <f t="shared" si="131"/>
        <v>0.3</v>
      </c>
      <c r="I2107">
        <f t="shared" si="133"/>
        <v>0.44999999999999996</v>
      </c>
      <c r="J2107" s="154"/>
    </row>
    <row r="2108" spans="1:10">
      <c r="A2108" t="s">
        <v>239</v>
      </c>
      <c r="B2108" s="153" t="s">
        <v>2318</v>
      </c>
      <c r="C2108" s="154">
        <v>1.32</v>
      </c>
      <c r="D2108" s="154">
        <v>6.6881999999999997E-2</v>
      </c>
      <c r="E2108" s="154">
        <v>0.01</v>
      </c>
      <c r="F2108" s="155">
        <f t="shared" si="132"/>
        <v>0.6</v>
      </c>
      <c r="G2108">
        <f t="shared" si="130"/>
        <v>0.39999999999999997</v>
      </c>
      <c r="H2108">
        <f t="shared" si="131"/>
        <v>0.3</v>
      </c>
      <c r="I2108">
        <f t="shared" si="133"/>
        <v>0.44999999999999996</v>
      </c>
      <c r="J2108" s="154"/>
    </row>
    <row r="2109" spans="1:10">
      <c r="A2109" t="s">
        <v>239</v>
      </c>
      <c r="B2109" s="153" t="s">
        <v>2319</v>
      </c>
      <c r="C2109" s="154">
        <v>1.43</v>
      </c>
      <c r="D2109" s="154">
        <v>6.6881999999999997E-2</v>
      </c>
      <c r="E2109" s="154">
        <v>0.01</v>
      </c>
      <c r="F2109" s="155">
        <f t="shared" si="132"/>
        <v>0.6</v>
      </c>
      <c r="G2109">
        <f t="shared" si="130"/>
        <v>0.39999999999999997</v>
      </c>
      <c r="H2109">
        <f t="shared" si="131"/>
        <v>0.3</v>
      </c>
      <c r="I2109">
        <f t="shared" si="133"/>
        <v>0.44999999999999996</v>
      </c>
      <c r="J2109" s="154"/>
    </row>
    <row r="2110" spans="1:10">
      <c r="A2110" t="s">
        <v>239</v>
      </c>
      <c r="B2110" s="153" t="s">
        <v>2320</v>
      </c>
      <c r="C2110" s="154">
        <v>1.57</v>
      </c>
      <c r="D2110" s="154">
        <v>6.6881999999999997E-2</v>
      </c>
      <c r="E2110" s="154">
        <v>0.01</v>
      </c>
      <c r="F2110" s="155">
        <f t="shared" si="132"/>
        <v>0.6</v>
      </c>
      <c r="G2110">
        <f t="shared" si="130"/>
        <v>0.39999999999999997</v>
      </c>
      <c r="H2110">
        <f t="shared" si="131"/>
        <v>0.3</v>
      </c>
      <c r="I2110">
        <f t="shared" si="133"/>
        <v>0.44999999999999996</v>
      </c>
      <c r="J2110" s="154"/>
    </row>
    <row r="2111" spans="1:10">
      <c r="A2111" t="s">
        <v>239</v>
      </c>
      <c r="B2111" s="153" t="s">
        <v>2321</v>
      </c>
      <c r="C2111" s="154">
        <v>1.71</v>
      </c>
      <c r="D2111" s="154">
        <v>6.6881999999999997E-2</v>
      </c>
      <c r="E2111" s="154">
        <v>0.01</v>
      </c>
      <c r="F2111" s="155">
        <f t="shared" si="132"/>
        <v>0.6</v>
      </c>
      <c r="G2111">
        <f t="shared" si="130"/>
        <v>0.39999999999999997</v>
      </c>
      <c r="H2111">
        <f t="shared" si="131"/>
        <v>0.3</v>
      </c>
      <c r="I2111">
        <f t="shared" si="133"/>
        <v>0.44999999999999996</v>
      </c>
      <c r="J2111" s="154"/>
    </row>
    <row r="2112" spans="1:10">
      <c r="A2112" t="s">
        <v>239</v>
      </c>
      <c r="B2112" s="153" t="s">
        <v>2322</v>
      </c>
      <c r="C2112" s="154">
        <v>1.86</v>
      </c>
      <c r="D2112" s="154">
        <v>6.6881999999999997E-2</v>
      </c>
      <c r="E2112" s="154">
        <v>0.01</v>
      </c>
      <c r="F2112" s="155">
        <f t="shared" si="132"/>
        <v>0.6</v>
      </c>
      <c r="G2112">
        <f t="shared" si="130"/>
        <v>0.39999999999999997</v>
      </c>
      <c r="H2112">
        <f t="shared" si="131"/>
        <v>0.3</v>
      </c>
      <c r="I2112">
        <f t="shared" si="133"/>
        <v>0.44999999999999996</v>
      </c>
      <c r="J2112" s="154"/>
    </row>
    <row r="2113" spans="1:10">
      <c r="A2113" t="s">
        <v>239</v>
      </c>
      <c r="B2113" s="153" t="s">
        <v>2323</v>
      </c>
      <c r="C2113" s="154">
        <v>2.0099999999999998</v>
      </c>
      <c r="D2113" s="154">
        <v>6.6881999999999997E-2</v>
      </c>
      <c r="E2113" s="154">
        <v>0.01</v>
      </c>
      <c r="F2113" s="155">
        <f t="shared" si="132"/>
        <v>0.6</v>
      </c>
      <c r="G2113">
        <f t="shared" si="130"/>
        <v>0.39999999999999997</v>
      </c>
      <c r="H2113">
        <f t="shared" si="131"/>
        <v>0.3</v>
      </c>
      <c r="I2113">
        <f t="shared" si="133"/>
        <v>0.44999999999999996</v>
      </c>
      <c r="J2113" s="154"/>
    </row>
    <row r="2114" spans="1:10">
      <c r="A2114" t="s">
        <v>239</v>
      </c>
      <c r="B2114" s="153" t="s">
        <v>2324</v>
      </c>
      <c r="C2114" s="154">
        <v>2.4900000000000002</v>
      </c>
      <c r="D2114" s="154">
        <v>6.6881999999999997E-2</v>
      </c>
      <c r="E2114" s="154">
        <v>0.01</v>
      </c>
      <c r="F2114" s="155">
        <f t="shared" si="132"/>
        <v>0.6</v>
      </c>
      <c r="G2114">
        <f t="shared" ref="G2114:G2177" si="134">40/60*F2114</f>
        <v>0.39999999999999997</v>
      </c>
      <c r="H2114">
        <f t="shared" ref="H2114:H2177" si="135">(30/60*F2114)</f>
        <v>0.3</v>
      </c>
      <c r="I2114">
        <f t="shared" si="133"/>
        <v>0.44999999999999996</v>
      </c>
      <c r="J2114" s="154"/>
    </row>
    <row r="2115" spans="1:10">
      <c r="A2115" t="s">
        <v>239</v>
      </c>
      <c r="B2115" s="153" t="s">
        <v>2325</v>
      </c>
      <c r="C2115" s="154">
        <v>49.32</v>
      </c>
      <c r="D2115" s="154">
        <v>0.65939999999999999</v>
      </c>
      <c r="E2115" s="154">
        <v>0.14000000000000001</v>
      </c>
      <c r="F2115" s="155">
        <f t="shared" ref="F2115:F2178" si="136">E2115*60</f>
        <v>8.4</v>
      </c>
      <c r="G2115">
        <f t="shared" si="134"/>
        <v>5.6</v>
      </c>
      <c r="H2115">
        <f t="shared" si="135"/>
        <v>4.2</v>
      </c>
      <c r="I2115">
        <f t="shared" ref="I2115:I2178" si="137">45/60*F2115</f>
        <v>6.3000000000000007</v>
      </c>
      <c r="J2115" s="154"/>
    </row>
    <row r="2116" spans="1:10">
      <c r="A2116" t="s">
        <v>239</v>
      </c>
      <c r="B2116" s="153" t="s">
        <v>2326</v>
      </c>
      <c r="C2116" s="154">
        <v>72.13</v>
      </c>
      <c r="D2116" s="154">
        <v>0.65939999999999999</v>
      </c>
      <c r="E2116" s="154">
        <v>0.2</v>
      </c>
      <c r="F2116" s="155">
        <f t="shared" si="136"/>
        <v>12</v>
      </c>
      <c r="G2116">
        <f t="shared" si="134"/>
        <v>8</v>
      </c>
      <c r="H2116">
        <f t="shared" si="135"/>
        <v>6</v>
      </c>
      <c r="I2116">
        <f t="shared" si="137"/>
        <v>9</v>
      </c>
      <c r="J2116" s="154"/>
    </row>
    <row r="2117" spans="1:10">
      <c r="A2117" t="s">
        <v>239</v>
      </c>
      <c r="B2117" s="153" t="s">
        <v>2327</v>
      </c>
      <c r="C2117" s="154">
        <v>15.31</v>
      </c>
      <c r="D2117" s="154">
        <v>0.65939999999999999</v>
      </c>
      <c r="E2117" s="154">
        <v>4.3999999999999997E-2</v>
      </c>
      <c r="F2117" s="155">
        <f t="shared" si="136"/>
        <v>2.6399999999999997</v>
      </c>
      <c r="G2117">
        <f t="shared" si="134"/>
        <v>1.7599999999999998</v>
      </c>
      <c r="H2117">
        <f t="shared" si="135"/>
        <v>1.3199999999999998</v>
      </c>
      <c r="I2117">
        <f t="shared" si="137"/>
        <v>1.9799999999999998</v>
      </c>
      <c r="J2117" s="154"/>
    </row>
    <row r="2118" spans="1:10">
      <c r="A2118" t="s">
        <v>239</v>
      </c>
      <c r="B2118" s="153" t="s">
        <v>2328</v>
      </c>
      <c r="C2118" s="154">
        <v>25.28</v>
      </c>
      <c r="D2118" s="154">
        <v>0.65939999999999999</v>
      </c>
      <c r="E2118" s="154">
        <v>7.1999999999999995E-2</v>
      </c>
      <c r="F2118" s="155">
        <f t="shared" si="136"/>
        <v>4.3199999999999994</v>
      </c>
      <c r="G2118">
        <f t="shared" si="134"/>
        <v>2.8799999999999994</v>
      </c>
      <c r="H2118">
        <f t="shared" si="135"/>
        <v>2.1599999999999997</v>
      </c>
      <c r="I2118">
        <f t="shared" si="137"/>
        <v>3.2399999999999993</v>
      </c>
      <c r="J2118" s="154"/>
    </row>
    <row r="2119" spans="1:10">
      <c r="A2119" t="s">
        <v>239</v>
      </c>
      <c r="B2119" s="153" t="s">
        <v>2329</v>
      </c>
      <c r="C2119" s="154">
        <v>37.450000000000003</v>
      </c>
      <c r="D2119" s="154">
        <v>0.65939999999999999</v>
      </c>
      <c r="E2119" s="154">
        <v>0.10400000000000001</v>
      </c>
      <c r="F2119" s="155">
        <f t="shared" si="136"/>
        <v>6.24</v>
      </c>
      <c r="G2119">
        <f t="shared" si="134"/>
        <v>4.16</v>
      </c>
      <c r="H2119">
        <f t="shared" si="135"/>
        <v>3.12</v>
      </c>
      <c r="I2119">
        <f t="shared" si="137"/>
        <v>4.68</v>
      </c>
      <c r="J2119" s="154"/>
    </row>
    <row r="2120" spans="1:10">
      <c r="A2120" t="s">
        <v>239</v>
      </c>
      <c r="B2120" s="153" t="s">
        <v>2330</v>
      </c>
      <c r="C2120" s="154">
        <v>108</v>
      </c>
      <c r="D2120" s="154">
        <v>0.66568000000000005</v>
      </c>
      <c r="E2120" s="154">
        <v>0.30399999999999999</v>
      </c>
      <c r="F2120" s="155">
        <f t="shared" si="136"/>
        <v>18.239999999999998</v>
      </c>
      <c r="G2120">
        <f t="shared" si="134"/>
        <v>12.159999999999998</v>
      </c>
      <c r="H2120">
        <f t="shared" si="135"/>
        <v>9.1199999999999992</v>
      </c>
      <c r="I2120">
        <f t="shared" si="137"/>
        <v>13.68</v>
      </c>
      <c r="J2120" s="154"/>
    </row>
    <row r="2121" spans="1:10">
      <c r="A2121" t="s">
        <v>239</v>
      </c>
      <c r="B2121" s="153" t="s">
        <v>2331</v>
      </c>
      <c r="C2121" s="154">
        <v>147</v>
      </c>
      <c r="D2121" s="154">
        <v>0.66568000000000005</v>
      </c>
      <c r="E2121" s="154">
        <v>0.41200000000000003</v>
      </c>
      <c r="F2121" s="155">
        <f t="shared" si="136"/>
        <v>24.720000000000002</v>
      </c>
      <c r="G2121">
        <f t="shared" si="134"/>
        <v>16.48</v>
      </c>
      <c r="H2121">
        <f t="shared" si="135"/>
        <v>12.360000000000001</v>
      </c>
      <c r="I2121">
        <f t="shared" si="137"/>
        <v>18.540000000000003</v>
      </c>
      <c r="J2121" s="154"/>
    </row>
    <row r="2122" spans="1:10">
      <c r="A2122" t="s">
        <v>239</v>
      </c>
      <c r="B2122" s="153" t="s">
        <v>2332</v>
      </c>
      <c r="C2122" s="154">
        <v>188</v>
      </c>
      <c r="D2122" s="154">
        <v>0.66568000000000005</v>
      </c>
      <c r="E2122" s="154">
        <v>0.52800000000000002</v>
      </c>
      <c r="F2122" s="155">
        <f t="shared" si="136"/>
        <v>31.68</v>
      </c>
      <c r="G2122">
        <f t="shared" si="134"/>
        <v>21.119999999999997</v>
      </c>
      <c r="H2122">
        <f t="shared" si="135"/>
        <v>15.84</v>
      </c>
      <c r="I2122">
        <f t="shared" si="137"/>
        <v>23.759999999999998</v>
      </c>
      <c r="J2122" s="154"/>
    </row>
    <row r="2123" spans="1:10">
      <c r="A2123" t="s">
        <v>239</v>
      </c>
      <c r="B2123" s="153" t="s">
        <v>2333</v>
      </c>
      <c r="C2123" s="154">
        <v>62.42</v>
      </c>
      <c r="D2123" s="154">
        <v>0.67510000000000003</v>
      </c>
      <c r="E2123" s="154">
        <v>0.17599999999999999</v>
      </c>
      <c r="F2123" s="155">
        <f t="shared" si="136"/>
        <v>10.559999999999999</v>
      </c>
      <c r="G2123">
        <f t="shared" si="134"/>
        <v>7.0399999999999991</v>
      </c>
      <c r="H2123">
        <f t="shared" si="135"/>
        <v>5.2799999999999994</v>
      </c>
      <c r="I2123">
        <f t="shared" si="137"/>
        <v>7.919999999999999</v>
      </c>
      <c r="J2123" s="154"/>
    </row>
    <row r="2124" spans="1:10">
      <c r="A2124" t="s">
        <v>239</v>
      </c>
      <c r="B2124" s="153" t="s">
        <v>2334</v>
      </c>
      <c r="C2124" s="154">
        <v>38.380000000000003</v>
      </c>
      <c r="D2124" s="154">
        <v>0.67510000000000003</v>
      </c>
      <c r="E2124" s="154">
        <v>0.10800000000000001</v>
      </c>
      <c r="F2124" s="155">
        <f t="shared" si="136"/>
        <v>6.48</v>
      </c>
      <c r="G2124">
        <f t="shared" si="134"/>
        <v>4.32</v>
      </c>
      <c r="H2124">
        <f t="shared" si="135"/>
        <v>3.24</v>
      </c>
      <c r="I2124">
        <f t="shared" si="137"/>
        <v>4.8600000000000003</v>
      </c>
      <c r="J2124" s="154"/>
    </row>
    <row r="2125" spans="1:10">
      <c r="A2125" t="s">
        <v>239</v>
      </c>
      <c r="B2125" s="153" t="s">
        <v>2335</v>
      </c>
      <c r="C2125" s="154">
        <v>51.6</v>
      </c>
      <c r="D2125" s="154">
        <v>0.68797399999999997</v>
      </c>
      <c r="E2125" s="154">
        <v>0.14399999999999999</v>
      </c>
      <c r="F2125" s="155">
        <f t="shared" si="136"/>
        <v>8.6399999999999988</v>
      </c>
      <c r="G2125">
        <f t="shared" si="134"/>
        <v>5.7599999999999989</v>
      </c>
      <c r="H2125">
        <f t="shared" si="135"/>
        <v>4.3199999999999994</v>
      </c>
      <c r="I2125">
        <f t="shared" si="137"/>
        <v>6.4799999999999986</v>
      </c>
      <c r="J2125" s="154"/>
    </row>
    <row r="2126" spans="1:10">
      <c r="A2126" t="s">
        <v>239</v>
      </c>
      <c r="B2126" s="153" t="s">
        <v>2336</v>
      </c>
      <c r="C2126" s="154">
        <v>56.5</v>
      </c>
      <c r="D2126" s="154">
        <v>0.68797399999999997</v>
      </c>
      <c r="E2126" s="154">
        <v>0.16</v>
      </c>
      <c r="F2126" s="155">
        <f t="shared" si="136"/>
        <v>9.6</v>
      </c>
      <c r="G2126">
        <f t="shared" si="134"/>
        <v>6.3999999999999995</v>
      </c>
      <c r="H2126">
        <f t="shared" si="135"/>
        <v>4.8</v>
      </c>
      <c r="I2126">
        <f t="shared" si="137"/>
        <v>7.1999999999999993</v>
      </c>
      <c r="J2126" s="154"/>
    </row>
    <row r="2127" spans="1:10">
      <c r="A2127" t="s">
        <v>239</v>
      </c>
      <c r="B2127" s="153" t="s">
        <v>2337</v>
      </c>
      <c r="C2127" s="154">
        <v>51.6</v>
      </c>
      <c r="D2127" s="154">
        <v>0.68797399999999997</v>
      </c>
      <c r="E2127" s="154">
        <v>0.14399999999999999</v>
      </c>
      <c r="F2127" s="155">
        <f t="shared" si="136"/>
        <v>8.6399999999999988</v>
      </c>
      <c r="G2127">
        <f t="shared" si="134"/>
        <v>5.7599999999999989</v>
      </c>
      <c r="H2127">
        <f t="shared" si="135"/>
        <v>4.3199999999999994</v>
      </c>
      <c r="I2127">
        <f t="shared" si="137"/>
        <v>6.4799999999999986</v>
      </c>
      <c r="J2127" s="154"/>
    </row>
    <row r="2128" spans="1:10">
      <c r="A2128" t="s">
        <v>239</v>
      </c>
      <c r="B2128" s="153" t="s">
        <v>2338</v>
      </c>
      <c r="C2128" s="154">
        <v>63.7</v>
      </c>
      <c r="D2128" s="154">
        <v>0.68797399999999997</v>
      </c>
      <c r="E2128" s="154">
        <v>0.18</v>
      </c>
      <c r="F2128" s="155">
        <f t="shared" si="136"/>
        <v>10.799999999999999</v>
      </c>
      <c r="G2128">
        <f t="shared" si="134"/>
        <v>7.1999999999999993</v>
      </c>
      <c r="H2128">
        <f t="shared" si="135"/>
        <v>5.3999999999999995</v>
      </c>
      <c r="I2128">
        <f t="shared" si="137"/>
        <v>8.1</v>
      </c>
      <c r="J2128" s="154"/>
    </row>
    <row r="2129" spans="1:10">
      <c r="A2129" t="s">
        <v>239</v>
      </c>
      <c r="B2129" s="153" t="s">
        <v>2339</v>
      </c>
      <c r="C2129" s="154">
        <v>71.8</v>
      </c>
      <c r="D2129" s="154">
        <v>0.68797399999999997</v>
      </c>
      <c r="E2129" s="154">
        <v>0.2</v>
      </c>
      <c r="F2129" s="155">
        <f t="shared" si="136"/>
        <v>12</v>
      </c>
      <c r="G2129">
        <f t="shared" si="134"/>
        <v>8</v>
      </c>
      <c r="H2129">
        <f t="shared" si="135"/>
        <v>6</v>
      </c>
      <c r="I2129">
        <f t="shared" si="137"/>
        <v>9</v>
      </c>
      <c r="J2129" s="154"/>
    </row>
    <row r="2130" spans="1:10">
      <c r="A2130" t="s">
        <v>239</v>
      </c>
      <c r="B2130" s="153" t="s">
        <v>2340</v>
      </c>
      <c r="C2130" s="154">
        <v>80.099999999999994</v>
      </c>
      <c r="D2130" s="154">
        <v>0.68797399999999997</v>
      </c>
      <c r="E2130" s="154">
        <v>0.22400000000000003</v>
      </c>
      <c r="F2130" s="155">
        <f t="shared" si="136"/>
        <v>13.440000000000001</v>
      </c>
      <c r="G2130">
        <f t="shared" si="134"/>
        <v>8.9600000000000009</v>
      </c>
      <c r="H2130">
        <f t="shared" si="135"/>
        <v>6.7200000000000006</v>
      </c>
      <c r="I2130">
        <f t="shared" si="137"/>
        <v>10.080000000000002</v>
      </c>
      <c r="J2130" s="154"/>
    </row>
    <row r="2131" spans="1:10">
      <c r="A2131" t="s">
        <v>239</v>
      </c>
      <c r="B2131" s="153" t="s">
        <v>2341</v>
      </c>
      <c r="C2131" s="154">
        <v>87</v>
      </c>
      <c r="D2131" s="154">
        <v>0.68797399999999997</v>
      </c>
      <c r="E2131" s="154">
        <v>0.24399999999999999</v>
      </c>
      <c r="F2131" s="155">
        <f t="shared" si="136"/>
        <v>14.64</v>
      </c>
      <c r="G2131">
        <f t="shared" si="134"/>
        <v>9.76</v>
      </c>
      <c r="H2131">
        <f t="shared" si="135"/>
        <v>7.32</v>
      </c>
      <c r="I2131">
        <f t="shared" si="137"/>
        <v>10.98</v>
      </c>
      <c r="J2131" s="154"/>
    </row>
    <row r="2132" spans="1:10">
      <c r="A2132" t="s">
        <v>239</v>
      </c>
      <c r="B2132" s="153" t="s">
        <v>2342</v>
      </c>
      <c r="C2132" s="154">
        <v>98.2</v>
      </c>
      <c r="D2132" s="154">
        <v>0.68797399999999997</v>
      </c>
      <c r="E2132" s="154">
        <v>0.27599999999999997</v>
      </c>
      <c r="F2132" s="155">
        <f t="shared" si="136"/>
        <v>16.559999999999999</v>
      </c>
      <c r="G2132">
        <f t="shared" si="134"/>
        <v>11.04</v>
      </c>
      <c r="H2132">
        <f t="shared" si="135"/>
        <v>8.2799999999999994</v>
      </c>
      <c r="I2132">
        <f t="shared" si="137"/>
        <v>12.419999999999998</v>
      </c>
      <c r="J2132" s="154"/>
    </row>
    <row r="2133" spans="1:10">
      <c r="A2133" t="s">
        <v>239</v>
      </c>
      <c r="B2133" s="153" t="s">
        <v>2343</v>
      </c>
      <c r="C2133" s="154">
        <v>108</v>
      </c>
      <c r="D2133" s="154">
        <v>0.68797399999999997</v>
      </c>
      <c r="E2133" s="154">
        <v>0.30399999999999999</v>
      </c>
      <c r="F2133" s="155">
        <f t="shared" si="136"/>
        <v>18.239999999999998</v>
      </c>
      <c r="G2133">
        <f t="shared" si="134"/>
        <v>12.159999999999998</v>
      </c>
      <c r="H2133">
        <f t="shared" si="135"/>
        <v>9.1199999999999992</v>
      </c>
      <c r="I2133">
        <f t="shared" si="137"/>
        <v>13.68</v>
      </c>
      <c r="J2133" s="154"/>
    </row>
    <row r="2134" spans="1:10">
      <c r="A2134" t="s">
        <v>239</v>
      </c>
      <c r="B2134" s="153" t="s">
        <v>2344</v>
      </c>
      <c r="C2134" s="154">
        <v>120</v>
      </c>
      <c r="D2134" s="154">
        <v>0.68797399999999997</v>
      </c>
      <c r="E2134" s="154">
        <v>0.33599999999999997</v>
      </c>
      <c r="F2134" s="155">
        <f t="shared" si="136"/>
        <v>20.159999999999997</v>
      </c>
      <c r="G2134">
        <f t="shared" si="134"/>
        <v>13.439999999999998</v>
      </c>
      <c r="H2134">
        <f t="shared" si="135"/>
        <v>10.079999999999998</v>
      </c>
      <c r="I2134">
        <f t="shared" si="137"/>
        <v>15.119999999999997</v>
      </c>
      <c r="J2134" s="154"/>
    </row>
    <row r="2135" spans="1:10">
      <c r="A2135" t="s">
        <v>239</v>
      </c>
      <c r="B2135" s="153" t="s">
        <v>2345</v>
      </c>
      <c r="C2135" s="154">
        <v>132</v>
      </c>
      <c r="D2135" s="154">
        <v>0.68797399999999997</v>
      </c>
      <c r="E2135" s="154">
        <v>0.36799999999999999</v>
      </c>
      <c r="F2135" s="155">
        <f t="shared" si="136"/>
        <v>22.08</v>
      </c>
      <c r="G2135">
        <f t="shared" si="134"/>
        <v>14.719999999999999</v>
      </c>
      <c r="H2135">
        <f t="shared" si="135"/>
        <v>11.04</v>
      </c>
      <c r="I2135">
        <f t="shared" si="137"/>
        <v>16.559999999999999</v>
      </c>
      <c r="J2135" s="154"/>
    </row>
    <row r="2136" spans="1:10">
      <c r="A2136" t="s">
        <v>239</v>
      </c>
      <c r="B2136" s="153" t="s">
        <v>2346</v>
      </c>
      <c r="C2136" s="154">
        <v>17</v>
      </c>
      <c r="D2136" s="154">
        <v>0.68797399999999997</v>
      </c>
      <c r="E2136" s="154">
        <v>4.8000000000000001E-2</v>
      </c>
      <c r="F2136" s="155">
        <f t="shared" si="136"/>
        <v>2.88</v>
      </c>
      <c r="G2136">
        <f t="shared" si="134"/>
        <v>1.92</v>
      </c>
      <c r="H2136">
        <f t="shared" si="135"/>
        <v>1.44</v>
      </c>
      <c r="I2136">
        <f t="shared" si="137"/>
        <v>2.16</v>
      </c>
      <c r="J2136" s="154"/>
    </row>
    <row r="2137" spans="1:10">
      <c r="A2137" t="s">
        <v>239</v>
      </c>
      <c r="B2137" s="153" t="s">
        <v>2347</v>
      </c>
      <c r="C2137" s="154">
        <v>19.100000000000001</v>
      </c>
      <c r="D2137" s="154">
        <v>0.68797399999999997</v>
      </c>
      <c r="E2137" s="154">
        <v>5.2000000000000005E-2</v>
      </c>
      <c r="F2137" s="155">
        <f t="shared" si="136"/>
        <v>3.12</v>
      </c>
      <c r="G2137">
        <f t="shared" si="134"/>
        <v>2.08</v>
      </c>
      <c r="H2137">
        <f t="shared" si="135"/>
        <v>1.56</v>
      </c>
      <c r="I2137">
        <f t="shared" si="137"/>
        <v>2.34</v>
      </c>
      <c r="J2137" s="154"/>
    </row>
    <row r="2138" spans="1:10">
      <c r="A2138" t="s">
        <v>239</v>
      </c>
      <c r="B2138" s="153" t="s">
        <v>2348</v>
      </c>
      <c r="C2138" s="154">
        <v>140</v>
      </c>
      <c r="D2138" s="154">
        <v>0.68797399999999997</v>
      </c>
      <c r="E2138" s="154">
        <v>0.39200000000000002</v>
      </c>
      <c r="F2138" s="155">
        <f t="shared" si="136"/>
        <v>23.52</v>
      </c>
      <c r="G2138">
        <f t="shared" si="134"/>
        <v>15.68</v>
      </c>
      <c r="H2138">
        <f t="shared" si="135"/>
        <v>11.76</v>
      </c>
      <c r="I2138">
        <f t="shared" si="137"/>
        <v>17.64</v>
      </c>
      <c r="J2138" s="154"/>
    </row>
    <row r="2139" spans="1:10">
      <c r="A2139" t="s">
        <v>239</v>
      </c>
      <c r="B2139" s="153" t="s">
        <v>2349</v>
      </c>
      <c r="C2139" s="154">
        <v>148</v>
      </c>
      <c r="D2139" s="154">
        <v>0.68797399999999997</v>
      </c>
      <c r="E2139" s="154">
        <v>0.41600000000000004</v>
      </c>
      <c r="F2139" s="155">
        <f t="shared" si="136"/>
        <v>24.96</v>
      </c>
      <c r="G2139">
        <f t="shared" si="134"/>
        <v>16.64</v>
      </c>
      <c r="H2139">
        <f t="shared" si="135"/>
        <v>12.48</v>
      </c>
      <c r="I2139">
        <f t="shared" si="137"/>
        <v>18.72</v>
      </c>
      <c r="J2139" s="154"/>
    </row>
    <row r="2140" spans="1:10">
      <c r="A2140" t="s">
        <v>239</v>
      </c>
      <c r="B2140" s="153" t="s">
        <v>2350</v>
      </c>
      <c r="C2140" s="154">
        <v>163</v>
      </c>
      <c r="D2140" s="154">
        <v>0.68797399999999997</v>
      </c>
      <c r="E2140" s="154">
        <v>0.45599999999999996</v>
      </c>
      <c r="F2140" s="155">
        <f t="shared" si="136"/>
        <v>27.36</v>
      </c>
      <c r="G2140">
        <f t="shared" si="134"/>
        <v>18.239999999999998</v>
      </c>
      <c r="H2140">
        <f t="shared" si="135"/>
        <v>13.68</v>
      </c>
      <c r="I2140">
        <f t="shared" si="137"/>
        <v>20.52</v>
      </c>
      <c r="J2140" s="154"/>
    </row>
    <row r="2141" spans="1:10">
      <c r="A2141" t="s">
        <v>239</v>
      </c>
      <c r="B2141" s="153" t="s">
        <v>2351</v>
      </c>
      <c r="C2141" s="154">
        <v>23.8</v>
      </c>
      <c r="D2141" s="154">
        <v>0.68797399999999997</v>
      </c>
      <c r="E2141" s="154">
        <v>6.8000000000000005E-2</v>
      </c>
      <c r="F2141" s="155">
        <f t="shared" si="136"/>
        <v>4.08</v>
      </c>
      <c r="G2141">
        <f t="shared" si="134"/>
        <v>2.7199999999999998</v>
      </c>
      <c r="H2141">
        <f t="shared" si="135"/>
        <v>2.04</v>
      </c>
      <c r="I2141">
        <f t="shared" si="137"/>
        <v>3.06</v>
      </c>
      <c r="J2141" s="154"/>
    </row>
    <row r="2142" spans="1:10">
      <c r="A2142" t="s">
        <v>239</v>
      </c>
      <c r="B2142" s="153" t="s">
        <v>2352</v>
      </c>
      <c r="C2142" s="154">
        <v>177</v>
      </c>
      <c r="D2142" s="154">
        <v>0.68797399999999997</v>
      </c>
      <c r="E2142" s="154">
        <v>0.496</v>
      </c>
      <c r="F2142" s="155">
        <f t="shared" si="136"/>
        <v>29.759999999999998</v>
      </c>
      <c r="G2142">
        <f t="shared" si="134"/>
        <v>19.839999999999996</v>
      </c>
      <c r="H2142">
        <f t="shared" si="135"/>
        <v>14.879999999999999</v>
      </c>
      <c r="I2142">
        <f t="shared" si="137"/>
        <v>22.32</v>
      </c>
      <c r="J2142" s="154"/>
    </row>
    <row r="2143" spans="1:10">
      <c r="A2143" t="s">
        <v>239</v>
      </c>
      <c r="B2143" s="153" t="s">
        <v>2353</v>
      </c>
      <c r="C2143" s="154">
        <v>31</v>
      </c>
      <c r="D2143" s="154">
        <v>0.68797399999999997</v>
      </c>
      <c r="E2143" s="154">
        <v>8.7999999999999995E-2</v>
      </c>
      <c r="F2143" s="155">
        <f t="shared" si="136"/>
        <v>5.2799999999999994</v>
      </c>
      <c r="G2143">
        <f t="shared" si="134"/>
        <v>3.5199999999999996</v>
      </c>
      <c r="H2143">
        <f t="shared" si="135"/>
        <v>2.6399999999999997</v>
      </c>
      <c r="I2143">
        <f t="shared" si="137"/>
        <v>3.9599999999999995</v>
      </c>
      <c r="J2143" s="154"/>
    </row>
    <row r="2144" spans="1:10">
      <c r="A2144" t="s">
        <v>239</v>
      </c>
      <c r="B2144" s="153" t="s">
        <v>2354</v>
      </c>
      <c r="C2144" s="154">
        <v>33.1</v>
      </c>
      <c r="D2144" s="154">
        <v>0.68797399999999997</v>
      </c>
      <c r="E2144" s="154">
        <v>9.1999999999999998E-2</v>
      </c>
      <c r="F2144" s="155">
        <f t="shared" si="136"/>
        <v>5.52</v>
      </c>
      <c r="G2144">
        <f t="shared" si="134"/>
        <v>3.6799999999999997</v>
      </c>
      <c r="H2144">
        <f t="shared" si="135"/>
        <v>2.76</v>
      </c>
      <c r="I2144">
        <f t="shared" si="137"/>
        <v>4.1399999999999997</v>
      </c>
      <c r="J2144" s="154"/>
    </row>
    <row r="2145" spans="1:10">
      <c r="A2145" t="s">
        <v>239</v>
      </c>
      <c r="B2145" s="153" t="s">
        <v>2355</v>
      </c>
      <c r="C2145" s="154">
        <v>37.1</v>
      </c>
      <c r="D2145" s="154">
        <v>0.68797399999999997</v>
      </c>
      <c r="E2145" s="154">
        <v>0.10400000000000001</v>
      </c>
      <c r="F2145" s="155">
        <f t="shared" si="136"/>
        <v>6.24</v>
      </c>
      <c r="G2145">
        <f t="shared" si="134"/>
        <v>4.16</v>
      </c>
      <c r="H2145">
        <f t="shared" si="135"/>
        <v>3.12</v>
      </c>
      <c r="I2145">
        <f t="shared" si="137"/>
        <v>4.68</v>
      </c>
      <c r="J2145" s="154"/>
    </row>
    <row r="2146" spans="1:10">
      <c r="A2146" t="s">
        <v>239</v>
      </c>
      <c r="B2146" s="153" t="s">
        <v>2356</v>
      </c>
      <c r="C2146" s="154">
        <v>41.6</v>
      </c>
      <c r="D2146" s="154">
        <v>0.68797399999999997</v>
      </c>
      <c r="E2146" s="154">
        <v>0.11599999999999999</v>
      </c>
      <c r="F2146" s="155">
        <f t="shared" si="136"/>
        <v>6.9599999999999991</v>
      </c>
      <c r="G2146">
        <f t="shared" si="134"/>
        <v>4.6399999999999988</v>
      </c>
      <c r="H2146">
        <f t="shared" si="135"/>
        <v>3.4799999999999995</v>
      </c>
      <c r="I2146">
        <f t="shared" si="137"/>
        <v>5.2199999999999989</v>
      </c>
      <c r="J2146" s="154"/>
    </row>
    <row r="2147" spans="1:10">
      <c r="A2147" t="s">
        <v>239</v>
      </c>
      <c r="B2147" s="153" t="s">
        <v>2357</v>
      </c>
      <c r="C2147" s="154">
        <v>45.6</v>
      </c>
      <c r="D2147" s="154">
        <v>0.68797399999999997</v>
      </c>
      <c r="E2147" s="154">
        <v>0.128</v>
      </c>
      <c r="F2147" s="155">
        <f t="shared" si="136"/>
        <v>7.68</v>
      </c>
      <c r="G2147">
        <f t="shared" si="134"/>
        <v>5.1199999999999992</v>
      </c>
      <c r="H2147">
        <f t="shared" si="135"/>
        <v>3.84</v>
      </c>
      <c r="I2147">
        <f t="shared" si="137"/>
        <v>5.76</v>
      </c>
      <c r="J2147" s="154"/>
    </row>
    <row r="2148" spans="1:10">
      <c r="A2148" t="s">
        <v>239</v>
      </c>
      <c r="B2148" s="153" t="s">
        <v>2358</v>
      </c>
      <c r="C2148" s="154">
        <v>0.27</v>
      </c>
      <c r="D2148" s="154">
        <v>6.9080000000000003E-2</v>
      </c>
      <c r="E2148" s="154">
        <v>0.01</v>
      </c>
      <c r="F2148" s="155">
        <f t="shared" si="136"/>
        <v>0.6</v>
      </c>
      <c r="G2148">
        <f t="shared" si="134"/>
        <v>0.39999999999999997</v>
      </c>
      <c r="H2148">
        <f t="shared" si="135"/>
        <v>0.3</v>
      </c>
      <c r="I2148">
        <f t="shared" si="137"/>
        <v>0.44999999999999996</v>
      </c>
      <c r="J2148" s="154"/>
    </row>
    <row r="2149" spans="1:10">
      <c r="A2149" t="s">
        <v>239</v>
      </c>
      <c r="B2149" s="153" t="s">
        <v>2359</v>
      </c>
      <c r="C2149" s="154">
        <v>0.4</v>
      </c>
      <c r="D2149" s="154">
        <v>6.9080000000000003E-2</v>
      </c>
      <c r="E2149" s="154">
        <v>0.01</v>
      </c>
      <c r="F2149" s="155">
        <f t="shared" si="136"/>
        <v>0.6</v>
      </c>
      <c r="G2149">
        <f t="shared" si="134"/>
        <v>0.39999999999999997</v>
      </c>
      <c r="H2149">
        <f t="shared" si="135"/>
        <v>0.3</v>
      </c>
      <c r="I2149">
        <f t="shared" si="137"/>
        <v>0.44999999999999996</v>
      </c>
      <c r="J2149" s="154"/>
    </row>
    <row r="2150" spans="1:10">
      <c r="A2150" t="s">
        <v>239</v>
      </c>
      <c r="B2150" s="153" t="s">
        <v>2360</v>
      </c>
      <c r="C2150" s="154">
        <v>0.52</v>
      </c>
      <c r="D2150" s="154">
        <v>6.9080000000000003E-2</v>
      </c>
      <c r="E2150" s="154">
        <v>0.01</v>
      </c>
      <c r="F2150" s="155">
        <f t="shared" si="136"/>
        <v>0.6</v>
      </c>
      <c r="G2150">
        <f t="shared" si="134"/>
        <v>0.39999999999999997</v>
      </c>
      <c r="H2150">
        <f t="shared" si="135"/>
        <v>0.3</v>
      </c>
      <c r="I2150">
        <f t="shared" si="137"/>
        <v>0.44999999999999996</v>
      </c>
      <c r="J2150" s="154"/>
    </row>
    <row r="2151" spans="1:10">
      <c r="A2151" t="s">
        <v>239</v>
      </c>
      <c r="B2151" s="153" t="s">
        <v>2361</v>
      </c>
      <c r="C2151" s="154">
        <v>0.61</v>
      </c>
      <c r="D2151" s="154">
        <v>6.9080000000000003E-2</v>
      </c>
      <c r="E2151" s="154">
        <v>0.01</v>
      </c>
      <c r="F2151" s="155">
        <f t="shared" si="136"/>
        <v>0.6</v>
      </c>
      <c r="G2151">
        <f t="shared" si="134"/>
        <v>0.39999999999999997</v>
      </c>
      <c r="H2151">
        <f t="shared" si="135"/>
        <v>0.3</v>
      </c>
      <c r="I2151">
        <f t="shared" si="137"/>
        <v>0.44999999999999996</v>
      </c>
      <c r="J2151" s="154"/>
    </row>
    <row r="2152" spans="1:10">
      <c r="A2152" t="s">
        <v>239</v>
      </c>
      <c r="B2152" s="153" t="s">
        <v>2362</v>
      </c>
      <c r="C2152" s="154">
        <v>0.64</v>
      </c>
      <c r="D2152" s="154">
        <v>6.9080000000000003E-2</v>
      </c>
      <c r="E2152" s="154">
        <v>0.01</v>
      </c>
      <c r="F2152" s="155">
        <f t="shared" si="136"/>
        <v>0.6</v>
      </c>
      <c r="G2152">
        <f t="shared" si="134"/>
        <v>0.39999999999999997</v>
      </c>
      <c r="H2152">
        <f t="shared" si="135"/>
        <v>0.3</v>
      </c>
      <c r="I2152">
        <f t="shared" si="137"/>
        <v>0.44999999999999996</v>
      </c>
      <c r="J2152" s="154"/>
    </row>
    <row r="2153" spans="1:10">
      <c r="A2153" t="s">
        <v>239</v>
      </c>
      <c r="B2153" s="153" t="s">
        <v>2363</v>
      </c>
      <c r="C2153" s="154">
        <v>0.76</v>
      </c>
      <c r="D2153" s="154">
        <v>6.9080000000000003E-2</v>
      </c>
      <c r="E2153" s="154">
        <v>0.01</v>
      </c>
      <c r="F2153" s="155">
        <f t="shared" si="136"/>
        <v>0.6</v>
      </c>
      <c r="G2153">
        <f t="shared" si="134"/>
        <v>0.39999999999999997</v>
      </c>
      <c r="H2153">
        <f t="shared" si="135"/>
        <v>0.3</v>
      </c>
      <c r="I2153">
        <f t="shared" si="137"/>
        <v>0.44999999999999996</v>
      </c>
      <c r="J2153" s="154"/>
    </row>
    <row r="2154" spans="1:10">
      <c r="A2154" t="s">
        <v>239</v>
      </c>
      <c r="B2154" s="153" t="s">
        <v>2364</v>
      </c>
      <c r="C2154" s="154">
        <v>0.87</v>
      </c>
      <c r="D2154" s="154">
        <v>6.9080000000000003E-2</v>
      </c>
      <c r="E2154" s="154">
        <v>0.01</v>
      </c>
      <c r="F2154" s="155">
        <f t="shared" si="136"/>
        <v>0.6</v>
      </c>
      <c r="G2154">
        <f t="shared" si="134"/>
        <v>0.39999999999999997</v>
      </c>
      <c r="H2154">
        <f t="shared" si="135"/>
        <v>0.3</v>
      </c>
      <c r="I2154">
        <f t="shared" si="137"/>
        <v>0.44999999999999996</v>
      </c>
      <c r="J2154" s="154"/>
    </row>
    <row r="2155" spans="1:10">
      <c r="A2155" t="s">
        <v>239</v>
      </c>
      <c r="B2155" s="153" t="s">
        <v>2365</v>
      </c>
      <c r="C2155" s="154">
        <v>0.99</v>
      </c>
      <c r="D2155" s="154">
        <v>6.9080000000000003E-2</v>
      </c>
      <c r="E2155" s="154">
        <v>0.01</v>
      </c>
      <c r="F2155" s="155">
        <f t="shared" si="136"/>
        <v>0.6</v>
      </c>
      <c r="G2155">
        <f t="shared" si="134"/>
        <v>0.39999999999999997</v>
      </c>
      <c r="H2155">
        <f t="shared" si="135"/>
        <v>0.3</v>
      </c>
      <c r="I2155">
        <f t="shared" si="137"/>
        <v>0.44999999999999996</v>
      </c>
      <c r="J2155" s="154"/>
    </row>
    <row r="2156" spans="1:10">
      <c r="A2156" t="s">
        <v>239</v>
      </c>
      <c r="B2156" s="153" t="s">
        <v>2366</v>
      </c>
      <c r="C2156" s="154">
        <v>1.07</v>
      </c>
      <c r="D2156" s="154">
        <v>6.9080000000000003E-2</v>
      </c>
      <c r="E2156" s="154">
        <v>0.01</v>
      </c>
      <c r="F2156" s="155">
        <f t="shared" si="136"/>
        <v>0.6</v>
      </c>
      <c r="G2156">
        <f t="shared" si="134"/>
        <v>0.39999999999999997</v>
      </c>
      <c r="H2156">
        <f t="shared" si="135"/>
        <v>0.3</v>
      </c>
      <c r="I2156">
        <f t="shared" si="137"/>
        <v>0.44999999999999996</v>
      </c>
      <c r="J2156" s="154"/>
    </row>
    <row r="2157" spans="1:10">
      <c r="A2157" t="s">
        <v>239</v>
      </c>
      <c r="B2157" s="153" t="s">
        <v>2367</v>
      </c>
      <c r="C2157" s="154">
        <v>1.2</v>
      </c>
      <c r="D2157" s="154">
        <v>6.9080000000000003E-2</v>
      </c>
      <c r="E2157" s="154">
        <v>0.01</v>
      </c>
      <c r="F2157" s="155">
        <f t="shared" si="136"/>
        <v>0.6</v>
      </c>
      <c r="G2157">
        <f t="shared" si="134"/>
        <v>0.39999999999999997</v>
      </c>
      <c r="H2157">
        <f t="shared" si="135"/>
        <v>0.3</v>
      </c>
      <c r="I2157">
        <f t="shared" si="137"/>
        <v>0.44999999999999996</v>
      </c>
      <c r="J2157" s="154"/>
    </row>
    <row r="2158" spans="1:10">
      <c r="A2158" t="s">
        <v>239</v>
      </c>
      <c r="B2158" s="153" t="s">
        <v>2368</v>
      </c>
      <c r="C2158" s="154">
        <v>1.32</v>
      </c>
      <c r="D2158" s="154">
        <v>6.9080000000000003E-2</v>
      </c>
      <c r="E2158" s="154">
        <v>0.01</v>
      </c>
      <c r="F2158" s="155">
        <f t="shared" si="136"/>
        <v>0.6</v>
      </c>
      <c r="G2158">
        <f t="shared" si="134"/>
        <v>0.39999999999999997</v>
      </c>
      <c r="H2158">
        <f t="shared" si="135"/>
        <v>0.3</v>
      </c>
      <c r="I2158">
        <f t="shared" si="137"/>
        <v>0.44999999999999996</v>
      </c>
      <c r="J2158" s="154"/>
    </row>
    <row r="2159" spans="1:10">
      <c r="A2159" t="s">
        <v>239</v>
      </c>
      <c r="B2159" s="153" t="s">
        <v>2369</v>
      </c>
      <c r="C2159" s="154">
        <v>1.4</v>
      </c>
      <c r="D2159" s="154">
        <v>6.9080000000000003E-2</v>
      </c>
      <c r="E2159" s="154">
        <v>0.01</v>
      </c>
      <c r="F2159" s="155">
        <f t="shared" si="136"/>
        <v>0.6</v>
      </c>
      <c r="G2159">
        <f t="shared" si="134"/>
        <v>0.39999999999999997</v>
      </c>
      <c r="H2159">
        <f t="shared" si="135"/>
        <v>0.3</v>
      </c>
      <c r="I2159">
        <f t="shared" si="137"/>
        <v>0.44999999999999996</v>
      </c>
      <c r="J2159" s="154"/>
    </row>
    <row r="2160" spans="1:10">
      <c r="A2160" t="s">
        <v>239</v>
      </c>
      <c r="B2160" s="153" t="s">
        <v>2370</v>
      </c>
      <c r="C2160" s="154">
        <v>1.5</v>
      </c>
      <c r="D2160" s="154">
        <v>6.9080000000000003E-2</v>
      </c>
      <c r="E2160" s="154">
        <v>0.01</v>
      </c>
      <c r="F2160" s="155">
        <f t="shared" si="136"/>
        <v>0.6</v>
      </c>
      <c r="G2160">
        <f t="shared" si="134"/>
        <v>0.39999999999999997</v>
      </c>
      <c r="H2160">
        <f t="shared" si="135"/>
        <v>0.3</v>
      </c>
      <c r="I2160">
        <f t="shared" si="137"/>
        <v>0.44999999999999996</v>
      </c>
      <c r="J2160" s="154"/>
    </row>
    <row r="2161" spans="1:10">
      <c r="A2161" t="s">
        <v>239</v>
      </c>
      <c r="B2161" s="153" t="s">
        <v>2371</v>
      </c>
      <c r="C2161" s="154">
        <v>1.6</v>
      </c>
      <c r="D2161" s="154">
        <v>6.9080000000000003E-2</v>
      </c>
      <c r="E2161" s="154">
        <v>0.01</v>
      </c>
      <c r="F2161" s="155">
        <f t="shared" si="136"/>
        <v>0.6</v>
      </c>
      <c r="G2161">
        <f t="shared" si="134"/>
        <v>0.39999999999999997</v>
      </c>
      <c r="H2161">
        <f t="shared" si="135"/>
        <v>0.3</v>
      </c>
      <c r="I2161">
        <f t="shared" si="137"/>
        <v>0.44999999999999996</v>
      </c>
      <c r="J2161" s="154"/>
    </row>
    <row r="2162" spans="1:10">
      <c r="A2162" t="s">
        <v>239</v>
      </c>
      <c r="B2162" s="153" t="s">
        <v>2372</v>
      </c>
      <c r="C2162" s="154">
        <v>1.69</v>
      </c>
      <c r="D2162" s="154">
        <v>6.9080000000000003E-2</v>
      </c>
      <c r="E2162" s="154">
        <v>0.01</v>
      </c>
      <c r="F2162" s="155">
        <f t="shared" si="136"/>
        <v>0.6</v>
      </c>
      <c r="G2162">
        <f t="shared" si="134"/>
        <v>0.39999999999999997</v>
      </c>
      <c r="H2162">
        <f t="shared" si="135"/>
        <v>0.3</v>
      </c>
      <c r="I2162">
        <f t="shared" si="137"/>
        <v>0.44999999999999996</v>
      </c>
      <c r="J2162" s="154"/>
    </row>
    <row r="2163" spans="1:10">
      <c r="A2163" t="s">
        <v>239</v>
      </c>
      <c r="B2163" s="153" t="s">
        <v>2373</v>
      </c>
      <c r="C2163" s="154">
        <v>1.78</v>
      </c>
      <c r="D2163" s="154">
        <v>6.9080000000000003E-2</v>
      </c>
      <c r="E2163" s="154">
        <v>0.01</v>
      </c>
      <c r="F2163" s="155">
        <f t="shared" si="136"/>
        <v>0.6</v>
      </c>
      <c r="G2163">
        <f t="shared" si="134"/>
        <v>0.39999999999999997</v>
      </c>
      <c r="H2163">
        <f t="shared" si="135"/>
        <v>0.3</v>
      </c>
      <c r="I2163">
        <f t="shared" si="137"/>
        <v>0.44999999999999996</v>
      </c>
      <c r="J2163" s="154"/>
    </row>
    <row r="2164" spans="1:10">
      <c r="A2164" t="s">
        <v>239</v>
      </c>
      <c r="B2164" s="153" t="s">
        <v>2374</v>
      </c>
      <c r="C2164" s="154">
        <v>1.94</v>
      </c>
      <c r="D2164" s="154">
        <v>6.9080000000000003E-2</v>
      </c>
      <c r="E2164" s="154">
        <v>0.01</v>
      </c>
      <c r="F2164" s="155">
        <f t="shared" si="136"/>
        <v>0.6</v>
      </c>
      <c r="G2164">
        <f t="shared" si="134"/>
        <v>0.39999999999999997</v>
      </c>
      <c r="H2164">
        <f t="shared" si="135"/>
        <v>0.3</v>
      </c>
      <c r="I2164">
        <f t="shared" si="137"/>
        <v>0.44999999999999996</v>
      </c>
      <c r="J2164" s="154"/>
    </row>
    <row r="2165" spans="1:10">
      <c r="A2165" t="s">
        <v>239</v>
      </c>
      <c r="B2165" s="153" t="s">
        <v>2375</v>
      </c>
      <c r="C2165" s="154">
        <v>2.02</v>
      </c>
      <c r="D2165" s="154">
        <v>6.9080000000000003E-2</v>
      </c>
      <c r="E2165" s="154">
        <v>0.01</v>
      </c>
      <c r="F2165" s="155">
        <f t="shared" si="136"/>
        <v>0.6</v>
      </c>
      <c r="G2165">
        <f t="shared" si="134"/>
        <v>0.39999999999999997</v>
      </c>
      <c r="H2165">
        <f t="shared" si="135"/>
        <v>0.3</v>
      </c>
      <c r="I2165">
        <f t="shared" si="137"/>
        <v>0.44999999999999996</v>
      </c>
      <c r="J2165" s="154"/>
    </row>
    <row r="2166" spans="1:10">
      <c r="A2166" t="s">
        <v>239</v>
      </c>
      <c r="B2166" s="153" t="s">
        <v>2376</v>
      </c>
      <c r="C2166" s="154">
        <v>2.1</v>
      </c>
      <c r="D2166" s="154">
        <v>6.9080000000000003E-2</v>
      </c>
      <c r="E2166" s="154">
        <v>0.01</v>
      </c>
      <c r="F2166" s="155">
        <f t="shared" si="136"/>
        <v>0.6</v>
      </c>
      <c r="G2166">
        <f t="shared" si="134"/>
        <v>0.39999999999999997</v>
      </c>
      <c r="H2166">
        <f t="shared" si="135"/>
        <v>0.3</v>
      </c>
      <c r="I2166">
        <f t="shared" si="137"/>
        <v>0.44999999999999996</v>
      </c>
      <c r="J2166" s="154"/>
    </row>
    <row r="2167" spans="1:10">
      <c r="A2167" t="s">
        <v>239</v>
      </c>
      <c r="B2167" s="153" t="s">
        <v>2377</v>
      </c>
      <c r="C2167" s="154">
        <v>2.2400000000000002</v>
      </c>
      <c r="D2167" s="154">
        <v>6.9080000000000003E-2</v>
      </c>
      <c r="E2167" s="154">
        <v>0.01</v>
      </c>
      <c r="F2167" s="155">
        <f t="shared" si="136"/>
        <v>0.6</v>
      </c>
      <c r="G2167">
        <f t="shared" si="134"/>
        <v>0.39999999999999997</v>
      </c>
      <c r="H2167">
        <f t="shared" si="135"/>
        <v>0.3</v>
      </c>
      <c r="I2167">
        <f t="shared" si="137"/>
        <v>0.44999999999999996</v>
      </c>
      <c r="J2167" s="154"/>
    </row>
    <row r="2168" spans="1:10">
      <c r="A2168" t="s">
        <v>239</v>
      </c>
      <c r="B2168" s="153" t="s">
        <v>2378</v>
      </c>
      <c r="C2168" s="154">
        <v>2.2999999999999998</v>
      </c>
      <c r="D2168" s="154">
        <v>6.9080000000000003E-2</v>
      </c>
      <c r="E2168" s="154">
        <v>0.01</v>
      </c>
      <c r="F2168" s="155">
        <f t="shared" si="136"/>
        <v>0.6</v>
      </c>
      <c r="G2168">
        <f t="shared" si="134"/>
        <v>0.39999999999999997</v>
      </c>
      <c r="H2168">
        <f t="shared" si="135"/>
        <v>0.3</v>
      </c>
      <c r="I2168">
        <f t="shared" si="137"/>
        <v>0.44999999999999996</v>
      </c>
      <c r="J2168" s="154"/>
    </row>
    <row r="2169" spans="1:10">
      <c r="A2169" t="s">
        <v>239</v>
      </c>
      <c r="B2169" s="153" t="s">
        <v>2379</v>
      </c>
      <c r="C2169" s="154">
        <v>2.37</v>
      </c>
      <c r="D2169" s="154">
        <v>6.9080000000000003E-2</v>
      </c>
      <c r="E2169" s="154">
        <v>0.01</v>
      </c>
      <c r="F2169" s="155">
        <f t="shared" si="136"/>
        <v>0.6</v>
      </c>
      <c r="G2169">
        <f t="shared" si="134"/>
        <v>0.39999999999999997</v>
      </c>
      <c r="H2169">
        <f t="shared" si="135"/>
        <v>0.3</v>
      </c>
      <c r="I2169">
        <f t="shared" si="137"/>
        <v>0.44999999999999996</v>
      </c>
      <c r="J2169" s="154"/>
    </row>
    <row r="2170" spans="1:10">
      <c r="A2170" t="s">
        <v>239</v>
      </c>
      <c r="B2170" s="153" t="s">
        <v>2380</v>
      </c>
      <c r="C2170" s="154">
        <v>2.48</v>
      </c>
      <c r="D2170" s="154">
        <v>6.9080000000000003E-2</v>
      </c>
      <c r="E2170" s="154">
        <v>0.01</v>
      </c>
      <c r="F2170" s="155">
        <f t="shared" si="136"/>
        <v>0.6</v>
      </c>
      <c r="G2170">
        <f t="shared" si="134"/>
        <v>0.39999999999999997</v>
      </c>
      <c r="H2170">
        <f t="shared" si="135"/>
        <v>0.3</v>
      </c>
      <c r="I2170">
        <f t="shared" si="137"/>
        <v>0.44999999999999996</v>
      </c>
      <c r="J2170" s="154"/>
    </row>
    <row r="2171" spans="1:10">
      <c r="A2171" t="s">
        <v>239</v>
      </c>
      <c r="B2171" s="153" t="s">
        <v>2381</v>
      </c>
      <c r="C2171" s="154">
        <v>2.54</v>
      </c>
      <c r="D2171" s="154">
        <v>6.9080000000000003E-2</v>
      </c>
      <c r="E2171" s="154">
        <v>0.01</v>
      </c>
      <c r="F2171" s="155">
        <f t="shared" si="136"/>
        <v>0.6</v>
      </c>
      <c r="G2171">
        <f t="shared" si="134"/>
        <v>0.39999999999999997</v>
      </c>
      <c r="H2171">
        <f t="shared" si="135"/>
        <v>0.3</v>
      </c>
      <c r="I2171">
        <f t="shared" si="137"/>
        <v>0.44999999999999996</v>
      </c>
      <c r="J2171" s="154"/>
    </row>
    <row r="2172" spans="1:10">
      <c r="A2172" t="s">
        <v>239</v>
      </c>
      <c r="B2172" s="153" t="s">
        <v>2382</v>
      </c>
      <c r="C2172" s="154">
        <v>2.59</v>
      </c>
      <c r="D2172" s="154">
        <v>6.9080000000000003E-2</v>
      </c>
      <c r="E2172" s="154">
        <v>0.01</v>
      </c>
      <c r="F2172" s="155">
        <f t="shared" si="136"/>
        <v>0.6</v>
      </c>
      <c r="G2172">
        <f t="shared" si="134"/>
        <v>0.39999999999999997</v>
      </c>
      <c r="H2172">
        <f t="shared" si="135"/>
        <v>0.3</v>
      </c>
      <c r="I2172">
        <f t="shared" si="137"/>
        <v>0.44999999999999996</v>
      </c>
      <c r="J2172" s="154"/>
    </row>
    <row r="2173" spans="1:10">
      <c r="A2173" t="s">
        <v>239</v>
      </c>
      <c r="B2173" s="153" t="s">
        <v>2383</v>
      </c>
      <c r="C2173" s="154">
        <v>2.68</v>
      </c>
      <c r="D2173" s="154">
        <v>6.9080000000000003E-2</v>
      </c>
      <c r="E2173" s="154">
        <v>0.01</v>
      </c>
      <c r="F2173" s="155">
        <f t="shared" si="136"/>
        <v>0.6</v>
      </c>
      <c r="G2173">
        <f t="shared" si="134"/>
        <v>0.39999999999999997</v>
      </c>
      <c r="H2173">
        <f t="shared" si="135"/>
        <v>0.3</v>
      </c>
      <c r="I2173">
        <f t="shared" si="137"/>
        <v>0.44999999999999996</v>
      </c>
      <c r="J2173" s="154"/>
    </row>
    <row r="2174" spans="1:10">
      <c r="A2174" t="s">
        <v>239</v>
      </c>
      <c r="B2174" s="153" t="s">
        <v>2384</v>
      </c>
      <c r="C2174" s="154">
        <v>2.76</v>
      </c>
      <c r="D2174" s="154">
        <v>6.9080000000000003E-2</v>
      </c>
      <c r="E2174" s="154">
        <v>0.01</v>
      </c>
      <c r="F2174" s="155">
        <f t="shared" si="136"/>
        <v>0.6</v>
      </c>
      <c r="G2174">
        <f t="shared" si="134"/>
        <v>0.39999999999999997</v>
      </c>
      <c r="H2174">
        <f t="shared" si="135"/>
        <v>0.3</v>
      </c>
      <c r="I2174">
        <f t="shared" si="137"/>
        <v>0.44999999999999996</v>
      </c>
      <c r="J2174" s="154"/>
    </row>
    <row r="2175" spans="1:10">
      <c r="A2175" t="s">
        <v>239</v>
      </c>
      <c r="B2175" s="153" t="s">
        <v>2385</v>
      </c>
      <c r="C2175" s="154">
        <v>51.79</v>
      </c>
      <c r="D2175" s="154">
        <v>0.69079999999999997</v>
      </c>
      <c r="E2175" s="154">
        <v>0.14399999999999999</v>
      </c>
      <c r="F2175" s="155">
        <f t="shared" si="136"/>
        <v>8.6399999999999988</v>
      </c>
      <c r="G2175">
        <f t="shared" si="134"/>
        <v>5.7599999999999989</v>
      </c>
      <c r="H2175">
        <f t="shared" si="135"/>
        <v>4.3199999999999994</v>
      </c>
      <c r="I2175">
        <f t="shared" si="137"/>
        <v>6.4799999999999986</v>
      </c>
      <c r="J2175" s="154"/>
    </row>
    <row r="2176" spans="1:10">
      <c r="A2176" t="s">
        <v>239</v>
      </c>
      <c r="B2176" s="153" t="s">
        <v>2386</v>
      </c>
      <c r="C2176" s="154">
        <v>31.31</v>
      </c>
      <c r="D2176" s="154">
        <v>0.69079999999999997</v>
      </c>
      <c r="E2176" s="154">
        <v>8.7999999999999995E-2</v>
      </c>
      <c r="F2176" s="155">
        <f t="shared" si="136"/>
        <v>5.2799999999999994</v>
      </c>
      <c r="G2176">
        <f t="shared" si="134"/>
        <v>3.5199999999999996</v>
      </c>
      <c r="H2176">
        <f t="shared" si="135"/>
        <v>2.6399999999999997</v>
      </c>
      <c r="I2176">
        <f t="shared" si="137"/>
        <v>3.9599999999999995</v>
      </c>
      <c r="J2176" s="154"/>
    </row>
    <row r="2177" spans="1:10">
      <c r="A2177" t="s">
        <v>239</v>
      </c>
      <c r="B2177" s="153" t="s">
        <v>2387</v>
      </c>
      <c r="C2177" s="154">
        <v>26.51</v>
      </c>
      <c r="D2177" s="154">
        <v>0.69079999999999997</v>
      </c>
      <c r="E2177" s="154">
        <v>7.5999999999999998E-2</v>
      </c>
      <c r="F2177" s="155">
        <f t="shared" si="136"/>
        <v>4.5599999999999996</v>
      </c>
      <c r="G2177">
        <f t="shared" si="134"/>
        <v>3.0399999999999996</v>
      </c>
      <c r="H2177">
        <f t="shared" si="135"/>
        <v>2.2799999999999998</v>
      </c>
      <c r="I2177">
        <f t="shared" si="137"/>
        <v>3.42</v>
      </c>
      <c r="J2177" s="154"/>
    </row>
    <row r="2178" spans="1:10">
      <c r="A2178" t="s">
        <v>239</v>
      </c>
      <c r="B2178" s="153" t="s">
        <v>2388</v>
      </c>
      <c r="C2178" s="154">
        <v>41.83</v>
      </c>
      <c r="D2178" s="154">
        <v>0.69079999999999997</v>
      </c>
      <c r="E2178" s="154">
        <v>0.11599999999999999</v>
      </c>
      <c r="F2178" s="155">
        <f t="shared" si="136"/>
        <v>6.9599999999999991</v>
      </c>
      <c r="G2178">
        <f t="shared" ref="G2178:G2241" si="138">40/60*F2178</f>
        <v>4.6399999999999988</v>
      </c>
      <c r="H2178">
        <f t="shared" ref="H2178:H2241" si="139">(30/60*F2178)</f>
        <v>3.4799999999999995</v>
      </c>
      <c r="I2178">
        <f t="shared" si="137"/>
        <v>5.2199999999999989</v>
      </c>
      <c r="J2178" s="154"/>
    </row>
    <row r="2179" spans="1:10">
      <c r="A2179" t="s">
        <v>239</v>
      </c>
      <c r="B2179" s="153" t="s">
        <v>2389</v>
      </c>
      <c r="C2179" s="154">
        <v>120</v>
      </c>
      <c r="D2179" s="154">
        <v>0.70335999999999999</v>
      </c>
      <c r="E2179" s="154">
        <v>0.33599999999999997</v>
      </c>
      <c r="F2179" s="155">
        <f t="shared" ref="F2179:F2242" si="140">E2179*60</f>
        <v>20.159999999999997</v>
      </c>
      <c r="G2179">
        <f t="shared" si="138"/>
        <v>13.439999999999998</v>
      </c>
      <c r="H2179">
        <f t="shared" si="139"/>
        <v>10.079999999999998</v>
      </c>
      <c r="I2179">
        <f t="shared" ref="I2179:I2242" si="141">45/60*F2179</f>
        <v>15.119999999999997</v>
      </c>
      <c r="J2179" s="154"/>
    </row>
    <row r="2180" spans="1:10">
      <c r="A2180" t="s">
        <v>239</v>
      </c>
      <c r="B2180" s="153" t="s">
        <v>2390</v>
      </c>
      <c r="C2180" s="154">
        <v>161</v>
      </c>
      <c r="D2180" s="154">
        <v>0.70335999999999999</v>
      </c>
      <c r="E2180" s="154">
        <v>0.45199999999999996</v>
      </c>
      <c r="F2180" s="155">
        <f t="shared" si="140"/>
        <v>27.119999999999997</v>
      </c>
      <c r="G2180">
        <f t="shared" si="138"/>
        <v>18.079999999999998</v>
      </c>
      <c r="H2180">
        <f t="shared" si="139"/>
        <v>13.559999999999999</v>
      </c>
      <c r="I2180">
        <f t="shared" si="141"/>
        <v>20.339999999999996</v>
      </c>
      <c r="J2180" s="154"/>
    </row>
    <row r="2181" spans="1:10">
      <c r="A2181" t="s">
        <v>239</v>
      </c>
      <c r="B2181" s="153" t="s">
        <v>2391</v>
      </c>
      <c r="C2181" s="154">
        <v>210</v>
      </c>
      <c r="D2181" s="154">
        <v>0.70335999999999999</v>
      </c>
      <c r="E2181" s="154">
        <v>0.58799999999999997</v>
      </c>
      <c r="F2181" s="155">
        <f t="shared" si="140"/>
        <v>35.28</v>
      </c>
      <c r="G2181">
        <f t="shared" si="138"/>
        <v>23.52</v>
      </c>
      <c r="H2181">
        <f t="shared" si="139"/>
        <v>17.64</v>
      </c>
      <c r="I2181">
        <f t="shared" si="141"/>
        <v>26.46</v>
      </c>
      <c r="J2181" s="154"/>
    </row>
    <row r="2182" spans="1:10">
      <c r="A2182" t="s">
        <v>239</v>
      </c>
      <c r="B2182" s="153" t="s">
        <v>2392</v>
      </c>
      <c r="C2182" s="154">
        <v>0.28000000000000003</v>
      </c>
      <c r="D2182" s="154">
        <v>7.2220000000000006E-2</v>
      </c>
      <c r="E2182" s="154">
        <v>0.01</v>
      </c>
      <c r="F2182" s="155">
        <f t="shared" si="140"/>
        <v>0.6</v>
      </c>
      <c r="G2182">
        <f t="shared" si="138"/>
        <v>0.39999999999999997</v>
      </c>
      <c r="H2182">
        <f t="shared" si="139"/>
        <v>0.3</v>
      </c>
      <c r="I2182">
        <f t="shared" si="141"/>
        <v>0.44999999999999996</v>
      </c>
      <c r="J2182" s="154"/>
    </row>
    <row r="2183" spans="1:10">
      <c r="A2183" t="s">
        <v>239</v>
      </c>
      <c r="B2183" s="153" t="s">
        <v>2393</v>
      </c>
      <c r="C2183" s="154">
        <v>0.54</v>
      </c>
      <c r="D2183" s="154">
        <v>7.2220000000000006E-2</v>
      </c>
      <c r="E2183" s="154">
        <v>0.01</v>
      </c>
      <c r="F2183" s="155">
        <f t="shared" si="140"/>
        <v>0.6</v>
      </c>
      <c r="G2183">
        <f t="shared" si="138"/>
        <v>0.39999999999999997</v>
      </c>
      <c r="H2183">
        <f t="shared" si="139"/>
        <v>0.3</v>
      </c>
      <c r="I2183">
        <f t="shared" si="141"/>
        <v>0.44999999999999996</v>
      </c>
      <c r="J2183" s="154"/>
    </row>
    <row r="2184" spans="1:10">
      <c r="A2184" t="s">
        <v>239</v>
      </c>
      <c r="B2184" s="153" t="s">
        <v>2394</v>
      </c>
      <c r="C2184" s="154">
        <v>0.68</v>
      </c>
      <c r="D2184" s="154">
        <v>7.2220000000000006E-2</v>
      </c>
      <c r="E2184" s="154">
        <v>0.01</v>
      </c>
      <c r="F2184" s="155">
        <f t="shared" si="140"/>
        <v>0.6</v>
      </c>
      <c r="G2184">
        <f t="shared" si="138"/>
        <v>0.39999999999999997</v>
      </c>
      <c r="H2184">
        <f t="shared" si="139"/>
        <v>0.3</v>
      </c>
      <c r="I2184">
        <f t="shared" si="141"/>
        <v>0.44999999999999996</v>
      </c>
      <c r="J2184" s="154"/>
    </row>
    <row r="2185" spans="1:10">
      <c r="A2185" t="s">
        <v>239</v>
      </c>
      <c r="B2185" s="153" t="s">
        <v>2395</v>
      </c>
      <c r="C2185" s="154">
        <v>0.8</v>
      </c>
      <c r="D2185" s="154">
        <v>7.2220000000000006E-2</v>
      </c>
      <c r="E2185" s="154">
        <v>0.01</v>
      </c>
      <c r="F2185" s="155">
        <f t="shared" si="140"/>
        <v>0.6</v>
      </c>
      <c r="G2185">
        <f t="shared" si="138"/>
        <v>0.39999999999999997</v>
      </c>
      <c r="H2185">
        <f t="shared" si="139"/>
        <v>0.3</v>
      </c>
      <c r="I2185">
        <f t="shared" si="141"/>
        <v>0.44999999999999996</v>
      </c>
      <c r="J2185" s="154"/>
    </row>
    <row r="2186" spans="1:10">
      <c r="A2186" t="s">
        <v>239</v>
      </c>
      <c r="B2186" s="153" t="s">
        <v>2396</v>
      </c>
      <c r="C2186" s="154">
        <v>1.04</v>
      </c>
      <c r="D2186" s="154">
        <v>7.2220000000000006E-2</v>
      </c>
      <c r="E2186" s="154">
        <v>0.01</v>
      </c>
      <c r="F2186" s="155">
        <f t="shared" si="140"/>
        <v>0.6</v>
      </c>
      <c r="G2186">
        <f t="shared" si="138"/>
        <v>0.39999999999999997</v>
      </c>
      <c r="H2186">
        <f t="shared" si="139"/>
        <v>0.3</v>
      </c>
      <c r="I2186">
        <f t="shared" si="141"/>
        <v>0.44999999999999996</v>
      </c>
      <c r="J2186" s="154"/>
    </row>
    <row r="2187" spans="1:10">
      <c r="A2187" t="s">
        <v>239</v>
      </c>
      <c r="B2187" s="153" t="s">
        <v>2397</v>
      </c>
      <c r="C2187" s="154">
        <v>1.26</v>
      </c>
      <c r="D2187" s="154">
        <v>7.2220000000000006E-2</v>
      </c>
      <c r="E2187" s="154">
        <v>0.01</v>
      </c>
      <c r="F2187" s="155">
        <f t="shared" si="140"/>
        <v>0.6</v>
      </c>
      <c r="G2187">
        <f t="shared" si="138"/>
        <v>0.39999999999999997</v>
      </c>
      <c r="H2187">
        <f t="shared" si="139"/>
        <v>0.3</v>
      </c>
      <c r="I2187">
        <f t="shared" si="141"/>
        <v>0.44999999999999996</v>
      </c>
      <c r="J2187" s="154"/>
    </row>
    <row r="2188" spans="1:10">
      <c r="A2188" t="s">
        <v>239</v>
      </c>
      <c r="B2188" s="153" t="s">
        <v>2398</v>
      </c>
      <c r="C2188" s="154">
        <v>1.37</v>
      </c>
      <c r="D2188" s="154">
        <v>7.2220000000000006E-2</v>
      </c>
      <c r="E2188" s="154">
        <v>0.01</v>
      </c>
      <c r="F2188" s="155">
        <f t="shared" si="140"/>
        <v>0.6</v>
      </c>
      <c r="G2188">
        <f t="shared" si="138"/>
        <v>0.39999999999999997</v>
      </c>
      <c r="H2188">
        <f t="shared" si="139"/>
        <v>0.3</v>
      </c>
      <c r="I2188">
        <f t="shared" si="141"/>
        <v>0.44999999999999996</v>
      </c>
      <c r="J2188" s="154"/>
    </row>
    <row r="2189" spans="1:10">
      <c r="A2189" t="s">
        <v>239</v>
      </c>
      <c r="B2189" s="153" t="s">
        <v>2399</v>
      </c>
      <c r="C2189" s="154">
        <v>1.48</v>
      </c>
      <c r="D2189" s="154">
        <v>7.2220000000000006E-2</v>
      </c>
      <c r="E2189" s="154">
        <v>0.01</v>
      </c>
      <c r="F2189" s="155">
        <f t="shared" si="140"/>
        <v>0.6</v>
      </c>
      <c r="G2189">
        <f t="shared" si="138"/>
        <v>0.39999999999999997</v>
      </c>
      <c r="H2189">
        <f t="shared" si="139"/>
        <v>0.3</v>
      </c>
      <c r="I2189">
        <f t="shared" si="141"/>
        <v>0.44999999999999996</v>
      </c>
      <c r="J2189" s="154"/>
    </row>
    <row r="2190" spans="1:10">
      <c r="A2190" t="s">
        <v>239</v>
      </c>
      <c r="B2190" s="153" t="s">
        <v>2400</v>
      </c>
      <c r="C2190" s="154">
        <v>1.68</v>
      </c>
      <c r="D2190" s="154">
        <v>7.2220000000000006E-2</v>
      </c>
      <c r="E2190" s="154">
        <v>0.01</v>
      </c>
      <c r="F2190" s="155">
        <f t="shared" si="140"/>
        <v>0.6</v>
      </c>
      <c r="G2190">
        <f t="shared" si="138"/>
        <v>0.39999999999999997</v>
      </c>
      <c r="H2190">
        <f t="shared" si="139"/>
        <v>0.3</v>
      </c>
      <c r="I2190">
        <f t="shared" si="141"/>
        <v>0.44999999999999996</v>
      </c>
      <c r="J2190" s="154"/>
    </row>
    <row r="2191" spans="1:10">
      <c r="A2191" t="s">
        <v>239</v>
      </c>
      <c r="B2191" s="153" t="s">
        <v>2401</v>
      </c>
      <c r="C2191" s="154">
        <v>1.87</v>
      </c>
      <c r="D2191" s="154">
        <v>7.2220000000000006E-2</v>
      </c>
      <c r="E2191" s="154">
        <v>0.01</v>
      </c>
      <c r="F2191" s="155">
        <f t="shared" si="140"/>
        <v>0.6</v>
      </c>
      <c r="G2191">
        <f t="shared" si="138"/>
        <v>0.39999999999999997</v>
      </c>
      <c r="H2191">
        <f t="shared" si="139"/>
        <v>0.3</v>
      </c>
      <c r="I2191">
        <f t="shared" si="141"/>
        <v>0.44999999999999996</v>
      </c>
      <c r="J2191" s="154"/>
    </row>
    <row r="2192" spans="1:10">
      <c r="A2192" t="s">
        <v>239</v>
      </c>
      <c r="B2192" s="153" t="s">
        <v>2402</v>
      </c>
      <c r="C2192" s="154">
        <v>2.0499999999999998</v>
      </c>
      <c r="D2192" s="154">
        <v>7.2220000000000006E-2</v>
      </c>
      <c r="E2192" s="154">
        <v>0.01</v>
      </c>
      <c r="F2192" s="155">
        <f t="shared" si="140"/>
        <v>0.6</v>
      </c>
      <c r="G2192">
        <f t="shared" si="138"/>
        <v>0.39999999999999997</v>
      </c>
      <c r="H2192">
        <f t="shared" si="139"/>
        <v>0.3</v>
      </c>
      <c r="I2192">
        <f t="shared" si="141"/>
        <v>0.44999999999999996</v>
      </c>
      <c r="J2192" s="154"/>
    </row>
    <row r="2193" spans="1:10">
      <c r="A2193" t="s">
        <v>239</v>
      </c>
      <c r="B2193" s="153" t="s">
        <v>2403</v>
      </c>
      <c r="C2193" s="154">
        <v>2.2200000000000002</v>
      </c>
      <c r="D2193" s="154">
        <v>7.2220000000000006E-2</v>
      </c>
      <c r="E2193" s="154">
        <v>0.01</v>
      </c>
      <c r="F2193" s="155">
        <f t="shared" si="140"/>
        <v>0.6</v>
      </c>
      <c r="G2193">
        <f t="shared" si="138"/>
        <v>0.39999999999999997</v>
      </c>
      <c r="H2193">
        <f t="shared" si="139"/>
        <v>0.3</v>
      </c>
      <c r="I2193">
        <f t="shared" si="141"/>
        <v>0.44999999999999996</v>
      </c>
      <c r="J2193" s="154"/>
    </row>
    <row r="2194" spans="1:10">
      <c r="A2194" t="s">
        <v>239</v>
      </c>
      <c r="B2194" s="153" t="s">
        <v>2404</v>
      </c>
      <c r="C2194" s="154">
        <v>2.52</v>
      </c>
      <c r="D2194" s="154">
        <v>7.2220000000000006E-2</v>
      </c>
      <c r="E2194" s="154">
        <v>0.01</v>
      </c>
      <c r="F2194" s="155">
        <f t="shared" si="140"/>
        <v>0.6</v>
      </c>
      <c r="G2194">
        <f t="shared" si="138"/>
        <v>0.39999999999999997</v>
      </c>
      <c r="H2194">
        <f t="shared" si="139"/>
        <v>0.3</v>
      </c>
      <c r="I2194">
        <f t="shared" si="141"/>
        <v>0.44999999999999996</v>
      </c>
      <c r="J2194" s="154"/>
    </row>
    <row r="2195" spans="1:10">
      <c r="A2195" t="s">
        <v>239</v>
      </c>
      <c r="B2195" s="153" t="s">
        <v>2405</v>
      </c>
      <c r="C2195" s="154">
        <v>2.65</v>
      </c>
      <c r="D2195" s="154">
        <v>7.2220000000000006E-2</v>
      </c>
      <c r="E2195" s="154">
        <v>0.01</v>
      </c>
      <c r="F2195" s="155">
        <f t="shared" si="140"/>
        <v>0.6</v>
      </c>
      <c r="G2195">
        <f t="shared" si="138"/>
        <v>0.39999999999999997</v>
      </c>
      <c r="H2195">
        <f t="shared" si="139"/>
        <v>0.3</v>
      </c>
      <c r="I2195">
        <f t="shared" si="141"/>
        <v>0.44999999999999996</v>
      </c>
      <c r="J2195" s="154"/>
    </row>
    <row r="2196" spans="1:10">
      <c r="A2196" t="s">
        <v>239</v>
      </c>
      <c r="B2196" s="153" t="s">
        <v>2406</v>
      </c>
      <c r="C2196" s="154">
        <v>27.74</v>
      </c>
      <c r="D2196" s="154">
        <v>0.72219999999999995</v>
      </c>
      <c r="E2196" s="154">
        <v>7.5999999999999998E-2</v>
      </c>
      <c r="F2196" s="155">
        <f t="shared" si="140"/>
        <v>4.5599999999999996</v>
      </c>
      <c r="G2196">
        <f t="shared" si="138"/>
        <v>3.0399999999999996</v>
      </c>
      <c r="H2196">
        <f t="shared" si="139"/>
        <v>2.2799999999999998</v>
      </c>
      <c r="I2196">
        <f t="shared" si="141"/>
        <v>3.42</v>
      </c>
      <c r="J2196" s="154"/>
    </row>
    <row r="2197" spans="1:10">
      <c r="A2197" t="s">
        <v>239</v>
      </c>
      <c r="B2197" s="153" t="s">
        <v>2407</v>
      </c>
      <c r="C2197" s="154">
        <v>28.36</v>
      </c>
      <c r="D2197" s="154">
        <v>0.7379</v>
      </c>
      <c r="E2197" s="154">
        <v>0.08</v>
      </c>
      <c r="F2197" s="155">
        <f t="shared" si="140"/>
        <v>4.8</v>
      </c>
      <c r="G2197">
        <f t="shared" si="138"/>
        <v>3.1999999999999997</v>
      </c>
      <c r="H2197">
        <f t="shared" si="139"/>
        <v>2.4</v>
      </c>
      <c r="I2197">
        <f t="shared" si="141"/>
        <v>3.5999999999999996</v>
      </c>
      <c r="J2197" s="154"/>
    </row>
    <row r="2198" spans="1:10">
      <c r="A2198" t="s">
        <v>239</v>
      </c>
      <c r="B2198" s="153" t="s">
        <v>2408</v>
      </c>
      <c r="C2198" s="154">
        <v>132</v>
      </c>
      <c r="D2198" s="154">
        <v>0.74104000000000003</v>
      </c>
      <c r="E2198" s="154">
        <v>0.36799999999999999</v>
      </c>
      <c r="F2198" s="155">
        <f t="shared" si="140"/>
        <v>22.08</v>
      </c>
      <c r="G2198">
        <f t="shared" si="138"/>
        <v>14.719999999999999</v>
      </c>
      <c r="H2198">
        <f t="shared" si="139"/>
        <v>11.04</v>
      </c>
      <c r="I2198">
        <f t="shared" si="141"/>
        <v>16.559999999999999</v>
      </c>
      <c r="J2198" s="154"/>
    </row>
    <row r="2199" spans="1:10">
      <c r="A2199" t="s">
        <v>239</v>
      </c>
      <c r="B2199" s="153" t="s">
        <v>2409</v>
      </c>
      <c r="C2199" s="154">
        <v>176</v>
      </c>
      <c r="D2199" s="154">
        <v>0.74104000000000003</v>
      </c>
      <c r="E2199" s="154">
        <v>0.49199999999999999</v>
      </c>
      <c r="F2199" s="155">
        <f t="shared" si="140"/>
        <v>29.52</v>
      </c>
      <c r="G2199">
        <f t="shared" si="138"/>
        <v>19.68</v>
      </c>
      <c r="H2199">
        <f t="shared" si="139"/>
        <v>14.76</v>
      </c>
      <c r="I2199">
        <f t="shared" si="141"/>
        <v>22.14</v>
      </c>
      <c r="J2199" s="154"/>
    </row>
    <row r="2200" spans="1:10">
      <c r="A2200" t="s">
        <v>239</v>
      </c>
      <c r="B2200" s="153" t="s">
        <v>2410</v>
      </c>
      <c r="C2200" s="154">
        <v>232</v>
      </c>
      <c r="D2200" s="154">
        <v>0.74104000000000003</v>
      </c>
      <c r="E2200" s="154">
        <v>0.64800000000000002</v>
      </c>
      <c r="F2200" s="155">
        <f t="shared" si="140"/>
        <v>38.880000000000003</v>
      </c>
      <c r="G2200">
        <f t="shared" si="138"/>
        <v>25.92</v>
      </c>
      <c r="H2200">
        <f t="shared" si="139"/>
        <v>19.440000000000001</v>
      </c>
      <c r="I2200">
        <f t="shared" si="141"/>
        <v>29.160000000000004</v>
      </c>
      <c r="J2200" s="154"/>
    </row>
    <row r="2201" spans="1:10">
      <c r="A2201" t="s">
        <v>239</v>
      </c>
      <c r="B2201" s="153" t="s">
        <v>2411</v>
      </c>
      <c r="C2201" s="154">
        <v>0.28999999999999998</v>
      </c>
      <c r="D2201" s="154">
        <v>7.5359999999999996E-2</v>
      </c>
      <c r="E2201" s="154">
        <v>0.01</v>
      </c>
      <c r="F2201" s="155">
        <f t="shared" si="140"/>
        <v>0.6</v>
      </c>
      <c r="G2201">
        <f t="shared" si="138"/>
        <v>0.39999999999999997</v>
      </c>
      <c r="H2201">
        <f t="shared" si="139"/>
        <v>0.3</v>
      </c>
      <c r="I2201">
        <f t="shared" si="141"/>
        <v>0.44999999999999996</v>
      </c>
      <c r="J2201" s="154"/>
    </row>
    <row r="2202" spans="1:10">
      <c r="A2202" t="s">
        <v>239</v>
      </c>
      <c r="B2202" s="153" t="s">
        <v>2412</v>
      </c>
      <c r="C2202" s="154">
        <v>0.43</v>
      </c>
      <c r="D2202" s="154">
        <v>7.5359999999999996E-2</v>
      </c>
      <c r="E2202" s="154">
        <v>0.01</v>
      </c>
      <c r="F2202" s="155">
        <f t="shared" si="140"/>
        <v>0.6</v>
      </c>
      <c r="G2202">
        <f t="shared" si="138"/>
        <v>0.39999999999999997</v>
      </c>
      <c r="H2202">
        <f t="shared" si="139"/>
        <v>0.3</v>
      </c>
      <c r="I2202">
        <f t="shared" si="141"/>
        <v>0.44999999999999996</v>
      </c>
      <c r="J2202" s="154"/>
    </row>
    <row r="2203" spans="1:10">
      <c r="A2203" t="s">
        <v>239</v>
      </c>
      <c r="B2203" s="153" t="s">
        <v>2413</v>
      </c>
      <c r="C2203" s="154">
        <v>0.56999999999999995</v>
      </c>
      <c r="D2203" s="154">
        <v>7.5359999999999996E-2</v>
      </c>
      <c r="E2203" s="154">
        <v>0.01</v>
      </c>
      <c r="F2203" s="155">
        <f t="shared" si="140"/>
        <v>0.6</v>
      </c>
      <c r="G2203">
        <f t="shared" si="138"/>
        <v>0.39999999999999997</v>
      </c>
      <c r="H2203">
        <f t="shared" si="139"/>
        <v>0.3</v>
      </c>
      <c r="I2203">
        <f t="shared" si="141"/>
        <v>0.44999999999999996</v>
      </c>
      <c r="J2203" s="154"/>
    </row>
    <row r="2204" spans="1:10">
      <c r="A2204" t="s">
        <v>239</v>
      </c>
      <c r="B2204" s="153" t="s">
        <v>2414</v>
      </c>
      <c r="C2204" s="154">
        <v>0.72</v>
      </c>
      <c r="D2204" s="154">
        <v>7.5359999999999996E-2</v>
      </c>
      <c r="E2204" s="154">
        <v>0.01</v>
      </c>
      <c r="F2204" s="155">
        <f t="shared" si="140"/>
        <v>0.6</v>
      </c>
      <c r="G2204">
        <f t="shared" si="138"/>
        <v>0.39999999999999997</v>
      </c>
      <c r="H2204">
        <f t="shared" si="139"/>
        <v>0.3</v>
      </c>
      <c r="I2204">
        <f t="shared" si="141"/>
        <v>0.44999999999999996</v>
      </c>
      <c r="J2204" s="154"/>
    </row>
    <row r="2205" spans="1:10">
      <c r="A2205" t="s">
        <v>239</v>
      </c>
      <c r="B2205" s="153" t="s">
        <v>2415</v>
      </c>
      <c r="C2205" s="154">
        <v>0.83</v>
      </c>
      <c r="D2205" s="154">
        <v>7.5359999999999996E-2</v>
      </c>
      <c r="E2205" s="154">
        <v>0.01</v>
      </c>
      <c r="F2205" s="155">
        <f t="shared" si="140"/>
        <v>0.6</v>
      </c>
      <c r="G2205">
        <f t="shared" si="138"/>
        <v>0.39999999999999997</v>
      </c>
      <c r="H2205">
        <f t="shared" si="139"/>
        <v>0.3</v>
      </c>
      <c r="I2205">
        <f t="shared" si="141"/>
        <v>0.44999999999999996</v>
      </c>
      <c r="J2205" s="154"/>
    </row>
    <row r="2206" spans="1:10">
      <c r="A2206" t="s">
        <v>239</v>
      </c>
      <c r="B2206" s="153" t="s">
        <v>2416</v>
      </c>
      <c r="C2206" s="154">
        <v>0.97</v>
      </c>
      <c r="D2206" s="154">
        <v>7.5359999999999996E-2</v>
      </c>
      <c r="E2206" s="154">
        <v>0.01</v>
      </c>
      <c r="F2206" s="155">
        <f t="shared" si="140"/>
        <v>0.6</v>
      </c>
      <c r="G2206">
        <f t="shared" si="138"/>
        <v>0.39999999999999997</v>
      </c>
      <c r="H2206">
        <f t="shared" si="139"/>
        <v>0.3</v>
      </c>
      <c r="I2206">
        <f t="shared" si="141"/>
        <v>0.44999999999999996</v>
      </c>
      <c r="J2206" s="154"/>
    </row>
    <row r="2207" spans="1:10">
      <c r="A2207" t="s">
        <v>239</v>
      </c>
      <c r="B2207" s="153" t="s">
        <v>2417</v>
      </c>
      <c r="C2207" s="154">
        <v>1.0900000000000001</v>
      </c>
      <c r="D2207" s="154">
        <v>7.5359999999999996E-2</v>
      </c>
      <c r="E2207" s="154">
        <v>0.01</v>
      </c>
      <c r="F2207" s="155">
        <f t="shared" si="140"/>
        <v>0.6</v>
      </c>
      <c r="G2207">
        <f t="shared" si="138"/>
        <v>0.39999999999999997</v>
      </c>
      <c r="H2207">
        <f t="shared" si="139"/>
        <v>0.3</v>
      </c>
      <c r="I2207">
        <f t="shared" si="141"/>
        <v>0.44999999999999996</v>
      </c>
      <c r="J2207" s="154"/>
    </row>
    <row r="2208" spans="1:10">
      <c r="A2208" t="s">
        <v>239</v>
      </c>
      <c r="B2208" s="153" t="s">
        <v>2418</v>
      </c>
      <c r="C2208" s="154">
        <v>1.18</v>
      </c>
      <c r="D2208" s="154">
        <v>7.5359999999999996E-2</v>
      </c>
      <c r="E2208" s="154">
        <v>0.01</v>
      </c>
      <c r="F2208" s="155">
        <f t="shared" si="140"/>
        <v>0.6</v>
      </c>
      <c r="G2208">
        <f t="shared" si="138"/>
        <v>0.39999999999999997</v>
      </c>
      <c r="H2208">
        <f t="shared" si="139"/>
        <v>0.3</v>
      </c>
      <c r="I2208">
        <f t="shared" si="141"/>
        <v>0.44999999999999996</v>
      </c>
      <c r="J2208" s="154"/>
    </row>
    <row r="2209" spans="1:10">
      <c r="A2209" t="s">
        <v>239</v>
      </c>
      <c r="B2209" s="153" t="s">
        <v>2419</v>
      </c>
      <c r="C2209" s="154">
        <v>1.33</v>
      </c>
      <c r="D2209" s="154">
        <v>7.5359999999999996E-2</v>
      </c>
      <c r="E2209" s="154">
        <v>0.01</v>
      </c>
      <c r="F2209" s="155">
        <f t="shared" si="140"/>
        <v>0.6</v>
      </c>
      <c r="G2209">
        <f t="shared" si="138"/>
        <v>0.39999999999999997</v>
      </c>
      <c r="H2209">
        <f t="shared" si="139"/>
        <v>0.3</v>
      </c>
      <c r="I2209">
        <f t="shared" si="141"/>
        <v>0.44999999999999996</v>
      </c>
      <c r="J2209" s="154"/>
    </row>
    <row r="2210" spans="1:10">
      <c r="A2210" t="s">
        <v>239</v>
      </c>
      <c r="B2210" s="153" t="s">
        <v>2420</v>
      </c>
      <c r="C2210" s="154">
        <v>1.46</v>
      </c>
      <c r="D2210" s="154">
        <v>7.5359999999999996E-2</v>
      </c>
      <c r="E2210" s="154">
        <v>0.01</v>
      </c>
      <c r="F2210" s="155">
        <f t="shared" si="140"/>
        <v>0.6</v>
      </c>
      <c r="G2210">
        <f t="shared" si="138"/>
        <v>0.39999999999999997</v>
      </c>
      <c r="H2210">
        <f t="shared" si="139"/>
        <v>0.3</v>
      </c>
      <c r="I2210">
        <f t="shared" si="141"/>
        <v>0.44999999999999996</v>
      </c>
      <c r="J2210" s="154"/>
    </row>
    <row r="2211" spans="1:10">
      <c r="A2211" t="s">
        <v>239</v>
      </c>
      <c r="B2211" s="153" t="s">
        <v>2421</v>
      </c>
      <c r="C2211" s="154">
        <v>1.55</v>
      </c>
      <c r="D2211" s="154">
        <v>7.5359999999999996E-2</v>
      </c>
      <c r="E2211" s="154">
        <v>0.01</v>
      </c>
      <c r="F2211" s="155">
        <f t="shared" si="140"/>
        <v>0.6</v>
      </c>
      <c r="G2211">
        <f t="shared" si="138"/>
        <v>0.39999999999999997</v>
      </c>
      <c r="H2211">
        <f t="shared" si="139"/>
        <v>0.3</v>
      </c>
      <c r="I2211">
        <f t="shared" si="141"/>
        <v>0.44999999999999996</v>
      </c>
      <c r="J2211" s="154"/>
    </row>
    <row r="2212" spans="1:10">
      <c r="A2212" t="s">
        <v>239</v>
      </c>
      <c r="B2212" s="153" t="s">
        <v>2422</v>
      </c>
      <c r="C2212" s="154">
        <v>1.7</v>
      </c>
      <c r="D2212" s="154">
        <v>7.5359999999999996E-2</v>
      </c>
      <c r="E2212" s="154">
        <v>0.01</v>
      </c>
      <c r="F2212" s="155">
        <f t="shared" si="140"/>
        <v>0.6</v>
      </c>
      <c r="G2212">
        <f t="shared" si="138"/>
        <v>0.39999999999999997</v>
      </c>
      <c r="H2212">
        <f t="shared" si="139"/>
        <v>0.3</v>
      </c>
      <c r="I2212">
        <f t="shared" si="141"/>
        <v>0.44999999999999996</v>
      </c>
      <c r="J2212" s="154"/>
    </row>
    <row r="2213" spans="1:10">
      <c r="A2213" t="s">
        <v>239</v>
      </c>
      <c r="B2213" s="153" t="s">
        <v>2423</v>
      </c>
      <c r="C2213" s="154">
        <v>1.97</v>
      </c>
      <c r="D2213" s="154">
        <v>7.5359999999999996E-2</v>
      </c>
      <c r="E2213" s="154">
        <v>0.01</v>
      </c>
      <c r="F2213" s="155">
        <f t="shared" si="140"/>
        <v>0.6</v>
      </c>
      <c r="G2213">
        <f t="shared" si="138"/>
        <v>0.39999999999999997</v>
      </c>
      <c r="H2213">
        <f t="shared" si="139"/>
        <v>0.3</v>
      </c>
      <c r="I2213">
        <f t="shared" si="141"/>
        <v>0.44999999999999996</v>
      </c>
      <c r="J2213" s="154"/>
    </row>
    <row r="2214" spans="1:10">
      <c r="A2214" t="s">
        <v>239</v>
      </c>
      <c r="B2214" s="153" t="s">
        <v>2424</v>
      </c>
      <c r="C2214" s="154">
        <v>2.16</v>
      </c>
      <c r="D2214" s="154">
        <v>7.5359999999999996E-2</v>
      </c>
      <c r="E2214" s="154">
        <v>0.01</v>
      </c>
      <c r="F2214" s="155">
        <f t="shared" si="140"/>
        <v>0.6</v>
      </c>
      <c r="G2214">
        <f t="shared" si="138"/>
        <v>0.39999999999999997</v>
      </c>
      <c r="H2214">
        <f t="shared" si="139"/>
        <v>0.3</v>
      </c>
      <c r="I2214">
        <f t="shared" si="141"/>
        <v>0.44999999999999996</v>
      </c>
      <c r="J2214" s="154"/>
    </row>
    <row r="2215" spans="1:10">
      <c r="A2215" t="s">
        <v>239</v>
      </c>
      <c r="B2215" s="153" t="s">
        <v>2425</v>
      </c>
      <c r="C2215" s="154">
        <v>2.2599999999999998</v>
      </c>
      <c r="D2215" s="154">
        <v>7.5359999999999996E-2</v>
      </c>
      <c r="E2215" s="154">
        <v>0.01</v>
      </c>
      <c r="F2215" s="155">
        <f t="shared" si="140"/>
        <v>0.6</v>
      </c>
      <c r="G2215">
        <f t="shared" si="138"/>
        <v>0.39999999999999997</v>
      </c>
      <c r="H2215">
        <f t="shared" si="139"/>
        <v>0.3</v>
      </c>
      <c r="I2215">
        <f t="shared" si="141"/>
        <v>0.44999999999999996</v>
      </c>
      <c r="J2215" s="154"/>
    </row>
    <row r="2216" spans="1:10">
      <c r="A2216" t="s">
        <v>239</v>
      </c>
      <c r="B2216" s="153" t="s">
        <v>2426</v>
      </c>
      <c r="C2216" s="154">
        <v>2.34</v>
      </c>
      <c r="D2216" s="154">
        <v>7.5359999999999996E-2</v>
      </c>
      <c r="E2216" s="154">
        <v>0.01</v>
      </c>
      <c r="F2216" s="155">
        <f t="shared" si="140"/>
        <v>0.6</v>
      </c>
      <c r="G2216">
        <f t="shared" si="138"/>
        <v>0.39999999999999997</v>
      </c>
      <c r="H2216">
        <f t="shared" si="139"/>
        <v>0.3</v>
      </c>
      <c r="I2216">
        <f t="shared" si="141"/>
        <v>0.44999999999999996</v>
      </c>
      <c r="J2216" s="154"/>
    </row>
    <row r="2217" spans="1:10">
      <c r="A2217" t="s">
        <v>239</v>
      </c>
      <c r="B2217" s="153" t="s">
        <v>2427</v>
      </c>
      <c r="C2217" s="154">
        <v>2.5099999999999998</v>
      </c>
      <c r="D2217" s="154">
        <v>7.5359999999999996E-2</v>
      </c>
      <c r="E2217" s="154">
        <v>0.01</v>
      </c>
      <c r="F2217" s="155">
        <f t="shared" si="140"/>
        <v>0.6</v>
      </c>
      <c r="G2217">
        <f t="shared" si="138"/>
        <v>0.39999999999999997</v>
      </c>
      <c r="H2217">
        <f t="shared" si="139"/>
        <v>0.3</v>
      </c>
      <c r="I2217">
        <f t="shared" si="141"/>
        <v>0.44999999999999996</v>
      </c>
      <c r="J2217" s="154"/>
    </row>
    <row r="2218" spans="1:10">
      <c r="A2218" t="s">
        <v>239</v>
      </c>
      <c r="B2218" s="153" t="s">
        <v>2428</v>
      </c>
      <c r="C2218" s="154">
        <v>2.59</v>
      </c>
      <c r="D2218" s="154">
        <v>7.5359999999999996E-2</v>
      </c>
      <c r="E2218" s="154">
        <v>0.01</v>
      </c>
      <c r="F2218" s="155">
        <f t="shared" si="140"/>
        <v>0.6</v>
      </c>
      <c r="G2218">
        <f t="shared" si="138"/>
        <v>0.39999999999999997</v>
      </c>
      <c r="H2218">
        <f t="shared" si="139"/>
        <v>0.3</v>
      </c>
      <c r="I2218">
        <f t="shared" si="141"/>
        <v>0.44999999999999996</v>
      </c>
      <c r="J2218" s="154"/>
    </row>
    <row r="2219" spans="1:10">
      <c r="A2219" t="s">
        <v>239</v>
      </c>
      <c r="B2219" s="153" t="s">
        <v>2429</v>
      </c>
      <c r="C2219" s="154">
        <v>2.66</v>
      </c>
      <c r="D2219" s="154">
        <v>7.5359999999999996E-2</v>
      </c>
      <c r="E2219" s="154">
        <v>0.01</v>
      </c>
      <c r="F2219" s="155">
        <f t="shared" si="140"/>
        <v>0.6</v>
      </c>
      <c r="G2219">
        <f t="shared" si="138"/>
        <v>0.39999999999999997</v>
      </c>
      <c r="H2219">
        <f t="shared" si="139"/>
        <v>0.3</v>
      </c>
      <c r="I2219">
        <f t="shared" si="141"/>
        <v>0.44999999999999996</v>
      </c>
      <c r="J2219" s="154"/>
    </row>
    <row r="2220" spans="1:10">
      <c r="A2220" t="s">
        <v>239</v>
      </c>
      <c r="B2220" s="153" t="s">
        <v>2430</v>
      </c>
      <c r="C2220" s="154">
        <v>2.81</v>
      </c>
      <c r="D2220" s="154">
        <v>7.5359999999999996E-2</v>
      </c>
      <c r="E2220" s="154">
        <v>0.01</v>
      </c>
      <c r="F2220" s="155">
        <f t="shared" si="140"/>
        <v>0.6</v>
      </c>
      <c r="G2220">
        <f t="shared" si="138"/>
        <v>0.39999999999999997</v>
      </c>
      <c r="H2220">
        <f t="shared" si="139"/>
        <v>0.3</v>
      </c>
      <c r="I2220">
        <f t="shared" si="141"/>
        <v>0.44999999999999996</v>
      </c>
      <c r="J2220" s="154"/>
    </row>
    <row r="2221" spans="1:10">
      <c r="A2221" t="s">
        <v>239</v>
      </c>
      <c r="B2221" s="153" t="s">
        <v>2431</v>
      </c>
      <c r="C2221" s="154">
        <v>2.93</v>
      </c>
      <c r="D2221" s="154">
        <v>7.5359999999999996E-2</v>
      </c>
      <c r="E2221" s="154">
        <v>0.01</v>
      </c>
      <c r="F2221" s="155">
        <f t="shared" si="140"/>
        <v>0.6</v>
      </c>
      <c r="G2221">
        <f t="shared" si="138"/>
        <v>0.39999999999999997</v>
      </c>
      <c r="H2221">
        <f t="shared" si="139"/>
        <v>0.3</v>
      </c>
      <c r="I2221">
        <f t="shared" si="141"/>
        <v>0.44999999999999996</v>
      </c>
      <c r="J2221" s="154"/>
    </row>
    <row r="2222" spans="1:10">
      <c r="A2222" t="s">
        <v>239</v>
      </c>
      <c r="B2222" s="153" t="s">
        <v>2432</v>
      </c>
      <c r="C2222" s="154">
        <v>3.16</v>
      </c>
      <c r="D2222" s="154">
        <v>7.5359999999999996E-2</v>
      </c>
      <c r="E2222" s="154">
        <v>0.01</v>
      </c>
      <c r="F2222" s="155">
        <f t="shared" si="140"/>
        <v>0.6</v>
      </c>
      <c r="G2222">
        <f t="shared" si="138"/>
        <v>0.39999999999999997</v>
      </c>
      <c r="H2222">
        <f t="shared" si="139"/>
        <v>0.3</v>
      </c>
      <c r="I2222">
        <f t="shared" si="141"/>
        <v>0.44999999999999996</v>
      </c>
      <c r="J2222" s="154"/>
    </row>
    <row r="2223" spans="1:10">
      <c r="A2223" t="s">
        <v>239</v>
      </c>
      <c r="B2223" s="153" t="s">
        <v>2433</v>
      </c>
      <c r="C2223" s="154">
        <v>28.98</v>
      </c>
      <c r="D2223" s="154">
        <v>0.75360000000000005</v>
      </c>
      <c r="E2223" s="154">
        <v>0.08</v>
      </c>
      <c r="F2223" s="155">
        <f t="shared" si="140"/>
        <v>4.8</v>
      </c>
      <c r="G2223">
        <f t="shared" si="138"/>
        <v>3.1999999999999997</v>
      </c>
      <c r="H2223">
        <f t="shared" si="139"/>
        <v>2.4</v>
      </c>
      <c r="I2223">
        <f t="shared" si="141"/>
        <v>3.5999999999999996</v>
      </c>
      <c r="J2223" s="154"/>
    </row>
    <row r="2224" spans="1:10">
      <c r="A2224" t="s">
        <v>239</v>
      </c>
      <c r="B2224" s="153" t="s">
        <v>2434</v>
      </c>
      <c r="C2224" s="154">
        <v>57.8</v>
      </c>
      <c r="D2224" s="154">
        <v>0.76773000000000002</v>
      </c>
      <c r="E2224" s="154">
        <v>0.16</v>
      </c>
      <c r="F2224" s="155">
        <f t="shared" si="140"/>
        <v>9.6</v>
      </c>
      <c r="G2224">
        <f t="shared" si="138"/>
        <v>6.3999999999999995</v>
      </c>
      <c r="H2224">
        <f t="shared" si="139"/>
        <v>4.8</v>
      </c>
      <c r="I2224">
        <f t="shared" si="141"/>
        <v>7.1999999999999993</v>
      </c>
      <c r="J2224" s="154"/>
    </row>
    <row r="2225" spans="1:10">
      <c r="A2225" t="s">
        <v>239</v>
      </c>
      <c r="B2225" s="153" t="s">
        <v>2435</v>
      </c>
      <c r="C2225" s="154">
        <v>63.3</v>
      </c>
      <c r="D2225" s="154">
        <v>0.76773000000000002</v>
      </c>
      <c r="E2225" s="154">
        <v>0.17599999999999999</v>
      </c>
      <c r="F2225" s="155">
        <f t="shared" si="140"/>
        <v>10.559999999999999</v>
      </c>
      <c r="G2225">
        <f t="shared" si="138"/>
        <v>7.0399999999999991</v>
      </c>
      <c r="H2225">
        <f t="shared" si="139"/>
        <v>5.2799999999999994</v>
      </c>
      <c r="I2225">
        <f t="shared" si="141"/>
        <v>7.919999999999999</v>
      </c>
      <c r="J2225" s="154"/>
    </row>
    <row r="2226" spans="1:10">
      <c r="A2226" t="s">
        <v>239</v>
      </c>
      <c r="B2226" s="153" t="s">
        <v>2436</v>
      </c>
      <c r="C2226" s="154">
        <v>71.5</v>
      </c>
      <c r="D2226" s="154">
        <v>0.76773000000000002</v>
      </c>
      <c r="E2226" s="154">
        <v>0.2</v>
      </c>
      <c r="F2226" s="155">
        <f t="shared" si="140"/>
        <v>12</v>
      </c>
      <c r="G2226">
        <f t="shared" si="138"/>
        <v>8</v>
      </c>
      <c r="H2226">
        <f t="shared" si="139"/>
        <v>6</v>
      </c>
      <c r="I2226">
        <f t="shared" si="141"/>
        <v>9</v>
      </c>
      <c r="J2226" s="154"/>
    </row>
    <row r="2227" spans="1:10">
      <c r="A2227" t="s">
        <v>239</v>
      </c>
      <c r="B2227" s="153" t="s">
        <v>2437</v>
      </c>
      <c r="C2227" s="154">
        <v>80.599999999999994</v>
      </c>
      <c r="D2227" s="154">
        <v>0.76773000000000002</v>
      </c>
      <c r="E2227" s="154">
        <v>0.22400000000000003</v>
      </c>
      <c r="F2227" s="155">
        <f t="shared" si="140"/>
        <v>13.440000000000001</v>
      </c>
      <c r="G2227">
        <f t="shared" si="138"/>
        <v>8.9600000000000009</v>
      </c>
      <c r="H2227">
        <f t="shared" si="139"/>
        <v>6.7200000000000006</v>
      </c>
      <c r="I2227">
        <f t="shared" si="141"/>
        <v>10.080000000000002</v>
      </c>
      <c r="J2227" s="154"/>
    </row>
    <row r="2228" spans="1:10">
      <c r="A2228" t="s">
        <v>239</v>
      </c>
      <c r="B2228" s="153" t="s">
        <v>2438</v>
      </c>
      <c r="C2228" s="154">
        <v>90.2</v>
      </c>
      <c r="D2228" s="154">
        <v>0.76773000000000002</v>
      </c>
      <c r="E2228" s="154">
        <v>0.252</v>
      </c>
      <c r="F2228" s="155">
        <f t="shared" si="140"/>
        <v>15.120000000000001</v>
      </c>
      <c r="G2228">
        <f t="shared" si="138"/>
        <v>10.08</v>
      </c>
      <c r="H2228">
        <f t="shared" si="139"/>
        <v>7.5600000000000005</v>
      </c>
      <c r="I2228">
        <f t="shared" si="141"/>
        <v>11.34</v>
      </c>
      <c r="J2228" s="154"/>
    </row>
    <row r="2229" spans="1:10">
      <c r="A2229" t="s">
        <v>239</v>
      </c>
      <c r="B2229" s="153" t="s">
        <v>2439</v>
      </c>
      <c r="C2229" s="154">
        <v>98</v>
      </c>
      <c r="D2229" s="154">
        <v>0.76773000000000002</v>
      </c>
      <c r="E2229" s="154">
        <v>0.27599999999999997</v>
      </c>
      <c r="F2229" s="155">
        <f t="shared" si="140"/>
        <v>16.559999999999999</v>
      </c>
      <c r="G2229">
        <f t="shared" si="138"/>
        <v>11.04</v>
      </c>
      <c r="H2229">
        <f t="shared" si="139"/>
        <v>8.2799999999999994</v>
      </c>
      <c r="I2229">
        <f t="shared" si="141"/>
        <v>12.419999999999998</v>
      </c>
      <c r="J2229" s="154"/>
    </row>
    <row r="2230" spans="1:10">
      <c r="A2230" t="s">
        <v>239</v>
      </c>
      <c r="B2230" s="153" t="s">
        <v>2440</v>
      </c>
      <c r="C2230" s="154">
        <v>111</v>
      </c>
      <c r="D2230" s="154">
        <v>0.76773000000000002</v>
      </c>
      <c r="E2230" s="154">
        <v>0.312</v>
      </c>
      <c r="F2230" s="155">
        <f t="shared" si="140"/>
        <v>18.72</v>
      </c>
      <c r="G2230">
        <f t="shared" si="138"/>
        <v>12.479999999999999</v>
      </c>
      <c r="H2230">
        <f t="shared" si="139"/>
        <v>9.36</v>
      </c>
      <c r="I2230">
        <f t="shared" si="141"/>
        <v>14.04</v>
      </c>
      <c r="J2230" s="154"/>
    </row>
    <row r="2231" spans="1:10">
      <c r="A2231" t="s">
        <v>239</v>
      </c>
      <c r="B2231" s="153" t="s">
        <v>2441</v>
      </c>
      <c r="C2231" s="154">
        <v>122</v>
      </c>
      <c r="D2231" s="154">
        <v>0.76773000000000002</v>
      </c>
      <c r="E2231" s="154">
        <v>0.34</v>
      </c>
      <c r="F2231" s="155">
        <f t="shared" si="140"/>
        <v>20.400000000000002</v>
      </c>
      <c r="G2231">
        <f t="shared" si="138"/>
        <v>13.600000000000001</v>
      </c>
      <c r="H2231">
        <f t="shared" si="139"/>
        <v>10.200000000000001</v>
      </c>
      <c r="I2231">
        <f t="shared" si="141"/>
        <v>15.3</v>
      </c>
      <c r="J2231" s="154"/>
    </row>
    <row r="2232" spans="1:10">
      <c r="A2232" t="s">
        <v>239</v>
      </c>
      <c r="B2232" s="153" t="s">
        <v>2442</v>
      </c>
      <c r="C2232" s="154">
        <v>135</v>
      </c>
      <c r="D2232" s="154">
        <v>0.76773000000000002</v>
      </c>
      <c r="E2232" s="154">
        <v>0.38</v>
      </c>
      <c r="F2232" s="155">
        <f t="shared" si="140"/>
        <v>22.8</v>
      </c>
      <c r="G2232">
        <f t="shared" si="138"/>
        <v>15.2</v>
      </c>
      <c r="H2232">
        <f t="shared" si="139"/>
        <v>11.4</v>
      </c>
      <c r="I2232">
        <f t="shared" si="141"/>
        <v>17.100000000000001</v>
      </c>
      <c r="J2232" s="154"/>
    </row>
    <row r="2233" spans="1:10">
      <c r="A2233" t="s">
        <v>239</v>
      </c>
      <c r="B2233" s="153" t="s">
        <v>2443</v>
      </c>
      <c r="C2233" s="154">
        <v>149</v>
      </c>
      <c r="D2233" s="154">
        <v>0.76773000000000002</v>
      </c>
      <c r="E2233" s="154">
        <v>0.41600000000000004</v>
      </c>
      <c r="F2233" s="155">
        <f t="shared" si="140"/>
        <v>24.96</v>
      </c>
      <c r="G2233">
        <f t="shared" si="138"/>
        <v>16.64</v>
      </c>
      <c r="H2233">
        <f t="shared" si="139"/>
        <v>12.48</v>
      </c>
      <c r="I2233">
        <f t="shared" si="141"/>
        <v>18.72</v>
      </c>
      <c r="J2233" s="154"/>
    </row>
    <row r="2234" spans="1:10">
      <c r="A2234" t="s">
        <v>239</v>
      </c>
      <c r="B2234" s="153" t="s">
        <v>2444</v>
      </c>
      <c r="C2234" s="154">
        <v>159</v>
      </c>
      <c r="D2234" s="154">
        <v>0.76773000000000002</v>
      </c>
      <c r="E2234" s="154">
        <v>0.44400000000000006</v>
      </c>
      <c r="F2234" s="155">
        <f t="shared" si="140"/>
        <v>26.640000000000004</v>
      </c>
      <c r="G2234">
        <f t="shared" si="138"/>
        <v>17.760000000000002</v>
      </c>
      <c r="H2234">
        <f t="shared" si="139"/>
        <v>13.320000000000002</v>
      </c>
      <c r="I2234">
        <f t="shared" si="141"/>
        <v>19.980000000000004</v>
      </c>
      <c r="J2234" s="154"/>
    </row>
    <row r="2235" spans="1:10">
      <c r="A2235" t="s">
        <v>239</v>
      </c>
      <c r="B2235" s="153" t="s">
        <v>2445</v>
      </c>
      <c r="C2235" s="154">
        <v>168</v>
      </c>
      <c r="D2235" s="154">
        <v>0.76773000000000002</v>
      </c>
      <c r="E2235" s="154">
        <v>0.47199999999999998</v>
      </c>
      <c r="F2235" s="155">
        <f t="shared" si="140"/>
        <v>28.32</v>
      </c>
      <c r="G2235">
        <f t="shared" si="138"/>
        <v>18.88</v>
      </c>
      <c r="H2235">
        <f t="shared" si="139"/>
        <v>14.16</v>
      </c>
      <c r="I2235">
        <f t="shared" si="141"/>
        <v>21.240000000000002</v>
      </c>
      <c r="J2235" s="154"/>
    </row>
    <row r="2236" spans="1:10">
      <c r="A2236" t="s">
        <v>239</v>
      </c>
      <c r="B2236" s="153" t="s">
        <v>2446</v>
      </c>
      <c r="C2236" s="154">
        <v>185</v>
      </c>
      <c r="D2236" s="154">
        <v>0.76773000000000002</v>
      </c>
      <c r="E2236" s="154">
        <v>0.52</v>
      </c>
      <c r="F2236" s="155">
        <f t="shared" si="140"/>
        <v>31.200000000000003</v>
      </c>
      <c r="G2236">
        <f t="shared" si="138"/>
        <v>20.8</v>
      </c>
      <c r="H2236">
        <f t="shared" si="139"/>
        <v>15.600000000000001</v>
      </c>
      <c r="I2236">
        <f t="shared" si="141"/>
        <v>23.400000000000002</v>
      </c>
      <c r="J2236" s="154"/>
    </row>
    <row r="2237" spans="1:10">
      <c r="A2237" t="s">
        <v>239</v>
      </c>
      <c r="B2237" s="153" t="s">
        <v>2447</v>
      </c>
      <c r="C2237" s="154">
        <v>202</v>
      </c>
      <c r="D2237" s="154">
        <v>0.76773000000000002</v>
      </c>
      <c r="E2237" s="154">
        <v>0.56399999999999995</v>
      </c>
      <c r="F2237" s="155">
        <f t="shared" si="140"/>
        <v>33.839999999999996</v>
      </c>
      <c r="G2237">
        <f t="shared" si="138"/>
        <v>22.559999999999995</v>
      </c>
      <c r="H2237">
        <f t="shared" si="139"/>
        <v>16.919999999999998</v>
      </c>
      <c r="I2237">
        <f t="shared" si="141"/>
        <v>25.379999999999995</v>
      </c>
      <c r="J2237" s="154"/>
    </row>
    <row r="2238" spans="1:10">
      <c r="A2238" t="s">
        <v>239</v>
      </c>
      <c r="B2238" s="153" t="s">
        <v>2448</v>
      </c>
      <c r="C2238" s="154">
        <v>37</v>
      </c>
      <c r="D2238" s="154">
        <v>0.76773000000000002</v>
      </c>
      <c r="E2238" s="154">
        <v>0.10400000000000001</v>
      </c>
      <c r="F2238" s="155">
        <f t="shared" si="140"/>
        <v>6.24</v>
      </c>
      <c r="G2238">
        <f t="shared" si="138"/>
        <v>4.16</v>
      </c>
      <c r="H2238">
        <f t="shared" si="139"/>
        <v>3.12</v>
      </c>
      <c r="I2238">
        <f t="shared" si="141"/>
        <v>4.68</v>
      </c>
      <c r="J2238" s="154"/>
    </row>
    <row r="2239" spans="1:10">
      <c r="A2239" t="s">
        <v>239</v>
      </c>
      <c r="B2239" s="153" t="s">
        <v>2449</v>
      </c>
      <c r="C2239" s="154">
        <v>41.6</v>
      </c>
      <c r="D2239" s="154">
        <v>0.76773000000000002</v>
      </c>
      <c r="E2239" s="154">
        <v>0.11599999999999999</v>
      </c>
      <c r="F2239" s="155">
        <f t="shared" si="140"/>
        <v>6.9599999999999991</v>
      </c>
      <c r="G2239">
        <f t="shared" si="138"/>
        <v>4.6399999999999988</v>
      </c>
      <c r="H2239">
        <f t="shared" si="139"/>
        <v>3.4799999999999995</v>
      </c>
      <c r="I2239">
        <f t="shared" si="141"/>
        <v>5.2199999999999989</v>
      </c>
      <c r="J2239" s="154"/>
    </row>
    <row r="2240" spans="1:10">
      <c r="A2240" t="s">
        <v>239</v>
      </c>
      <c r="B2240" s="153" t="s">
        <v>2450</v>
      </c>
      <c r="C2240" s="154">
        <v>46.7</v>
      </c>
      <c r="D2240" s="154">
        <v>0.76773000000000002</v>
      </c>
      <c r="E2240" s="154">
        <v>0.13200000000000001</v>
      </c>
      <c r="F2240" s="155">
        <f t="shared" si="140"/>
        <v>7.92</v>
      </c>
      <c r="G2240">
        <f t="shared" si="138"/>
        <v>5.2799999999999994</v>
      </c>
      <c r="H2240">
        <f t="shared" si="139"/>
        <v>3.96</v>
      </c>
      <c r="I2240">
        <f t="shared" si="141"/>
        <v>5.9399999999999995</v>
      </c>
      <c r="J2240" s="154"/>
    </row>
    <row r="2241" spans="1:10">
      <c r="A2241" t="s">
        <v>239</v>
      </c>
      <c r="B2241" s="153" t="s">
        <v>2451</v>
      </c>
      <c r="C2241" s="154">
        <v>51.2</v>
      </c>
      <c r="D2241" s="154">
        <v>0.76773000000000002</v>
      </c>
      <c r="E2241" s="154">
        <v>0.14399999999999999</v>
      </c>
      <c r="F2241" s="155">
        <f t="shared" si="140"/>
        <v>8.6399999999999988</v>
      </c>
      <c r="G2241">
        <f t="shared" si="138"/>
        <v>5.7599999999999989</v>
      </c>
      <c r="H2241">
        <f t="shared" si="139"/>
        <v>4.3199999999999994</v>
      </c>
      <c r="I2241">
        <f t="shared" si="141"/>
        <v>6.4799999999999986</v>
      </c>
      <c r="J2241" s="154"/>
    </row>
    <row r="2242" spans="1:10">
      <c r="A2242" t="s">
        <v>239</v>
      </c>
      <c r="B2242" s="153" t="s">
        <v>2452</v>
      </c>
      <c r="C2242" s="154">
        <v>0.3</v>
      </c>
      <c r="D2242" s="154">
        <v>7.85E-2</v>
      </c>
      <c r="E2242" s="154">
        <v>0.01</v>
      </c>
      <c r="F2242" s="155">
        <f t="shared" si="140"/>
        <v>0.6</v>
      </c>
      <c r="G2242">
        <f t="shared" ref="G2242:G2305" si="142">40/60*F2242</f>
        <v>0.39999999999999997</v>
      </c>
      <c r="H2242">
        <f t="shared" ref="H2242:H2305" si="143">(30/60*F2242)</f>
        <v>0.3</v>
      </c>
      <c r="I2242">
        <f t="shared" si="141"/>
        <v>0.44999999999999996</v>
      </c>
      <c r="J2242" s="154"/>
    </row>
    <row r="2243" spans="1:10">
      <c r="A2243" t="s">
        <v>239</v>
      </c>
      <c r="B2243" s="153" t="s">
        <v>2453</v>
      </c>
      <c r="C2243" s="154">
        <v>0.45</v>
      </c>
      <c r="D2243" s="154">
        <v>7.85E-2</v>
      </c>
      <c r="E2243" s="154">
        <v>0.01</v>
      </c>
      <c r="F2243" s="155">
        <f t="shared" ref="F2243:F2306" si="144">E2243*60</f>
        <v>0.6</v>
      </c>
      <c r="G2243">
        <f t="shared" si="142"/>
        <v>0.39999999999999997</v>
      </c>
      <c r="H2243">
        <f t="shared" si="143"/>
        <v>0.3</v>
      </c>
      <c r="I2243">
        <f t="shared" ref="I2243:I2306" si="145">45/60*F2243</f>
        <v>0.44999999999999996</v>
      </c>
      <c r="J2243" s="154"/>
    </row>
    <row r="2244" spans="1:10">
      <c r="A2244" t="s">
        <v>239</v>
      </c>
      <c r="B2244" s="153" t="s">
        <v>2454</v>
      </c>
      <c r="C2244" s="154">
        <v>0.59</v>
      </c>
      <c r="D2244" s="154">
        <v>7.85E-2</v>
      </c>
      <c r="E2244" s="154">
        <v>0.01</v>
      </c>
      <c r="F2244" s="155">
        <f t="shared" si="144"/>
        <v>0.6</v>
      </c>
      <c r="G2244">
        <f t="shared" si="142"/>
        <v>0.39999999999999997</v>
      </c>
      <c r="H2244">
        <f t="shared" si="143"/>
        <v>0.3</v>
      </c>
      <c r="I2244">
        <f t="shared" si="145"/>
        <v>0.44999999999999996</v>
      </c>
      <c r="J2244" s="154"/>
    </row>
    <row r="2245" spans="1:10">
      <c r="A2245" t="s">
        <v>239</v>
      </c>
      <c r="B2245" s="153" t="s">
        <v>2455</v>
      </c>
      <c r="C2245" s="154">
        <v>0.7</v>
      </c>
      <c r="D2245" s="154">
        <v>7.85E-2</v>
      </c>
      <c r="E2245" s="154">
        <v>0.01</v>
      </c>
      <c r="F2245" s="155">
        <f t="shared" si="144"/>
        <v>0.6</v>
      </c>
      <c r="G2245">
        <f t="shared" si="142"/>
        <v>0.39999999999999997</v>
      </c>
      <c r="H2245">
        <f t="shared" si="143"/>
        <v>0.3</v>
      </c>
      <c r="I2245">
        <f t="shared" si="145"/>
        <v>0.44999999999999996</v>
      </c>
      <c r="J2245" s="154"/>
    </row>
    <row r="2246" spans="1:10">
      <c r="A2246" t="s">
        <v>239</v>
      </c>
      <c r="B2246" s="153" t="s">
        <v>2456</v>
      </c>
      <c r="C2246" s="154">
        <v>0.73</v>
      </c>
      <c r="D2246" s="154">
        <v>7.85E-2</v>
      </c>
      <c r="E2246" s="154">
        <v>0.01</v>
      </c>
      <c r="F2246" s="155">
        <f t="shared" si="144"/>
        <v>0.6</v>
      </c>
      <c r="G2246">
        <f t="shared" si="142"/>
        <v>0.39999999999999997</v>
      </c>
      <c r="H2246">
        <f t="shared" si="143"/>
        <v>0.3</v>
      </c>
      <c r="I2246">
        <f t="shared" si="145"/>
        <v>0.44999999999999996</v>
      </c>
      <c r="J2246" s="154"/>
    </row>
    <row r="2247" spans="1:10">
      <c r="A2247" t="s">
        <v>239</v>
      </c>
      <c r="B2247" s="153" t="s">
        <v>2457</v>
      </c>
      <c r="C2247" s="154">
        <v>0.87</v>
      </c>
      <c r="D2247" s="154">
        <v>7.85E-2</v>
      </c>
      <c r="E2247" s="154">
        <v>0.01</v>
      </c>
      <c r="F2247" s="155">
        <f t="shared" si="144"/>
        <v>0.6</v>
      </c>
      <c r="G2247">
        <f t="shared" si="142"/>
        <v>0.39999999999999997</v>
      </c>
      <c r="H2247">
        <f t="shared" si="143"/>
        <v>0.3</v>
      </c>
      <c r="I2247">
        <f t="shared" si="145"/>
        <v>0.44999999999999996</v>
      </c>
      <c r="J2247" s="154"/>
    </row>
    <row r="2248" spans="1:10">
      <c r="A2248" t="s">
        <v>239</v>
      </c>
      <c r="B2248" s="153" t="s">
        <v>2458</v>
      </c>
      <c r="C2248" s="154">
        <v>1.01</v>
      </c>
      <c r="D2248" s="154">
        <v>7.85E-2</v>
      </c>
      <c r="E2248" s="154">
        <v>0.01</v>
      </c>
      <c r="F2248" s="155">
        <f t="shared" si="144"/>
        <v>0.6</v>
      </c>
      <c r="G2248">
        <f t="shared" si="142"/>
        <v>0.39999999999999997</v>
      </c>
      <c r="H2248">
        <f t="shared" si="143"/>
        <v>0.3</v>
      </c>
      <c r="I2248">
        <f t="shared" si="145"/>
        <v>0.44999999999999996</v>
      </c>
      <c r="J2248" s="154"/>
    </row>
    <row r="2249" spans="1:10">
      <c r="A2249" t="s">
        <v>239</v>
      </c>
      <c r="B2249" s="153" t="s">
        <v>2459</v>
      </c>
      <c r="C2249" s="154">
        <v>1.1299999999999999</v>
      </c>
      <c r="D2249" s="154">
        <v>7.85E-2</v>
      </c>
      <c r="E2249" s="154">
        <v>0.01</v>
      </c>
      <c r="F2249" s="155">
        <f t="shared" si="144"/>
        <v>0.6</v>
      </c>
      <c r="G2249">
        <f t="shared" si="142"/>
        <v>0.39999999999999997</v>
      </c>
      <c r="H2249">
        <f t="shared" si="143"/>
        <v>0.3</v>
      </c>
      <c r="I2249">
        <f t="shared" si="145"/>
        <v>0.44999999999999996</v>
      </c>
      <c r="J2249" s="154"/>
    </row>
    <row r="2250" spans="1:10">
      <c r="A2250" t="s">
        <v>239</v>
      </c>
      <c r="B2250" s="153" t="s">
        <v>2460</v>
      </c>
      <c r="C2250" s="154">
        <v>1.24</v>
      </c>
      <c r="D2250" s="154">
        <v>7.85E-2</v>
      </c>
      <c r="E2250" s="154">
        <v>0.01</v>
      </c>
      <c r="F2250" s="155">
        <f t="shared" si="144"/>
        <v>0.6</v>
      </c>
      <c r="G2250">
        <f t="shared" si="142"/>
        <v>0.39999999999999997</v>
      </c>
      <c r="H2250">
        <f t="shared" si="143"/>
        <v>0.3</v>
      </c>
      <c r="I2250">
        <f t="shared" si="145"/>
        <v>0.44999999999999996</v>
      </c>
      <c r="J2250" s="154"/>
    </row>
    <row r="2251" spans="1:10">
      <c r="A2251" t="s">
        <v>239</v>
      </c>
      <c r="B2251" s="153" t="s">
        <v>2461</v>
      </c>
      <c r="C2251" s="154">
        <v>1.39</v>
      </c>
      <c r="D2251" s="154">
        <v>7.85E-2</v>
      </c>
      <c r="E2251" s="154">
        <v>0.01</v>
      </c>
      <c r="F2251" s="155">
        <f t="shared" si="144"/>
        <v>0.6</v>
      </c>
      <c r="G2251">
        <f t="shared" si="142"/>
        <v>0.39999999999999997</v>
      </c>
      <c r="H2251">
        <f t="shared" si="143"/>
        <v>0.3</v>
      </c>
      <c r="I2251">
        <f t="shared" si="145"/>
        <v>0.44999999999999996</v>
      </c>
      <c r="J2251" s="154"/>
    </row>
    <row r="2252" spans="1:10">
      <c r="A2252" t="s">
        <v>239</v>
      </c>
      <c r="B2252" s="153" t="s">
        <v>2462</v>
      </c>
      <c r="C2252" s="154">
        <v>1.53</v>
      </c>
      <c r="D2252" s="154">
        <v>7.85E-2</v>
      </c>
      <c r="E2252" s="154">
        <v>0.01</v>
      </c>
      <c r="F2252" s="155">
        <f t="shared" si="144"/>
        <v>0.6</v>
      </c>
      <c r="G2252">
        <f t="shared" si="142"/>
        <v>0.39999999999999997</v>
      </c>
      <c r="H2252">
        <f t="shared" si="143"/>
        <v>0.3</v>
      </c>
      <c r="I2252">
        <f t="shared" si="145"/>
        <v>0.44999999999999996</v>
      </c>
      <c r="J2252" s="154"/>
    </row>
    <row r="2253" spans="1:10">
      <c r="A2253" t="s">
        <v>239</v>
      </c>
      <c r="B2253" s="153" t="s">
        <v>2463</v>
      </c>
      <c r="C2253" s="154">
        <v>1.63</v>
      </c>
      <c r="D2253" s="154">
        <v>7.85E-2</v>
      </c>
      <c r="E2253" s="154">
        <v>0.01</v>
      </c>
      <c r="F2253" s="155">
        <f t="shared" si="144"/>
        <v>0.6</v>
      </c>
      <c r="G2253">
        <f t="shared" si="142"/>
        <v>0.39999999999999997</v>
      </c>
      <c r="H2253">
        <f t="shared" si="143"/>
        <v>0.3</v>
      </c>
      <c r="I2253">
        <f t="shared" si="145"/>
        <v>0.44999999999999996</v>
      </c>
      <c r="J2253" s="154"/>
    </row>
    <row r="2254" spans="1:10">
      <c r="A2254" t="s">
        <v>239</v>
      </c>
      <c r="B2254" s="153" t="s">
        <v>2464</v>
      </c>
      <c r="C2254" s="154">
        <v>1.74</v>
      </c>
      <c r="D2254" s="154">
        <v>7.85E-2</v>
      </c>
      <c r="E2254" s="154">
        <v>0.01</v>
      </c>
      <c r="F2254" s="155">
        <f t="shared" si="144"/>
        <v>0.6</v>
      </c>
      <c r="G2254">
        <f t="shared" si="142"/>
        <v>0.39999999999999997</v>
      </c>
      <c r="H2254">
        <f t="shared" si="143"/>
        <v>0.3</v>
      </c>
      <c r="I2254">
        <f t="shared" si="145"/>
        <v>0.44999999999999996</v>
      </c>
      <c r="J2254" s="154"/>
    </row>
    <row r="2255" spans="1:10">
      <c r="A2255" t="s">
        <v>239</v>
      </c>
      <c r="B2255" s="153" t="s">
        <v>2465</v>
      </c>
      <c r="C2255" s="154">
        <v>1.86</v>
      </c>
      <c r="D2255" s="154">
        <v>7.85E-2</v>
      </c>
      <c r="E2255" s="154">
        <v>0.01</v>
      </c>
      <c r="F2255" s="155">
        <f t="shared" si="144"/>
        <v>0.6</v>
      </c>
      <c r="G2255">
        <f t="shared" si="142"/>
        <v>0.39999999999999997</v>
      </c>
      <c r="H2255">
        <f t="shared" si="143"/>
        <v>0.3</v>
      </c>
      <c r="I2255">
        <f t="shared" si="145"/>
        <v>0.44999999999999996</v>
      </c>
      <c r="J2255" s="154"/>
    </row>
    <row r="2256" spans="1:10">
      <c r="A2256" t="s">
        <v>239</v>
      </c>
      <c r="B2256" s="153" t="s">
        <v>2466</v>
      </c>
      <c r="C2256" s="154">
        <v>2.0699999999999998</v>
      </c>
      <c r="D2256" s="154">
        <v>7.85E-2</v>
      </c>
      <c r="E2256" s="154">
        <v>0.01</v>
      </c>
      <c r="F2256" s="155">
        <f t="shared" si="144"/>
        <v>0.6</v>
      </c>
      <c r="G2256">
        <f t="shared" si="142"/>
        <v>0.39999999999999997</v>
      </c>
      <c r="H2256">
        <f t="shared" si="143"/>
        <v>0.3</v>
      </c>
      <c r="I2256">
        <f t="shared" si="145"/>
        <v>0.44999999999999996</v>
      </c>
      <c r="J2256" s="154"/>
    </row>
    <row r="2257" spans="1:10">
      <c r="A2257" t="s">
        <v>239</v>
      </c>
      <c r="B2257" s="153" t="s">
        <v>2467</v>
      </c>
      <c r="C2257" s="154">
        <v>2.2799999999999998</v>
      </c>
      <c r="D2257" s="154">
        <v>7.85E-2</v>
      </c>
      <c r="E2257" s="154">
        <v>0.01</v>
      </c>
      <c r="F2257" s="155">
        <f t="shared" si="144"/>
        <v>0.6</v>
      </c>
      <c r="G2257">
        <f t="shared" si="142"/>
        <v>0.39999999999999997</v>
      </c>
      <c r="H2257">
        <f t="shared" si="143"/>
        <v>0.3</v>
      </c>
      <c r="I2257">
        <f t="shared" si="145"/>
        <v>0.44999999999999996</v>
      </c>
      <c r="J2257" s="154"/>
    </row>
    <row r="2258" spans="1:10">
      <c r="A2258" t="s">
        <v>239</v>
      </c>
      <c r="B2258" s="153" t="s">
        <v>2468</v>
      </c>
      <c r="C2258" s="154">
        <v>2.4700000000000002</v>
      </c>
      <c r="D2258" s="154">
        <v>7.85E-2</v>
      </c>
      <c r="E2258" s="154">
        <v>0.01</v>
      </c>
      <c r="F2258" s="155">
        <f t="shared" si="144"/>
        <v>0.6</v>
      </c>
      <c r="G2258">
        <f t="shared" si="142"/>
        <v>0.39999999999999997</v>
      </c>
      <c r="H2258">
        <f t="shared" si="143"/>
        <v>0.3</v>
      </c>
      <c r="I2258">
        <f t="shared" si="145"/>
        <v>0.44999999999999996</v>
      </c>
      <c r="J2258" s="154"/>
    </row>
    <row r="2259" spans="1:10">
      <c r="A2259" t="s">
        <v>239</v>
      </c>
      <c r="B2259" s="153" t="s">
        <v>2469</v>
      </c>
      <c r="C2259" s="154">
        <v>2.65</v>
      </c>
      <c r="D2259" s="154">
        <v>7.85E-2</v>
      </c>
      <c r="E2259" s="154">
        <v>0.01</v>
      </c>
      <c r="F2259" s="155">
        <f t="shared" si="144"/>
        <v>0.6</v>
      </c>
      <c r="G2259">
        <f t="shared" si="142"/>
        <v>0.39999999999999997</v>
      </c>
      <c r="H2259">
        <f t="shared" si="143"/>
        <v>0.3</v>
      </c>
      <c r="I2259">
        <f t="shared" si="145"/>
        <v>0.44999999999999996</v>
      </c>
      <c r="J2259" s="154"/>
    </row>
    <row r="2260" spans="1:10">
      <c r="A2260" t="s">
        <v>239</v>
      </c>
      <c r="B2260" s="153" t="s">
        <v>2470</v>
      </c>
      <c r="C2260" s="154">
        <v>2.81</v>
      </c>
      <c r="D2260" s="154">
        <v>7.85E-2</v>
      </c>
      <c r="E2260" s="154">
        <v>0.01</v>
      </c>
      <c r="F2260" s="155">
        <f t="shared" si="144"/>
        <v>0.6</v>
      </c>
      <c r="G2260">
        <f t="shared" si="142"/>
        <v>0.39999999999999997</v>
      </c>
      <c r="H2260">
        <f t="shared" si="143"/>
        <v>0.3</v>
      </c>
      <c r="I2260">
        <f t="shared" si="145"/>
        <v>0.44999999999999996</v>
      </c>
      <c r="J2260" s="154"/>
    </row>
    <row r="2261" spans="1:10">
      <c r="A2261" t="s">
        <v>239</v>
      </c>
      <c r="B2261" s="153" t="s">
        <v>2471</v>
      </c>
      <c r="C2261" s="154">
        <v>2.97</v>
      </c>
      <c r="D2261" s="154">
        <v>7.85E-2</v>
      </c>
      <c r="E2261" s="154">
        <v>0.01</v>
      </c>
      <c r="F2261" s="155">
        <f t="shared" si="144"/>
        <v>0.6</v>
      </c>
      <c r="G2261">
        <f t="shared" si="142"/>
        <v>0.39999999999999997</v>
      </c>
      <c r="H2261">
        <f t="shared" si="143"/>
        <v>0.3</v>
      </c>
      <c r="I2261">
        <f t="shared" si="145"/>
        <v>0.44999999999999996</v>
      </c>
      <c r="J2261" s="154"/>
    </row>
    <row r="2262" spans="1:10">
      <c r="A2262" t="s">
        <v>239</v>
      </c>
      <c r="B2262" s="153" t="s">
        <v>2472</v>
      </c>
      <c r="C2262" s="154">
        <v>3.11</v>
      </c>
      <c r="D2262" s="154">
        <v>7.85E-2</v>
      </c>
      <c r="E2262" s="154">
        <v>0.01</v>
      </c>
      <c r="F2262" s="155">
        <f t="shared" si="144"/>
        <v>0.6</v>
      </c>
      <c r="G2262">
        <f t="shared" si="142"/>
        <v>0.39999999999999997</v>
      </c>
      <c r="H2262">
        <f t="shared" si="143"/>
        <v>0.3</v>
      </c>
      <c r="I2262">
        <f t="shared" si="145"/>
        <v>0.44999999999999996</v>
      </c>
      <c r="J2262" s="154"/>
    </row>
    <row r="2263" spans="1:10">
      <c r="A2263" t="s">
        <v>239</v>
      </c>
      <c r="B2263" s="153" t="s">
        <v>2473</v>
      </c>
      <c r="C2263" s="154">
        <v>3.17</v>
      </c>
      <c r="D2263" s="154">
        <v>7.85E-2</v>
      </c>
      <c r="E2263" s="154">
        <v>0.01</v>
      </c>
      <c r="F2263" s="155">
        <f t="shared" si="144"/>
        <v>0.6</v>
      </c>
      <c r="G2263">
        <f t="shared" si="142"/>
        <v>0.39999999999999997</v>
      </c>
      <c r="H2263">
        <f t="shared" si="143"/>
        <v>0.3</v>
      </c>
      <c r="I2263">
        <f t="shared" si="145"/>
        <v>0.44999999999999996</v>
      </c>
      <c r="J2263" s="154"/>
    </row>
    <row r="2264" spans="1:10">
      <c r="A2264" t="s">
        <v>239</v>
      </c>
      <c r="B2264" s="153" t="s">
        <v>2474</v>
      </c>
      <c r="C2264" s="154">
        <v>3.24</v>
      </c>
      <c r="D2264" s="154">
        <v>7.85E-2</v>
      </c>
      <c r="E2264" s="154">
        <v>0.01</v>
      </c>
      <c r="F2264" s="155">
        <f t="shared" si="144"/>
        <v>0.6</v>
      </c>
      <c r="G2264">
        <f t="shared" si="142"/>
        <v>0.39999999999999997</v>
      </c>
      <c r="H2264">
        <f t="shared" si="143"/>
        <v>0.3</v>
      </c>
      <c r="I2264">
        <f t="shared" si="145"/>
        <v>0.44999999999999996</v>
      </c>
      <c r="J2264" s="154"/>
    </row>
    <row r="2265" spans="1:10">
      <c r="A2265" t="s">
        <v>239</v>
      </c>
      <c r="B2265" s="153" t="s">
        <v>2475</v>
      </c>
      <c r="C2265" s="154">
        <v>3.35</v>
      </c>
      <c r="D2265" s="154">
        <v>7.85E-2</v>
      </c>
      <c r="E2265" s="154">
        <v>0.01</v>
      </c>
      <c r="F2265" s="155">
        <f t="shared" si="144"/>
        <v>0.6</v>
      </c>
      <c r="G2265">
        <f t="shared" si="142"/>
        <v>0.39999999999999997</v>
      </c>
      <c r="H2265">
        <f t="shared" si="143"/>
        <v>0.3</v>
      </c>
      <c r="I2265">
        <f t="shared" si="145"/>
        <v>0.44999999999999996</v>
      </c>
      <c r="J2265" s="154"/>
    </row>
    <row r="2266" spans="1:10">
      <c r="A2266" t="s">
        <v>239</v>
      </c>
      <c r="B2266" s="153" t="s">
        <v>2476</v>
      </c>
      <c r="C2266" s="154">
        <v>3.46</v>
      </c>
      <c r="D2266" s="154">
        <v>7.85E-2</v>
      </c>
      <c r="E2266" s="154">
        <v>0.01</v>
      </c>
      <c r="F2266" s="155">
        <f t="shared" si="144"/>
        <v>0.6</v>
      </c>
      <c r="G2266">
        <f t="shared" si="142"/>
        <v>0.39999999999999997</v>
      </c>
      <c r="H2266">
        <f t="shared" si="143"/>
        <v>0.3</v>
      </c>
      <c r="I2266">
        <f t="shared" si="145"/>
        <v>0.44999999999999996</v>
      </c>
      <c r="J2266" s="154"/>
    </row>
    <row r="2267" spans="1:10">
      <c r="A2267" t="s">
        <v>239</v>
      </c>
      <c r="B2267" s="153" t="s">
        <v>2477</v>
      </c>
      <c r="C2267" s="154">
        <v>0.69</v>
      </c>
      <c r="D2267" s="154">
        <v>7.85E-2</v>
      </c>
      <c r="E2267" s="154">
        <v>0.01</v>
      </c>
      <c r="F2267" s="155">
        <f t="shared" si="144"/>
        <v>0.6</v>
      </c>
      <c r="G2267">
        <f t="shared" si="142"/>
        <v>0.39999999999999997</v>
      </c>
      <c r="H2267">
        <f t="shared" si="143"/>
        <v>0.3</v>
      </c>
      <c r="I2267">
        <f t="shared" si="145"/>
        <v>0.44999999999999996</v>
      </c>
      <c r="J2267" s="154"/>
    </row>
    <row r="2268" spans="1:10">
      <c r="A2268" t="s">
        <v>239</v>
      </c>
      <c r="B2268" s="153" t="s">
        <v>2478</v>
      </c>
      <c r="C2268" s="154">
        <v>59.19</v>
      </c>
      <c r="D2268" s="154">
        <v>0.78500000000000003</v>
      </c>
      <c r="E2268" s="154">
        <v>0.16399999999999998</v>
      </c>
      <c r="F2268" s="155">
        <f t="shared" si="144"/>
        <v>9.8399999999999981</v>
      </c>
      <c r="G2268">
        <f t="shared" si="142"/>
        <v>6.5599999999999987</v>
      </c>
      <c r="H2268">
        <f t="shared" si="143"/>
        <v>4.919999999999999</v>
      </c>
      <c r="I2268">
        <f t="shared" si="145"/>
        <v>7.379999999999999</v>
      </c>
      <c r="J2268" s="154"/>
    </row>
    <row r="2269" spans="1:10">
      <c r="A2269" t="s">
        <v>239</v>
      </c>
      <c r="B2269" s="153" t="s">
        <v>2479</v>
      </c>
      <c r="C2269" s="154">
        <v>151</v>
      </c>
      <c r="D2269" s="154">
        <v>0.78500000000000003</v>
      </c>
      <c r="E2269" s="154">
        <v>0.42400000000000004</v>
      </c>
      <c r="F2269" s="155">
        <f t="shared" si="144"/>
        <v>25.44</v>
      </c>
      <c r="G2269">
        <f t="shared" si="142"/>
        <v>16.96</v>
      </c>
      <c r="H2269">
        <f t="shared" si="143"/>
        <v>12.72</v>
      </c>
      <c r="I2269">
        <f t="shared" si="145"/>
        <v>19.080000000000002</v>
      </c>
      <c r="J2269" s="154"/>
    </row>
    <row r="2270" spans="1:10">
      <c r="A2270" t="s">
        <v>239</v>
      </c>
      <c r="B2270" s="153" t="s">
        <v>2480</v>
      </c>
      <c r="C2270" s="154">
        <v>197</v>
      </c>
      <c r="D2270" s="154">
        <v>0.78500000000000003</v>
      </c>
      <c r="E2270" s="154">
        <v>0.55199999999999994</v>
      </c>
      <c r="F2270" s="155">
        <f t="shared" si="144"/>
        <v>33.119999999999997</v>
      </c>
      <c r="G2270">
        <f t="shared" si="142"/>
        <v>22.08</v>
      </c>
      <c r="H2270">
        <f t="shared" si="143"/>
        <v>16.559999999999999</v>
      </c>
      <c r="I2270">
        <f t="shared" si="145"/>
        <v>24.839999999999996</v>
      </c>
      <c r="J2270" s="154"/>
    </row>
    <row r="2271" spans="1:10">
      <c r="A2271" t="s">
        <v>239</v>
      </c>
      <c r="B2271" s="153" t="s">
        <v>2481</v>
      </c>
      <c r="C2271" s="154">
        <v>24.27</v>
      </c>
      <c r="D2271" s="154">
        <v>0.78500000000000003</v>
      </c>
      <c r="E2271" s="154">
        <v>6.8000000000000005E-2</v>
      </c>
      <c r="F2271" s="155">
        <f t="shared" si="144"/>
        <v>4.08</v>
      </c>
      <c r="G2271">
        <f t="shared" si="142"/>
        <v>2.7199999999999998</v>
      </c>
      <c r="H2271">
        <f t="shared" si="143"/>
        <v>2.04</v>
      </c>
      <c r="I2271">
        <f t="shared" si="145"/>
        <v>3.06</v>
      </c>
      <c r="J2271" s="154"/>
    </row>
    <row r="2272" spans="1:10">
      <c r="A2272" t="s">
        <v>239</v>
      </c>
      <c r="B2272" s="153" t="s">
        <v>2482</v>
      </c>
      <c r="C2272" s="154">
        <v>30.21</v>
      </c>
      <c r="D2272" s="154">
        <v>0.78500000000000003</v>
      </c>
      <c r="E2272" s="154">
        <v>8.3999999999999991E-2</v>
      </c>
      <c r="F2272" s="155">
        <f t="shared" si="144"/>
        <v>5.0399999999999991</v>
      </c>
      <c r="G2272">
        <f t="shared" si="142"/>
        <v>3.3599999999999994</v>
      </c>
      <c r="H2272">
        <f t="shared" si="143"/>
        <v>2.5199999999999996</v>
      </c>
      <c r="I2272">
        <f t="shared" si="145"/>
        <v>3.7799999999999994</v>
      </c>
      <c r="J2272" s="154"/>
    </row>
    <row r="2273" spans="1:10">
      <c r="A2273" t="s">
        <v>239</v>
      </c>
      <c r="B2273" s="153" t="s">
        <v>2483</v>
      </c>
      <c r="C2273" s="154">
        <v>257</v>
      </c>
      <c r="D2273" s="154">
        <v>0.78500000000000003</v>
      </c>
      <c r="E2273" s="154">
        <v>0.72</v>
      </c>
      <c r="F2273" s="155">
        <f t="shared" si="144"/>
        <v>43.199999999999996</v>
      </c>
      <c r="G2273">
        <f t="shared" si="142"/>
        <v>28.799999999999997</v>
      </c>
      <c r="H2273">
        <f t="shared" si="143"/>
        <v>21.599999999999998</v>
      </c>
      <c r="I2273">
        <f t="shared" si="145"/>
        <v>32.4</v>
      </c>
      <c r="J2273" s="154"/>
    </row>
    <row r="2274" spans="1:10">
      <c r="A2274" t="s">
        <v>239</v>
      </c>
      <c r="B2274" s="153" t="s">
        <v>2484</v>
      </c>
      <c r="C2274" s="154">
        <v>36.1</v>
      </c>
      <c r="D2274" s="154">
        <v>0.78500000000000003</v>
      </c>
      <c r="E2274" s="154">
        <v>0.1</v>
      </c>
      <c r="F2274" s="155">
        <f t="shared" si="144"/>
        <v>6</v>
      </c>
      <c r="G2274">
        <f t="shared" si="142"/>
        <v>4</v>
      </c>
      <c r="H2274">
        <f t="shared" si="143"/>
        <v>3</v>
      </c>
      <c r="I2274">
        <f t="shared" si="145"/>
        <v>4.5</v>
      </c>
      <c r="J2274" s="154"/>
    </row>
    <row r="2275" spans="1:10">
      <c r="A2275" t="s">
        <v>239</v>
      </c>
      <c r="B2275" s="153" t="s">
        <v>2485</v>
      </c>
      <c r="C2275" s="154">
        <v>41.95</v>
      </c>
      <c r="D2275" s="154">
        <v>0.78500000000000003</v>
      </c>
      <c r="E2275" s="154">
        <v>0.11599999999999999</v>
      </c>
      <c r="F2275" s="155">
        <f t="shared" si="144"/>
        <v>6.9599999999999991</v>
      </c>
      <c r="G2275">
        <f t="shared" si="142"/>
        <v>4.6399999999999988</v>
      </c>
      <c r="H2275">
        <f t="shared" si="143"/>
        <v>3.4799999999999995</v>
      </c>
      <c r="I2275">
        <f t="shared" si="145"/>
        <v>5.2199999999999989</v>
      </c>
      <c r="J2275" s="154"/>
    </row>
    <row r="2276" spans="1:10">
      <c r="A2276" t="s">
        <v>239</v>
      </c>
      <c r="B2276" s="153" t="s">
        <v>2486</v>
      </c>
      <c r="C2276" s="154">
        <v>47.74</v>
      </c>
      <c r="D2276" s="154">
        <v>0.78500000000000003</v>
      </c>
      <c r="E2276" s="154">
        <v>0.13200000000000001</v>
      </c>
      <c r="F2276" s="155">
        <f t="shared" si="144"/>
        <v>7.92</v>
      </c>
      <c r="G2276">
        <f t="shared" si="142"/>
        <v>5.2799999999999994</v>
      </c>
      <c r="H2276">
        <f t="shared" si="143"/>
        <v>3.96</v>
      </c>
      <c r="I2276">
        <f t="shared" si="145"/>
        <v>5.9399999999999995</v>
      </c>
      <c r="J2276" s="154"/>
    </row>
    <row r="2277" spans="1:10">
      <c r="A2277" t="s">
        <v>239</v>
      </c>
      <c r="B2277" s="153" t="s">
        <v>2487</v>
      </c>
      <c r="C2277" s="154">
        <v>0.31</v>
      </c>
      <c r="D2277" s="154">
        <v>8.1640000000000004E-2</v>
      </c>
      <c r="E2277" s="154">
        <v>0.01</v>
      </c>
      <c r="F2277" s="155">
        <f t="shared" si="144"/>
        <v>0.6</v>
      </c>
      <c r="G2277">
        <f t="shared" si="142"/>
        <v>0.39999999999999997</v>
      </c>
      <c r="H2277">
        <f t="shared" si="143"/>
        <v>0.3</v>
      </c>
      <c r="I2277">
        <f t="shared" si="145"/>
        <v>0.44999999999999996</v>
      </c>
      <c r="J2277" s="154"/>
    </row>
    <row r="2278" spans="1:10">
      <c r="A2278" t="s">
        <v>239</v>
      </c>
      <c r="B2278" s="153" t="s">
        <v>2488</v>
      </c>
      <c r="C2278" s="154">
        <v>0.47</v>
      </c>
      <c r="D2278" s="154">
        <v>8.1640000000000004E-2</v>
      </c>
      <c r="E2278" s="154">
        <v>0.01</v>
      </c>
      <c r="F2278" s="155">
        <f t="shared" si="144"/>
        <v>0.6</v>
      </c>
      <c r="G2278">
        <f t="shared" si="142"/>
        <v>0.39999999999999997</v>
      </c>
      <c r="H2278">
        <f t="shared" si="143"/>
        <v>0.3</v>
      </c>
      <c r="I2278">
        <f t="shared" si="145"/>
        <v>0.44999999999999996</v>
      </c>
      <c r="J2278" s="154"/>
    </row>
    <row r="2279" spans="1:10">
      <c r="A2279" t="s">
        <v>239</v>
      </c>
      <c r="B2279" s="153" t="s">
        <v>2489</v>
      </c>
      <c r="C2279" s="154">
        <v>0.62</v>
      </c>
      <c r="D2279" s="154">
        <v>8.1640000000000004E-2</v>
      </c>
      <c r="E2279" s="154">
        <v>0.01</v>
      </c>
      <c r="F2279" s="155">
        <f t="shared" si="144"/>
        <v>0.6</v>
      </c>
      <c r="G2279">
        <f t="shared" si="142"/>
        <v>0.39999999999999997</v>
      </c>
      <c r="H2279">
        <f t="shared" si="143"/>
        <v>0.3</v>
      </c>
      <c r="I2279">
        <f t="shared" si="145"/>
        <v>0.44999999999999996</v>
      </c>
      <c r="J2279" s="154"/>
    </row>
    <row r="2280" spans="1:10">
      <c r="A2280" t="s">
        <v>239</v>
      </c>
      <c r="B2280" s="153" t="s">
        <v>2490</v>
      </c>
      <c r="C2280" s="154">
        <v>0.76</v>
      </c>
      <c r="D2280" s="154">
        <v>8.1640000000000004E-2</v>
      </c>
      <c r="E2280" s="154">
        <v>0.01</v>
      </c>
      <c r="F2280" s="155">
        <f t="shared" si="144"/>
        <v>0.6</v>
      </c>
      <c r="G2280">
        <f t="shared" si="142"/>
        <v>0.39999999999999997</v>
      </c>
      <c r="H2280">
        <f t="shared" si="143"/>
        <v>0.3</v>
      </c>
      <c r="I2280">
        <f t="shared" si="145"/>
        <v>0.44999999999999996</v>
      </c>
      <c r="J2280" s="154"/>
    </row>
    <row r="2281" spans="1:10">
      <c r="A2281" t="s">
        <v>239</v>
      </c>
      <c r="B2281" s="153" t="s">
        <v>2491</v>
      </c>
      <c r="C2281" s="154">
        <v>0.91</v>
      </c>
      <c r="D2281" s="154">
        <v>8.1640000000000004E-2</v>
      </c>
      <c r="E2281" s="154">
        <v>0.01</v>
      </c>
      <c r="F2281" s="155">
        <f t="shared" si="144"/>
        <v>0.6</v>
      </c>
      <c r="G2281">
        <f t="shared" si="142"/>
        <v>0.39999999999999997</v>
      </c>
      <c r="H2281">
        <f t="shared" si="143"/>
        <v>0.3</v>
      </c>
      <c r="I2281">
        <f t="shared" si="145"/>
        <v>0.44999999999999996</v>
      </c>
      <c r="J2281" s="154"/>
    </row>
    <row r="2282" spans="1:10">
      <c r="A2282" t="s">
        <v>239</v>
      </c>
      <c r="B2282" s="153" t="s">
        <v>2492</v>
      </c>
      <c r="C2282" s="154">
        <v>1.05</v>
      </c>
      <c r="D2282" s="154">
        <v>8.1640000000000004E-2</v>
      </c>
      <c r="E2282" s="154">
        <v>0.01</v>
      </c>
      <c r="F2282" s="155">
        <f t="shared" si="144"/>
        <v>0.6</v>
      </c>
      <c r="G2282">
        <f t="shared" si="142"/>
        <v>0.39999999999999997</v>
      </c>
      <c r="H2282">
        <f t="shared" si="143"/>
        <v>0.3</v>
      </c>
      <c r="I2282">
        <f t="shared" si="145"/>
        <v>0.44999999999999996</v>
      </c>
      <c r="J2282" s="154"/>
    </row>
    <row r="2283" spans="1:10">
      <c r="A2283" t="s">
        <v>239</v>
      </c>
      <c r="B2283" s="153" t="s">
        <v>2493</v>
      </c>
      <c r="C2283" s="154">
        <v>1.18</v>
      </c>
      <c r="D2283" s="154">
        <v>8.1640000000000004E-2</v>
      </c>
      <c r="E2283" s="154">
        <v>0.01</v>
      </c>
      <c r="F2283" s="155">
        <f t="shared" si="144"/>
        <v>0.6</v>
      </c>
      <c r="G2283">
        <f t="shared" si="142"/>
        <v>0.39999999999999997</v>
      </c>
      <c r="H2283">
        <f t="shared" si="143"/>
        <v>0.3</v>
      </c>
      <c r="I2283">
        <f t="shared" si="145"/>
        <v>0.44999999999999996</v>
      </c>
      <c r="J2283" s="154"/>
    </row>
    <row r="2284" spans="1:10">
      <c r="A2284" t="s">
        <v>239</v>
      </c>
      <c r="B2284" s="153" t="s">
        <v>2494</v>
      </c>
      <c r="C2284" s="154">
        <v>1.29</v>
      </c>
      <c r="D2284" s="154">
        <v>8.1640000000000004E-2</v>
      </c>
      <c r="E2284" s="154">
        <v>0.01</v>
      </c>
      <c r="F2284" s="155">
        <f t="shared" si="144"/>
        <v>0.6</v>
      </c>
      <c r="G2284">
        <f t="shared" si="142"/>
        <v>0.39999999999999997</v>
      </c>
      <c r="H2284">
        <f t="shared" si="143"/>
        <v>0.3</v>
      </c>
      <c r="I2284">
        <f t="shared" si="145"/>
        <v>0.44999999999999996</v>
      </c>
      <c r="J2284" s="154"/>
    </row>
    <row r="2285" spans="1:10">
      <c r="A2285" t="s">
        <v>239</v>
      </c>
      <c r="B2285" s="153" t="s">
        <v>2495</v>
      </c>
      <c r="C2285" s="154">
        <v>1.45</v>
      </c>
      <c r="D2285" s="154">
        <v>8.1640000000000004E-2</v>
      </c>
      <c r="E2285" s="154">
        <v>0.01</v>
      </c>
      <c r="F2285" s="155">
        <f t="shared" si="144"/>
        <v>0.6</v>
      </c>
      <c r="G2285">
        <f t="shared" si="142"/>
        <v>0.39999999999999997</v>
      </c>
      <c r="H2285">
        <f t="shared" si="143"/>
        <v>0.3</v>
      </c>
      <c r="I2285">
        <f t="shared" si="145"/>
        <v>0.44999999999999996</v>
      </c>
      <c r="J2285" s="154"/>
    </row>
    <row r="2286" spans="1:10">
      <c r="A2286" t="s">
        <v>239</v>
      </c>
      <c r="B2286" s="153" t="s">
        <v>2496</v>
      </c>
      <c r="C2286" s="154">
        <v>1.6</v>
      </c>
      <c r="D2286" s="154">
        <v>8.1640000000000004E-2</v>
      </c>
      <c r="E2286" s="154">
        <v>0.01</v>
      </c>
      <c r="F2286" s="155">
        <f t="shared" si="144"/>
        <v>0.6</v>
      </c>
      <c r="G2286">
        <f t="shared" si="142"/>
        <v>0.39999999999999997</v>
      </c>
      <c r="H2286">
        <f t="shared" si="143"/>
        <v>0.3</v>
      </c>
      <c r="I2286">
        <f t="shared" si="145"/>
        <v>0.44999999999999996</v>
      </c>
      <c r="J2286" s="154"/>
    </row>
    <row r="2287" spans="1:10">
      <c r="A2287" t="s">
        <v>239</v>
      </c>
      <c r="B2287" s="153" t="s">
        <v>2497</v>
      </c>
      <c r="C2287" s="154">
        <v>1.7</v>
      </c>
      <c r="D2287" s="154">
        <v>8.1640000000000004E-2</v>
      </c>
      <c r="E2287" s="154">
        <v>0.01</v>
      </c>
      <c r="F2287" s="155">
        <f t="shared" si="144"/>
        <v>0.6</v>
      </c>
      <c r="G2287">
        <f t="shared" si="142"/>
        <v>0.39999999999999997</v>
      </c>
      <c r="H2287">
        <f t="shared" si="143"/>
        <v>0.3</v>
      </c>
      <c r="I2287">
        <f t="shared" si="145"/>
        <v>0.44999999999999996</v>
      </c>
      <c r="J2287" s="154"/>
    </row>
    <row r="2288" spans="1:10">
      <c r="A2288" t="s">
        <v>239</v>
      </c>
      <c r="B2288" s="153" t="s">
        <v>2498</v>
      </c>
      <c r="C2288" s="154">
        <v>1.94</v>
      </c>
      <c r="D2288" s="154">
        <v>8.1640000000000004E-2</v>
      </c>
      <c r="E2288" s="154">
        <v>0.01</v>
      </c>
      <c r="F2288" s="155">
        <f t="shared" si="144"/>
        <v>0.6</v>
      </c>
      <c r="G2288">
        <f t="shared" si="142"/>
        <v>0.39999999999999997</v>
      </c>
      <c r="H2288">
        <f t="shared" si="143"/>
        <v>0.3</v>
      </c>
      <c r="I2288">
        <f t="shared" si="145"/>
        <v>0.44999999999999996</v>
      </c>
      <c r="J2288" s="154"/>
    </row>
    <row r="2289" spans="1:10">
      <c r="A2289" t="s">
        <v>239</v>
      </c>
      <c r="B2289" s="153" t="s">
        <v>2499</v>
      </c>
      <c r="C2289" s="154">
        <v>2.06</v>
      </c>
      <c r="D2289" s="154">
        <v>8.1640000000000004E-2</v>
      </c>
      <c r="E2289" s="154">
        <v>0.01</v>
      </c>
      <c r="F2289" s="155">
        <f t="shared" si="144"/>
        <v>0.6</v>
      </c>
      <c r="G2289">
        <f t="shared" si="142"/>
        <v>0.39999999999999997</v>
      </c>
      <c r="H2289">
        <f t="shared" si="143"/>
        <v>0.3</v>
      </c>
      <c r="I2289">
        <f t="shared" si="145"/>
        <v>0.44999999999999996</v>
      </c>
      <c r="J2289" s="154"/>
    </row>
    <row r="2290" spans="1:10">
      <c r="A2290" t="s">
        <v>239</v>
      </c>
      <c r="B2290" s="153" t="s">
        <v>2500</v>
      </c>
      <c r="C2290" s="154">
        <v>2.17</v>
      </c>
      <c r="D2290" s="154">
        <v>8.1640000000000004E-2</v>
      </c>
      <c r="E2290" s="154">
        <v>0.01</v>
      </c>
      <c r="F2290" s="155">
        <f t="shared" si="144"/>
        <v>0.6</v>
      </c>
      <c r="G2290">
        <f t="shared" si="142"/>
        <v>0.39999999999999997</v>
      </c>
      <c r="H2290">
        <f t="shared" si="143"/>
        <v>0.3</v>
      </c>
      <c r="I2290">
        <f t="shared" si="145"/>
        <v>0.44999999999999996</v>
      </c>
      <c r="J2290" s="154"/>
    </row>
    <row r="2291" spans="1:10">
      <c r="A2291" t="s">
        <v>239</v>
      </c>
      <c r="B2291" s="153" t="s">
        <v>2501</v>
      </c>
      <c r="C2291" s="154">
        <v>2.2799999999999998</v>
      </c>
      <c r="D2291" s="154">
        <v>8.1640000000000004E-2</v>
      </c>
      <c r="E2291" s="154">
        <v>0.01</v>
      </c>
      <c r="F2291" s="155">
        <f t="shared" si="144"/>
        <v>0.6</v>
      </c>
      <c r="G2291">
        <f t="shared" si="142"/>
        <v>0.39999999999999997</v>
      </c>
      <c r="H2291">
        <f t="shared" si="143"/>
        <v>0.3</v>
      </c>
      <c r="I2291">
        <f t="shared" si="145"/>
        <v>0.44999999999999996</v>
      </c>
      <c r="J2291" s="154"/>
    </row>
    <row r="2292" spans="1:10">
      <c r="A2292" t="s">
        <v>239</v>
      </c>
      <c r="B2292" s="153" t="s">
        <v>2502</v>
      </c>
      <c r="C2292" s="154">
        <v>2.39</v>
      </c>
      <c r="D2292" s="154">
        <v>8.1640000000000004E-2</v>
      </c>
      <c r="E2292" s="154">
        <v>0.01</v>
      </c>
      <c r="F2292" s="155">
        <f t="shared" si="144"/>
        <v>0.6</v>
      </c>
      <c r="G2292">
        <f t="shared" si="142"/>
        <v>0.39999999999999997</v>
      </c>
      <c r="H2292">
        <f t="shared" si="143"/>
        <v>0.3</v>
      </c>
      <c r="I2292">
        <f t="shared" si="145"/>
        <v>0.44999999999999996</v>
      </c>
      <c r="J2292" s="154"/>
    </row>
    <row r="2293" spans="1:10">
      <c r="A2293" t="s">
        <v>239</v>
      </c>
      <c r="B2293" s="153" t="s">
        <v>2503</v>
      </c>
      <c r="C2293" s="154">
        <v>2.59</v>
      </c>
      <c r="D2293" s="154">
        <v>8.1640000000000004E-2</v>
      </c>
      <c r="E2293" s="154">
        <v>0.01</v>
      </c>
      <c r="F2293" s="155">
        <f t="shared" si="144"/>
        <v>0.6</v>
      </c>
      <c r="G2293">
        <f t="shared" si="142"/>
        <v>0.39999999999999997</v>
      </c>
      <c r="H2293">
        <f t="shared" si="143"/>
        <v>0.3</v>
      </c>
      <c r="I2293">
        <f t="shared" si="145"/>
        <v>0.44999999999999996</v>
      </c>
      <c r="J2293" s="154"/>
    </row>
    <row r="2294" spans="1:10">
      <c r="A2294" t="s">
        <v>239</v>
      </c>
      <c r="B2294" s="153" t="s">
        <v>2504</v>
      </c>
      <c r="C2294" s="154">
        <v>2.78</v>
      </c>
      <c r="D2294" s="154">
        <v>8.1640000000000004E-2</v>
      </c>
      <c r="E2294" s="154">
        <v>0.01</v>
      </c>
      <c r="F2294" s="155">
        <f t="shared" si="144"/>
        <v>0.6</v>
      </c>
      <c r="G2294">
        <f t="shared" si="142"/>
        <v>0.39999999999999997</v>
      </c>
      <c r="H2294">
        <f t="shared" si="143"/>
        <v>0.3</v>
      </c>
      <c r="I2294">
        <f t="shared" si="145"/>
        <v>0.44999999999999996</v>
      </c>
      <c r="J2294" s="154"/>
    </row>
    <row r="2295" spans="1:10">
      <c r="A2295" t="s">
        <v>239</v>
      </c>
      <c r="B2295" s="153" t="s">
        <v>2505</v>
      </c>
      <c r="C2295" s="154">
        <v>2.96</v>
      </c>
      <c r="D2295" s="154">
        <v>8.1640000000000004E-2</v>
      </c>
      <c r="E2295" s="154">
        <v>0.01</v>
      </c>
      <c r="F2295" s="155">
        <f t="shared" si="144"/>
        <v>0.6</v>
      </c>
      <c r="G2295">
        <f t="shared" si="142"/>
        <v>0.39999999999999997</v>
      </c>
      <c r="H2295">
        <f t="shared" si="143"/>
        <v>0.3</v>
      </c>
      <c r="I2295">
        <f t="shared" si="145"/>
        <v>0.44999999999999996</v>
      </c>
      <c r="J2295" s="154"/>
    </row>
    <row r="2296" spans="1:10">
      <c r="A2296" t="s">
        <v>239</v>
      </c>
      <c r="B2296" s="153" t="s">
        <v>2506</v>
      </c>
      <c r="C2296" s="154">
        <v>3.13</v>
      </c>
      <c r="D2296" s="154">
        <v>8.1640000000000004E-2</v>
      </c>
      <c r="E2296" s="154">
        <v>0.01</v>
      </c>
      <c r="F2296" s="155">
        <f t="shared" si="144"/>
        <v>0.6</v>
      </c>
      <c r="G2296">
        <f t="shared" si="142"/>
        <v>0.39999999999999997</v>
      </c>
      <c r="H2296">
        <f t="shared" si="143"/>
        <v>0.3</v>
      </c>
      <c r="I2296">
        <f t="shared" si="145"/>
        <v>0.44999999999999996</v>
      </c>
      <c r="J2296" s="154"/>
    </row>
    <row r="2297" spans="1:10">
      <c r="A2297" t="s">
        <v>239</v>
      </c>
      <c r="B2297" s="153" t="s">
        <v>2507</v>
      </c>
      <c r="C2297" s="154">
        <v>3.21</v>
      </c>
      <c r="D2297" s="154">
        <v>8.1640000000000004E-2</v>
      </c>
      <c r="E2297" s="154">
        <v>0.01</v>
      </c>
      <c r="F2297" s="155">
        <f t="shared" si="144"/>
        <v>0.6</v>
      </c>
      <c r="G2297">
        <f t="shared" si="142"/>
        <v>0.39999999999999997</v>
      </c>
      <c r="H2297">
        <f t="shared" si="143"/>
        <v>0.3</v>
      </c>
      <c r="I2297">
        <f t="shared" si="145"/>
        <v>0.44999999999999996</v>
      </c>
      <c r="J2297" s="154"/>
    </row>
    <row r="2298" spans="1:10">
      <c r="A2298" t="s">
        <v>239</v>
      </c>
      <c r="B2298" s="153" t="s">
        <v>2508</v>
      </c>
      <c r="C2298" s="154">
        <v>3.28</v>
      </c>
      <c r="D2298" s="154">
        <v>8.1640000000000004E-2</v>
      </c>
      <c r="E2298" s="154">
        <v>0.01</v>
      </c>
      <c r="F2298" s="155">
        <f t="shared" si="144"/>
        <v>0.6</v>
      </c>
      <c r="G2298">
        <f t="shared" si="142"/>
        <v>0.39999999999999997</v>
      </c>
      <c r="H2298">
        <f t="shared" si="143"/>
        <v>0.3</v>
      </c>
      <c r="I2298">
        <f t="shared" si="145"/>
        <v>0.44999999999999996</v>
      </c>
      <c r="J2298" s="154"/>
    </row>
    <row r="2299" spans="1:10">
      <c r="A2299" t="s">
        <v>239</v>
      </c>
      <c r="B2299" s="153" t="s">
        <v>2509</v>
      </c>
      <c r="C2299" s="154">
        <v>3.55</v>
      </c>
      <c r="D2299" s="154">
        <v>8.1640000000000004E-2</v>
      </c>
      <c r="E2299" s="154">
        <v>0.01</v>
      </c>
      <c r="F2299" s="155">
        <f t="shared" si="144"/>
        <v>0.6</v>
      </c>
      <c r="G2299">
        <f t="shared" si="142"/>
        <v>0.39999999999999997</v>
      </c>
      <c r="H2299">
        <f t="shared" si="143"/>
        <v>0.3</v>
      </c>
      <c r="I2299">
        <f t="shared" si="145"/>
        <v>0.44999999999999996</v>
      </c>
      <c r="J2299" s="154"/>
    </row>
    <row r="2300" spans="1:10">
      <c r="A2300" t="s">
        <v>239</v>
      </c>
      <c r="B2300" s="153" t="s">
        <v>2510</v>
      </c>
      <c r="C2300" s="154">
        <v>3.77</v>
      </c>
      <c r="D2300" s="154">
        <v>8.1640000000000004E-2</v>
      </c>
      <c r="E2300" s="154">
        <v>1.2E-2</v>
      </c>
      <c r="F2300" s="155">
        <f t="shared" si="144"/>
        <v>0.72</v>
      </c>
      <c r="G2300">
        <f t="shared" si="142"/>
        <v>0.48</v>
      </c>
      <c r="H2300">
        <f t="shared" si="143"/>
        <v>0.36</v>
      </c>
      <c r="I2300">
        <f t="shared" si="145"/>
        <v>0.54</v>
      </c>
      <c r="J2300" s="154"/>
    </row>
    <row r="2301" spans="1:10">
      <c r="A2301" t="s">
        <v>239</v>
      </c>
      <c r="B2301" s="153" t="s">
        <v>2511</v>
      </c>
      <c r="C2301" s="154">
        <v>1.23</v>
      </c>
      <c r="D2301" s="154">
        <v>8.4465999999999999E-2</v>
      </c>
      <c r="E2301" s="154">
        <v>0.01</v>
      </c>
      <c r="F2301" s="155">
        <f t="shared" si="144"/>
        <v>0.6</v>
      </c>
      <c r="G2301">
        <f t="shared" si="142"/>
        <v>0.39999999999999997</v>
      </c>
      <c r="H2301">
        <f t="shared" si="143"/>
        <v>0.3</v>
      </c>
      <c r="I2301">
        <f t="shared" si="145"/>
        <v>0.44999999999999996</v>
      </c>
      <c r="J2301" s="154"/>
    </row>
    <row r="2302" spans="1:10">
      <c r="A2302" t="s">
        <v>239</v>
      </c>
      <c r="B2302" s="153" t="s">
        <v>2511</v>
      </c>
      <c r="C2302" s="154">
        <v>1.23</v>
      </c>
      <c r="D2302" s="154">
        <v>8.4465999999999999E-2</v>
      </c>
      <c r="E2302" s="154">
        <v>0.01</v>
      </c>
      <c r="F2302" s="155">
        <f t="shared" si="144"/>
        <v>0.6</v>
      </c>
      <c r="G2302">
        <f t="shared" si="142"/>
        <v>0.39999999999999997</v>
      </c>
      <c r="H2302">
        <f t="shared" si="143"/>
        <v>0.3</v>
      </c>
      <c r="I2302">
        <f t="shared" si="145"/>
        <v>0.44999999999999996</v>
      </c>
      <c r="J2302" s="154"/>
    </row>
    <row r="2303" spans="1:10">
      <c r="A2303" t="s">
        <v>239</v>
      </c>
      <c r="B2303" s="153" t="s">
        <v>2512</v>
      </c>
      <c r="C2303" s="154">
        <v>1.4</v>
      </c>
      <c r="D2303" s="154">
        <v>8.4465999999999999E-2</v>
      </c>
      <c r="E2303" s="154">
        <v>0.01</v>
      </c>
      <c r="F2303" s="155">
        <f t="shared" si="144"/>
        <v>0.6</v>
      </c>
      <c r="G2303">
        <f t="shared" si="142"/>
        <v>0.39999999999999997</v>
      </c>
      <c r="H2303">
        <f t="shared" si="143"/>
        <v>0.3</v>
      </c>
      <c r="I2303">
        <f t="shared" si="145"/>
        <v>0.44999999999999996</v>
      </c>
      <c r="J2303" s="154"/>
    </row>
    <row r="2304" spans="1:10">
      <c r="A2304" t="s">
        <v>239</v>
      </c>
      <c r="B2304" s="153" t="s">
        <v>2513</v>
      </c>
      <c r="C2304" s="154">
        <v>1.56</v>
      </c>
      <c r="D2304" s="154">
        <v>8.4465999999999999E-2</v>
      </c>
      <c r="E2304" s="154">
        <v>0.01</v>
      </c>
      <c r="F2304" s="155">
        <f t="shared" si="144"/>
        <v>0.6</v>
      </c>
      <c r="G2304">
        <f t="shared" si="142"/>
        <v>0.39999999999999997</v>
      </c>
      <c r="H2304">
        <f t="shared" si="143"/>
        <v>0.3</v>
      </c>
      <c r="I2304">
        <f t="shared" si="145"/>
        <v>0.44999999999999996</v>
      </c>
      <c r="J2304" s="154"/>
    </row>
    <row r="2305" spans="1:10">
      <c r="A2305" t="s">
        <v>239</v>
      </c>
      <c r="B2305" s="153" t="s">
        <v>2514</v>
      </c>
      <c r="C2305" s="154">
        <v>1.72</v>
      </c>
      <c r="D2305" s="154">
        <v>8.4465999999999999E-2</v>
      </c>
      <c r="E2305" s="154">
        <v>0.01</v>
      </c>
      <c r="F2305" s="155">
        <f t="shared" si="144"/>
        <v>0.6</v>
      </c>
      <c r="G2305">
        <f t="shared" si="142"/>
        <v>0.39999999999999997</v>
      </c>
      <c r="H2305">
        <f t="shared" si="143"/>
        <v>0.3</v>
      </c>
      <c r="I2305">
        <f t="shared" si="145"/>
        <v>0.44999999999999996</v>
      </c>
      <c r="J2305" s="154"/>
    </row>
    <row r="2306" spans="1:10">
      <c r="A2306" t="s">
        <v>239</v>
      </c>
      <c r="B2306" s="153" t="s">
        <v>2515</v>
      </c>
      <c r="C2306" s="154">
        <v>1.87</v>
      </c>
      <c r="D2306" s="154">
        <v>8.4465999999999999E-2</v>
      </c>
      <c r="E2306" s="154">
        <v>0.01</v>
      </c>
      <c r="F2306" s="155">
        <f t="shared" si="144"/>
        <v>0.6</v>
      </c>
      <c r="G2306">
        <f t="shared" ref="G2306:G2369" si="146">40/60*F2306</f>
        <v>0.39999999999999997</v>
      </c>
      <c r="H2306">
        <f t="shared" ref="H2306:H2369" si="147">(30/60*F2306)</f>
        <v>0.3</v>
      </c>
      <c r="I2306">
        <f t="shared" si="145"/>
        <v>0.44999999999999996</v>
      </c>
      <c r="J2306" s="154"/>
    </row>
    <row r="2307" spans="1:10">
      <c r="A2307" t="s">
        <v>239</v>
      </c>
      <c r="B2307" s="153" t="s">
        <v>2516</v>
      </c>
      <c r="C2307" s="154">
        <v>2.0699999999999998</v>
      </c>
      <c r="D2307" s="154">
        <v>8.4465999999999999E-2</v>
      </c>
      <c r="E2307" s="154">
        <v>0.01</v>
      </c>
      <c r="F2307" s="155">
        <f t="shared" ref="F2307:F2370" si="148">E2307*60</f>
        <v>0.6</v>
      </c>
      <c r="G2307">
        <f t="shared" si="146"/>
        <v>0.39999999999999997</v>
      </c>
      <c r="H2307">
        <f t="shared" si="147"/>
        <v>0.3</v>
      </c>
      <c r="I2307">
        <f t="shared" ref="I2307:I2370" si="149">45/60*F2307</f>
        <v>0.44999999999999996</v>
      </c>
      <c r="J2307" s="154"/>
    </row>
    <row r="2308" spans="1:10">
      <c r="A2308" t="s">
        <v>239</v>
      </c>
      <c r="B2308" s="153" t="s">
        <v>2517</v>
      </c>
      <c r="C2308" s="154">
        <v>2.2599999999999998</v>
      </c>
      <c r="D2308" s="154">
        <v>8.4465999999999999E-2</v>
      </c>
      <c r="E2308" s="154">
        <v>0.01</v>
      </c>
      <c r="F2308" s="155">
        <f t="shared" si="148"/>
        <v>0.6</v>
      </c>
      <c r="G2308">
        <f t="shared" si="146"/>
        <v>0.39999999999999997</v>
      </c>
      <c r="H2308">
        <f t="shared" si="147"/>
        <v>0.3</v>
      </c>
      <c r="I2308">
        <f t="shared" si="149"/>
        <v>0.44999999999999996</v>
      </c>
      <c r="J2308" s="154"/>
    </row>
    <row r="2309" spans="1:10">
      <c r="A2309" t="s">
        <v>239</v>
      </c>
      <c r="B2309" s="153" t="s">
        <v>2518</v>
      </c>
      <c r="C2309" s="154">
        <v>2.94</v>
      </c>
      <c r="D2309" s="154">
        <v>8.4465999999999999E-2</v>
      </c>
      <c r="E2309" s="154">
        <v>0.01</v>
      </c>
      <c r="F2309" s="155">
        <f t="shared" si="148"/>
        <v>0.6</v>
      </c>
      <c r="G2309">
        <f t="shared" si="146"/>
        <v>0.39999999999999997</v>
      </c>
      <c r="H2309">
        <f t="shared" si="147"/>
        <v>0.3</v>
      </c>
      <c r="I2309">
        <f t="shared" si="149"/>
        <v>0.44999999999999996</v>
      </c>
      <c r="J2309" s="154"/>
    </row>
    <row r="2310" spans="1:10">
      <c r="A2310" t="s">
        <v>239</v>
      </c>
      <c r="B2310" s="153" t="s">
        <v>2519</v>
      </c>
      <c r="C2310" s="154">
        <v>3.73</v>
      </c>
      <c r="D2310" s="154">
        <v>8.4465999999999999E-2</v>
      </c>
      <c r="E2310" s="154">
        <v>1.2E-2</v>
      </c>
      <c r="F2310" s="155">
        <f t="shared" si="148"/>
        <v>0.72</v>
      </c>
      <c r="G2310">
        <f t="shared" si="146"/>
        <v>0.48</v>
      </c>
      <c r="H2310">
        <f t="shared" si="147"/>
        <v>0.36</v>
      </c>
      <c r="I2310">
        <f t="shared" si="149"/>
        <v>0.54</v>
      </c>
      <c r="J2310" s="154"/>
    </row>
    <row r="2311" spans="1:10">
      <c r="A2311" t="s">
        <v>239</v>
      </c>
      <c r="B2311" s="153" t="s">
        <v>2520</v>
      </c>
      <c r="C2311" s="154">
        <v>31.44</v>
      </c>
      <c r="D2311" s="154">
        <v>0.81640000000000001</v>
      </c>
      <c r="E2311" s="154">
        <v>8.7999999999999995E-2</v>
      </c>
      <c r="F2311" s="155">
        <f t="shared" si="148"/>
        <v>5.2799999999999994</v>
      </c>
      <c r="G2311">
        <f t="shared" si="146"/>
        <v>3.5199999999999996</v>
      </c>
      <c r="H2311">
        <f t="shared" si="147"/>
        <v>2.6399999999999997</v>
      </c>
      <c r="I2311">
        <f t="shared" si="149"/>
        <v>3.9599999999999995</v>
      </c>
      <c r="J2311" s="154"/>
    </row>
    <row r="2312" spans="1:10">
      <c r="A2312" t="s">
        <v>239</v>
      </c>
      <c r="B2312" s="153" t="s">
        <v>2521</v>
      </c>
      <c r="C2312" s="154">
        <v>49.72</v>
      </c>
      <c r="D2312" s="154">
        <v>0.81640000000000001</v>
      </c>
      <c r="E2312" s="154">
        <v>0.14000000000000001</v>
      </c>
      <c r="F2312" s="155">
        <f t="shared" si="148"/>
        <v>8.4</v>
      </c>
      <c r="G2312">
        <f t="shared" si="146"/>
        <v>5.6</v>
      </c>
      <c r="H2312">
        <f t="shared" si="147"/>
        <v>4.2</v>
      </c>
      <c r="I2312">
        <f t="shared" si="149"/>
        <v>6.3000000000000007</v>
      </c>
      <c r="J2312" s="154"/>
    </row>
    <row r="2313" spans="1:10">
      <c r="A2313" t="s">
        <v>239</v>
      </c>
      <c r="B2313" s="153" t="s">
        <v>2522</v>
      </c>
      <c r="C2313" s="154">
        <v>0.33</v>
      </c>
      <c r="D2313" s="154">
        <v>8.4779999999999994E-2</v>
      </c>
      <c r="E2313" s="154">
        <v>0.01</v>
      </c>
      <c r="F2313" s="155">
        <f t="shared" si="148"/>
        <v>0.6</v>
      </c>
      <c r="G2313">
        <f t="shared" si="146"/>
        <v>0.39999999999999997</v>
      </c>
      <c r="H2313">
        <f t="shared" si="147"/>
        <v>0.3</v>
      </c>
      <c r="I2313">
        <f t="shared" si="149"/>
        <v>0.44999999999999996</v>
      </c>
      <c r="J2313" s="154"/>
    </row>
    <row r="2314" spans="1:10">
      <c r="A2314" t="s">
        <v>239</v>
      </c>
      <c r="B2314" s="153" t="s">
        <v>2523</v>
      </c>
      <c r="C2314" s="154">
        <v>0.64</v>
      </c>
      <c r="D2314" s="154">
        <v>8.4779999999999994E-2</v>
      </c>
      <c r="E2314" s="154">
        <v>0.01</v>
      </c>
      <c r="F2314" s="155">
        <f t="shared" si="148"/>
        <v>0.6</v>
      </c>
      <c r="G2314">
        <f t="shared" si="146"/>
        <v>0.39999999999999997</v>
      </c>
      <c r="H2314">
        <f t="shared" si="147"/>
        <v>0.3</v>
      </c>
      <c r="I2314">
        <f t="shared" si="149"/>
        <v>0.44999999999999996</v>
      </c>
      <c r="J2314" s="154"/>
    </row>
    <row r="2315" spans="1:10">
      <c r="A2315" t="s">
        <v>239</v>
      </c>
      <c r="B2315" s="153" t="s">
        <v>2524</v>
      </c>
      <c r="C2315" s="154">
        <v>0.94</v>
      </c>
      <c r="D2315" s="154">
        <v>8.4779999999999994E-2</v>
      </c>
      <c r="E2315" s="154">
        <v>0.01</v>
      </c>
      <c r="F2315" s="155">
        <f t="shared" si="148"/>
        <v>0.6</v>
      </c>
      <c r="G2315">
        <f t="shared" si="146"/>
        <v>0.39999999999999997</v>
      </c>
      <c r="H2315">
        <f t="shared" si="147"/>
        <v>0.3</v>
      </c>
      <c r="I2315">
        <f t="shared" si="149"/>
        <v>0.44999999999999996</v>
      </c>
      <c r="J2315" s="154"/>
    </row>
    <row r="2316" spans="1:10">
      <c r="A2316" t="s">
        <v>239</v>
      </c>
      <c r="B2316" s="153" t="s">
        <v>2525</v>
      </c>
      <c r="C2316" s="154">
        <v>1.0900000000000001</v>
      </c>
      <c r="D2316" s="154">
        <v>8.4779999999999994E-2</v>
      </c>
      <c r="E2316" s="154">
        <v>0.01</v>
      </c>
      <c r="F2316" s="155">
        <f t="shared" si="148"/>
        <v>0.6</v>
      </c>
      <c r="G2316">
        <f t="shared" si="146"/>
        <v>0.39999999999999997</v>
      </c>
      <c r="H2316">
        <f t="shared" si="147"/>
        <v>0.3</v>
      </c>
      <c r="I2316">
        <f t="shared" si="149"/>
        <v>0.44999999999999996</v>
      </c>
      <c r="J2316" s="154"/>
    </row>
    <row r="2317" spans="1:10">
      <c r="A2317" t="s">
        <v>239</v>
      </c>
      <c r="B2317" s="153" t="s">
        <v>2526</v>
      </c>
      <c r="C2317" s="154">
        <v>1.23</v>
      </c>
      <c r="D2317" s="154">
        <v>8.4779999999999994E-2</v>
      </c>
      <c r="E2317" s="154">
        <v>0.01</v>
      </c>
      <c r="F2317" s="155">
        <f t="shared" si="148"/>
        <v>0.6</v>
      </c>
      <c r="G2317">
        <f t="shared" si="146"/>
        <v>0.39999999999999997</v>
      </c>
      <c r="H2317">
        <f t="shared" si="147"/>
        <v>0.3</v>
      </c>
      <c r="I2317">
        <f t="shared" si="149"/>
        <v>0.44999999999999996</v>
      </c>
      <c r="J2317" s="154"/>
    </row>
    <row r="2318" spans="1:10">
      <c r="A2318" t="s">
        <v>239</v>
      </c>
      <c r="B2318" s="153" t="s">
        <v>2527</v>
      </c>
      <c r="C2318" s="154">
        <v>1.51</v>
      </c>
      <c r="D2318" s="154">
        <v>8.4779999999999994E-2</v>
      </c>
      <c r="E2318" s="154">
        <v>0.01</v>
      </c>
      <c r="F2318" s="155">
        <f t="shared" si="148"/>
        <v>0.6</v>
      </c>
      <c r="G2318">
        <f t="shared" si="146"/>
        <v>0.39999999999999997</v>
      </c>
      <c r="H2318">
        <f t="shared" si="147"/>
        <v>0.3</v>
      </c>
      <c r="I2318">
        <f t="shared" si="149"/>
        <v>0.44999999999999996</v>
      </c>
      <c r="J2318" s="154"/>
    </row>
    <row r="2319" spans="1:10">
      <c r="A2319" t="s">
        <v>239</v>
      </c>
      <c r="B2319" s="153" t="s">
        <v>2528</v>
      </c>
      <c r="C2319" s="154">
        <v>1.67</v>
      </c>
      <c r="D2319" s="154">
        <v>8.4779999999999994E-2</v>
      </c>
      <c r="E2319" s="154">
        <v>0.01</v>
      </c>
      <c r="F2319" s="155">
        <f t="shared" si="148"/>
        <v>0.6</v>
      </c>
      <c r="G2319">
        <f t="shared" si="146"/>
        <v>0.39999999999999997</v>
      </c>
      <c r="H2319">
        <f t="shared" si="147"/>
        <v>0.3</v>
      </c>
      <c r="I2319">
        <f t="shared" si="149"/>
        <v>0.44999999999999996</v>
      </c>
      <c r="J2319" s="154"/>
    </row>
    <row r="2320" spans="1:10">
      <c r="A2320" t="s">
        <v>239</v>
      </c>
      <c r="B2320" s="153" t="s">
        <v>2529</v>
      </c>
      <c r="C2320" s="154">
        <v>1.78</v>
      </c>
      <c r="D2320" s="154">
        <v>8.4779999999999994E-2</v>
      </c>
      <c r="E2320" s="154">
        <v>0.01</v>
      </c>
      <c r="F2320" s="155">
        <f t="shared" si="148"/>
        <v>0.6</v>
      </c>
      <c r="G2320">
        <f t="shared" si="146"/>
        <v>0.39999999999999997</v>
      </c>
      <c r="H2320">
        <f t="shared" si="147"/>
        <v>0.3</v>
      </c>
      <c r="I2320">
        <f t="shared" si="149"/>
        <v>0.44999999999999996</v>
      </c>
      <c r="J2320" s="154"/>
    </row>
    <row r="2321" spans="1:10">
      <c r="A2321" t="s">
        <v>239</v>
      </c>
      <c r="B2321" s="153" t="s">
        <v>2530</v>
      </c>
      <c r="C2321" s="154">
        <v>2.0299999999999998</v>
      </c>
      <c r="D2321" s="154">
        <v>8.4779999999999994E-2</v>
      </c>
      <c r="E2321" s="154">
        <v>0.01</v>
      </c>
      <c r="F2321" s="155">
        <f t="shared" si="148"/>
        <v>0.6</v>
      </c>
      <c r="G2321">
        <f t="shared" si="146"/>
        <v>0.39999999999999997</v>
      </c>
      <c r="H2321">
        <f t="shared" si="147"/>
        <v>0.3</v>
      </c>
      <c r="I2321">
        <f t="shared" si="149"/>
        <v>0.44999999999999996</v>
      </c>
      <c r="J2321" s="154"/>
    </row>
    <row r="2322" spans="1:10">
      <c r="A2322" t="s">
        <v>239</v>
      </c>
      <c r="B2322" s="153" t="s">
        <v>2531</v>
      </c>
      <c r="C2322" s="154">
        <v>2.15</v>
      </c>
      <c r="D2322" s="154">
        <v>8.4779999999999994E-2</v>
      </c>
      <c r="E2322" s="154">
        <v>0.01</v>
      </c>
      <c r="F2322" s="155">
        <f t="shared" si="148"/>
        <v>0.6</v>
      </c>
      <c r="G2322">
        <f t="shared" si="146"/>
        <v>0.39999999999999997</v>
      </c>
      <c r="H2322">
        <f t="shared" si="147"/>
        <v>0.3</v>
      </c>
      <c r="I2322">
        <f t="shared" si="149"/>
        <v>0.44999999999999996</v>
      </c>
      <c r="J2322" s="154"/>
    </row>
    <row r="2323" spans="1:10">
      <c r="A2323" t="s">
        <v>239</v>
      </c>
      <c r="B2323" s="153" t="s">
        <v>2532</v>
      </c>
      <c r="C2323" s="154">
        <v>2.27</v>
      </c>
      <c r="D2323" s="154">
        <v>8.4779999999999994E-2</v>
      </c>
      <c r="E2323" s="154">
        <v>0.01</v>
      </c>
      <c r="F2323" s="155">
        <f t="shared" si="148"/>
        <v>0.6</v>
      </c>
      <c r="G2323">
        <f t="shared" si="146"/>
        <v>0.39999999999999997</v>
      </c>
      <c r="H2323">
        <f t="shared" si="147"/>
        <v>0.3</v>
      </c>
      <c r="I2323">
        <f t="shared" si="149"/>
        <v>0.44999999999999996</v>
      </c>
      <c r="J2323" s="154"/>
    </row>
    <row r="2324" spans="1:10">
      <c r="A2324" t="s">
        <v>239</v>
      </c>
      <c r="B2324" s="153" t="s">
        <v>2533</v>
      </c>
      <c r="C2324" s="154">
        <v>2.5</v>
      </c>
      <c r="D2324" s="154">
        <v>8.4779999999999994E-2</v>
      </c>
      <c r="E2324" s="154">
        <v>0.01</v>
      </c>
      <c r="F2324" s="155">
        <f t="shared" si="148"/>
        <v>0.6</v>
      </c>
      <c r="G2324">
        <f t="shared" si="146"/>
        <v>0.39999999999999997</v>
      </c>
      <c r="H2324">
        <f t="shared" si="147"/>
        <v>0.3</v>
      </c>
      <c r="I2324">
        <f t="shared" si="149"/>
        <v>0.44999999999999996</v>
      </c>
      <c r="J2324" s="154"/>
    </row>
    <row r="2325" spans="1:10">
      <c r="A2325" t="s">
        <v>239</v>
      </c>
      <c r="B2325" s="153" t="s">
        <v>2534</v>
      </c>
      <c r="C2325" s="154">
        <v>2.71</v>
      </c>
      <c r="D2325" s="154">
        <v>8.4779999999999994E-2</v>
      </c>
      <c r="E2325" s="154">
        <v>0.01</v>
      </c>
      <c r="F2325" s="155">
        <f t="shared" si="148"/>
        <v>0.6</v>
      </c>
      <c r="G2325">
        <f t="shared" si="146"/>
        <v>0.39999999999999997</v>
      </c>
      <c r="H2325">
        <f t="shared" si="147"/>
        <v>0.3</v>
      </c>
      <c r="I2325">
        <f t="shared" si="149"/>
        <v>0.44999999999999996</v>
      </c>
      <c r="J2325" s="154"/>
    </row>
    <row r="2326" spans="1:10">
      <c r="A2326" t="s">
        <v>239</v>
      </c>
      <c r="B2326" s="153" t="s">
        <v>2535</v>
      </c>
      <c r="C2326" s="154">
        <v>2.92</v>
      </c>
      <c r="D2326" s="154">
        <v>8.4779999999999994E-2</v>
      </c>
      <c r="E2326" s="154">
        <v>0.01</v>
      </c>
      <c r="F2326" s="155">
        <f t="shared" si="148"/>
        <v>0.6</v>
      </c>
      <c r="G2326">
        <f t="shared" si="146"/>
        <v>0.39999999999999997</v>
      </c>
      <c r="H2326">
        <f t="shared" si="147"/>
        <v>0.3</v>
      </c>
      <c r="I2326">
        <f t="shared" si="149"/>
        <v>0.44999999999999996</v>
      </c>
      <c r="J2326" s="154"/>
    </row>
    <row r="2327" spans="1:10">
      <c r="A2327" t="s">
        <v>239</v>
      </c>
      <c r="B2327" s="153" t="s">
        <v>2536</v>
      </c>
      <c r="C2327" s="154">
        <v>3.11</v>
      </c>
      <c r="D2327" s="154">
        <v>8.4779999999999994E-2</v>
      </c>
      <c r="E2327" s="154">
        <v>0.01</v>
      </c>
      <c r="F2327" s="155">
        <f t="shared" si="148"/>
        <v>0.6</v>
      </c>
      <c r="G2327">
        <f t="shared" si="146"/>
        <v>0.39999999999999997</v>
      </c>
      <c r="H2327">
        <f t="shared" si="147"/>
        <v>0.3</v>
      </c>
      <c r="I2327">
        <f t="shared" si="149"/>
        <v>0.44999999999999996</v>
      </c>
      <c r="J2327" s="154"/>
    </row>
    <row r="2328" spans="1:10">
      <c r="A2328" t="s">
        <v>239</v>
      </c>
      <c r="B2328" s="153" t="s">
        <v>2537</v>
      </c>
      <c r="C2328" s="154">
        <v>3.45</v>
      </c>
      <c r="D2328" s="154">
        <v>8.4779999999999994E-2</v>
      </c>
      <c r="E2328" s="154">
        <v>0.01</v>
      </c>
      <c r="F2328" s="155">
        <f t="shared" si="148"/>
        <v>0.6</v>
      </c>
      <c r="G2328">
        <f t="shared" si="146"/>
        <v>0.39999999999999997</v>
      </c>
      <c r="H2328">
        <f t="shared" si="147"/>
        <v>0.3</v>
      </c>
      <c r="I2328">
        <f t="shared" si="149"/>
        <v>0.44999999999999996</v>
      </c>
      <c r="J2328" s="154"/>
    </row>
    <row r="2329" spans="1:10">
      <c r="A2329" t="s">
        <v>239</v>
      </c>
      <c r="B2329" s="153" t="s">
        <v>2538</v>
      </c>
      <c r="C2329" s="154">
        <v>64.12</v>
      </c>
      <c r="D2329" s="154">
        <v>0.8478</v>
      </c>
      <c r="E2329" s="154">
        <v>0.18</v>
      </c>
      <c r="F2329" s="155">
        <f t="shared" si="148"/>
        <v>10.799999999999999</v>
      </c>
      <c r="G2329">
        <f t="shared" si="146"/>
        <v>7.1999999999999993</v>
      </c>
      <c r="H2329">
        <f t="shared" si="147"/>
        <v>5.3999999999999995</v>
      </c>
      <c r="I2329">
        <f t="shared" si="149"/>
        <v>8.1</v>
      </c>
      <c r="J2329" s="154"/>
    </row>
    <row r="2330" spans="1:10">
      <c r="A2330" t="s">
        <v>239</v>
      </c>
      <c r="B2330" s="153" t="s">
        <v>2539</v>
      </c>
      <c r="C2330" s="154">
        <v>32.68</v>
      </c>
      <c r="D2330" s="154">
        <v>0.8478</v>
      </c>
      <c r="E2330" s="154">
        <v>9.1999999999999998E-2</v>
      </c>
      <c r="F2330" s="155">
        <f t="shared" si="148"/>
        <v>5.52</v>
      </c>
      <c r="G2330">
        <f t="shared" si="146"/>
        <v>3.6799999999999997</v>
      </c>
      <c r="H2330">
        <f t="shared" si="147"/>
        <v>2.76</v>
      </c>
      <c r="I2330">
        <f t="shared" si="149"/>
        <v>4.1399999999999997</v>
      </c>
      <c r="J2330" s="154"/>
    </row>
    <row r="2331" spans="1:10">
      <c r="A2331" t="s">
        <v>239</v>
      </c>
      <c r="B2331" s="153" t="s">
        <v>2540</v>
      </c>
      <c r="C2331" s="154">
        <v>64.900000000000006</v>
      </c>
      <c r="D2331" s="154">
        <v>0.85721999999999998</v>
      </c>
      <c r="E2331" s="154">
        <v>0.18</v>
      </c>
      <c r="F2331" s="155">
        <f t="shared" si="148"/>
        <v>10.799999999999999</v>
      </c>
      <c r="G2331">
        <f t="shared" si="146"/>
        <v>7.1999999999999993</v>
      </c>
      <c r="H2331">
        <f t="shared" si="147"/>
        <v>5.3999999999999995</v>
      </c>
      <c r="I2331">
        <f t="shared" si="149"/>
        <v>8.1</v>
      </c>
      <c r="J2331" s="154"/>
    </row>
    <row r="2332" spans="1:10">
      <c r="A2332" t="s">
        <v>239</v>
      </c>
      <c r="B2332" s="153" t="s">
        <v>2541</v>
      </c>
      <c r="C2332" s="154">
        <v>71.099999999999994</v>
      </c>
      <c r="D2332" s="154">
        <v>0.85721999999999998</v>
      </c>
      <c r="E2332" s="154">
        <v>0.2</v>
      </c>
      <c r="F2332" s="155">
        <f t="shared" si="148"/>
        <v>12</v>
      </c>
      <c r="G2332">
        <f t="shared" si="146"/>
        <v>8</v>
      </c>
      <c r="H2332">
        <f t="shared" si="147"/>
        <v>6</v>
      </c>
      <c r="I2332">
        <f t="shared" si="149"/>
        <v>9</v>
      </c>
      <c r="J2332" s="154"/>
    </row>
    <row r="2333" spans="1:10">
      <c r="A2333" t="s">
        <v>239</v>
      </c>
      <c r="B2333" s="153" t="s">
        <v>2542</v>
      </c>
      <c r="C2333" s="154">
        <v>80.3</v>
      </c>
      <c r="D2333" s="154">
        <v>0.85721999999999998</v>
      </c>
      <c r="E2333" s="154">
        <v>0.22400000000000003</v>
      </c>
      <c r="F2333" s="155">
        <f t="shared" si="148"/>
        <v>13.440000000000001</v>
      </c>
      <c r="G2333">
        <f t="shared" si="146"/>
        <v>8.9600000000000009</v>
      </c>
      <c r="H2333">
        <f t="shared" si="147"/>
        <v>6.7200000000000006</v>
      </c>
      <c r="I2333">
        <f t="shared" si="149"/>
        <v>10.080000000000002</v>
      </c>
      <c r="J2333" s="154"/>
    </row>
    <row r="2334" spans="1:10">
      <c r="A2334" t="s">
        <v>239</v>
      </c>
      <c r="B2334" s="153" t="s">
        <v>2543</v>
      </c>
      <c r="C2334" s="154">
        <v>90.6</v>
      </c>
      <c r="D2334" s="154">
        <v>0.85721999999999998</v>
      </c>
      <c r="E2334" s="154">
        <v>0.252</v>
      </c>
      <c r="F2334" s="155">
        <f t="shared" si="148"/>
        <v>15.120000000000001</v>
      </c>
      <c r="G2334">
        <f t="shared" si="146"/>
        <v>10.08</v>
      </c>
      <c r="H2334">
        <f t="shared" si="147"/>
        <v>7.5600000000000005</v>
      </c>
      <c r="I2334">
        <f t="shared" si="149"/>
        <v>11.34</v>
      </c>
      <c r="J2334" s="154"/>
    </row>
    <row r="2335" spans="1:10">
      <c r="A2335" t="s">
        <v>239</v>
      </c>
      <c r="B2335" s="153" t="s">
        <v>2544</v>
      </c>
      <c r="C2335" s="154">
        <v>101</v>
      </c>
      <c r="D2335" s="154">
        <v>0.85721999999999998</v>
      </c>
      <c r="E2335" s="154">
        <v>0.28399999999999997</v>
      </c>
      <c r="F2335" s="155">
        <f t="shared" si="148"/>
        <v>17.04</v>
      </c>
      <c r="G2335">
        <f t="shared" si="146"/>
        <v>11.36</v>
      </c>
      <c r="H2335">
        <f t="shared" si="147"/>
        <v>8.52</v>
      </c>
      <c r="I2335">
        <f t="shared" si="149"/>
        <v>12.78</v>
      </c>
      <c r="J2335" s="154"/>
    </row>
    <row r="2336" spans="1:10">
      <c r="A2336" t="s">
        <v>239</v>
      </c>
      <c r="B2336" s="153" t="s">
        <v>2545</v>
      </c>
      <c r="C2336" s="154">
        <v>110</v>
      </c>
      <c r="D2336" s="154">
        <v>0.85721999999999998</v>
      </c>
      <c r="E2336" s="154">
        <v>0.308</v>
      </c>
      <c r="F2336" s="155">
        <f t="shared" si="148"/>
        <v>18.48</v>
      </c>
      <c r="G2336">
        <f t="shared" si="146"/>
        <v>12.32</v>
      </c>
      <c r="H2336">
        <f t="shared" si="147"/>
        <v>9.24</v>
      </c>
      <c r="I2336">
        <f t="shared" si="149"/>
        <v>13.86</v>
      </c>
      <c r="J2336" s="154"/>
    </row>
    <row r="2337" spans="1:10">
      <c r="A2337" t="s">
        <v>239</v>
      </c>
      <c r="B2337" s="153" t="s">
        <v>2546</v>
      </c>
      <c r="C2337" s="154">
        <v>125</v>
      </c>
      <c r="D2337" s="154">
        <v>0.85721999999999998</v>
      </c>
      <c r="E2337" s="154">
        <v>0.35199999999999998</v>
      </c>
      <c r="F2337" s="155">
        <f t="shared" si="148"/>
        <v>21.119999999999997</v>
      </c>
      <c r="G2337">
        <f t="shared" si="146"/>
        <v>14.079999999999998</v>
      </c>
      <c r="H2337">
        <f t="shared" si="147"/>
        <v>10.559999999999999</v>
      </c>
      <c r="I2337">
        <f t="shared" si="149"/>
        <v>15.839999999999998</v>
      </c>
      <c r="J2337" s="154"/>
    </row>
    <row r="2338" spans="1:10">
      <c r="A2338" t="s">
        <v>239</v>
      </c>
      <c r="B2338" s="153" t="s">
        <v>2547</v>
      </c>
      <c r="C2338" s="154">
        <v>137</v>
      </c>
      <c r="D2338" s="154">
        <v>0.85721999999999998</v>
      </c>
      <c r="E2338" s="154">
        <v>0.38400000000000001</v>
      </c>
      <c r="F2338" s="155">
        <f t="shared" si="148"/>
        <v>23.04</v>
      </c>
      <c r="G2338">
        <f t="shared" si="146"/>
        <v>15.36</v>
      </c>
      <c r="H2338">
        <f t="shared" si="147"/>
        <v>11.52</v>
      </c>
      <c r="I2338">
        <f t="shared" si="149"/>
        <v>17.28</v>
      </c>
      <c r="J2338" s="154"/>
    </row>
    <row r="2339" spans="1:10">
      <c r="A2339" t="s">
        <v>239</v>
      </c>
      <c r="B2339" s="153" t="s">
        <v>2548</v>
      </c>
      <c r="C2339" s="154">
        <v>153</v>
      </c>
      <c r="D2339" s="154">
        <v>0.85721999999999998</v>
      </c>
      <c r="E2339" s="154">
        <v>0.42800000000000005</v>
      </c>
      <c r="F2339" s="155">
        <f t="shared" si="148"/>
        <v>25.680000000000003</v>
      </c>
      <c r="G2339">
        <f t="shared" si="146"/>
        <v>17.12</v>
      </c>
      <c r="H2339">
        <f t="shared" si="147"/>
        <v>12.840000000000002</v>
      </c>
      <c r="I2339">
        <f t="shared" si="149"/>
        <v>19.260000000000002</v>
      </c>
      <c r="J2339" s="154"/>
    </row>
    <row r="2340" spans="1:10">
      <c r="A2340" t="s">
        <v>239</v>
      </c>
      <c r="B2340" s="153" t="s">
        <v>2549</v>
      </c>
      <c r="C2340" s="154">
        <v>169</v>
      </c>
      <c r="D2340" s="154">
        <v>0.85721999999999998</v>
      </c>
      <c r="E2340" s="154">
        <v>0.47199999999999998</v>
      </c>
      <c r="F2340" s="155">
        <f t="shared" si="148"/>
        <v>28.32</v>
      </c>
      <c r="G2340">
        <f t="shared" si="146"/>
        <v>18.88</v>
      </c>
      <c r="H2340">
        <f t="shared" si="147"/>
        <v>14.16</v>
      </c>
      <c r="I2340">
        <f t="shared" si="149"/>
        <v>21.240000000000002</v>
      </c>
      <c r="J2340" s="154"/>
    </row>
    <row r="2341" spans="1:10">
      <c r="A2341" t="s">
        <v>239</v>
      </c>
      <c r="B2341" s="153" t="s">
        <v>2550</v>
      </c>
      <c r="C2341" s="154">
        <v>23.9</v>
      </c>
      <c r="D2341" s="154">
        <v>0.85721999999999998</v>
      </c>
      <c r="E2341" s="154">
        <v>6.8000000000000005E-2</v>
      </c>
      <c r="F2341" s="155">
        <f t="shared" si="148"/>
        <v>4.08</v>
      </c>
      <c r="G2341">
        <f t="shared" si="146"/>
        <v>2.7199999999999998</v>
      </c>
      <c r="H2341">
        <f t="shared" si="147"/>
        <v>2.04</v>
      </c>
      <c r="I2341">
        <f t="shared" si="149"/>
        <v>3.06</v>
      </c>
      <c r="J2341" s="154"/>
    </row>
    <row r="2342" spans="1:10">
      <c r="A2342" t="s">
        <v>239</v>
      </c>
      <c r="B2342" s="153" t="s">
        <v>2551</v>
      </c>
      <c r="C2342" s="154">
        <v>180</v>
      </c>
      <c r="D2342" s="154">
        <v>0.85721999999999998</v>
      </c>
      <c r="E2342" s="154">
        <v>0.504</v>
      </c>
      <c r="F2342" s="155">
        <f t="shared" si="148"/>
        <v>30.240000000000002</v>
      </c>
      <c r="G2342">
        <f t="shared" si="146"/>
        <v>20.16</v>
      </c>
      <c r="H2342">
        <f t="shared" si="147"/>
        <v>15.120000000000001</v>
      </c>
      <c r="I2342">
        <f t="shared" si="149"/>
        <v>22.68</v>
      </c>
      <c r="J2342" s="154"/>
    </row>
    <row r="2343" spans="1:10">
      <c r="A2343" t="s">
        <v>239</v>
      </c>
      <c r="B2343" s="153" t="s">
        <v>2552</v>
      </c>
      <c r="C2343" s="154">
        <v>190</v>
      </c>
      <c r="D2343" s="154">
        <v>0.85721999999999998</v>
      </c>
      <c r="E2343" s="154">
        <v>0.53200000000000003</v>
      </c>
      <c r="F2343" s="155">
        <f t="shared" si="148"/>
        <v>31.92</v>
      </c>
      <c r="G2343">
        <f t="shared" si="146"/>
        <v>21.28</v>
      </c>
      <c r="H2343">
        <f t="shared" si="147"/>
        <v>15.96</v>
      </c>
      <c r="I2343">
        <f t="shared" si="149"/>
        <v>23.94</v>
      </c>
      <c r="J2343" s="154"/>
    </row>
    <row r="2344" spans="1:10">
      <c r="A2344" t="s">
        <v>239</v>
      </c>
      <c r="B2344" s="153" t="s">
        <v>2553</v>
      </c>
      <c r="C2344" s="154">
        <v>210</v>
      </c>
      <c r="D2344" s="154">
        <v>0.85721999999999998</v>
      </c>
      <c r="E2344" s="154">
        <v>0.58799999999999997</v>
      </c>
      <c r="F2344" s="155">
        <f t="shared" si="148"/>
        <v>35.28</v>
      </c>
      <c r="G2344">
        <f t="shared" si="146"/>
        <v>23.52</v>
      </c>
      <c r="H2344">
        <f t="shared" si="147"/>
        <v>17.64</v>
      </c>
      <c r="I2344">
        <f t="shared" si="149"/>
        <v>26.46</v>
      </c>
      <c r="J2344" s="154"/>
    </row>
    <row r="2345" spans="1:10">
      <c r="A2345" t="s">
        <v>239</v>
      </c>
      <c r="B2345" s="153" t="s">
        <v>2554</v>
      </c>
      <c r="C2345" s="154">
        <v>26.5</v>
      </c>
      <c r="D2345" s="154">
        <v>0.85721999999999998</v>
      </c>
      <c r="E2345" s="154">
        <v>7.5999999999999998E-2</v>
      </c>
      <c r="F2345" s="155">
        <f t="shared" si="148"/>
        <v>4.5599999999999996</v>
      </c>
      <c r="G2345">
        <f t="shared" si="146"/>
        <v>3.0399999999999996</v>
      </c>
      <c r="H2345">
        <f t="shared" si="147"/>
        <v>2.2799999999999998</v>
      </c>
      <c r="I2345">
        <f t="shared" si="149"/>
        <v>3.42</v>
      </c>
      <c r="J2345" s="154"/>
    </row>
    <row r="2346" spans="1:10">
      <c r="A2346" t="s">
        <v>239</v>
      </c>
      <c r="B2346" s="153" t="s">
        <v>2555</v>
      </c>
      <c r="C2346" s="154">
        <v>230</v>
      </c>
      <c r="D2346" s="154">
        <v>0.85721999999999998</v>
      </c>
      <c r="E2346" s="154">
        <v>0.64400000000000002</v>
      </c>
      <c r="F2346" s="155">
        <f t="shared" si="148"/>
        <v>38.64</v>
      </c>
      <c r="G2346">
        <f t="shared" si="146"/>
        <v>25.759999999999998</v>
      </c>
      <c r="H2346">
        <f t="shared" si="147"/>
        <v>19.32</v>
      </c>
      <c r="I2346">
        <f t="shared" si="149"/>
        <v>28.98</v>
      </c>
      <c r="J2346" s="154"/>
    </row>
    <row r="2347" spans="1:10">
      <c r="A2347" t="s">
        <v>239</v>
      </c>
      <c r="B2347" s="153" t="s">
        <v>2556</v>
      </c>
      <c r="C2347" s="154">
        <v>253</v>
      </c>
      <c r="D2347" s="154">
        <v>0.85721999999999998</v>
      </c>
      <c r="E2347" s="154">
        <v>0.70799999999999996</v>
      </c>
      <c r="F2347" s="155">
        <f t="shared" si="148"/>
        <v>42.48</v>
      </c>
      <c r="G2347">
        <f t="shared" si="146"/>
        <v>28.319999999999997</v>
      </c>
      <c r="H2347">
        <f t="shared" si="147"/>
        <v>21.24</v>
      </c>
      <c r="I2347">
        <f t="shared" si="149"/>
        <v>31.86</v>
      </c>
      <c r="J2347" s="154"/>
    </row>
    <row r="2348" spans="1:10">
      <c r="A2348" t="s">
        <v>239</v>
      </c>
      <c r="B2348" s="153" t="s">
        <v>2557</v>
      </c>
      <c r="C2348" s="154">
        <v>33</v>
      </c>
      <c r="D2348" s="154">
        <v>0.85721999999999998</v>
      </c>
      <c r="E2348" s="154">
        <v>9.1999999999999998E-2</v>
      </c>
      <c r="F2348" s="155">
        <f t="shared" si="148"/>
        <v>5.52</v>
      </c>
      <c r="G2348">
        <f t="shared" si="146"/>
        <v>3.6799999999999997</v>
      </c>
      <c r="H2348">
        <f t="shared" si="147"/>
        <v>2.76</v>
      </c>
      <c r="I2348">
        <f t="shared" si="149"/>
        <v>4.1399999999999997</v>
      </c>
      <c r="J2348" s="154"/>
    </row>
    <row r="2349" spans="1:10">
      <c r="A2349" t="s">
        <v>239</v>
      </c>
      <c r="B2349" s="153" t="s">
        <v>2558</v>
      </c>
      <c r="C2349" s="154">
        <v>275</v>
      </c>
      <c r="D2349" s="154">
        <v>0.85721999999999998</v>
      </c>
      <c r="E2349" s="154">
        <v>0.77200000000000002</v>
      </c>
      <c r="F2349" s="155">
        <f t="shared" si="148"/>
        <v>46.32</v>
      </c>
      <c r="G2349">
        <f t="shared" si="146"/>
        <v>30.88</v>
      </c>
      <c r="H2349">
        <f t="shared" si="147"/>
        <v>23.16</v>
      </c>
      <c r="I2349">
        <f t="shared" si="149"/>
        <v>34.74</v>
      </c>
      <c r="J2349" s="154"/>
    </row>
    <row r="2350" spans="1:10">
      <c r="A2350" t="s">
        <v>239</v>
      </c>
      <c r="B2350" s="153" t="s">
        <v>2559</v>
      </c>
      <c r="C2350" s="154">
        <v>41.4</v>
      </c>
      <c r="D2350" s="154">
        <v>0.85721999999999998</v>
      </c>
      <c r="E2350" s="154">
        <v>0.11599999999999999</v>
      </c>
      <c r="F2350" s="155">
        <f t="shared" si="148"/>
        <v>6.9599999999999991</v>
      </c>
      <c r="G2350">
        <f t="shared" si="146"/>
        <v>4.6399999999999988</v>
      </c>
      <c r="H2350">
        <f t="shared" si="147"/>
        <v>3.4799999999999995</v>
      </c>
      <c r="I2350">
        <f t="shared" si="149"/>
        <v>5.2199999999999989</v>
      </c>
      <c r="J2350" s="154"/>
    </row>
    <row r="2351" spans="1:10">
      <c r="A2351" t="s">
        <v>239</v>
      </c>
      <c r="B2351" s="153" t="s">
        <v>2560</v>
      </c>
      <c r="C2351" s="154">
        <v>46.6</v>
      </c>
      <c r="D2351" s="154">
        <v>0.85721999999999998</v>
      </c>
      <c r="E2351" s="154">
        <v>0.13200000000000001</v>
      </c>
      <c r="F2351" s="155">
        <f t="shared" si="148"/>
        <v>7.92</v>
      </c>
      <c r="G2351">
        <f t="shared" si="146"/>
        <v>5.2799999999999994</v>
      </c>
      <c r="H2351">
        <f t="shared" si="147"/>
        <v>3.96</v>
      </c>
      <c r="I2351">
        <f t="shared" si="149"/>
        <v>5.9399999999999995</v>
      </c>
      <c r="J2351" s="154"/>
    </row>
    <row r="2352" spans="1:10">
      <c r="A2352" t="s">
        <v>239</v>
      </c>
      <c r="B2352" s="153" t="s">
        <v>2561</v>
      </c>
      <c r="C2352" s="154">
        <v>52.3</v>
      </c>
      <c r="D2352" s="154">
        <v>0.85721999999999998</v>
      </c>
      <c r="E2352" s="154">
        <v>0.14799999999999999</v>
      </c>
      <c r="F2352" s="155">
        <f t="shared" si="148"/>
        <v>8.879999999999999</v>
      </c>
      <c r="G2352">
        <f t="shared" si="146"/>
        <v>5.919999999999999</v>
      </c>
      <c r="H2352">
        <f t="shared" si="147"/>
        <v>4.4399999999999995</v>
      </c>
      <c r="I2352">
        <f t="shared" si="149"/>
        <v>6.6599999999999993</v>
      </c>
      <c r="J2352" s="154"/>
    </row>
    <row r="2353" spans="1:10">
      <c r="A2353" t="s">
        <v>239</v>
      </c>
      <c r="B2353" s="153" t="s">
        <v>2562</v>
      </c>
      <c r="C2353" s="154">
        <v>57.3</v>
      </c>
      <c r="D2353" s="154">
        <v>0.85721999999999998</v>
      </c>
      <c r="E2353" s="154">
        <v>0.16</v>
      </c>
      <c r="F2353" s="155">
        <f t="shared" si="148"/>
        <v>9.6</v>
      </c>
      <c r="G2353">
        <f t="shared" si="146"/>
        <v>6.3999999999999995</v>
      </c>
      <c r="H2353">
        <f t="shared" si="147"/>
        <v>4.8</v>
      </c>
      <c r="I2353">
        <f t="shared" si="149"/>
        <v>7.1999999999999993</v>
      </c>
      <c r="J2353" s="154"/>
    </row>
    <row r="2354" spans="1:10">
      <c r="A2354" t="s">
        <v>239</v>
      </c>
      <c r="B2354" s="153" t="s">
        <v>2563</v>
      </c>
      <c r="C2354" s="154">
        <v>0.34</v>
      </c>
      <c r="D2354" s="154">
        <v>8.7919999999999998E-2</v>
      </c>
      <c r="E2354" s="154">
        <v>0.01</v>
      </c>
      <c r="F2354" s="155">
        <f t="shared" si="148"/>
        <v>0.6</v>
      </c>
      <c r="G2354">
        <f t="shared" si="146"/>
        <v>0.39999999999999997</v>
      </c>
      <c r="H2354">
        <f t="shared" si="147"/>
        <v>0.3</v>
      </c>
      <c r="I2354">
        <f t="shared" si="149"/>
        <v>0.44999999999999996</v>
      </c>
      <c r="J2354" s="154"/>
    </row>
    <row r="2355" spans="1:10">
      <c r="A2355" t="s">
        <v>239</v>
      </c>
      <c r="B2355" s="153" t="s">
        <v>2564</v>
      </c>
      <c r="C2355" s="154">
        <v>0.5</v>
      </c>
      <c r="D2355" s="154">
        <v>8.7919999999999998E-2</v>
      </c>
      <c r="E2355" s="154">
        <v>0.01</v>
      </c>
      <c r="F2355" s="155">
        <f t="shared" si="148"/>
        <v>0.6</v>
      </c>
      <c r="G2355">
        <f t="shared" si="146"/>
        <v>0.39999999999999997</v>
      </c>
      <c r="H2355">
        <f t="shared" si="147"/>
        <v>0.3</v>
      </c>
      <c r="I2355">
        <f t="shared" si="149"/>
        <v>0.44999999999999996</v>
      </c>
      <c r="J2355" s="154"/>
    </row>
    <row r="2356" spans="1:10">
      <c r="A2356" t="s">
        <v>239</v>
      </c>
      <c r="B2356" s="153" t="s">
        <v>2565</v>
      </c>
      <c r="C2356" s="154">
        <v>0.67</v>
      </c>
      <c r="D2356" s="154">
        <v>8.7919999999999998E-2</v>
      </c>
      <c r="E2356" s="154">
        <v>0.01</v>
      </c>
      <c r="F2356" s="155">
        <f t="shared" si="148"/>
        <v>0.6</v>
      </c>
      <c r="G2356">
        <f t="shared" si="146"/>
        <v>0.39999999999999997</v>
      </c>
      <c r="H2356">
        <f t="shared" si="147"/>
        <v>0.3</v>
      </c>
      <c r="I2356">
        <f t="shared" si="149"/>
        <v>0.44999999999999996</v>
      </c>
      <c r="J2356" s="154"/>
    </row>
    <row r="2357" spans="1:10">
      <c r="A2357" t="s">
        <v>239</v>
      </c>
      <c r="B2357" s="153" t="s">
        <v>2566</v>
      </c>
      <c r="C2357" s="154">
        <v>0.79</v>
      </c>
      <c r="D2357" s="154">
        <v>8.7919999999999998E-2</v>
      </c>
      <c r="E2357" s="154">
        <v>0.01</v>
      </c>
      <c r="F2357" s="155">
        <f t="shared" si="148"/>
        <v>0.6</v>
      </c>
      <c r="G2357">
        <f t="shared" si="146"/>
        <v>0.39999999999999997</v>
      </c>
      <c r="H2357">
        <f t="shared" si="147"/>
        <v>0.3</v>
      </c>
      <c r="I2357">
        <f t="shared" si="149"/>
        <v>0.44999999999999996</v>
      </c>
      <c r="J2357" s="154"/>
    </row>
    <row r="2358" spans="1:10">
      <c r="A2358" t="s">
        <v>239</v>
      </c>
      <c r="B2358" s="153" t="s">
        <v>2567</v>
      </c>
      <c r="C2358" s="154">
        <v>0.83</v>
      </c>
      <c r="D2358" s="154">
        <v>8.7919999999999998E-2</v>
      </c>
      <c r="E2358" s="154">
        <v>0.01</v>
      </c>
      <c r="F2358" s="155">
        <f t="shared" si="148"/>
        <v>0.6</v>
      </c>
      <c r="G2358">
        <f t="shared" si="146"/>
        <v>0.39999999999999997</v>
      </c>
      <c r="H2358">
        <f t="shared" si="147"/>
        <v>0.3</v>
      </c>
      <c r="I2358">
        <f t="shared" si="149"/>
        <v>0.44999999999999996</v>
      </c>
      <c r="J2358" s="154"/>
    </row>
    <row r="2359" spans="1:10">
      <c r="A2359" t="s">
        <v>239</v>
      </c>
      <c r="B2359" s="153" t="s">
        <v>2568</v>
      </c>
      <c r="C2359" s="154">
        <v>0.98</v>
      </c>
      <c r="D2359" s="154">
        <v>8.7919999999999998E-2</v>
      </c>
      <c r="E2359" s="154">
        <v>0.01</v>
      </c>
      <c r="F2359" s="155">
        <f t="shared" si="148"/>
        <v>0.6</v>
      </c>
      <c r="G2359">
        <f t="shared" si="146"/>
        <v>0.39999999999999997</v>
      </c>
      <c r="H2359">
        <f t="shared" si="147"/>
        <v>0.3</v>
      </c>
      <c r="I2359">
        <f t="shared" si="149"/>
        <v>0.44999999999999996</v>
      </c>
      <c r="J2359" s="154"/>
    </row>
    <row r="2360" spans="1:10">
      <c r="A2360" t="s">
        <v>239</v>
      </c>
      <c r="B2360" s="153" t="s">
        <v>2569</v>
      </c>
      <c r="C2360" s="154">
        <v>1.1299999999999999</v>
      </c>
      <c r="D2360" s="154">
        <v>8.7919999999999998E-2</v>
      </c>
      <c r="E2360" s="154">
        <v>0.01</v>
      </c>
      <c r="F2360" s="155">
        <f t="shared" si="148"/>
        <v>0.6</v>
      </c>
      <c r="G2360">
        <f t="shared" si="146"/>
        <v>0.39999999999999997</v>
      </c>
      <c r="H2360">
        <f t="shared" si="147"/>
        <v>0.3</v>
      </c>
      <c r="I2360">
        <f t="shared" si="149"/>
        <v>0.44999999999999996</v>
      </c>
      <c r="J2360" s="154"/>
    </row>
    <row r="2361" spans="1:10">
      <c r="A2361" t="s">
        <v>239</v>
      </c>
      <c r="B2361" s="153" t="s">
        <v>2570</v>
      </c>
      <c r="C2361" s="154">
        <v>1.28</v>
      </c>
      <c r="D2361" s="154">
        <v>8.7919999999999998E-2</v>
      </c>
      <c r="E2361" s="154">
        <v>0.01</v>
      </c>
      <c r="F2361" s="155">
        <f t="shared" si="148"/>
        <v>0.6</v>
      </c>
      <c r="G2361">
        <f t="shared" si="146"/>
        <v>0.39999999999999997</v>
      </c>
      <c r="H2361">
        <f t="shared" si="147"/>
        <v>0.3</v>
      </c>
      <c r="I2361">
        <f t="shared" si="149"/>
        <v>0.44999999999999996</v>
      </c>
      <c r="J2361" s="154"/>
    </row>
    <row r="2362" spans="1:10">
      <c r="A2362" t="s">
        <v>239</v>
      </c>
      <c r="B2362" s="153" t="s">
        <v>2571</v>
      </c>
      <c r="C2362" s="154">
        <v>1.4</v>
      </c>
      <c r="D2362" s="154">
        <v>8.7919999999999998E-2</v>
      </c>
      <c r="E2362" s="154">
        <v>0.01</v>
      </c>
      <c r="F2362" s="155">
        <f t="shared" si="148"/>
        <v>0.6</v>
      </c>
      <c r="G2362">
        <f t="shared" si="146"/>
        <v>0.39999999999999997</v>
      </c>
      <c r="H2362">
        <f t="shared" si="147"/>
        <v>0.3</v>
      </c>
      <c r="I2362">
        <f t="shared" si="149"/>
        <v>0.44999999999999996</v>
      </c>
      <c r="J2362" s="154"/>
    </row>
    <row r="2363" spans="1:10">
      <c r="A2363" t="s">
        <v>239</v>
      </c>
      <c r="B2363" s="153" t="s">
        <v>2572</v>
      </c>
      <c r="C2363" s="154">
        <v>1.57</v>
      </c>
      <c r="D2363" s="154">
        <v>8.7919999999999998E-2</v>
      </c>
      <c r="E2363" s="154">
        <v>0.01</v>
      </c>
      <c r="F2363" s="155">
        <f t="shared" si="148"/>
        <v>0.6</v>
      </c>
      <c r="G2363">
        <f t="shared" si="146"/>
        <v>0.39999999999999997</v>
      </c>
      <c r="H2363">
        <f t="shared" si="147"/>
        <v>0.3</v>
      </c>
      <c r="I2363">
        <f t="shared" si="149"/>
        <v>0.44999999999999996</v>
      </c>
      <c r="J2363" s="154"/>
    </row>
    <row r="2364" spans="1:10">
      <c r="A2364" t="s">
        <v>239</v>
      </c>
      <c r="B2364" s="153" t="s">
        <v>2573</v>
      </c>
      <c r="C2364" s="154">
        <v>1.74</v>
      </c>
      <c r="D2364" s="154">
        <v>8.7919999999999998E-2</v>
      </c>
      <c r="E2364" s="154">
        <v>0.01</v>
      </c>
      <c r="F2364" s="155">
        <f t="shared" si="148"/>
        <v>0.6</v>
      </c>
      <c r="G2364">
        <f t="shared" si="146"/>
        <v>0.39999999999999997</v>
      </c>
      <c r="H2364">
        <f t="shared" si="147"/>
        <v>0.3</v>
      </c>
      <c r="I2364">
        <f t="shared" si="149"/>
        <v>0.44999999999999996</v>
      </c>
      <c r="J2364" s="154"/>
    </row>
    <row r="2365" spans="1:10">
      <c r="A2365" t="s">
        <v>239</v>
      </c>
      <c r="B2365" s="153" t="s">
        <v>2574</v>
      </c>
      <c r="C2365" s="154">
        <v>1.85</v>
      </c>
      <c r="D2365" s="154">
        <v>8.7919999999999998E-2</v>
      </c>
      <c r="E2365" s="154">
        <v>0.01</v>
      </c>
      <c r="F2365" s="155">
        <f t="shared" si="148"/>
        <v>0.6</v>
      </c>
      <c r="G2365">
        <f t="shared" si="146"/>
        <v>0.39999999999999997</v>
      </c>
      <c r="H2365">
        <f t="shared" si="147"/>
        <v>0.3</v>
      </c>
      <c r="I2365">
        <f t="shared" si="149"/>
        <v>0.44999999999999996</v>
      </c>
      <c r="J2365" s="154"/>
    </row>
    <row r="2366" spans="1:10">
      <c r="A2366" t="s">
        <v>239</v>
      </c>
      <c r="B2366" s="153" t="s">
        <v>2575</v>
      </c>
      <c r="C2366" s="154">
        <v>2.12</v>
      </c>
      <c r="D2366" s="154">
        <v>8.7919999999999998E-2</v>
      </c>
      <c r="E2366" s="154">
        <v>0.01</v>
      </c>
      <c r="F2366" s="155">
        <f t="shared" si="148"/>
        <v>0.6</v>
      </c>
      <c r="G2366">
        <f t="shared" si="146"/>
        <v>0.39999999999999997</v>
      </c>
      <c r="H2366">
        <f t="shared" si="147"/>
        <v>0.3</v>
      </c>
      <c r="I2366">
        <f t="shared" si="149"/>
        <v>0.44999999999999996</v>
      </c>
      <c r="J2366" s="154"/>
    </row>
    <row r="2367" spans="1:10">
      <c r="A2367" t="s">
        <v>239</v>
      </c>
      <c r="B2367" s="153" t="s">
        <v>2576</v>
      </c>
      <c r="C2367" s="154">
        <v>2.37</v>
      </c>
      <c r="D2367" s="154">
        <v>8.7919999999999998E-2</v>
      </c>
      <c r="E2367" s="154">
        <v>0.01</v>
      </c>
      <c r="F2367" s="155">
        <f t="shared" si="148"/>
        <v>0.6</v>
      </c>
      <c r="G2367">
        <f t="shared" si="146"/>
        <v>0.39999999999999997</v>
      </c>
      <c r="H2367">
        <f t="shared" si="147"/>
        <v>0.3</v>
      </c>
      <c r="I2367">
        <f t="shared" si="149"/>
        <v>0.44999999999999996</v>
      </c>
      <c r="J2367" s="154"/>
    </row>
    <row r="2368" spans="1:10">
      <c r="A2368" t="s">
        <v>239</v>
      </c>
      <c r="B2368" s="153" t="s">
        <v>2577</v>
      </c>
      <c r="C2368" s="154">
        <v>2.61</v>
      </c>
      <c r="D2368" s="154">
        <v>8.7919999999999998E-2</v>
      </c>
      <c r="E2368" s="154">
        <v>0.01</v>
      </c>
      <c r="F2368" s="155">
        <f t="shared" si="148"/>
        <v>0.6</v>
      </c>
      <c r="G2368">
        <f t="shared" si="146"/>
        <v>0.39999999999999997</v>
      </c>
      <c r="H2368">
        <f t="shared" si="147"/>
        <v>0.3</v>
      </c>
      <c r="I2368">
        <f t="shared" si="149"/>
        <v>0.44999999999999996</v>
      </c>
      <c r="J2368" s="154"/>
    </row>
    <row r="2369" spans="1:10">
      <c r="A2369" t="s">
        <v>239</v>
      </c>
      <c r="B2369" s="153" t="s">
        <v>2578</v>
      </c>
      <c r="C2369" s="154">
        <v>2.84</v>
      </c>
      <c r="D2369" s="154">
        <v>8.7919999999999998E-2</v>
      </c>
      <c r="E2369" s="154">
        <v>0.01</v>
      </c>
      <c r="F2369" s="155">
        <f t="shared" si="148"/>
        <v>0.6</v>
      </c>
      <c r="G2369">
        <f t="shared" si="146"/>
        <v>0.39999999999999997</v>
      </c>
      <c r="H2369">
        <f t="shared" si="147"/>
        <v>0.3</v>
      </c>
      <c r="I2369">
        <f t="shared" si="149"/>
        <v>0.44999999999999996</v>
      </c>
      <c r="J2369" s="154"/>
    </row>
    <row r="2370" spans="1:10">
      <c r="A2370" t="s">
        <v>239</v>
      </c>
      <c r="B2370" s="153" t="s">
        <v>2579</v>
      </c>
      <c r="C2370" s="154">
        <v>3.05</v>
      </c>
      <c r="D2370" s="154">
        <v>8.7919999999999998E-2</v>
      </c>
      <c r="E2370" s="154">
        <v>0.01</v>
      </c>
      <c r="F2370" s="155">
        <f t="shared" si="148"/>
        <v>0.6</v>
      </c>
      <c r="G2370">
        <f t="shared" ref="G2370:G2433" si="150">40/60*F2370</f>
        <v>0.39999999999999997</v>
      </c>
      <c r="H2370">
        <f t="shared" ref="H2370:H2433" si="151">(30/60*F2370)</f>
        <v>0.3</v>
      </c>
      <c r="I2370">
        <f t="shared" si="149"/>
        <v>0.44999999999999996</v>
      </c>
      <c r="J2370" s="154"/>
    </row>
    <row r="2371" spans="1:10">
      <c r="A2371" t="s">
        <v>239</v>
      </c>
      <c r="B2371" s="153" t="s">
        <v>2580</v>
      </c>
      <c r="C2371" s="154">
        <v>3.26</v>
      </c>
      <c r="D2371" s="154">
        <v>8.7919999999999998E-2</v>
      </c>
      <c r="E2371" s="154">
        <v>0.01</v>
      </c>
      <c r="F2371" s="155">
        <f t="shared" ref="F2371:F2434" si="152">E2371*60</f>
        <v>0.6</v>
      </c>
      <c r="G2371">
        <f t="shared" si="150"/>
        <v>0.39999999999999997</v>
      </c>
      <c r="H2371">
        <f t="shared" si="151"/>
        <v>0.3</v>
      </c>
      <c r="I2371">
        <f t="shared" ref="I2371:I2434" si="153">45/60*F2371</f>
        <v>0.44999999999999996</v>
      </c>
      <c r="J2371" s="154"/>
    </row>
    <row r="2372" spans="1:10">
      <c r="A2372" t="s">
        <v>239</v>
      </c>
      <c r="B2372" s="153" t="s">
        <v>2581</v>
      </c>
      <c r="C2372" s="154">
        <v>3.45</v>
      </c>
      <c r="D2372" s="154">
        <v>8.7919999999999998E-2</v>
      </c>
      <c r="E2372" s="154">
        <v>0.01</v>
      </c>
      <c r="F2372" s="155">
        <f t="shared" si="152"/>
        <v>0.6</v>
      </c>
      <c r="G2372">
        <f t="shared" si="150"/>
        <v>0.39999999999999997</v>
      </c>
      <c r="H2372">
        <f t="shared" si="151"/>
        <v>0.3</v>
      </c>
      <c r="I2372">
        <f t="shared" si="153"/>
        <v>0.44999999999999996</v>
      </c>
      <c r="J2372" s="154"/>
    </row>
    <row r="2373" spans="1:10">
      <c r="A2373" t="s">
        <v>239</v>
      </c>
      <c r="B2373" s="153" t="s">
        <v>2582</v>
      </c>
      <c r="C2373" s="154">
        <v>3.63</v>
      </c>
      <c r="D2373" s="154">
        <v>8.7919999999999998E-2</v>
      </c>
      <c r="E2373" s="154">
        <v>1.2E-2</v>
      </c>
      <c r="F2373" s="155">
        <f t="shared" si="152"/>
        <v>0.72</v>
      </c>
      <c r="G2373">
        <f t="shared" si="150"/>
        <v>0.48</v>
      </c>
      <c r="H2373">
        <f t="shared" si="151"/>
        <v>0.36</v>
      </c>
      <c r="I2373">
        <f t="shared" si="153"/>
        <v>0.54</v>
      </c>
      <c r="J2373" s="154"/>
    </row>
    <row r="2374" spans="1:10">
      <c r="A2374" t="s">
        <v>239</v>
      </c>
      <c r="B2374" s="153" t="s">
        <v>2583</v>
      </c>
      <c r="C2374" s="154">
        <v>3.79</v>
      </c>
      <c r="D2374" s="154">
        <v>8.7919999999999998E-2</v>
      </c>
      <c r="E2374" s="154">
        <v>1.2E-2</v>
      </c>
      <c r="F2374" s="155">
        <f t="shared" si="152"/>
        <v>0.72</v>
      </c>
      <c r="G2374">
        <f t="shared" si="150"/>
        <v>0.48</v>
      </c>
      <c r="H2374">
        <f t="shared" si="151"/>
        <v>0.36</v>
      </c>
      <c r="I2374">
        <f t="shared" si="153"/>
        <v>0.54</v>
      </c>
      <c r="J2374" s="154"/>
    </row>
    <row r="2375" spans="1:10">
      <c r="A2375" t="s">
        <v>239</v>
      </c>
      <c r="B2375" s="153" t="s">
        <v>2584</v>
      </c>
      <c r="C2375" s="154">
        <v>3.95</v>
      </c>
      <c r="D2375" s="154">
        <v>8.7919999999999998E-2</v>
      </c>
      <c r="E2375" s="154">
        <v>1.2E-2</v>
      </c>
      <c r="F2375" s="155">
        <f t="shared" si="152"/>
        <v>0.72</v>
      </c>
      <c r="G2375">
        <f t="shared" si="150"/>
        <v>0.48</v>
      </c>
      <c r="H2375">
        <f t="shared" si="151"/>
        <v>0.36</v>
      </c>
      <c r="I2375">
        <f t="shared" si="153"/>
        <v>0.54</v>
      </c>
      <c r="J2375" s="154"/>
    </row>
    <row r="2376" spans="1:10">
      <c r="A2376" t="s">
        <v>239</v>
      </c>
      <c r="B2376" s="153" t="s">
        <v>2585</v>
      </c>
      <c r="C2376" s="154">
        <v>4.22</v>
      </c>
      <c r="D2376" s="154">
        <v>8.7919999999999998E-2</v>
      </c>
      <c r="E2376" s="154">
        <v>1.2E-2</v>
      </c>
      <c r="F2376" s="155">
        <f t="shared" si="152"/>
        <v>0.72</v>
      </c>
      <c r="G2376">
        <f t="shared" si="150"/>
        <v>0.48</v>
      </c>
      <c r="H2376">
        <f t="shared" si="151"/>
        <v>0.36</v>
      </c>
      <c r="I2376">
        <f t="shared" si="153"/>
        <v>0.54</v>
      </c>
      <c r="J2376" s="154"/>
    </row>
    <row r="2377" spans="1:10">
      <c r="A2377" t="s">
        <v>239</v>
      </c>
      <c r="B2377" s="153" t="s">
        <v>2586</v>
      </c>
      <c r="C2377" s="154">
        <v>0.84</v>
      </c>
      <c r="D2377" s="154">
        <v>8.7919999999999998E-2</v>
      </c>
      <c r="E2377" s="154">
        <v>0.01</v>
      </c>
      <c r="F2377" s="155">
        <f t="shared" si="152"/>
        <v>0.6</v>
      </c>
      <c r="G2377">
        <f t="shared" si="150"/>
        <v>0.39999999999999997</v>
      </c>
      <c r="H2377">
        <f t="shared" si="151"/>
        <v>0.3</v>
      </c>
      <c r="I2377">
        <f t="shared" si="153"/>
        <v>0.44999999999999996</v>
      </c>
      <c r="J2377" s="154"/>
    </row>
    <row r="2378" spans="1:10">
      <c r="A2378" t="s">
        <v>239</v>
      </c>
      <c r="B2378" s="153" t="s">
        <v>2587</v>
      </c>
      <c r="C2378" s="154">
        <v>66.59</v>
      </c>
      <c r="D2378" s="154">
        <v>0.87919999999999998</v>
      </c>
      <c r="E2378" s="154">
        <v>0.188</v>
      </c>
      <c r="F2378" s="155">
        <f t="shared" si="152"/>
        <v>11.28</v>
      </c>
      <c r="G2378">
        <f t="shared" si="150"/>
        <v>7.52</v>
      </c>
      <c r="H2378">
        <f t="shared" si="151"/>
        <v>5.64</v>
      </c>
      <c r="I2378">
        <f t="shared" si="153"/>
        <v>8.4599999999999991</v>
      </c>
      <c r="J2378" s="154"/>
    </row>
    <row r="2379" spans="1:10">
      <c r="A2379" t="s">
        <v>239</v>
      </c>
      <c r="B2379" s="153" t="s">
        <v>2588</v>
      </c>
      <c r="C2379" s="154">
        <v>33.909999999999997</v>
      </c>
      <c r="D2379" s="154">
        <v>0.87919999999999998</v>
      </c>
      <c r="E2379" s="154">
        <v>9.6000000000000002E-2</v>
      </c>
      <c r="F2379" s="155">
        <f t="shared" si="152"/>
        <v>5.76</v>
      </c>
      <c r="G2379">
        <f t="shared" si="150"/>
        <v>3.84</v>
      </c>
      <c r="H2379">
        <f t="shared" si="151"/>
        <v>2.88</v>
      </c>
      <c r="I2379">
        <f t="shared" si="153"/>
        <v>4.32</v>
      </c>
      <c r="J2379" s="154"/>
    </row>
    <row r="2380" spans="1:10">
      <c r="A2380" t="s">
        <v>239</v>
      </c>
      <c r="B2380" s="153" t="s">
        <v>2589</v>
      </c>
      <c r="C2380" s="154">
        <v>0.35</v>
      </c>
      <c r="D2380" s="154">
        <v>9.1060000000000002E-2</v>
      </c>
      <c r="E2380" s="154">
        <v>0.01</v>
      </c>
      <c r="F2380" s="155">
        <f t="shared" si="152"/>
        <v>0.6</v>
      </c>
      <c r="G2380">
        <f t="shared" si="150"/>
        <v>0.39999999999999997</v>
      </c>
      <c r="H2380">
        <f t="shared" si="151"/>
        <v>0.3</v>
      </c>
      <c r="I2380">
        <f t="shared" si="153"/>
        <v>0.44999999999999996</v>
      </c>
      <c r="J2380" s="154"/>
    </row>
    <row r="2381" spans="1:10">
      <c r="A2381" t="s">
        <v>239</v>
      </c>
      <c r="B2381" s="153" t="s">
        <v>2590</v>
      </c>
      <c r="C2381" s="154">
        <v>0.69</v>
      </c>
      <c r="D2381" s="154">
        <v>9.1060000000000002E-2</v>
      </c>
      <c r="E2381" s="154">
        <v>0.01</v>
      </c>
      <c r="F2381" s="155">
        <f t="shared" si="152"/>
        <v>0.6</v>
      </c>
      <c r="G2381">
        <f t="shared" si="150"/>
        <v>0.39999999999999997</v>
      </c>
      <c r="H2381">
        <f t="shared" si="151"/>
        <v>0.3</v>
      </c>
      <c r="I2381">
        <f t="shared" si="153"/>
        <v>0.44999999999999996</v>
      </c>
      <c r="J2381" s="154"/>
    </row>
    <row r="2382" spans="1:10">
      <c r="A2382" t="s">
        <v>239</v>
      </c>
      <c r="B2382" s="153" t="s">
        <v>2591</v>
      </c>
      <c r="C2382" s="154">
        <v>1.02</v>
      </c>
      <c r="D2382" s="154">
        <v>9.1060000000000002E-2</v>
      </c>
      <c r="E2382" s="154">
        <v>0.01</v>
      </c>
      <c r="F2382" s="155">
        <f t="shared" si="152"/>
        <v>0.6</v>
      </c>
      <c r="G2382">
        <f t="shared" si="150"/>
        <v>0.39999999999999997</v>
      </c>
      <c r="H2382">
        <f t="shared" si="151"/>
        <v>0.3</v>
      </c>
      <c r="I2382">
        <f t="shared" si="153"/>
        <v>0.44999999999999996</v>
      </c>
      <c r="J2382" s="154"/>
    </row>
    <row r="2383" spans="1:10">
      <c r="A2383" t="s">
        <v>239</v>
      </c>
      <c r="B2383" s="153" t="s">
        <v>2592</v>
      </c>
      <c r="C2383" s="154">
        <v>1.18</v>
      </c>
      <c r="D2383" s="154">
        <v>9.1060000000000002E-2</v>
      </c>
      <c r="E2383" s="154">
        <v>0.01</v>
      </c>
      <c r="F2383" s="155">
        <f t="shared" si="152"/>
        <v>0.6</v>
      </c>
      <c r="G2383">
        <f t="shared" si="150"/>
        <v>0.39999999999999997</v>
      </c>
      <c r="H2383">
        <f t="shared" si="151"/>
        <v>0.3</v>
      </c>
      <c r="I2383">
        <f t="shared" si="153"/>
        <v>0.44999999999999996</v>
      </c>
      <c r="J2383" s="154"/>
    </row>
    <row r="2384" spans="1:10">
      <c r="A2384" t="s">
        <v>239</v>
      </c>
      <c r="B2384" s="153" t="s">
        <v>2593</v>
      </c>
      <c r="C2384" s="154">
        <v>1.33</v>
      </c>
      <c r="D2384" s="154">
        <v>9.1060000000000002E-2</v>
      </c>
      <c r="E2384" s="154">
        <v>0.01</v>
      </c>
      <c r="F2384" s="155">
        <f t="shared" si="152"/>
        <v>0.6</v>
      </c>
      <c r="G2384">
        <f t="shared" si="150"/>
        <v>0.39999999999999997</v>
      </c>
      <c r="H2384">
        <f t="shared" si="151"/>
        <v>0.3</v>
      </c>
      <c r="I2384">
        <f t="shared" si="153"/>
        <v>0.44999999999999996</v>
      </c>
      <c r="J2384" s="154"/>
    </row>
    <row r="2385" spans="1:10">
      <c r="A2385" t="s">
        <v>239</v>
      </c>
      <c r="B2385" s="153" t="s">
        <v>2594</v>
      </c>
      <c r="C2385" s="154">
        <v>1.45</v>
      </c>
      <c r="D2385" s="154">
        <v>9.1060000000000002E-2</v>
      </c>
      <c r="E2385" s="154">
        <v>0.01</v>
      </c>
      <c r="F2385" s="155">
        <f t="shared" si="152"/>
        <v>0.6</v>
      </c>
      <c r="G2385">
        <f t="shared" si="150"/>
        <v>0.39999999999999997</v>
      </c>
      <c r="H2385">
        <f t="shared" si="151"/>
        <v>0.3</v>
      </c>
      <c r="I2385">
        <f t="shared" si="153"/>
        <v>0.44999999999999996</v>
      </c>
      <c r="J2385" s="154"/>
    </row>
    <row r="2386" spans="1:10">
      <c r="A2386" t="s">
        <v>239</v>
      </c>
      <c r="B2386" s="153" t="s">
        <v>2595</v>
      </c>
      <c r="C2386" s="154">
        <v>1.63</v>
      </c>
      <c r="D2386" s="154">
        <v>9.1060000000000002E-2</v>
      </c>
      <c r="E2386" s="154">
        <v>0.01</v>
      </c>
      <c r="F2386" s="155">
        <f t="shared" si="152"/>
        <v>0.6</v>
      </c>
      <c r="G2386">
        <f t="shared" si="150"/>
        <v>0.39999999999999997</v>
      </c>
      <c r="H2386">
        <f t="shared" si="151"/>
        <v>0.3</v>
      </c>
      <c r="I2386">
        <f t="shared" si="153"/>
        <v>0.44999999999999996</v>
      </c>
      <c r="J2386" s="154"/>
    </row>
    <row r="2387" spans="1:10">
      <c r="A2387" t="s">
        <v>239</v>
      </c>
      <c r="B2387" s="153" t="s">
        <v>2596</v>
      </c>
      <c r="C2387" s="154">
        <v>1.92</v>
      </c>
      <c r="D2387" s="154">
        <v>9.1060000000000002E-2</v>
      </c>
      <c r="E2387" s="154">
        <v>0.01</v>
      </c>
      <c r="F2387" s="155">
        <f t="shared" si="152"/>
        <v>0.6</v>
      </c>
      <c r="G2387">
        <f t="shared" si="150"/>
        <v>0.39999999999999997</v>
      </c>
      <c r="H2387">
        <f t="shared" si="151"/>
        <v>0.3</v>
      </c>
      <c r="I2387">
        <f t="shared" si="153"/>
        <v>0.44999999999999996</v>
      </c>
      <c r="J2387" s="154"/>
    </row>
    <row r="2388" spans="1:10">
      <c r="A2388" t="s">
        <v>239</v>
      </c>
      <c r="B2388" s="153" t="s">
        <v>2597</v>
      </c>
      <c r="C2388" s="154">
        <v>2.2000000000000002</v>
      </c>
      <c r="D2388" s="154">
        <v>9.1060000000000002E-2</v>
      </c>
      <c r="E2388" s="154">
        <v>0.01</v>
      </c>
      <c r="F2388" s="155">
        <f t="shared" si="152"/>
        <v>0.6</v>
      </c>
      <c r="G2388">
        <f t="shared" si="150"/>
        <v>0.39999999999999997</v>
      </c>
      <c r="H2388">
        <f t="shared" si="151"/>
        <v>0.3</v>
      </c>
      <c r="I2388">
        <f t="shared" si="153"/>
        <v>0.44999999999999996</v>
      </c>
      <c r="J2388" s="154"/>
    </row>
    <row r="2389" spans="1:10">
      <c r="A2389" t="s">
        <v>239</v>
      </c>
      <c r="B2389" s="153" t="s">
        <v>2598</v>
      </c>
      <c r="C2389" s="154">
        <v>2.4700000000000002</v>
      </c>
      <c r="D2389" s="154">
        <v>9.1060000000000002E-2</v>
      </c>
      <c r="E2389" s="154">
        <v>0.01</v>
      </c>
      <c r="F2389" s="155">
        <f t="shared" si="152"/>
        <v>0.6</v>
      </c>
      <c r="G2389">
        <f t="shared" si="150"/>
        <v>0.39999999999999997</v>
      </c>
      <c r="H2389">
        <f t="shared" si="151"/>
        <v>0.3</v>
      </c>
      <c r="I2389">
        <f t="shared" si="153"/>
        <v>0.44999999999999996</v>
      </c>
      <c r="J2389" s="154"/>
    </row>
    <row r="2390" spans="1:10">
      <c r="A2390" t="s">
        <v>239</v>
      </c>
      <c r="B2390" s="153" t="s">
        <v>2599</v>
      </c>
      <c r="C2390" s="154">
        <v>2.96</v>
      </c>
      <c r="D2390" s="154">
        <v>9.1060000000000002E-2</v>
      </c>
      <c r="E2390" s="154">
        <v>0.01</v>
      </c>
      <c r="F2390" s="155">
        <f t="shared" si="152"/>
        <v>0.6</v>
      </c>
      <c r="G2390">
        <f t="shared" si="150"/>
        <v>0.39999999999999997</v>
      </c>
      <c r="H2390">
        <f t="shared" si="151"/>
        <v>0.3</v>
      </c>
      <c r="I2390">
        <f t="shared" si="153"/>
        <v>0.44999999999999996</v>
      </c>
      <c r="J2390" s="154"/>
    </row>
    <row r="2391" spans="1:10">
      <c r="A2391" t="s">
        <v>239</v>
      </c>
      <c r="B2391" s="153" t="s">
        <v>2600</v>
      </c>
      <c r="C2391" s="154">
        <v>3.19</v>
      </c>
      <c r="D2391" s="154">
        <v>9.1060000000000002E-2</v>
      </c>
      <c r="E2391" s="154">
        <v>0.01</v>
      </c>
      <c r="F2391" s="155">
        <f t="shared" si="152"/>
        <v>0.6</v>
      </c>
      <c r="G2391">
        <f t="shared" si="150"/>
        <v>0.39999999999999997</v>
      </c>
      <c r="H2391">
        <f t="shared" si="151"/>
        <v>0.3</v>
      </c>
      <c r="I2391">
        <f t="shared" si="153"/>
        <v>0.44999999999999996</v>
      </c>
      <c r="J2391" s="154"/>
    </row>
    <row r="2392" spans="1:10">
      <c r="A2392" t="s">
        <v>239</v>
      </c>
      <c r="B2392" s="153" t="s">
        <v>2601</v>
      </c>
      <c r="C2392" s="154">
        <v>3.4</v>
      </c>
      <c r="D2392" s="154">
        <v>9.1060000000000002E-2</v>
      </c>
      <c r="E2392" s="154">
        <v>0.01</v>
      </c>
      <c r="F2392" s="155">
        <f t="shared" si="152"/>
        <v>0.6</v>
      </c>
      <c r="G2392">
        <f t="shared" si="150"/>
        <v>0.39999999999999997</v>
      </c>
      <c r="H2392">
        <f t="shared" si="151"/>
        <v>0.3</v>
      </c>
      <c r="I2392">
        <f t="shared" si="153"/>
        <v>0.44999999999999996</v>
      </c>
      <c r="J2392" s="154"/>
    </row>
    <row r="2393" spans="1:10">
      <c r="A2393" t="s">
        <v>239</v>
      </c>
      <c r="B2393" s="153" t="s">
        <v>2602</v>
      </c>
      <c r="C2393" s="154">
        <v>3.8</v>
      </c>
      <c r="D2393" s="154">
        <v>9.1060000000000002E-2</v>
      </c>
      <c r="E2393" s="154">
        <v>1.2E-2</v>
      </c>
      <c r="F2393" s="155">
        <f t="shared" si="152"/>
        <v>0.72</v>
      </c>
      <c r="G2393">
        <f t="shared" si="150"/>
        <v>0.48</v>
      </c>
      <c r="H2393">
        <f t="shared" si="151"/>
        <v>0.36</v>
      </c>
      <c r="I2393">
        <f t="shared" si="153"/>
        <v>0.54</v>
      </c>
      <c r="J2393" s="154"/>
    </row>
    <row r="2394" spans="1:10">
      <c r="A2394" t="s">
        <v>239</v>
      </c>
      <c r="B2394" s="153" t="s">
        <v>2603</v>
      </c>
      <c r="C2394" s="154">
        <v>71.099999999999994</v>
      </c>
      <c r="D2394" s="154">
        <v>0.93728999999999996</v>
      </c>
      <c r="E2394" s="154">
        <v>0.2</v>
      </c>
      <c r="F2394" s="155">
        <f t="shared" si="152"/>
        <v>12</v>
      </c>
      <c r="G2394">
        <f t="shared" si="150"/>
        <v>8</v>
      </c>
      <c r="H2394">
        <f t="shared" si="151"/>
        <v>6</v>
      </c>
      <c r="I2394">
        <f t="shared" si="153"/>
        <v>9</v>
      </c>
      <c r="J2394" s="154"/>
    </row>
    <row r="2395" spans="1:10">
      <c r="A2395" t="s">
        <v>239</v>
      </c>
      <c r="B2395" s="153" t="s">
        <v>2604</v>
      </c>
      <c r="C2395" s="154">
        <v>88.2</v>
      </c>
      <c r="D2395" s="154">
        <v>0.93728999999999996</v>
      </c>
      <c r="E2395" s="154">
        <v>0.248</v>
      </c>
      <c r="F2395" s="155">
        <f t="shared" si="152"/>
        <v>14.879999999999999</v>
      </c>
      <c r="G2395">
        <f t="shared" si="150"/>
        <v>9.9199999999999982</v>
      </c>
      <c r="H2395">
        <f t="shared" si="151"/>
        <v>7.4399999999999995</v>
      </c>
      <c r="I2395">
        <f t="shared" si="153"/>
        <v>11.16</v>
      </c>
      <c r="J2395" s="154"/>
    </row>
    <row r="2396" spans="1:10">
      <c r="A2396" t="s">
        <v>239</v>
      </c>
      <c r="B2396" s="153" t="s">
        <v>2605</v>
      </c>
      <c r="C2396" s="154">
        <v>111</v>
      </c>
      <c r="D2396" s="154">
        <v>0.93728999999999996</v>
      </c>
      <c r="E2396" s="154">
        <v>0.312</v>
      </c>
      <c r="F2396" s="155">
        <f t="shared" si="152"/>
        <v>18.72</v>
      </c>
      <c r="G2396">
        <f t="shared" si="150"/>
        <v>12.479999999999999</v>
      </c>
      <c r="H2396">
        <f t="shared" si="151"/>
        <v>9.36</v>
      </c>
      <c r="I2396">
        <f t="shared" si="153"/>
        <v>14.04</v>
      </c>
      <c r="J2396" s="154"/>
    </row>
    <row r="2397" spans="1:10">
      <c r="A2397" t="s">
        <v>239</v>
      </c>
      <c r="B2397" s="153" t="s">
        <v>2606</v>
      </c>
      <c r="C2397" s="154">
        <v>137</v>
      </c>
      <c r="D2397" s="154">
        <v>0.93728999999999996</v>
      </c>
      <c r="E2397" s="154">
        <v>0.38400000000000001</v>
      </c>
      <c r="F2397" s="155">
        <f t="shared" si="152"/>
        <v>23.04</v>
      </c>
      <c r="G2397">
        <f t="shared" si="150"/>
        <v>15.36</v>
      </c>
      <c r="H2397">
        <f t="shared" si="151"/>
        <v>11.52</v>
      </c>
      <c r="I2397">
        <f t="shared" si="153"/>
        <v>17.28</v>
      </c>
      <c r="J2397" s="154"/>
    </row>
    <row r="2398" spans="1:10">
      <c r="A2398" t="s">
        <v>239</v>
      </c>
      <c r="B2398" s="153" t="s">
        <v>2607</v>
      </c>
      <c r="C2398" s="154">
        <v>169</v>
      </c>
      <c r="D2398" s="154">
        <v>0.93728999999999996</v>
      </c>
      <c r="E2398" s="154">
        <v>0.47199999999999998</v>
      </c>
      <c r="F2398" s="155">
        <f t="shared" si="152"/>
        <v>28.32</v>
      </c>
      <c r="G2398">
        <f t="shared" si="150"/>
        <v>18.88</v>
      </c>
      <c r="H2398">
        <f t="shared" si="151"/>
        <v>14.16</v>
      </c>
      <c r="I2398">
        <f t="shared" si="153"/>
        <v>21.240000000000002</v>
      </c>
      <c r="J2398" s="154"/>
    </row>
    <row r="2399" spans="1:10">
      <c r="A2399" t="s">
        <v>239</v>
      </c>
      <c r="B2399" s="153" t="s">
        <v>2608</v>
      </c>
      <c r="C2399" s="154">
        <v>187</v>
      </c>
      <c r="D2399" s="154">
        <v>0.93728999999999996</v>
      </c>
      <c r="E2399" s="154">
        <v>0.52400000000000002</v>
      </c>
      <c r="F2399" s="155">
        <f t="shared" si="152"/>
        <v>31.44</v>
      </c>
      <c r="G2399">
        <f t="shared" si="150"/>
        <v>20.96</v>
      </c>
      <c r="H2399">
        <f t="shared" si="151"/>
        <v>15.72</v>
      </c>
      <c r="I2399">
        <f t="shared" si="153"/>
        <v>23.580000000000002</v>
      </c>
      <c r="J2399" s="154"/>
    </row>
    <row r="2400" spans="1:10">
      <c r="A2400" t="s">
        <v>239</v>
      </c>
      <c r="B2400" s="153" t="s">
        <v>2609</v>
      </c>
      <c r="C2400" s="154">
        <v>199</v>
      </c>
      <c r="D2400" s="154">
        <v>0.93728999999999996</v>
      </c>
      <c r="E2400" s="154">
        <v>0.55599999999999994</v>
      </c>
      <c r="F2400" s="155">
        <f t="shared" si="152"/>
        <v>33.36</v>
      </c>
      <c r="G2400">
        <f t="shared" si="150"/>
        <v>22.24</v>
      </c>
      <c r="H2400">
        <f t="shared" si="151"/>
        <v>16.68</v>
      </c>
      <c r="I2400">
        <f t="shared" si="153"/>
        <v>25.02</v>
      </c>
      <c r="J2400" s="154"/>
    </row>
    <row r="2401" spans="1:10">
      <c r="A2401" t="s">
        <v>239</v>
      </c>
      <c r="B2401" s="153" t="s">
        <v>2610</v>
      </c>
      <c r="C2401" s="154">
        <v>210</v>
      </c>
      <c r="D2401" s="154">
        <v>0.93728999999999996</v>
      </c>
      <c r="E2401" s="154">
        <v>0.58799999999999997</v>
      </c>
      <c r="F2401" s="155">
        <f t="shared" si="152"/>
        <v>35.28</v>
      </c>
      <c r="G2401">
        <f t="shared" si="150"/>
        <v>23.52</v>
      </c>
      <c r="H2401">
        <f t="shared" si="151"/>
        <v>17.64</v>
      </c>
      <c r="I2401">
        <f t="shared" si="153"/>
        <v>26.46</v>
      </c>
      <c r="J2401" s="154"/>
    </row>
    <row r="2402" spans="1:10">
      <c r="A2402" t="s">
        <v>239</v>
      </c>
      <c r="B2402" s="153" t="s">
        <v>2611</v>
      </c>
      <c r="C2402" s="154">
        <v>233</v>
      </c>
      <c r="D2402" s="154">
        <v>0.93728999999999996</v>
      </c>
      <c r="E2402" s="154">
        <v>0.65199999999999991</v>
      </c>
      <c r="F2402" s="155">
        <f t="shared" si="152"/>
        <v>39.119999999999997</v>
      </c>
      <c r="G2402">
        <f t="shared" si="150"/>
        <v>26.08</v>
      </c>
      <c r="H2402">
        <f t="shared" si="151"/>
        <v>19.559999999999999</v>
      </c>
      <c r="I2402">
        <f t="shared" si="153"/>
        <v>29.339999999999996</v>
      </c>
      <c r="J2402" s="154"/>
    </row>
    <row r="2403" spans="1:10">
      <c r="A2403" t="s">
        <v>239</v>
      </c>
      <c r="B2403" s="153" t="s">
        <v>2612</v>
      </c>
      <c r="C2403" s="154">
        <v>255</v>
      </c>
      <c r="D2403" s="154">
        <v>0.93728999999999996</v>
      </c>
      <c r="E2403" s="154">
        <v>0.71599999999999997</v>
      </c>
      <c r="F2403" s="155">
        <f t="shared" si="152"/>
        <v>42.96</v>
      </c>
      <c r="G2403">
        <f t="shared" si="150"/>
        <v>28.64</v>
      </c>
      <c r="H2403">
        <f t="shared" si="151"/>
        <v>21.48</v>
      </c>
      <c r="I2403">
        <f t="shared" si="153"/>
        <v>32.22</v>
      </c>
      <c r="J2403" s="154"/>
    </row>
    <row r="2404" spans="1:10">
      <c r="A2404" t="s">
        <v>239</v>
      </c>
      <c r="B2404" s="153" t="s">
        <v>2613</v>
      </c>
      <c r="C2404" s="154">
        <v>281</v>
      </c>
      <c r="D2404" s="154">
        <v>0.93728999999999996</v>
      </c>
      <c r="E2404" s="154">
        <v>0.78800000000000003</v>
      </c>
      <c r="F2404" s="155">
        <f t="shared" si="152"/>
        <v>47.28</v>
      </c>
      <c r="G2404">
        <f t="shared" si="150"/>
        <v>31.52</v>
      </c>
      <c r="H2404">
        <f t="shared" si="151"/>
        <v>23.64</v>
      </c>
      <c r="I2404">
        <f t="shared" si="153"/>
        <v>35.46</v>
      </c>
      <c r="J2404" s="154"/>
    </row>
    <row r="2405" spans="1:10">
      <c r="A2405" t="s">
        <v>239</v>
      </c>
      <c r="B2405" s="153" t="s">
        <v>2614</v>
      </c>
      <c r="C2405" s="154">
        <v>306</v>
      </c>
      <c r="D2405" s="154">
        <v>0.93728999999999996</v>
      </c>
      <c r="E2405" s="154">
        <v>0.85600000000000009</v>
      </c>
      <c r="F2405" s="155">
        <f t="shared" si="152"/>
        <v>51.360000000000007</v>
      </c>
      <c r="G2405">
        <f t="shared" si="150"/>
        <v>34.24</v>
      </c>
      <c r="H2405">
        <f t="shared" si="151"/>
        <v>25.680000000000003</v>
      </c>
      <c r="I2405">
        <f t="shared" si="153"/>
        <v>38.520000000000003</v>
      </c>
      <c r="J2405" s="154"/>
    </row>
    <row r="2406" spans="1:10">
      <c r="A2406" t="s">
        <v>239</v>
      </c>
      <c r="B2406" s="153" t="s">
        <v>2615</v>
      </c>
      <c r="C2406" s="154">
        <v>330</v>
      </c>
      <c r="D2406" s="154">
        <v>0.93728999999999996</v>
      </c>
      <c r="E2406" s="154">
        <v>0.92400000000000004</v>
      </c>
      <c r="F2406" s="155">
        <f t="shared" si="152"/>
        <v>55.440000000000005</v>
      </c>
      <c r="G2406">
        <f t="shared" si="150"/>
        <v>36.96</v>
      </c>
      <c r="H2406">
        <f t="shared" si="151"/>
        <v>27.720000000000002</v>
      </c>
      <c r="I2406">
        <f t="shared" si="153"/>
        <v>41.580000000000005</v>
      </c>
      <c r="J2406" s="154"/>
    </row>
    <row r="2407" spans="1:10">
      <c r="A2407" t="s">
        <v>239</v>
      </c>
      <c r="B2407" s="153" t="s">
        <v>2616</v>
      </c>
      <c r="C2407" s="154">
        <v>353</v>
      </c>
      <c r="D2407" s="154">
        <v>0.93728999999999996</v>
      </c>
      <c r="E2407" s="154">
        <v>0.9880000000000001</v>
      </c>
      <c r="F2407" s="155">
        <f t="shared" si="152"/>
        <v>59.280000000000008</v>
      </c>
      <c r="G2407">
        <f t="shared" si="150"/>
        <v>39.520000000000003</v>
      </c>
      <c r="H2407">
        <f t="shared" si="151"/>
        <v>29.640000000000004</v>
      </c>
      <c r="I2407">
        <f t="shared" si="153"/>
        <v>44.460000000000008</v>
      </c>
      <c r="J2407" s="154"/>
    </row>
    <row r="2408" spans="1:10">
      <c r="A2408" t="s">
        <v>239</v>
      </c>
      <c r="B2408" s="153" t="s">
        <v>2617</v>
      </c>
      <c r="C2408" s="154">
        <v>374</v>
      </c>
      <c r="D2408" s="154">
        <v>0.93728999999999996</v>
      </c>
      <c r="E2408" s="154">
        <v>1.048</v>
      </c>
      <c r="F2408" s="155">
        <f t="shared" si="152"/>
        <v>62.88</v>
      </c>
      <c r="G2408">
        <f t="shared" si="150"/>
        <v>41.92</v>
      </c>
      <c r="H2408">
        <f t="shared" si="151"/>
        <v>31.44</v>
      </c>
      <c r="I2408">
        <f t="shared" si="153"/>
        <v>47.160000000000004</v>
      </c>
      <c r="J2408" s="154"/>
    </row>
    <row r="2409" spans="1:10">
      <c r="A2409" t="s">
        <v>239</v>
      </c>
      <c r="B2409" s="153" t="s">
        <v>2618</v>
      </c>
      <c r="C2409" s="154">
        <v>57.3</v>
      </c>
      <c r="D2409" s="154">
        <v>0.93728999999999996</v>
      </c>
      <c r="E2409" s="154">
        <v>0.16</v>
      </c>
      <c r="F2409" s="155">
        <f t="shared" si="152"/>
        <v>9.6</v>
      </c>
      <c r="G2409">
        <f t="shared" si="150"/>
        <v>6.3999999999999995</v>
      </c>
      <c r="H2409">
        <f t="shared" si="151"/>
        <v>4.8</v>
      </c>
      <c r="I2409">
        <f t="shared" si="153"/>
        <v>7.1999999999999993</v>
      </c>
      <c r="J2409" s="154"/>
    </row>
    <row r="2410" spans="1:10">
      <c r="A2410" t="s">
        <v>239</v>
      </c>
      <c r="B2410" s="153" t="s">
        <v>2619</v>
      </c>
      <c r="C2410" s="154">
        <v>0.03</v>
      </c>
      <c r="D2410" s="154">
        <v>9.4199999999999996E-3</v>
      </c>
      <c r="E2410" s="154">
        <v>0.01</v>
      </c>
      <c r="F2410" s="155">
        <f t="shared" si="152"/>
        <v>0.6</v>
      </c>
      <c r="G2410">
        <f t="shared" si="150"/>
        <v>0.39999999999999997</v>
      </c>
      <c r="H2410">
        <f t="shared" si="151"/>
        <v>0.3</v>
      </c>
      <c r="I2410">
        <f t="shared" si="153"/>
        <v>0.44999999999999996</v>
      </c>
      <c r="J2410" s="154"/>
    </row>
    <row r="2411" spans="1:10">
      <c r="A2411" t="s">
        <v>239</v>
      </c>
      <c r="B2411" s="153" t="s">
        <v>2620</v>
      </c>
      <c r="C2411" s="154">
        <v>0.04</v>
      </c>
      <c r="D2411" s="154">
        <v>9.4199999999999996E-3</v>
      </c>
      <c r="E2411" s="154">
        <v>0.01</v>
      </c>
      <c r="F2411" s="155">
        <f t="shared" si="152"/>
        <v>0.6</v>
      </c>
      <c r="G2411">
        <f t="shared" si="150"/>
        <v>0.39999999999999997</v>
      </c>
      <c r="H2411">
        <f t="shared" si="151"/>
        <v>0.3</v>
      </c>
      <c r="I2411">
        <f t="shared" si="153"/>
        <v>0.44999999999999996</v>
      </c>
      <c r="J2411" s="154"/>
    </row>
    <row r="2412" spans="1:10">
      <c r="A2412" t="s">
        <v>239</v>
      </c>
      <c r="B2412" s="153" t="s">
        <v>2621</v>
      </c>
      <c r="C2412" s="154">
        <v>0.05</v>
      </c>
      <c r="D2412" s="154">
        <v>9.4199999999999996E-3</v>
      </c>
      <c r="E2412" s="154">
        <v>0.01</v>
      </c>
      <c r="F2412" s="155">
        <f t="shared" si="152"/>
        <v>0.6</v>
      </c>
      <c r="G2412">
        <f t="shared" si="150"/>
        <v>0.39999999999999997</v>
      </c>
      <c r="H2412">
        <f t="shared" si="151"/>
        <v>0.3</v>
      </c>
      <c r="I2412">
        <f t="shared" si="153"/>
        <v>0.44999999999999996</v>
      </c>
      <c r="J2412" s="154"/>
    </row>
    <row r="2413" spans="1:10">
      <c r="A2413" t="s">
        <v>239</v>
      </c>
      <c r="B2413" s="153" t="s">
        <v>2622</v>
      </c>
      <c r="C2413" s="154">
        <v>0.36</v>
      </c>
      <c r="D2413" s="154">
        <v>9.4200000000000006E-2</v>
      </c>
      <c r="E2413" s="154">
        <v>0.01</v>
      </c>
      <c r="F2413" s="155">
        <f t="shared" si="152"/>
        <v>0.6</v>
      </c>
      <c r="G2413">
        <f t="shared" si="150"/>
        <v>0.39999999999999997</v>
      </c>
      <c r="H2413">
        <f t="shared" si="151"/>
        <v>0.3</v>
      </c>
      <c r="I2413">
        <f t="shared" si="153"/>
        <v>0.44999999999999996</v>
      </c>
      <c r="J2413" s="154"/>
    </row>
    <row r="2414" spans="1:10">
      <c r="A2414" t="s">
        <v>239</v>
      </c>
      <c r="B2414" s="153" t="s">
        <v>2623</v>
      </c>
      <c r="C2414" s="154">
        <v>0.54</v>
      </c>
      <c r="D2414" s="154">
        <v>9.4200000000000006E-2</v>
      </c>
      <c r="E2414" s="154">
        <v>0.01</v>
      </c>
      <c r="F2414" s="155">
        <f t="shared" si="152"/>
        <v>0.6</v>
      </c>
      <c r="G2414">
        <f t="shared" si="150"/>
        <v>0.39999999999999997</v>
      </c>
      <c r="H2414">
        <f t="shared" si="151"/>
        <v>0.3</v>
      </c>
      <c r="I2414">
        <f t="shared" si="153"/>
        <v>0.44999999999999996</v>
      </c>
      <c r="J2414" s="154"/>
    </row>
    <row r="2415" spans="1:10">
      <c r="A2415" t="s">
        <v>239</v>
      </c>
      <c r="B2415" s="153" t="s">
        <v>2624</v>
      </c>
      <c r="C2415" s="154">
        <v>0.72</v>
      </c>
      <c r="D2415" s="154">
        <v>9.4200000000000006E-2</v>
      </c>
      <c r="E2415" s="154">
        <v>0.01</v>
      </c>
      <c r="F2415" s="155">
        <f t="shared" si="152"/>
        <v>0.6</v>
      </c>
      <c r="G2415">
        <f t="shared" si="150"/>
        <v>0.39999999999999997</v>
      </c>
      <c r="H2415">
        <f t="shared" si="151"/>
        <v>0.3</v>
      </c>
      <c r="I2415">
        <f t="shared" si="153"/>
        <v>0.44999999999999996</v>
      </c>
      <c r="J2415" s="154"/>
    </row>
    <row r="2416" spans="1:10">
      <c r="A2416" t="s">
        <v>239</v>
      </c>
      <c r="B2416" s="153" t="s">
        <v>2625</v>
      </c>
      <c r="C2416" s="154">
        <v>0.85</v>
      </c>
      <c r="D2416" s="154">
        <v>9.4200000000000006E-2</v>
      </c>
      <c r="E2416" s="154">
        <v>0.01</v>
      </c>
      <c r="F2416" s="155">
        <f t="shared" si="152"/>
        <v>0.6</v>
      </c>
      <c r="G2416">
        <f t="shared" si="150"/>
        <v>0.39999999999999997</v>
      </c>
      <c r="H2416">
        <f t="shared" si="151"/>
        <v>0.3</v>
      </c>
      <c r="I2416">
        <f t="shared" si="153"/>
        <v>0.44999999999999996</v>
      </c>
      <c r="J2416" s="154"/>
    </row>
    <row r="2417" spans="1:10">
      <c r="A2417" t="s">
        <v>239</v>
      </c>
      <c r="B2417" s="153" t="s">
        <v>2626</v>
      </c>
      <c r="C2417" s="154">
        <v>0.89</v>
      </c>
      <c r="D2417" s="154">
        <v>9.4200000000000006E-2</v>
      </c>
      <c r="E2417" s="154">
        <v>0.01</v>
      </c>
      <c r="F2417" s="155">
        <f t="shared" si="152"/>
        <v>0.6</v>
      </c>
      <c r="G2417">
        <f t="shared" si="150"/>
        <v>0.39999999999999997</v>
      </c>
      <c r="H2417">
        <f t="shared" si="151"/>
        <v>0.3</v>
      </c>
      <c r="I2417">
        <f t="shared" si="153"/>
        <v>0.44999999999999996</v>
      </c>
      <c r="J2417" s="154"/>
    </row>
    <row r="2418" spans="1:10">
      <c r="A2418" t="s">
        <v>239</v>
      </c>
      <c r="B2418" s="153" t="s">
        <v>2627</v>
      </c>
      <c r="C2418" s="154">
        <v>1.05</v>
      </c>
      <c r="D2418" s="154">
        <v>9.4200000000000006E-2</v>
      </c>
      <c r="E2418" s="154">
        <v>0.01</v>
      </c>
      <c r="F2418" s="155">
        <f t="shared" si="152"/>
        <v>0.6</v>
      </c>
      <c r="G2418">
        <f t="shared" si="150"/>
        <v>0.39999999999999997</v>
      </c>
      <c r="H2418">
        <f t="shared" si="151"/>
        <v>0.3</v>
      </c>
      <c r="I2418">
        <f t="shared" si="153"/>
        <v>0.44999999999999996</v>
      </c>
      <c r="J2418" s="154"/>
    </row>
    <row r="2419" spans="1:10">
      <c r="A2419" t="s">
        <v>239</v>
      </c>
      <c r="B2419" s="153" t="s">
        <v>2628</v>
      </c>
      <c r="C2419" s="154">
        <v>1.25</v>
      </c>
      <c r="D2419" s="154">
        <v>9.4200000000000006E-2</v>
      </c>
      <c r="E2419" s="154">
        <v>0.01</v>
      </c>
      <c r="F2419" s="155">
        <f t="shared" si="152"/>
        <v>0.6</v>
      </c>
      <c r="G2419">
        <f t="shared" si="150"/>
        <v>0.39999999999999997</v>
      </c>
      <c r="H2419">
        <f t="shared" si="151"/>
        <v>0.3</v>
      </c>
      <c r="I2419">
        <f t="shared" si="153"/>
        <v>0.44999999999999996</v>
      </c>
      <c r="J2419" s="154"/>
    </row>
    <row r="2420" spans="1:10">
      <c r="A2420" t="s">
        <v>239</v>
      </c>
      <c r="B2420" s="153" t="s">
        <v>2629</v>
      </c>
      <c r="C2420" s="154">
        <v>4.93</v>
      </c>
      <c r="D2420" s="154">
        <v>9.4200000000000006E-2</v>
      </c>
      <c r="E2420" s="154">
        <v>1.2E-2</v>
      </c>
      <c r="F2420" s="155">
        <f t="shared" si="152"/>
        <v>0.72</v>
      </c>
      <c r="G2420">
        <f t="shared" si="150"/>
        <v>0.48</v>
      </c>
      <c r="H2420">
        <f t="shared" si="151"/>
        <v>0.36</v>
      </c>
      <c r="I2420">
        <f t="shared" si="153"/>
        <v>0.54</v>
      </c>
      <c r="J2420" s="154"/>
    </row>
    <row r="2421" spans="1:10">
      <c r="A2421" t="s">
        <v>239</v>
      </c>
      <c r="B2421" s="153" t="s">
        <v>2630</v>
      </c>
      <c r="C2421" s="154">
        <v>1.38</v>
      </c>
      <c r="D2421" s="154">
        <v>9.4200000000000006E-2</v>
      </c>
      <c r="E2421" s="154">
        <v>0.01</v>
      </c>
      <c r="F2421" s="155">
        <f t="shared" si="152"/>
        <v>0.6</v>
      </c>
      <c r="G2421">
        <f t="shared" si="150"/>
        <v>0.39999999999999997</v>
      </c>
      <c r="H2421">
        <f t="shared" si="151"/>
        <v>0.3</v>
      </c>
      <c r="I2421">
        <f t="shared" si="153"/>
        <v>0.44999999999999996</v>
      </c>
      <c r="J2421" s="154"/>
    </row>
    <row r="2422" spans="1:10">
      <c r="A2422" t="s">
        <v>239</v>
      </c>
      <c r="B2422" s="153" t="s">
        <v>2631</v>
      </c>
      <c r="C2422" s="154">
        <v>1.51</v>
      </c>
      <c r="D2422" s="154">
        <v>9.4200000000000006E-2</v>
      </c>
      <c r="E2422" s="154">
        <v>0.01</v>
      </c>
      <c r="F2422" s="155">
        <f t="shared" si="152"/>
        <v>0.6</v>
      </c>
      <c r="G2422">
        <f t="shared" si="150"/>
        <v>0.39999999999999997</v>
      </c>
      <c r="H2422">
        <f t="shared" si="151"/>
        <v>0.3</v>
      </c>
      <c r="I2422">
        <f t="shared" si="153"/>
        <v>0.44999999999999996</v>
      </c>
      <c r="J2422" s="154"/>
    </row>
    <row r="2423" spans="1:10">
      <c r="A2423" t="s">
        <v>239</v>
      </c>
      <c r="B2423" s="153" t="s">
        <v>2632</v>
      </c>
      <c r="C2423" s="154">
        <v>1.7</v>
      </c>
      <c r="D2423" s="154">
        <v>9.4200000000000006E-2</v>
      </c>
      <c r="E2423" s="154">
        <v>0.01</v>
      </c>
      <c r="F2423" s="155">
        <f t="shared" si="152"/>
        <v>0.6</v>
      </c>
      <c r="G2423">
        <f t="shared" si="150"/>
        <v>0.39999999999999997</v>
      </c>
      <c r="H2423">
        <f t="shared" si="151"/>
        <v>0.3</v>
      </c>
      <c r="I2423">
        <f t="shared" si="153"/>
        <v>0.44999999999999996</v>
      </c>
      <c r="J2423" s="154"/>
    </row>
    <row r="2424" spans="1:10">
      <c r="A2424" t="s">
        <v>239</v>
      </c>
      <c r="B2424" s="153" t="s">
        <v>2633</v>
      </c>
      <c r="C2424" s="154">
        <v>1.76</v>
      </c>
      <c r="D2424" s="154">
        <v>9.4200000000000006E-2</v>
      </c>
      <c r="E2424" s="154">
        <v>0.01</v>
      </c>
      <c r="F2424" s="155">
        <f t="shared" si="152"/>
        <v>0.6</v>
      </c>
      <c r="G2424">
        <f t="shared" si="150"/>
        <v>0.39999999999999997</v>
      </c>
      <c r="H2424">
        <f t="shared" si="151"/>
        <v>0.3</v>
      </c>
      <c r="I2424">
        <f t="shared" si="153"/>
        <v>0.44999999999999996</v>
      </c>
      <c r="J2424" s="154"/>
    </row>
    <row r="2425" spans="1:10">
      <c r="A2425" t="s">
        <v>239</v>
      </c>
      <c r="B2425" s="153" t="s">
        <v>2634</v>
      </c>
      <c r="C2425" s="154">
        <v>1.88</v>
      </c>
      <c r="D2425" s="154">
        <v>9.4200000000000006E-2</v>
      </c>
      <c r="E2425" s="154">
        <v>0.01</v>
      </c>
      <c r="F2425" s="155">
        <f t="shared" si="152"/>
        <v>0.6</v>
      </c>
      <c r="G2425">
        <f t="shared" si="150"/>
        <v>0.39999999999999997</v>
      </c>
      <c r="H2425">
        <f t="shared" si="151"/>
        <v>0.3</v>
      </c>
      <c r="I2425">
        <f t="shared" si="153"/>
        <v>0.44999999999999996</v>
      </c>
      <c r="J2425" s="154"/>
    </row>
    <row r="2426" spans="1:10">
      <c r="A2426" t="s">
        <v>239</v>
      </c>
      <c r="B2426" s="153" t="s">
        <v>2635</v>
      </c>
      <c r="C2426" s="154">
        <v>1.94</v>
      </c>
      <c r="D2426" s="154">
        <v>9.4200000000000006E-2</v>
      </c>
      <c r="E2426" s="154">
        <v>0.01</v>
      </c>
      <c r="F2426" s="155">
        <f t="shared" si="152"/>
        <v>0.6</v>
      </c>
      <c r="G2426">
        <f t="shared" si="150"/>
        <v>0.39999999999999997</v>
      </c>
      <c r="H2426">
        <f t="shared" si="151"/>
        <v>0.3</v>
      </c>
      <c r="I2426">
        <f t="shared" si="153"/>
        <v>0.44999999999999996</v>
      </c>
      <c r="J2426" s="154"/>
    </row>
    <row r="2427" spans="1:10">
      <c r="A2427" t="s">
        <v>239</v>
      </c>
      <c r="B2427" s="153" t="s">
        <v>2636</v>
      </c>
      <c r="C2427" s="154">
        <v>2</v>
      </c>
      <c r="D2427" s="154">
        <v>9.4200000000000006E-2</v>
      </c>
      <c r="E2427" s="154">
        <v>0.01</v>
      </c>
      <c r="F2427" s="155">
        <f t="shared" si="152"/>
        <v>0.6</v>
      </c>
      <c r="G2427">
        <f t="shared" si="150"/>
        <v>0.39999999999999997</v>
      </c>
      <c r="H2427">
        <f t="shared" si="151"/>
        <v>0.3</v>
      </c>
      <c r="I2427">
        <f t="shared" si="153"/>
        <v>0.44999999999999996</v>
      </c>
      <c r="J2427" s="154"/>
    </row>
    <row r="2428" spans="1:10">
      <c r="A2428" t="s">
        <v>239</v>
      </c>
      <c r="B2428" s="153" t="s">
        <v>2637</v>
      </c>
      <c r="C2428" s="154">
        <v>2.11</v>
      </c>
      <c r="D2428" s="154">
        <v>9.4200000000000006E-2</v>
      </c>
      <c r="E2428" s="154">
        <v>0.01</v>
      </c>
      <c r="F2428" s="155">
        <f t="shared" si="152"/>
        <v>0.6</v>
      </c>
      <c r="G2428">
        <f t="shared" si="150"/>
        <v>0.39999999999999997</v>
      </c>
      <c r="H2428">
        <f t="shared" si="151"/>
        <v>0.3</v>
      </c>
      <c r="I2428">
        <f t="shared" si="153"/>
        <v>0.44999999999999996</v>
      </c>
      <c r="J2428" s="154"/>
    </row>
    <row r="2429" spans="1:10">
      <c r="A2429" t="s">
        <v>239</v>
      </c>
      <c r="B2429" s="153" t="s">
        <v>2638</v>
      </c>
      <c r="C2429" s="154">
        <v>2.14</v>
      </c>
      <c r="D2429" s="154">
        <v>9.4200000000000006E-2</v>
      </c>
      <c r="E2429" s="154">
        <v>0.01</v>
      </c>
      <c r="F2429" s="155">
        <f t="shared" si="152"/>
        <v>0.6</v>
      </c>
      <c r="G2429">
        <f t="shared" si="150"/>
        <v>0.39999999999999997</v>
      </c>
      <c r="H2429">
        <f t="shared" si="151"/>
        <v>0.3</v>
      </c>
      <c r="I2429">
        <f t="shared" si="153"/>
        <v>0.44999999999999996</v>
      </c>
      <c r="J2429" s="154"/>
    </row>
    <row r="2430" spans="1:10">
      <c r="A2430" t="s">
        <v>239</v>
      </c>
      <c r="B2430" s="153" t="s">
        <v>2639</v>
      </c>
      <c r="C2430" s="154">
        <v>2.29</v>
      </c>
      <c r="D2430" s="154">
        <v>9.4200000000000006E-2</v>
      </c>
      <c r="E2430" s="154">
        <v>0.01</v>
      </c>
      <c r="F2430" s="155">
        <f t="shared" si="152"/>
        <v>0.6</v>
      </c>
      <c r="G2430">
        <f t="shared" si="150"/>
        <v>0.39999999999999997</v>
      </c>
      <c r="H2430">
        <f t="shared" si="151"/>
        <v>0.3</v>
      </c>
      <c r="I2430">
        <f t="shared" si="153"/>
        <v>0.44999999999999996</v>
      </c>
      <c r="J2430" s="154"/>
    </row>
    <row r="2431" spans="1:10">
      <c r="A2431" t="s">
        <v>239</v>
      </c>
      <c r="B2431" s="153" t="s">
        <v>2640</v>
      </c>
      <c r="C2431" s="154">
        <v>2.34</v>
      </c>
      <c r="D2431" s="154">
        <v>9.4200000000000006E-2</v>
      </c>
      <c r="E2431" s="154">
        <v>0.01</v>
      </c>
      <c r="F2431" s="155">
        <f t="shared" si="152"/>
        <v>0.6</v>
      </c>
      <c r="G2431">
        <f t="shared" si="150"/>
        <v>0.39999999999999997</v>
      </c>
      <c r="H2431">
        <f t="shared" si="151"/>
        <v>0.3</v>
      </c>
      <c r="I2431">
        <f t="shared" si="153"/>
        <v>0.44999999999999996</v>
      </c>
      <c r="J2431" s="154"/>
    </row>
    <row r="2432" spans="1:10">
      <c r="A2432" t="s">
        <v>239</v>
      </c>
      <c r="B2432" s="153" t="s">
        <v>2641</v>
      </c>
      <c r="C2432" s="154">
        <v>2.4300000000000002</v>
      </c>
      <c r="D2432" s="154">
        <v>9.4200000000000006E-2</v>
      </c>
      <c r="E2432" s="154">
        <v>0.01</v>
      </c>
      <c r="F2432" s="155">
        <f t="shared" si="152"/>
        <v>0.6</v>
      </c>
      <c r="G2432">
        <f t="shared" si="150"/>
        <v>0.39999999999999997</v>
      </c>
      <c r="H2432">
        <f t="shared" si="151"/>
        <v>0.3</v>
      </c>
      <c r="I2432">
        <f t="shared" si="153"/>
        <v>0.44999999999999996</v>
      </c>
      <c r="J2432" s="154"/>
    </row>
    <row r="2433" spans="1:10">
      <c r="A2433" t="s">
        <v>239</v>
      </c>
      <c r="B2433" s="153" t="s">
        <v>2642</v>
      </c>
      <c r="C2433" s="154">
        <v>2.56</v>
      </c>
      <c r="D2433" s="154">
        <v>9.4200000000000006E-2</v>
      </c>
      <c r="E2433" s="154">
        <v>0.01</v>
      </c>
      <c r="F2433" s="155">
        <f t="shared" si="152"/>
        <v>0.6</v>
      </c>
      <c r="G2433">
        <f t="shared" si="150"/>
        <v>0.39999999999999997</v>
      </c>
      <c r="H2433">
        <f t="shared" si="151"/>
        <v>0.3</v>
      </c>
      <c r="I2433">
        <f t="shared" si="153"/>
        <v>0.44999999999999996</v>
      </c>
      <c r="J2433" s="154"/>
    </row>
    <row r="2434" spans="1:10">
      <c r="A2434" t="s">
        <v>239</v>
      </c>
      <c r="B2434" s="153" t="s">
        <v>2643</v>
      </c>
      <c r="C2434" s="154">
        <v>2.83</v>
      </c>
      <c r="D2434" s="154">
        <v>9.4200000000000006E-2</v>
      </c>
      <c r="E2434" s="154">
        <v>0.01</v>
      </c>
      <c r="F2434" s="155">
        <f t="shared" si="152"/>
        <v>0.6</v>
      </c>
      <c r="G2434">
        <f t="shared" ref="G2434:G2497" si="154">40/60*F2434</f>
        <v>0.39999999999999997</v>
      </c>
      <c r="H2434">
        <f t="shared" ref="H2434:H2497" si="155">(30/60*F2434)</f>
        <v>0.3</v>
      </c>
      <c r="I2434">
        <f t="shared" si="153"/>
        <v>0.44999999999999996</v>
      </c>
      <c r="J2434" s="154"/>
    </row>
    <row r="2435" spans="1:10">
      <c r="A2435" t="s">
        <v>239</v>
      </c>
      <c r="B2435" s="153" t="s">
        <v>2644</v>
      </c>
      <c r="C2435" s="154">
        <v>2.96</v>
      </c>
      <c r="D2435" s="154">
        <v>9.4200000000000006E-2</v>
      </c>
      <c r="E2435" s="154">
        <v>0.01</v>
      </c>
      <c r="F2435" s="155">
        <f t="shared" ref="F2435:F2498" si="156">E2435*60</f>
        <v>0.6</v>
      </c>
      <c r="G2435">
        <f t="shared" si="154"/>
        <v>0.39999999999999997</v>
      </c>
      <c r="H2435">
        <f t="shared" si="155"/>
        <v>0.3</v>
      </c>
      <c r="I2435">
        <f t="shared" ref="I2435:I2498" si="157">45/60*F2435</f>
        <v>0.44999999999999996</v>
      </c>
      <c r="J2435" s="154"/>
    </row>
    <row r="2436" spans="1:10">
      <c r="A2436" t="s">
        <v>239</v>
      </c>
      <c r="B2436" s="153" t="s">
        <v>2645</v>
      </c>
      <c r="C2436" s="154">
        <v>3.08</v>
      </c>
      <c r="D2436" s="154">
        <v>9.4200000000000006E-2</v>
      </c>
      <c r="E2436" s="154">
        <v>0.01</v>
      </c>
      <c r="F2436" s="155">
        <f t="shared" si="156"/>
        <v>0.6</v>
      </c>
      <c r="G2436">
        <f t="shared" si="154"/>
        <v>0.39999999999999997</v>
      </c>
      <c r="H2436">
        <f t="shared" si="155"/>
        <v>0.3</v>
      </c>
      <c r="I2436">
        <f t="shared" si="157"/>
        <v>0.44999999999999996</v>
      </c>
      <c r="J2436" s="154"/>
    </row>
    <row r="2437" spans="1:10">
      <c r="A2437" t="s">
        <v>239</v>
      </c>
      <c r="B2437" s="153" t="s">
        <v>2646</v>
      </c>
      <c r="C2437" s="154">
        <v>3.32</v>
      </c>
      <c r="D2437" s="154">
        <v>9.4200000000000006E-2</v>
      </c>
      <c r="E2437" s="154">
        <v>0.01</v>
      </c>
      <c r="F2437" s="155">
        <f t="shared" si="156"/>
        <v>0.6</v>
      </c>
      <c r="G2437">
        <f t="shared" si="154"/>
        <v>0.39999999999999997</v>
      </c>
      <c r="H2437">
        <f t="shared" si="155"/>
        <v>0.3</v>
      </c>
      <c r="I2437">
        <f t="shared" si="157"/>
        <v>0.44999999999999996</v>
      </c>
      <c r="J2437" s="154"/>
    </row>
    <row r="2438" spans="1:10">
      <c r="A2438" t="s">
        <v>239</v>
      </c>
      <c r="B2438" s="153" t="s">
        <v>2647</v>
      </c>
      <c r="C2438" s="154">
        <v>3.55</v>
      </c>
      <c r="D2438" s="154">
        <v>9.4200000000000006E-2</v>
      </c>
      <c r="E2438" s="154">
        <v>0.01</v>
      </c>
      <c r="F2438" s="155">
        <f t="shared" si="156"/>
        <v>0.6</v>
      </c>
      <c r="G2438">
        <f t="shared" si="154"/>
        <v>0.39999999999999997</v>
      </c>
      <c r="H2438">
        <f t="shared" si="155"/>
        <v>0.3</v>
      </c>
      <c r="I2438">
        <f t="shared" si="157"/>
        <v>0.44999999999999996</v>
      </c>
      <c r="J2438" s="154"/>
    </row>
    <row r="2439" spans="1:10">
      <c r="A2439" t="s">
        <v>239</v>
      </c>
      <c r="B2439" s="153" t="s">
        <v>2648</v>
      </c>
      <c r="C2439" s="154">
        <v>3.77</v>
      </c>
      <c r="D2439" s="154">
        <v>9.4200000000000006E-2</v>
      </c>
      <c r="E2439" s="154">
        <v>1.2E-2</v>
      </c>
      <c r="F2439" s="155">
        <f t="shared" si="156"/>
        <v>0.72</v>
      </c>
      <c r="G2439">
        <f t="shared" si="154"/>
        <v>0.48</v>
      </c>
      <c r="H2439">
        <f t="shared" si="155"/>
        <v>0.36</v>
      </c>
      <c r="I2439">
        <f t="shared" si="157"/>
        <v>0.54</v>
      </c>
      <c r="J2439" s="154"/>
    </row>
    <row r="2440" spans="1:10">
      <c r="A2440" t="s">
        <v>239</v>
      </c>
      <c r="B2440" s="153" t="s">
        <v>2649</v>
      </c>
      <c r="C2440" s="154">
        <v>3.97</v>
      </c>
      <c r="D2440" s="154">
        <v>9.4200000000000006E-2</v>
      </c>
      <c r="E2440" s="154">
        <v>1.2E-2</v>
      </c>
      <c r="F2440" s="155">
        <f t="shared" si="156"/>
        <v>0.72</v>
      </c>
      <c r="G2440">
        <f t="shared" si="154"/>
        <v>0.48</v>
      </c>
      <c r="H2440">
        <f t="shared" si="155"/>
        <v>0.36</v>
      </c>
      <c r="I2440">
        <f t="shared" si="157"/>
        <v>0.54</v>
      </c>
      <c r="J2440" s="154"/>
    </row>
    <row r="2441" spans="1:10">
      <c r="A2441" t="s">
        <v>239</v>
      </c>
      <c r="B2441" s="153" t="s">
        <v>2650</v>
      </c>
      <c r="C2441" s="154">
        <v>4.16</v>
      </c>
      <c r="D2441" s="154">
        <v>9.4200000000000006E-2</v>
      </c>
      <c r="E2441" s="154">
        <v>1.2E-2</v>
      </c>
      <c r="F2441" s="155">
        <f t="shared" si="156"/>
        <v>0.72</v>
      </c>
      <c r="G2441">
        <f t="shared" si="154"/>
        <v>0.48</v>
      </c>
      <c r="H2441">
        <f t="shared" si="155"/>
        <v>0.36</v>
      </c>
      <c r="I2441">
        <f t="shared" si="157"/>
        <v>0.54</v>
      </c>
      <c r="J2441" s="154"/>
    </row>
    <row r="2442" spans="1:10">
      <c r="A2442" t="s">
        <v>239</v>
      </c>
      <c r="B2442" s="153" t="s">
        <v>2651</v>
      </c>
      <c r="C2442" s="154">
        <v>4.66</v>
      </c>
      <c r="D2442" s="154">
        <v>9.4200000000000006E-2</v>
      </c>
      <c r="E2442" s="154">
        <v>1.2E-2</v>
      </c>
      <c r="F2442" s="155">
        <f t="shared" si="156"/>
        <v>0.72</v>
      </c>
      <c r="G2442">
        <f t="shared" si="154"/>
        <v>0.48</v>
      </c>
      <c r="H2442">
        <f t="shared" si="155"/>
        <v>0.36</v>
      </c>
      <c r="I2442">
        <f t="shared" si="157"/>
        <v>0.54</v>
      </c>
      <c r="J2442" s="154"/>
    </row>
    <row r="2443" spans="1:10">
      <c r="A2443" t="s">
        <v>239</v>
      </c>
      <c r="B2443" s="153" t="s">
        <v>2652</v>
      </c>
      <c r="C2443" s="154">
        <v>71.52</v>
      </c>
      <c r="D2443" s="154">
        <v>0.94199999999999995</v>
      </c>
      <c r="E2443" s="154">
        <v>0.2</v>
      </c>
      <c r="F2443" s="155">
        <f t="shared" si="156"/>
        <v>12</v>
      </c>
      <c r="G2443">
        <f t="shared" si="154"/>
        <v>8</v>
      </c>
      <c r="H2443">
        <f t="shared" si="155"/>
        <v>6</v>
      </c>
      <c r="I2443">
        <f t="shared" si="157"/>
        <v>9</v>
      </c>
      <c r="J2443" s="154"/>
    </row>
    <row r="2444" spans="1:10">
      <c r="A2444" t="s">
        <v>239</v>
      </c>
      <c r="B2444" s="153" t="s">
        <v>2653</v>
      </c>
      <c r="C2444" s="154">
        <v>29.2</v>
      </c>
      <c r="D2444" s="154">
        <v>0.94199999999999995</v>
      </c>
      <c r="E2444" s="154">
        <v>0.08</v>
      </c>
      <c r="F2444" s="155">
        <f t="shared" si="156"/>
        <v>4.8</v>
      </c>
      <c r="G2444">
        <f t="shared" si="154"/>
        <v>3.1999999999999997</v>
      </c>
      <c r="H2444">
        <f t="shared" si="155"/>
        <v>2.4</v>
      </c>
      <c r="I2444">
        <f t="shared" si="157"/>
        <v>3.5999999999999996</v>
      </c>
      <c r="J2444" s="154"/>
    </row>
    <row r="2445" spans="1:10">
      <c r="A2445" t="s">
        <v>239</v>
      </c>
      <c r="B2445" s="153" t="s">
        <v>2654</v>
      </c>
      <c r="C2445" s="154">
        <v>36.380000000000003</v>
      </c>
      <c r="D2445" s="154">
        <v>0.94199999999999995</v>
      </c>
      <c r="E2445" s="154">
        <v>0.1</v>
      </c>
      <c r="F2445" s="155">
        <f t="shared" si="156"/>
        <v>6</v>
      </c>
      <c r="G2445">
        <f t="shared" si="154"/>
        <v>4</v>
      </c>
      <c r="H2445">
        <f t="shared" si="155"/>
        <v>3</v>
      </c>
      <c r="I2445">
        <f t="shared" si="157"/>
        <v>4.5</v>
      </c>
      <c r="J2445" s="154"/>
    </row>
    <row r="2446" spans="1:10">
      <c r="A2446" t="s">
        <v>239</v>
      </c>
      <c r="B2446" s="153" t="s">
        <v>2655</v>
      </c>
      <c r="C2446" s="154">
        <v>0.38</v>
      </c>
      <c r="D2446" s="154">
        <v>9.7339999999999996E-2</v>
      </c>
      <c r="E2446" s="154">
        <v>0.01</v>
      </c>
      <c r="F2446" s="155">
        <f t="shared" si="156"/>
        <v>0.6</v>
      </c>
      <c r="G2446">
        <f t="shared" si="154"/>
        <v>0.39999999999999997</v>
      </c>
      <c r="H2446">
        <f t="shared" si="155"/>
        <v>0.3</v>
      </c>
      <c r="I2446">
        <f t="shared" si="157"/>
        <v>0.44999999999999996</v>
      </c>
      <c r="J2446" s="154"/>
    </row>
    <row r="2447" spans="1:10">
      <c r="A2447" t="s">
        <v>239</v>
      </c>
      <c r="B2447" s="153" t="s">
        <v>2656</v>
      </c>
      <c r="C2447" s="154">
        <v>0.56000000000000005</v>
      </c>
      <c r="D2447" s="154">
        <v>9.7339999999999996E-2</v>
      </c>
      <c r="E2447" s="154">
        <v>0.01</v>
      </c>
      <c r="F2447" s="155">
        <f t="shared" si="156"/>
        <v>0.6</v>
      </c>
      <c r="G2447">
        <f t="shared" si="154"/>
        <v>0.39999999999999997</v>
      </c>
      <c r="H2447">
        <f t="shared" si="155"/>
        <v>0.3</v>
      </c>
      <c r="I2447">
        <f t="shared" si="157"/>
        <v>0.44999999999999996</v>
      </c>
      <c r="J2447" s="154"/>
    </row>
    <row r="2448" spans="1:10">
      <c r="A2448" t="s">
        <v>239</v>
      </c>
      <c r="B2448" s="153" t="s">
        <v>2657</v>
      </c>
      <c r="C2448" s="154">
        <v>0.74</v>
      </c>
      <c r="D2448" s="154">
        <v>9.7339999999999996E-2</v>
      </c>
      <c r="E2448" s="154">
        <v>0.01</v>
      </c>
      <c r="F2448" s="155">
        <f t="shared" si="156"/>
        <v>0.6</v>
      </c>
      <c r="G2448">
        <f t="shared" si="154"/>
        <v>0.39999999999999997</v>
      </c>
      <c r="H2448">
        <f t="shared" si="155"/>
        <v>0.3</v>
      </c>
      <c r="I2448">
        <f t="shared" si="157"/>
        <v>0.44999999999999996</v>
      </c>
      <c r="J2448" s="154"/>
    </row>
    <row r="2449" spans="1:10">
      <c r="A2449" t="s">
        <v>239</v>
      </c>
      <c r="B2449" s="153" t="s">
        <v>2658</v>
      </c>
      <c r="C2449" s="154">
        <v>1.0900000000000001</v>
      </c>
      <c r="D2449" s="154">
        <v>9.7339999999999996E-2</v>
      </c>
      <c r="E2449" s="154">
        <v>0.01</v>
      </c>
      <c r="F2449" s="155">
        <f t="shared" si="156"/>
        <v>0.6</v>
      </c>
      <c r="G2449">
        <f t="shared" si="154"/>
        <v>0.39999999999999997</v>
      </c>
      <c r="H2449">
        <f t="shared" si="155"/>
        <v>0.3</v>
      </c>
      <c r="I2449">
        <f t="shared" si="157"/>
        <v>0.44999999999999996</v>
      </c>
      <c r="J2449" s="154"/>
    </row>
    <row r="2450" spans="1:10">
      <c r="A2450" t="s">
        <v>239</v>
      </c>
      <c r="B2450" s="153" t="s">
        <v>2659</v>
      </c>
      <c r="C2450" s="154">
        <v>1.26</v>
      </c>
      <c r="D2450" s="154">
        <v>9.7339999999999996E-2</v>
      </c>
      <c r="E2450" s="154">
        <v>0.01</v>
      </c>
      <c r="F2450" s="155">
        <f t="shared" si="156"/>
        <v>0.6</v>
      </c>
      <c r="G2450">
        <f t="shared" si="154"/>
        <v>0.39999999999999997</v>
      </c>
      <c r="H2450">
        <f t="shared" si="155"/>
        <v>0.3</v>
      </c>
      <c r="I2450">
        <f t="shared" si="157"/>
        <v>0.44999999999999996</v>
      </c>
      <c r="J2450" s="154"/>
    </row>
    <row r="2451" spans="1:10">
      <c r="A2451" t="s">
        <v>239</v>
      </c>
      <c r="B2451" s="153" t="s">
        <v>2660</v>
      </c>
      <c r="C2451" s="154">
        <v>1.43</v>
      </c>
      <c r="D2451" s="154">
        <v>9.7339999999999996E-2</v>
      </c>
      <c r="E2451" s="154">
        <v>0.01</v>
      </c>
      <c r="F2451" s="155">
        <f t="shared" si="156"/>
        <v>0.6</v>
      </c>
      <c r="G2451">
        <f t="shared" si="154"/>
        <v>0.39999999999999997</v>
      </c>
      <c r="H2451">
        <f t="shared" si="155"/>
        <v>0.3</v>
      </c>
      <c r="I2451">
        <f t="shared" si="157"/>
        <v>0.44999999999999996</v>
      </c>
      <c r="J2451" s="154"/>
    </row>
    <row r="2452" spans="1:10">
      <c r="A2452" t="s">
        <v>239</v>
      </c>
      <c r="B2452" s="153" t="s">
        <v>2661</v>
      </c>
      <c r="C2452" s="154">
        <v>1.76</v>
      </c>
      <c r="D2452" s="154">
        <v>9.7339999999999996E-2</v>
      </c>
      <c r="E2452" s="154">
        <v>0.01</v>
      </c>
      <c r="F2452" s="155">
        <f t="shared" si="156"/>
        <v>0.6</v>
      </c>
      <c r="G2452">
        <f t="shared" si="154"/>
        <v>0.39999999999999997</v>
      </c>
      <c r="H2452">
        <f t="shared" si="155"/>
        <v>0.3</v>
      </c>
      <c r="I2452">
        <f t="shared" si="157"/>
        <v>0.44999999999999996</v>
      </c>
      <c r="J2452" s="154"/>
    </row>
    <row r="2453" spans="1:10">
      <c r="A2453" t="s">
        <v>239</v>
      </c>
      <c r="B2453" s="153" t="s">
        <v>2662</v>
      </c>
      <c r="C2453" s="154">
        <v>2.0699999999999998</v>
      </c>
      <c r="D2453" s="154">
        <v>9.7339999999999996E-2</v>
      </c>
      <c r="E2453" s="154">
        <v>0.01</v>
      </c>
      <c r="F2453" s="155">
        <f t="shared" si="156"/>
        <v>0.6</v>
      </c>
      <c r="G2453">
        <f t="shared" si="154"/>
        <v>0.39999999999999997</v>
      </c>
      <c r="H2453">
        <f t="shared" si="155"/>
        <v>0.3</v>
      </c>
      <c r="I2453">
        <f t="shared" si="157"/>
        <v>0.44999999999999996</v>
      </c>
      <c r="J2453" s="154"/>
    </row>
    <row r="2454" spans="1:10">
      <c r="A2454" t="s">
        <v>239</v>
      </c>
      <c r="B2454" s="153" t="s">
        <v>2663</v>
      </c>
      <c r="C2454" s="154">
        <v>2.37</v>
      </c>
      <c r="D2454" s="154">
        <v>9.7339999999999996E-2</v>
      </c>
      <c r="E2454" s="154">
        <v>0.01</v>
      </c>
      <c r="F2454" s="155">
        <f t="shared" si="156"/>
        <v>0.6</v>
      </c>
      <c r="G2454">
        <f t="shared" si="154"/>
        <v>0.39999999999999997</v>
      </c>
      <c r="H2454">
        <f t="shared" si="155"/>
        <v>0.3</v>
      </c>
      <c r="I2454">
        <f t="shared" si="157"/>
        <v>0.44999999999999996</v>
      </c>
      <c r="J2454" s="154"/>
    </row>
    <row r="2455" spans="1:10">
      <c r="A2455" t="s">
        <v>239</v>
      </c>
      <c r="B2455" s="153" t="s">
        <v>2664</v>
      </c>
      <c r="C2455" s="154">
        <v>2.94</v>
      </c>
      <c r="D2455" s="154">
        <v>9.7339999999999996E-2</v>
      </c>
      <c r="E2455" s="154">
        <v>0.01</v>
      </c>
      <c r="F2455" s="155">
        <f t="shared" si="156"/>
        <v>0.6</v>
      </c>
      <c r="G2455">
        <f t="shared" si="154"/>
        <v>0.39999999999999997</v>
      </c>
      <c r="H2455">
        <f t="shared" si="155"/>
        <v>0.3</v>
      </c>
      <c r="I2455">
        <f t="shared" si="157"/>
        <v>0.44999999999999996</v>
      </c>
      <c r="J2455" s="154"/>
    </row>
    <row r="2456" spans="1:10">
      <c r="A2456" t="s">
        <v>239</v>
      </c>
      <c r="B2456" s="153" t="s">
        <v>2665</v>
      </c>
      <c r="C2456" s="154">
        <v>1.87</v>
      </c>
      <c r="D2456" s="154">
        <v>9.9851999999999996E-2</v>
      </c>
      <c r="E2456" s="154">
        <v>0.01</v>
      </c>
      <c r="F2456" s="155">
        <f t="shared" si="156"/>
        <v>0.6</v>
      </c>
      <c r="G2456">
        <f t="shared" si="154"/>
        <v>0.39999999999999997</v>
      </c>
      <c r="H2456">
        <f t="shared" si="155"/>
        <v>0.3</v>
      </c>
      <c r="I2456">
        <f t="shared" si="157"/>
        <v>0.44999999999999996</v>
      </c>
      <c r="J2456" s="154"/>
    </row>
    <row r="2457" spans="1:10">
      <c r="A2457" t="s">
        <v>239</v>
      </c>
      <c r="B2457" s="153" t="s">
        <v>2666</v>
      </c>
      <c r="C2457" s="154">
        <v>2.0699999999999998</v>
      </c>
      <c r="D2457" s="154">
        <v>9.9851999999999996E-2</v>
      </c>
      <c r="E2457" s="154">
        <v>0.01</v>
      </c>
      <c r="F2457" s="155">
        <f t="shared" si="156"/>
        <v>0.6</v>
      </c>
      <c r="G2457">
        <f t="shared" si="154"/>
        <v>0.39999999999999997</v>
      </c>
      <c r="H2457">
        <f t="shared" si="155"/>
        <v>0.3</v>
      </c>
      <c r="I2457">
        <f t="shared" si="157"/>
        <v>0.44999999999999996</v>
      </c>
      <c r="J2457" s="154"/>
    </row>
    <row r="2458" spans="1:10">
      <c r="A2458" t="s">
        <v>239</v>
      </c>
      <c r="B2458" s="153" t="s">
        <v>2667</v>
      </c>
      <c r="C2458" s="154">
        <v>2.2599999999999998</v>
      </c>
      <c r="D2458" s="154">
        <v>9.9851999999999996E-2</v>
      </c>
      <c r="E2458" s="154">
        <v>0.01</v>
      </c>
      <c r="F2458" s="155">
        <f t="shared" si="156"/>
        <v>0.6</v>
      </c>
      <c r="G2458">
        <f t="shared" si="154"/>
        <v>0.39999999999999997</v>
      </c>
      <c r="H2458">
        <f t="shared" si="155"/>
        <v>0.3</v>
      </c>
      <c r="I2458">
        <f t="shared" si="157"/>
        <v>0.44999999999999996</v>
      </c>
      <c r="J2458" s="154"/>
    </row>
    <row r="2459" spans="1:10">
      <c r="A2459" t="s">
        <v>239</v>
      </c>
      <c r="B2459" s="153" t="s">
        <v>2668</v>
      </c>
      <c r="C2459" s="154">
        <v>2.5</v>
      </c>
      <c r="D2459" s="154">
        <v>9.9851999999999996E-2</v>
      </c>
      <c r="E2459" s="154">
        <v>0.01</v>
      </c>
      <c r="F2459" s="155">
        <f t="shared" si="156"/>
        <v>0.6</v>
      </c>
      <c r="G2459">
        <f t="shared" si="154"/>
        <v>0.39999999999999997</v>
      </c>
      <c r="H2459">
        <f t="shared" si="155"/>
        <v>0.3</v>
      </c>
      <c r="I2459">
        <f t="shared" si="157"/>
        <v>0.44999999999999996</v>
      </c>
      <c r="J2459" s="154"/>
    </row>
    <row r="2460" spans="1:10">
      <c r="A2460" t="s">
        <v>239</v>
      </c>
      <c r="B2460" s="153" t="s">
        <v>2669</v>
      </c>
      <c r="C2460" s="154">
        <v>2.74</v>
      </c>
      <c r="D2460" s="154">
        <v>9.9851999999999996E-2</v>
      </c>
      <c r="E2460" s="154">
        <v>0.01</v>
      </c>
      <c r="F2460" s="155">
        <f t="shared" si="156"/>
        <v>0.6</v>
      </c>
      <c r="G2460">
        <f t="shared" si="154"/>
        <v>0.39999999999999997</v>
      </c>
      <c r="H2460">
        <f t="shared" si="155"/>
        <v>0.3</v>
      </c>
      <c r="I2460">
        <f t="shared" si="157"/>
        <v>0.44999999999999996</v>
      </c>
      <c r="J2460" s="154"/>
    </row>
    <row r="2461" spans="1:10">
      <c r="A2461" t="s">
        <v>239</v>
      </c>
      <c r="B2461" s="153" t="s">
        <v>2670</v>
      </c>
      <c r="C2461" s="154">
        <v>0.39</v>
      </c>
      <c r="D2461" s="154">
        <v>0.10048</v>
      </c>
      <c r="E2461" s="154">
        <v>0.01</v>
      </c>
      <c r="F2461" s="155">
        <f t="shared" si="156"/>
        <v>0.6</v>
      </c>
      <c r="G2461">
        <f t="shared" si="154"/>
        <v>0.39999999999999997</v>
      </c>
      <c r="H2461">
        <f t="shared" si="155"/>
        <v>0.3</v>
      </c>
      <c r="I2461">
        <f t="shared" si="157"/>
        <v>0.44999999999999996</v>
      </c>
      <c r="J2461" s="154"/>
    </row>
    <row r="2462" spans="1:10">
      <c r="A2462" t="s">
        <v>239</v>
      </c>
      <c r="B2462" s="153" t="s">
        <v>2671</v>
      </c>
      <c r="C2462" s="154">
        <v>0.56999999999999995</v>
      </c>
      <c r="D2462" s="154">
        <v>0.10048</v>
      </c>
      <c r="E2462" s="154">
        <v>0.01</v>
      </c>
      <c r="F2462" s="155">
        <f t="shared" si="156"/>
        <v>0.6</v>
      </c>
      <c r="G2462">
        <f t="shared" si="154"/>
        <v>0.39999999999999997</v>
      </c>
      <c r="H2462">
        <f t="shared" si="155"/>
        <v>0.3</v>
      </c>
      <c r="I2462">
        <f t="shared" si="157"/>
        <v>0.44999999999999996</v>
      </c>
      <c r="J2462" s="154"/>
    </row>
    <row r="2463" spans="1:10">
      <c r="A2463" t="s">
        <v>239</v>
      </c>
      <c r="B2463" s="153" t="s">
        <v>2672</v>
      </c>
      <c r="C2463" s="154">
        <v>0.76</v>
      </c>
      <c r="D2463" s="154">
        <v>0.10048</v>
      </c>
      <c r="E2463" s="154">
        <v>0.01</v>
      </c>
      <c r="F2463" s="155">
        <f t="shared" si="156"/>
        <v>0.6</v>
      </c>
      <c r="G2463">
        <f t="shared" si="154"/>
        <v>0.39999999999999997</v>
      </c>
      <c r="H2463">
        <f t="shared" si="155"/>
        <v>0.3</v>
      </c>
      <c r="I2463">
        <f t="shared" si="157"/>
        <v>0.44999999999999996</v>
      </c>
      <c r="J2463" s="154"/>
    </row>
    <row r="2464" spans="1:10">
      <c r="A2464" t="s">
        <v>239</v>
      </c>
      <c r="B2464" s="153" t="s">
        <v>2673</v>
      </c>
      <c r="C2464" s="154">
        <v>0.91</v>
      </c>
      <c r="D2464" s="154">
        <v>0.10048</v>
      </c>
      <c r="E2464" s="154">
        <v>0.01</v>
      </c>
      <c r="F2464" s="155">
        <f t="shared" si="156"/>
        <v>0.6</v>
      </c>
      <c r="G2464">
        <f t="shared" si="154"/>
        <v>0.39999999999999997</v>
      </c>
      <c r="H2464">
        <f t="shared" si="155"/>
        <v>0.3</v>
      </c>
      <c r="I2464">
        <f t="shared" si="157"/>
        <v>0.44999999999999996</v>
      </c>
      <c r="J2464" s="154"/>
    </row>
    <row r="2465" spans="1:10">
      <c r="A2465" t="s">
        <v>239</v>
      </c>
      <c r="B2465" s="153" t="s">
        <v>2674</v>
      </c>
      <c r="C2465" s="154">
        <v>0.95</v>
      </c>
      <c r="D2465" s="154">
        <v>0.10048</v>
      </c>
      <c r="E2465" s="154">
        <v>0.01</v>
      </c>
      <c r="F2465" s="155">
        <f t="shared" si="156"/>
        <v>0.6</v>
      </c>
      <c r="G2465">
        <f t="shared" si="154"/>
        <v>0.39999999999999997</v>
      </c>
      <c r="H2465">
        <f t="shared" si="155"/>
        <v>0.3</v>
      </c>
      <c r="I2465">
        <f t="shared" si="157"/>
        <v>0.44999999999999996</v>
      </c>
      <c r="J2465" s="154"/>
    </row>
    <row r="2466" spans="1:10">
      <c r="A2466" t="s">
        <v>239</v>
      </c>
      <c r="B2466" s="153" t="s">
        <v>2675</v>
      </c>
      <c r="C2466" s="154">
        <v>1.1299999999999999</v>
      </c>
      <c r="D2466" s="154">
        <v>0.10048</v>
      </c>
      <c r="E2466" s="154">
        <v>0.01</v>
      </c>
      <c r="F2466" s="155">
        <f t="shared" si="156"/>
        <v>0.6</v>
      </c>
      <c r="G2466">
        <f t="shared" si="154"/>
        <v>0.39999999999999997</v>
      </c>
      <c r="H2466">
        <f t="shared" si="155"/>
        <v>0.3</v>
      </c>
      <c r="I2466">
        <f t="shared" si="157"/>
        <v>0.44999999999999996</v>
      </c>
      <c r="J2466" s="154"/>
    </row>
    <row r="2467" spans="1:10">
      <c r="A2467" t="s">
        <v>239</v>
      </c>
      <c r="B2467" s="153" t="s">
        <v>2676</v>
      </c>
      <c r="C2467" s="154">
        <v>1.3</v>
      </c>
      <c r="D2467" s="154">
        <v>0.10048</v>
      </c>
      <c r="E2467" s="154">
        <v>0.01</v>
      </c>
      <c r="F2467" s="155">
        <f t="shared" si="156"/>
        <v>0.6</v>
      </c>
      <c r="G2467">
        <f t="shared" si="154"/>
        <v>0.39999999999999997</v>
      </c>
      <c r="H2467">
        <f t="shared" si="155"/>
        <v>0.3</v>
      </c>
      <c r="I2467">
        <f t="shared" si="157"/>
        <v>0.44999999999999996</v>
      </c>
      <c r="J2467" s="154"/>
    </row>
    <row r="2468" spans="1:10">
      <c r="A2468" t="s">
        <v>239</v>
      </c>
      <c r="B2468" s="153" t="s">
        <v>2677</v>
      </c>
      <c r="C2468" s="154">
        <v>5.43</v>
      </c>
      <c r="D2468" s="154">
        <v>0.10048</v>
      </c>
      <c r="E2468" s="154">
        <v>1.6E-2</v>
      </c>
      <c r="F2468" s="155">
        <f t="shared" si="156"/>
        <v>0.96</v>
      </c>
      <c r="G2468">
        <f t="shared" si="154"/>
        <v>0.6399999999999999</v>
      </c>
      <c r="H2468">
        <f t="shared" si="155"/>
        <v>0.48</v>
      </c>
      <c r="I2468">
        <f t="shared" si="157"/>
        <v>0.72</v>
      </c>
      <c r="J2468" s="154"/>
    </row>
    <row r="2469" spans="1:10">
      <c r="A2469" t="s">
        <v>239</v>
      </c>
      <c r="B2469" s="153" t="s">
        <v>2678</v>
      </c>
      <c r="C2469" s="154">
        <v>1.48</v>
      </c>
      <c r="D2469" s="154">
        <v>0.10048</v>
      </c>
      <c r="E2469" s="154">
        <v>0.01</v>
      </c>
      <c r="F2469" s="155">
        <f t="shared" si="156"/>
        <v>0.6</v>
      </c>
      <c r="G2469">
        <f t="shared" si="154"/>
        <v>0.39999999999999997</v>
      </c>
      <c r="H2469">
        <f t="shared" si="155"/>
        <v>0.3</v>
      </c>
      <c r="I2469">
        <f t="shared" si="157"/>
        <v>0.44999999999999996</v>
      </c>
      <c r="J2469" s="154"/>
    </row>
    <row r="2470" spans="1:10">
      <c r="A2470" t="s">
        <v>239</v>
      </c>
      <c r="B2470" s="153" t="s">
        <v>2679</v>
      </c>
      <c r="C2470" s="154">
        <v>1.62</v>
      </c>
      <c r="D2470" s="154">
        <v>0.10048</v>
      </c>
      <c r="E2470" s="154">
        <v>0.01</v>
      </c>
      <c r="F2470" s="155">
        <f t="shared" si="156"/>
        <v>0.6</v>
      </c>
      <c r="G2470">
        <f t="shared" si="154"/>
        <v>0.39999999999999997</v>
      </c>
      <c r="H2470">
        <f t="shared" si="155"/>
        <v>0.3</v>
      </c>
      <c r="I2470">
        <f t="shared" si="157"/>
        <v>0.44999999999999996</v>
      </c>
      <c r="J2470" s="154"/>
    </row>
    <row r="2471" spans="1:10">
      <c r="A2471" t="s">
        <v>239</v>
      </c>
      <c r="B2471" s="153" t="s">
        <v>2680</v>
      </c>
      <c r="C2471" s="154">
        <v>1.82</v>
      </c>
      <c r="D2471" s="154">
        <v>0.10048</v>
      </c>
      <c r="E2471" s="154">
        <v>0.01</v>
      </c>
      <c r="F2471" s="155">
        <f t="shared" si="156"/>
        <v>0.6</v>
      </c>
      <c r="G2471">
        <f t="shared" si="154"/>
        <v>0.39999999999999997</v>
      </c>
      <c r="H2471">
        <f t="shared" si="155"/>
        <v>0.3</v>
      </c>
      <c r="I2471">
        <f t="shared" si="157"/>
        <v>0.44999999999999996</v>
      </c>
      <c r="J2471" s="154"/>
    </row>
    <row r="2472" spans="1:10">
      <c r="A2472" t="s">
        <v>239</v>
      </c>
      <c r="B2472" s="153" t="s">
        <v>2681</v>
      </c>
      <c r="C2472" s="154">
        <v>2.02</v>
      </c>
      <c r="D2472" s="154">
        <v>0.10048</v>
      </c>
      <c r="E2472" s="154">
        <v>0.01</v>
      </c>
      <c r="F2472" s="155">
        <f t="shared" si="156"/>
        <v>0.6</v>
      </c>
      <c r="G2472">
        <f t="shared" si="154"/>
        <v>0.39999999999999997</v>
      </c>
      <c r="H2472">
        <f t="shared" si="155"/>
        <v>0.3</v>
      </c>
      <c r="I2472">
        <f t="shared" si="157"/>
        <v>0.44999999999999996</v>
      </c>
      <c r="J2472" s="154"/>
    </row>
    <row r="2473" spans="1:10">
      <c r="A2473" t="s">
        <v>239</v>
      </c>
      <c r="B2473" s="153" t="s">
        <v>2682</v>
      </c>
      <c r="C2473" s="154">
        <v>2.15</v>
      </c>
      <c r="D2473" s="154">
        <v>0.10048</v>
      </c>
      <c r="E2473" s="154">
        <v>0.01</v>
      </c>
      <c r="F2473" s="155">
        <f t="shared" si="156"/>
        <v>0.6</v>
      </c>
      <c r="G2473">
        <f t="shared" si="154"/>
        <v>0.39999999999999997</v>
      </c>
      <c r="H2473">
        <f t="shared" si="155"/>
        <v>0.3</v>
      </c>
      <c r="I2473">
        <f t="shared" si="157"/>
        <v>0.44999999999999996</v>
      </c>
      <c r="J2473" s="154"/>
    </row>
    <row r="2474" spans="1:10">
      <c r="A2474" t="s">
        <v>239</v>
      </c>
      <c r="B2474" s="153" t="s">
        <v>2683</v>
      </c>
      <c r="C2474" s="154">
        <v>2.2999999999999998</v>
      </c>
      <c r="D2474" s="154">
        <v>0.10048</v>
      </c>
      <c r="E2474" s="154">
        <v>0.01</v>
      </c>
      <c r="F2474" s="155">
        <f t="shared" si="156"/>
        <v>0.6</v>
      </c>
      <c r="G2474">
        <f t="shared" si="154"/>
        <v>0.39999999999999997</v>
      </c>
      <c r="H2474">
        <f t="shared" si="155"/>
        <v>0.3</v>
      </c>
      <c r="I2474">
        <f t="shared" si="157"/>
        <v>0.44999999999999996</v>
      </c>
      <c r="J2474" s="154"/>
    </row>
    <row r="2475" spans="1:10">
      <c r="A2475" t="s">
        <v>239</v>
      </c>
      <c r="B2475" s="153" t="s">
        <v>2684</v>
      </c>
      <c r="C2475" s="154">
        <v>2.8</v>
      </c>
      <c r="D2475" s="154">
        <v>0.10048</v>
      </c>
      <c r="E2475" s="154">
        <v>0.01</v>
      </c>
      <c r="F2475" s="155">
        <f t="shared" si="156"/>
        <v>0.6</v>
      </c>
      <c r="G2475">
        <f t="shared" si="154"/>
        <v>0.39999999999999997</v>
      </c>
      <c r="H2475">
        <f t="shared" si="155"/>
        <v>0.3</v>
      </c>
      <c r="I2475">
        <f t="shared" si="157"/>
        <v>0.44999999999999996</v>
      </c>
      <c r="J2475" s="154"/>
    </row>
    <row r="2476" spans="1:10">
      <c r="A2476" t="s">
        <v>239</v>
      </c>
      <c r="B2476" s="153" t="s">
        <v>2685</v>
      </c>
      <c r="C2476" s="154">
        <v>2.76</v>
      </c>
      <c r="D2476" s="154">
        <v>0.10048</v>
      </c>
      <c r="E2476" s="154">
        <v>0.01</v>
      </c>
      <c r="F2476" s="155">
        <f t="shared" si="156"/>
        <v>0.6</v>
      </c>
      <c r="G2476">
        <f t="shared" si="154"/>
        <v>0.39999999999999997</v>
      </c>
      <c r="H2476">
        <f t="shared" si="155"/>
        <v>0.3</v>
      </c>
      <c r="I2476">
        <f t="shared" si="157"/>
        <v>0.44999999999999996</v>
      </c>
      <c r="J2476" s="154"/>
    </row>
    <row r="2477" spans="1:10">
      <c r="A2477" t="s">
        <v>239</v>
      </c>
      <c r="B2477" s="153" t="s">
        <v>2686</v>
      </c>
      <c r="C2477" s="154">
        <v>3.05</v>
      </c>
      <c r="D2477" s="154">
        <v>0.10048</v>
      </c>
      <c r="E2477" s="154">
        <v>0.01</v>
      </c>
      <c r="F2477" s="155">
        <f t="shared" si="156"/>
        <v>0.6</v>
      </c>
      <c r="G2477">
        <f t="shared" si="154"/>
        <v>0.39999999999999997</v>
      </c>
      <c r="H2477">
        <f t="shared" si="155"/>
        <v>0.3</v>
      </c>
      <c r="I2477">
        <f t="shared" si="157"/>
        <v>0.44999999999999996</v>
      </c>
      <c r="J2477" s="154"/>
    </row>
    <row r="2478" spans="1:10">
      <c r="A2478" t="s">
        <v>239</v>
      </c>
      <c r="B2478" s="153" t="s">
        <v>2687</v>
      </c>
      <c r="C2478" s="154">
        <v>3.19</v>
      </c>
      <c r="D2478" s="154">
        <v>0.10048</v>
      </c>
      <c r="E2478" s="154">
        <v>0.01</v>
      </c>
      <c r="F2478" s="155">
        <f t="shared" si="156"/>
        <v>0.6</v>
      </c>
      <c r="G2478">
        <f t="shared" si="154"/>
        <v>0.39999999999999997</v>
      </c>
      <c r="H2478">
        <f t="shared" si="155"/>
        <v>0.3</v>
      </c>
      <c r="I2478">
        <f t="shared" si="157"/>
        <v>0.44999999999999996</v>
      </c>
      <c r="J2478" s="154"/>
    </row>
    <row r="2479" spans="1:10">
      <c r="A2479" t="s">
        <v>239</v>
      </c>
      <c r="B2479" s="153" t="s">
        <v>2688</v>
      </c>
      <c r="C2479" s="154">
        <v>3.33</v>
      </c>
      <c r="D2479" s="154">
        <v>0.10048</v>
      </c>
      <c r="E2479" s="154">
        <v>0.01</v>
      </c>
      <c r="F2479" s="155">
        <f t="shared" si="156"/>
        <v>0.6</v>
      </c>
      <c r="G2479">
        <f t="shared" si="154"/>
        <v>0.39999999999999997</v>
      </c>
      <c r="H2479">
        <f t="shared" si="155"/>
        <v>0.3</v>
      </c>
      <c r="I2479">
        <f t="shared" si="157"/>
        <v>0.44999999999999996</v>
      </c>
      <c r="J2479" s="154"/>
    </row>
    <row r="2480" spans="1:10">
      <c r="A2480" t="s">
        <v>239</v>
      </c>
      <c r="B2480" s="153" t="s">
        <v>2689</v>
      </c>
      <c r="C2480" s="154">
        <v>3.59</v>
      </c>
      <c r="D2480" s="154">
        <v>0.10048</v>
      </c>
      <c r="E2480" s="154">
        <v>1.2E-2</v>
      </c>
      <c r="F2480" s="155">
        <f t="shared" si="156"/>
        <v>0.72</v>
      </c>
      <c r="G2480">
        <f t="shared" si="154"/>
        <v>0.48</v>
      </c>
      <c r="H2480">
        <f t="shared" si="155"/>
        <v>0.36</v>
      </c>
      <c r="I2480">
        <f t="shared" si="157"/>
        <v>0.54</v>
      </c>
      <c r="J2480" s="154"/>
    </row>
    <row r="2481" spans="1:10">
      <c r="A2481" t="s">
        <v>239</v>
      </c>
      <c r="B2481" s="153" t="s">
        <v>2690</v>
      </c>
      <c r="C2481" s="154">
        <v>3.72</v>
      </c>
      <c r="D2481" s="154">
        <v>0.10048</v>
      </c>
      <c r="E2481" s="154">
        <v>1.2E-2</v>
      </c>
      <c r="F2481" s="155">
        <f t="shared" si="156"/>
        <v>0.72</v>
      </c>
      <c r="G2481">
        <f t="shared" si="154"/>
        <v>0.48</v>
      </c>
      <c r="H2481">
        <f t="shared" si="155"/>
        <v>0.36</v>
      </c>
      <c r="I2481">
        <f t="shared" si="157"/>
        <v>0.54</v>
      </c>
      <c r="J2481" s="154"/>
    </row>
    <row r="2482" spans="1:10">
      <c r="A2482" t="s">
        <v>239</v>
      </c>
      <c r="B2482" s="153" t="s">
        <v>2691</v>
      </c>
      <c r="C2482" s="154">
        <v>4.2</v>
      </c>
      <c r="D2482" s="154">
        <v>0.10048</v>
      </c>
      <c r="E2482" s="154">
        <v>1.2E-2</v>
      </c>
      <c r="F2482" s="155">
        <f t="shared" si="156"/>
        <v>0.72</v>
      </c>
      <c r="G2482">
        <f t="shared" si="154"/>
        <v>0.48</v>
      </c>
      <c r="H2482">
        <f t="shared" si="155"/>
        <v>0.36</v>
      </c>
      <c r="I2482">
        <f t="shared" si="157"/>
        <v>0.54</v>
      </c>
      <c r="J2482" s="154"/>
    </row>
    <row r="2483" spans="1:10">
      <c r="A2483" t="s">
        <v>239</v>
      </c>
      <c r="B2483" s="153" t="s">
        <v>2692</v>
      </c>
      <c r="C2483" s="154">
        <v>4.09</v>
      </c>
      <c r="D2483" s="154">
        <v>0.10048</v>
      </c>
      <c r="E2483" s="154">
        <v>1.2E-2</v>
      </c>
      <c r="F2483" s="155">
        <f t="shared" si="156"/>
        <v>0.72</v>
      </c>
      <c r="G2483">
        <f t="shared" si="154"/>
        <v>0.48</v>
      </c>
      <c r="H2483">
        <f t="shared" si="155"/>
        <v>0.36</v>
      </c>
      <c r="I2483">
        <f t="shared" si="157"/>
        <v>0.54</v>
      </c>
      <c r="J2483" s="154"/>
    </row>
    <row r="2484" spans="1:10">
      <c r="A2484" t="s">
        <v>239</v>
      </c>
      <c r="B2484" s="153" t="s">
        <v>2693</v>
      </c>
      <c r="C2484" s="154">
        <v>4.32</v>
      </c>
      <c r="D2484" s="154">
        <v>0.10048</v>
      </c>
      <c r="E2484" s="154">
        <v>1.2E-2</v>
      </c>
      <c r="F2484" s="155">
        <f t="shared" si="156"/>
        <v>0.72</v>
      </c>
      <c r="G2484">
        <f t="shared" si="154"/>
        <v>0.48</v>
      </c>
      <c r="H2484">
        <f t="shared" si="155"/>
        <v>0.36</v>
      </c>
      <c r="I2484">
        <f t="shared" si="157"/>
        <v>0.54</v>
      </c>
      <c r="J2484" s="154"/>
    </row>
    <row r="2485" spans="1:10">
      <c r="A2485" t="s">
        <v>239</v>
      </c>
      <c r="B2485" s="153" t="s">
        <v>2694</v>
      </c>
      <c r="C2485" s="154">
        <v>4.43</v>
      </c>
      <c r="D2485" s="154">
        <v>0.10048</v>
      </c>
      <c r="E2485" s="154">
        <v>1.2E-2</v>
      </c>
      <c r="F2485" s="155">
        <f t="shared" si="156"/>
        <v>0.72</v>
      </c>
      <c r="G2485">
        <f t="shared" si="154"/>
        <v>0.48</v>
      </c>
      <c r="H2485">
        <f t="shared" si="155"/>
        <v>0.36</v>
      </c>
      <c r="I2485">
        <f t="shared" si="157"/>
        <v>0.54</v>
      </c>
      <c r="J2485" s="154"/>
    </row>
    <row r="2486" spans="1:10">
      <c r="A2486" t="s">
        <v>239</v>
      </c>
      <c r="B2486" s="153" t="s">
        <v>2695</v>
      </c>
      <c r="C2486" s="154">
        <v>4.53</v>
      </c>
      <c r="D2486" s="154">
        <v>0.10048</v>
      </c>
      <c r="E2486" s="154">
        <v>1.2E-2</v>
      </c>
      <c r="F2486" s="155">
        <f t="shared" si="156"/>
        <v>0.72</v>
      </c>
      <c r="G2486">
        <f t="shared" si="154"/>
        <v>0.48</v>
      </c>
      <c r="H2486">
        <f t="shared" si="155"/>
        <v>0.36</v>
      </c>
      <c r="I2486">
        <f t="shared" si="157"/>
        <v>0.54</v>
      </c>
      <c r="J2486" s="154"/>
    </row>
    <row r="2487" spans="1:10">
      <c r="A2487" t="s">
        <v>239</v>
      </c>
      <c r="B2487" s="153" t="s">
        <v>2696</v>
      </c>
      <c r="C2487" s="154">
        <v>5</v>
      </c>
      <c r="D2487" s="154">
        <v>0.10048</v>
      </c>
      <c r="E2487" s="154">
        <v>1.6E-2</v>
      </c>
      <c r="F2487" s="155">
        <f t="shared" si="156"/>
        <v>0.96</v>
      </c>
      <c r="G2487">
        <f t="shared" si="154"/>
        <v>0.6399999999999999</v>
      </c>
      <c r="H2487">
        <f t="shared" si="155"/>
        <v>0.48</v>
      </c>
      <c r="I2487">
        <f t="shared" si="157"/>
        <v>0.72</v>
      </c>
      <c r="J2487" s="154"/>
    </row>
    <row r="2488" spans="1:10">
      <c r="A2488" t="s">
        <v>239</v>
      </c>
      <c r="B2488" s="153" t="s">
        <v>2697</v>
      </c>
      <c r="C2488" s="154">
        <v>5.0999999999999996</v>
      </c>
      <c r="D2488" s="154">
        <v>0.10048</v>
      </c>
      <c r="E2488" s="154">
        <v>1.6E-2</v>
      </c>
      <c r="F2488" s="155">
        <f t="shared" si="156"/>
        <v>0.96</v>
      </c>
      <c r="G2488">
        <f t="shared" si="154"/>
        <v>0.6399999999999999</v>
      </c>
      <c r="H2488">
        <f t="shared" si="155"/>
        <v>0.48</v>
      </c>
      <c r="I2488">
        <f t="shared" si="157"/>
        <v>0.72</v>
      </c>
      <c r="J2488" s="154"/>
    </row>
    <row r="2489" spans="1:10">
      <c r="A2489" t="s">
        <v>239</v>
      </c>
      <c r="B2489" s="153" t="s">
        <v>2698</v>
      </c>
      <c r="C2489" s="154">
        <v>77.400000000000006</v>
      </c>
      <c r="D2489" s="154">
        <v>1.0170459999999999</v>
      </c>
      <c r="E2489" s="154">
        <v>0.21600000000000003</v>
      </c>
      <c r="F2489" s="155">
        <f t="shared" si="156"/>
        <v>12.96</v>
      </c>
      <c r="G2489">
        <f t="shared" si="154"/>
        <v>8.64</v>
      </c>
      <c r="H2489">
        <f t="shared" si="155"/>
        <v>6.48</v>
      </c>
      <c r="I2489">
        <f t="shared" si="157"/>
        <v>9.7200000000000006</v>
      </c>
      <c r="J2489" s="154"/>
    </row>
    <row r="2490" spans="1:10">
      <c r="A2490" t="s">
        <v>239</v>
      </c>
      <c r="B2490" s="153" t="s">
        <v>2699</v>
      </c>
      <c r="C2490" s="154">
        <v>84.9</v>
      </c>
      <c r="D2490" s="154">
        <v>1.0170459999999999</v>
      </c>
      <c r="E2490" s="154">
        <v>0.23599999999999999</v>
      </c>
      <c r="F2490" s="155">
        <f t="shared" si="156"/>
        <v>14.16</v>
      </c>
      <c r="G2490">
        <f t="shared" si="154"/>
        <v>9.44</v>
      </c>
      <c r="H2490">
        <f t="shared" si="155"/>
        <v>7.08</v>
      </c>
      <c r="I2490">
        <f t="shared" si="157"/>
        <v>10.620000000000001</v>
      </c>
      <c r="J2490" s="154"/>
    </row>
    <row r="2491" spans="1:10">
      <c r="A2491" t="s">
        <v>239</v>
      </c>
      <c r="B2491" s="153" t="s">
        <v>2700</v>
      </c>
      <c r="C2491" s="154">
        <v>96</v>
      </c>
      <c r="D2491" s="154">
        <v>1.0170459999999999</v>
      </c>
      <c r="E2491" s="154">
        <v>0.26800000000000002</v>
      </c>
      <c r="F2491" s="155">
        <f t="shared" si="156"/>
        <v>16.080000000000002</v>
      </c>
      <c r="G2491">
        <f t="shared" si="154"/>
        <v>10.72</v>
      </c>
      <c r="H2491">
        <f t="shared" si="155"/>
        <v>8.0400000000000009</v>
      </c>
      <c r="I2491">
        <f t="shared" si="157"/>
        <v>12.060000000000002</v>
      </c>
      <c r="J2491" s="154"/>
    </row>
    <row r="2492" spans="1:10">
      <c r="A2492" t="s">
        <v>239</v>
      </c>
      <c r="B2492" s="153" t="s">
        <v>2701</v>
      </c>
      <c r="C2492" s="154">
        <v>108</v>
      </c>
      <c r="D2492" s="154">
        <v>1.0170459999999999</v>
      </c>
      <c r="E2492" s="154">
        <v>0.30399999999999999</v>
      </c>
      <c r="F2492" s="155">
        <f t="shared" si="156"/>
        <v>18.239999999999998</v>
      </c>
      <c r="G2492">
        <f t="shared" si="154"/>
        <v>12.159999999999998</v>
      </c>
      <c r="H2492">
        <f t="shared" si="155"/>
        <v>9.1199999999999992</v>
      </c>
      <c r="I2492">
        <f t="shared" si="157"/>
        <v>13.68</v>
      </c>
      <c r="J2492" s="154"/>
    </row>
    <row r="2493" spans="1:10">
      <c r="A2493" t="s">
        <v>239</v>
      </c>
      <c r="B2493" s="153" t="s">
        <v>2702</v>
      </c>
      <c r="C2493" s="154">
        <v>121</v>
      </c>
      <c r="D2493" s="154">
        <v>1.0170459999999999</v>
      </c>
      <c r="E2493" s="154">
        <v>0.34</v>
      </c>
      <c r="F2493" s="155">
        <f t="shared" si="156"/>
        <v>20.400000000000002</v>
      </c>
      <c r="G2493">
        <f t="shared" si="154"/>
        <v>13.600000000000001</v>
      </c>
      <c r="H2493">
        <f t="shared" si="155"/>
        <v>10.200000000000001</v>
      </c>
      <c r="I2493">
        <f t="shared" si="157"/>
        <v>15.3</v>
      </c>
      <c r="J2493" s="154"/>
    </row>
    <row r="2494" spans="1:10">
      <c r="A2494" t="s">
        <v>239</v>
      </c>
      <c r="B2494" s="153" t="s">
        <v>2703</v>
      </c>
      <c r="C2494" s="154">
        <v>132</v>
      </c>
      <c r="D2494" s="154">
        <v>1.0170459999999999</v>
      </c>
      <c r="E2494" s="154">
        <v>0.36799999999999999</v>
      </c>
      <c r="F2494" s="155">
        <f t="shared" si="156"/>
        <v>22.08</v>
      </c>
      <c r="G2494">
        <f t="shared" si="154"/>
        <v>14.719999999999999</v>
      </c>
      <c r="H2494">
        <f t="shared" si="155"/>
        <v>11.04</v>
      </c>
      <c r="I2494">
        <f t="shared" si="157"/>
        <v>16.559999999999999</v>
      </c>
      <c r="J2494" s="154"/>
    </row>
    <row r="2495" spans="1:10">
      <c r="A2495" t="s">
        <v>239</v>
      </c>
      <c r="B2495" s="153" t="s">
        <v>2704</v>
      </c>
      <c r="C2495" s="154">
        <v>150</v>
      </c>
      <c r="D2495" s="154">
        <v>1.0170459999999999</v>
      </c>
      <c r="E2495" s="154">
        <v>0.42</v>
      </c>
      <c r="F2495" s="155">
        <f t="shared" si="156"/>
        <v>25.2</v>
      </c>
      <c r="G2495">
        <f t="shared" si="154"/>
        <v>16.799999999999997</v>
      </c>
      <c r="H2495">
        <f t="shared" si="155"/>
        <v>12.6</v>
      </c>
      <c r="I2495">
        <f t="shared" si="157"/>
        <v>18.899999999999999</v>
      </c>
      <c r="J2495" s="154"/>
    </row>
    <row r="2496" spans="1:10">
      <c r="A2496" t="s">
        <v>239</v>
      </c>
      <c r="B2496" s="153" t="s">
        <v>2705</v>
      </c>
      <c r="C2496" s="154">
        <v>165</v>
      </c>
      <c r="D2496" s="154">
        <v>1.0170459999999999</v>
      </c>
      <c r="E2496" s="154">
        <v>0.46399999999999997</v>
      </c>
      <c r="F2496" s="155">
        <f t="shared" si="156"/>
        <v>27.839999999999996</v>
      </c>
      <c r="G2496">
        <f t="shared" si="154"/>
        <v>18.559999999999995</v>
      </c>
      <c r="H2496">
        <f t="shared" si="155"/>
        <v>13.919999999999998</v>
      </c>
      <c r="I2496">
        <f t="shared" si="157"/>
        <v>20.879999999999995</v>
      </c>
      <c r="J2496" s="154"/>
    </row>
    <row r="2497" spans="1:10">
      <c r="A2497" t="s">
        <v>239</v>
      </c>
      <c r="B2497" s="153" t="s">
        <v>2706</v>
      </c>
      <c r="C2497" s="154">
        <v>184</v>
      </c>
      <c r="D2497" s="154">
        <v>1.0170459999999999</v>
      </c>
      <c r="E2497" s="154">
        <v>0.51600000000000001</v>
      </c>
      <c r="F2497" s="155">
        <f t="shared" si="156"/>
        <v>30.96</v>
      </c>
      <c r="G2497">
        <f t="shared" si="154"/>
        <v>20.64</v>
      </c>
      <c r="H2497">
        <f t="shared" si="155"/>
        <v>15.48</v>
      </c>
      <c r="I2497">
        <f t="shared" si="157"/>
        <v>23.22</v>
      </c>
      <c r="J2497" s="154"/>
    </row>
    <row r="2498" spans="1:10">
      <c r="A2498" t="s">
        <v>239</v>
      </c>
      <c r="B2498" s="153" t="s">
        <v>2707</v>
      </c>
      <c r="C2498" s="154">
        <v>204</v>
      </c>
      <c r="D2498" s="154">
        <v>1.0170459999999999</v>
      </c>
      <c r="E2498" s="154">
        <v>0.57199999999999995</v>
      </c>
      <c r="F2498" s="155">
        <f t="shared" si="156"/>
        <v>34.32</v>
      </c>
      <c r="G2498">
        <f t="shared" ref="G2498:G2561" si="158">40/60*F2498</f>
        <v>22.88</v>
      </c>
      <c r="H2498">
        <f t="shared" ref="H2498:H2561" si="159">(30/60*F2498)</f>
        <v>17.16</v>
      </c>
      <c r="I2498">
        <f t="shared" si="157"/>
        <v>25.740000000000002</v>
      </c>
      <c r="J2498" s="154"/>
    </row>
    <row r="2499" spans="1:10">
      <c r="A2499" t="s">
        <v>239</v>
      </c>
      <c r="B2499" s="153" t="s">
        <v>2707</v>
      </c>
      <c r="C2499" s="154">
        <v>204</v>
      </c>
      <c r="D2499" s="154">
        <v>1.0170459999999999</v>
      </c>
      <c r="E2499" s="154">
        <v>0.57199999999999995</v>
      </c>
      <c r="F2499" s="155">
        <f t="shared" ref="F2499:F2562" si="160">E2499*60</f>
        <v>34.32</v>
      </c>
      <c r="G2499">
        <f t="shared" si="158"/>
        <v>22.88</v>
      </c>
      <c r="H2499">
        <f t="shared" si="159"/>
        <v>17.16</v>
      </c>
      <c r="I2499">
        <f t="shared" ref="I2499:I2562" si="161">45/60*F2499</f>
        <v>25.740000000000002</v>
      </c>
      <c r="J2499" s="154"/>
    </row>
    <row r="2500" spans="1:10">
      <c r="A2500" t="s">
        <v>239</v>
      </c>
      <c r="B2500" s="153" t="s">
        <v>2708</v>
      </c>
      <c r="C2500" s="154">
        <v>28.4</v>
      </c>
      <c r="D2500" s="154">
        <v>1.0170459999999999</v>
      </c>
      <c r="E2500" s="154">
        <v>0.08</v>
      </c>
      <c r="F2500" s="155">
        <f t="shared" si="160"/>
        <v>4.8</v>
      </c>
      <c r="G2500">
        <f t="shared" si="158"/>
        <v>3.1999999999999997</v>
      </c>
      <c r="H2500">
        <f t="shared" si="159"/>
        <v>2.4</v>
      </c>
      <c r="I2500">
        <f t="shared" si="161"/>
        <v>3.5999999999999996</v>
      </c>
      <c r="J2500" s="154"/>
    </row>
    <row r="2501" spans="1:10">
      <c r="A2501" t="s">
        <v>239</v>
      </c>
      <c r="B2501" s="153" t="s">
        <v>2709</v>
      </c>
      <c r="C2501" s="154">
        <v>217</v>
      </c>
      <c r="D2501" s="154">
        <v>1.0170459999999999</v>
      </c>
      <c r="E2501" s="154">
        <v>0.60799999999999998</v>
      </c>
      <c r="F2501" s="155">
        <f t="shared" si="160"/>
        <v>36.479999999999997</v>
      </c>
      <c r="G2501">
        <f t="shared" si="158"/>
        <v>24.319999999999997</v>
      </c>
      <c r="H2501">
        <f t="shared" si="159"/>
        <v>18.239999999999998</v>
      </c>
      <c r="I2501">
        <f t="shared" si="161"/>
        <v>27.36</v>
      </c>
      <c r="J2501" s="154"/>
    </row>
    <row r="2502" spans="1:10">
      <c r="A2502" t="s">
        <v>239</v>
      </c>
      <c r="B2502" s="153" t="s">
        <v>2710</v>
      </c>
      <c r="C2502" s="154">
        <v>230</v>
      </c>
      <c r="D2502" s="154">
        <v>1.0170459999999999</v>
      </c>
      <c r="E2502" s="154">
        <v>0.64400000000000002</v>
      </c>
      <c r="F2502" s="155">
        <f t="shared" si="160"/>
        <v>38.64</v>
      </c>
      <c r="G2502">
        <f t="shared" si="158"/>
        <v>25.759999999999998</v>
      </c>
      <c r="H2502">
        <f t="shared" si="159"/>
        <v>19.32</v>
      </c>
      <c r="I2502">
        <f t="shared" si="161"/>
        <v>28.98</v>
      </c>
      <c r="J2502" s="154"/>
    </row>
    <row r="2503" spans="1:10">
      <c r="A2503" t="s">
        <v>239</v>
      </c>
      <c r="B2503" s="153" t="s">
        <v>2710</v>
      </c>
      <c r="C2503" s="154">
        <v>230</v>
      </c>
      <c r="D2503" s="154">
        <v>1.0170459999999999</v>
      </c>
      <c r="E2503" s="154">
        <v>0.64400000000000002</v>
      </c>
      <c r="F2503" s="155">
        <f t="shared" si="160"/>
        <v>38.64</v>
      </c>
      <c r="G2503">
        <f t="shared" si="158"/>
        <v>25.759999999999998</v>
      </c>
      <c r="H2503">
        <f t="shared" si="159"/>
        <v>19.32</v>
      </c>
      <c r="I2503">
        <f t="shared" si="161"/>
        <v>28.98</v>
      </c>
      <c r="J2503" s="154"/>
    </row>
    <row r="2504" spans="1:10">
      <c r="A2504" t="s">
        <v>239</v>
      </c>
      <c r="B2504" s="153" t="s">
        <v>2711</v>
      </c>
      <c r="C2504" s="154">
        <v>256</v>
      </c>
      <c r="D2504" s="154">
        <v>1.0170459999999999</v>
      </c>
      <c r="E2504" s="154">
        <v>0.71599999999999997</v>
      </c>
      <c r="F2504" s="155">
        <f t="shared" si="160"/>
        <v>42.96</v>
      </c>
      <c r="G2504">
        <f t="shared" si="158"/>
        <v>28.64</v>
      </c>
      <c r="H2504">
        <f t="shared" si="159"/>
        <v>21.48</v>
      </c>
      <c r="I2504">
        <f t="shared" si="161"/>
        <v>32.22</v>
      </c>
      <c r="J2504" s="154"/>
    </row>
    <row r="2505" spans="1:10">
      <c r="A2505" t="s">
        <v>239</v>
      </c>
      <c r="B2505" s="153" t="s">
        <v>2712</v>
      </c>
      <c r="C2505" s="154">
        <v>35.4</v>
      </c>
      <c r="D2505" s="154">
        <v>1.0170459999999999</v>
      </c>
      <c r="E2505" s="154">
        <v>0.1</v>
      </c>
      <c r="F2505" s="155">
        <f t="shared" si="160"/>
        <v>6</v>
      </c>
      <c r="G2505">
        <f t="shared" si="158"/>
        <v>4</v>
      </c>
      <c r="H2505">
        <f t="shared" si="159"/>
        <v>3</v>
      </c>
      <c r="I2505">
        <f t="shared" si="161"/>
        <v>4.5</v>
      </c>
      <c r="J2505" s="154"/>
    </row>
    <row r="2506" spans="1:10">
      <c r="A2506" t="s">
        <v>239</v>
      </c>
      <c r="B2506" s="153" t="s">
        <v>2713</v>
      </c>
      <c r="C2506" s="154">
        <v>280</v>
      </c>
      <c r="D2506" s="154">
        <v>1.0170459999999999</v>
      </c>
      <c r="E2506" s="154">
        <v>0.78400000000000003</v>
      </c>
      <c r="F2506" s="155">
        <f t="shared" si="160"/>
        <v>47.04</v>
      </c>
      <c r="G2506">
        <f t="shared" si="158"/>
        <v>31.36</v>
      </c>
      <c r="H2506">
        <f t="shared" si="159"/>
        <v>23.52</v>
      </c>
      <c r="I2506">
        <f t="shared" si="161"/>
        <v>35.28</v>
      </c>
      <c r="J2506" s="154"/>
    </row>
    <row r="2507" spans="1:10">
      <c r="A2507" t="s">
        <v>239</v>
      </c>
      <c r="B2507" s="153" t="s">
        <v>2714</v>
      </c>
      <c r="C2507" s="154">
        <v>310</v>
      </c>
      <c r="D2507" s="154">
        <v>1.0170459999999999</v>
      </c>
      <c r="E2507" s="154">
        <v>0.86799999999999999</v>
      </c>
      <c r="F2507" s="155">
        <f t="shared" si="160"/>
        <v>52.08</v>
      </c>
      <c r="G2507">
        <f t="shared" si="158"/>
        <v>34.72</v>
      </c>
      <c r="H2507">
        <f t="shared" si="159"/>
        <v>26.04</v>
      </c>
      <c r="I2507">
        <f t="shared" si="161"/>
        <v>39.06</v>
      </c>
      <c r="J2507" s="154"/>
    </row>
    <row r="2508" spans="1:10">
      <c r="A2508" t="s">
        <v>239</v>
      </c>
      <c r="B2508" s="153" t="s">
        <v>2715</v>
      </c>
      <c r="C2508" s="154">
        <v>44</v>
      </c>
      <c r="D2508" s="154">
        <v>1.0170459999999999</v>
      </c>
      <c r="E2508" s="154">
        <v>0.124</v>
      </c>
      <c r="F2508" s="155">
        <f t="shared" si="160"/>
        <v>7.4399999999999995</v>
      </c>
      <c r="G2508">
        <f t="shared" si="158"/>
        <v>4.9599999999999991</v>
      </c>
      <c r="H2508">
        <f t="shared" si="159"/>
        <v>3.7199999999999998</v>
      </c>
      <c r="I2508">
        <f t="shared" si="161"/>
        <v>5.58</v>
      </c>
      <c r="J2508" s="154"/>
    </row>
    <row r="2509" spans="1:10">
      <c r="A2509" t="s">
        <v>239</v>
      </c>
      <c r="B2509" s="153" t="s">
        <v>2716</v>
      </c>
      <c r="C2509" s="154">
        <v>338</v>
      </c>
      <c r="D2509" s="154">
        <v>1.0170459999999999</v>
      </c>
      <c r="E2509" s="154">
        <v>0.94800000000000006</v>
      </c>
      <c r="F2509" s="155">
        <f t="shared" si="160"/>
        <v>56.88</v>
      </c>
      <c r="G2509">
        <f t="shared" si="158"/>
        <v>37.92</v>
      </c>
      <c r="H2509">
        <f t="shared" si="159"/>
        <v>28.44</v>
      </c>
      <c r="I2509">
        <f t="shared" si="161"/>
        <v>42.660000000000004</v>
      </c>
      <c r="J2509" s="154"/>
    </row>
    <row r="2510" spans="1:10">
      <c r="A2510" t="s">
        <v>239</v>
      </c>
      <c r="B2510" s="153" t="s">
        <v>2717</v>
      </c>
      <c r="C2510" s="154">
        <v>365</v>
      </c>
      <c r="D2510" s="154">
        <v>1.0170459999999999</v>
      </c>
      <c r="E2510" s="154">
        <v>1.024</v>
      </c>
      <c r="F2510" s="155">
        <f t="shared" si="160"/>
        <v>61.44</v>
      </c>
      <c r="G2510">
        <f t="shared" si="158"/>
        <v>40.959999999999994</v>
      </c>
      <c r="H2510">
        <f t="shared" si="159"/>
        <v>30.72</v>
      </c>
      <c r="I2510">
        <f t="shared" si="161"/>
        <v>46.08</v>
      </c>
      <c r="J2510" s="154"/>
    </row>
    <row r="2511" spans="1:10">
      <c r="A2511" t="s">
        <v>239</v>
      </c>
      <c r="B2511" s="153" t="s">
        <v>2718</v>
      </c>
      <c r="C2511" s="154">
        <v>390</v>
      </c>
      <c r="D2511" s="154">
        <v>1.0170459999999999</v>
      </c>
      <c r="E2511" s="154">
        <v>1.0920000000000001</v>
      </c>
      <c r="F2511" s="155">
        <f t="shared" si="160"/>
        <v>65.52000000000001</v>
      </c>
      <c r="G2511">
        <f t="shared" si="158"/>
        <v>43.680000000000007</v>
      </c>
      <c r="H2511">
        <f t="shared" si="159"/>
        <v>32.760000000000005</v>
      </c>
      <c r="I2511">
        <f t="shared" si="161"/>
        <v>49.140000000000008</v>
      </c>
      <c r="J2511" s="154"/>
    </row>
    <row r="2512" spans="1:10">
      <c r="A2512" t="s">
        <v>239</v>
      </c>
      <c r="B2512" s="153" t="s">
        <v>2719</v>
      </c>
      <c r="C2512" s="154">
        <v>415</v>
      </c>
      <c r="D2512" s="154">
        <v>1.0170459999999999</v>
      </c>
      <c r="E2512" s="154">
        <v>1.1640000000000001</v>
      </c>
      <c r="F2512" s="155">
        <f t="shared" si="160"/>
        <v>69.84</v>
      </c>
      <c r="G2512">
        <f t="shared" si="158"/>
        <v>46.56</v>
      </c>
      <c r="H2512">
        <f t="shared" si="159"/>
        <v>34.92</v>
      </c>
      <c r="I2512">
        <f t="shared" si="161"/>
        <v>52.38</v>
      </c>
      <c r="J2512" s="154"/>
    </row>
    <row r="2513" spans="1:10">
      <c r="A2513" t="s">
        <v>239</v>
      </c>
      <c r="B2513" s="153" t="s">
        <v>2720</v>
      </c>
      <c r="C2513" s="154">
        <v>55.5</v>
      </c>
      <c r="D2513" s="154">
        <v>1.0170459999999999</v>
      </c>
      <c r="E2513" s="154">
        <v>0.156</v>
      </c>
      <c r="F2513" s="155">
        <f t="shared" si="160"/>
        <v>9.36</v>
      </c>
      <c r="G2513">
        <f t="shared" si="158"/>
        <v>6.2399999999999993</v>
      </c>
      <c r="H2513">
        <f t="shared" si="159"/>
        <v>4.68</v>
      </c>
      <c r="I2513">
        <f t="shared" si="161"/>
        <v>7.02</v>
      </c>
      <c r="J2513" s="154"/>
    </row>
    <row r="2514" spans="1:10">
      <c r="A2514" t="s">
        <v>239</v>
      </c>
      <c r="B2514" s="153" t="s">
        <v>2721</v>
      </c>
      <c r="C2514" s="154">
        <v>62.3</v>
      </c>
      <c r="D2514" s="154">
        <v>1.0170459999999999</v>
      </c>
      <c r="E2514" s="154">
        <v>0.17599999999999999</v>
      </c>
      <c r="F2514" s="155">
        <f t="shared" si="160"/>
        <v>10.559999999999999</v>
      </c>
      <c r="G2514">
        <f t="shared" si="158"/>
        <v>7.0399999999999991</v>
      </c>
      <c r="H2514">
        <f t="shared" si="159"/>
        <v>5.2799999999999994</v>
      </c>
      <c r="I2514">
        <f t="shared" si="161"/>
        <v>7.919999999999999</v>
      </c>
      <c r="J2514" s="154"/>
    </row>
    <row r="2515" spans="1:10">
      <c r="A2515" t="s">
        <v>239</v>
      </c>
      <c r="B2515" s="153" t="s">
        <v>2722</v>
      </c>
      <c r="C2515" s="154">
        <v>68.400000000000006</v>
      </c>
      <c r="D2515" s="154">
        <v>1.0170459999999999</v>
      </c>
      <c r="E2515" s="154">
        <v>0.192</v>
      </c>
      <c r="F2515" s="155">
        <f t="shared" si="160"/>
        <v>11.52</v>
      </c>
      <c r="G2515">
        <f t="shared" si="158"/>
        <v>7.68</v>
      </c>
      <c r="H2515">
        <f t="shared" si="159"/>
        <v>5.76</v>
      </c>
      <c r="I2515">
        <f t="shared" si="161"/>
        <v>8.64</v>
      </c>
      <c r="J2515" s="154"/>
    </row>
    <row r="2516" spans="1:10">
      <c r="A2516" t="s">
        <v>239</v>
      </c>
      <c r="B2516" s="153" t="s">
        <v>2723</v>
      </c>
      <c r="C2516" s="154">
        <v>0.79</v>
      </c>
      <c r="D2516" s="154">
        <v>0.10362</v>
      </c>
      <c r="E2516" s="154">
        <v>0.01</v>
      </c>
      <c r="F2516" s="155">
        <f t="shared" si="160"/>
        <v>0.6</v>
      </c>
      <c r="G2516">
        <f t="shared" si="158"/>
        <v>0.39999999999999997</v>
      </c>
      <c r="H2516">
        <f t="shared" si="159"/>
        <v>0.3</v>
      </c>
      <c r="I2516">
        <f t="shared" si="161"/>
        <v>0.44999999999999996</v>
      </c>
      <c r="J2516" s="154"/>
    </row>
    <row r="2517" spans="1:10">
      <c r="A2517" t="s">
        <v>239</v>
      </c>
      <c r="B2517" s="153" t="s">
        <v>2724</v>
      </c>
      <c r="C2517" s="154">
        <v>1.17</v>
      </c>
      <c r="D2517" s="154">
        <v>0.10362</v>
      </c>
      <c r="E2517" s="154">
        <v>0.01</v>
      </c>
      <c r="F2517" s="155">
        <f t="shared" si="160"/>
        <v>0.6</v>
      </c>
      <c r="G2517">
        <f t="shared" si="158"/>
        <v>0.39999999999999997</v>
      </c>
      <c r="H2517">
        <f t="shared" si="159"/>
        <v>0.3</v>
      </c>
      <c r="I2517">
        <f t="shared" si="161"/>
        <v>0.44999999999999996</v>
      </c>
      <c r="J2517" s="154"/>
    </row>
    <row r="2518" spans="1:10">
      <c r="A2518" t="s">
        <v>239</v>
      </c>
      <c r="B2518" s="153" t="s">
        <v>2725</v>
      </c>
      <c r="C2518" s="154">
        <v>1.53</v>
      </c>
      <c r="D2518" s="154">
        <v>0.10362</v>
      </c>
      <c r="E2518" s="154">
        <v>0.01</v>
      </c>
      <c r="F2518" s="155">
        <f t="shared" si="160"/>
        <v>0.6</v>
      </c>
      <c r="G2518">
        <f t="shared" si="158"/>
        <v>0.39999999999999997</v>
      </c>
      <c r="H2518">
        <f t="shared" si="159"/>
        <v>0.3</v>
      </c>
      <c r="I2518">
        <f t="shared" si="161"/>
        <v>0.44999999999999996</v>
      </c>
      <c r="J2518" s="154"/>
    </row>
    <row r="2519" spans="1:10">
      <c r="A2519" t="s">
        <v>239</v>
      </c>
      <c r="B2519" s="153" t="s">
        <v>2726</v>
      </c>
      <c r="C2519" s="154">
        <v>1.88</v>
      </c>
      <c r="D2519" s="154">
        <v>0.10362</v>
      </c>
      <c r="E2519" s="154">
        <v>0.01</v>
      </c>
      <c r="F2519" s="155">
        <f t="shared" si="160"/>
        <v>0.6</v>
      </c>
      <c r="G2519">
        <f t="shared" si="158"/>
        <v>0.39999999999999997</v>
      </c>
      <c r="H2519">
        <f t="shared" si="159"/>
        <v>0.3</v>
      </c>
      <c r="I2519">
        <f t="shared" si="161"/>
        <v>0.44999999999999996</v>
      </c>
      <c r="J2519" s="154"/>
    </row>
    <row r="2520" spans="1:10">
      <c r="A2520" t="s">
        <v>239</v>
      </c>
      <c r="B2520" s="153" t="s">
        <v>2727</v>
      </c>
      <c r="C2520" s="154">
        <v>2.2200000000000002</v>
      </c>
      <c r="D2520" s="154">
        <v>0.10362</v>
      </c>
      <c r="E2520" s="154">
        <v>0.01</v>
      </c>
      <c r="F2520" s="155">
        <f t="shared" si="160"/>
        <v>0.6</v>
      </c>
      <c r="G2520">
        <f t="shared" si="158"/>
        <v>0.39999999999999997</v>
      </c>
      <c r="H2520">
        <f t="shared" si="159"/>
        <v>0.3</v>
      </c>
      <c r="I2520">
        <f t="shared" si="161"/>
        <v>0.44999999999999996</v>
      </c>
      <c r="J2520" s="154"/>
    </row>
    <row r="2521" spans="1:10">
      <c r="A2521" t="s">
        <v>239</v>
      </c>
      <c r="B2521" s="153" t="s">
        <v>2728</v>
      </c>
      <c r="C2521" s="154">
        <v>2.38</v>
      </c>
      <c r="D2521" s="154">
        <v>0.10362</v>
      </c>
      <c r="E2521" s="154">
        <v>0.01</v>
      </c>
      <c r="F2521" s="155">
        <f t="shared" si="160"/>
        <v>0.6</v>
      </c>
      <c r="G2521">
        <f t="shared" si="158"/>
        <v>0.39999999999999997</v>
      </c>
      <c r="H2521">
        <f t="shared" si="159"/>
        <v>0.3</v>
      </c>
      <c r="I2521">
        <f t="shared" si="161"/>
        <v>0.44999999999999996</v>
      </c>
      <c r="J2521" s="154"/>
    </row>
    <row r="2522" spans="1:10">
      <c r="A2522" t="s">
        <v>239</v>
      </c>
      <c r="B2522" s="153" t="s">
        <v>2729</v>
      </c>
      <c r="C2522" s="154">
        <v>2.5499999999999998</v>
      </c>
      <c r="D2522" s="154">
        <v>0.10362</v>
      </c>
      <c r="E2522" s="154">
        <v>0.01</v>
      </c>
      <c r="F2522" s="155">
        <f t="shared" si="160"/>
        <v>0.6</v>
      </c>
      <c r="G2522">
        <f t="shared" si="158"/>
        <v>0.39999999999999997</v>
      </c>
      <c r="H2522">
        <f t="shared" si="159"/>
        <v>0.3</v>
      </c>
      <c r="I2522">
        <f t="shared" si="161"/>
        <v>0.44999999999999996</v>
      </c>
      <c r="J2522" s="154"/>
    </row>
    <row r="2523" spans="1:10">
      <c r="A2523" t="s">
        <v>239</v>
      </c>
      <c r="B2523" s="153" t="s">
        <v>2730</v>
      </c>
      <c r="C2523" s="154">
        <v>2.86</v>
      </c>
      <c r="D2523" s="154">
        <v>0.10362</v>
      </c>
      <c r="E2523" s="154">
        <v>0.01</v>
      </c>
      <c r="F2523" s="155">
        <f t="shared" si="160"/>
        <v>0.6</v>
      </c>
      <c r="G2523">
        <f t="shared" si="158"/>
        <v>0.39999999999999997</v>
      </c>
      <c r="H2523">
        <f t="shared" si="159"/>
        <v>0.3</v>
      </c>
      <c r="I2523">
        <f t="shared" si="161"/>
        <v>0.44999999999999996</v>
      </c>
      <c r="J2523" s="154"/>
    </row>
    <row r="2524" spans="1:10">
      <c r="A2524" t="s">
        <v>239</v>
      </c>
      <c r="B2524" s="153" t="s">
        <v>2731</v>
      </c>
      <c r="C2524" s="154">
        <v>3.16</v>
      </c>
      <c r="D2524" s="154">
        <v>0.10362</v>
      </c>
      <c r="E2524" s="154">
        <v>0.01</v>
      </c>
      <c r="F2524" s="155">
        <f t="shared" si="160"/>
        <v>0.6</v>
      </c>
      <c r="G2524">
        <f t="shared" si="158"/>
        <v>0.39999999999999997</v>
      </c>
      <c r="H2524">
        <f t="shared" si="159"/>
        <v>0.3</v>
      </c>
      <c r="I2524">
        <f t="shared" si="161"/>
        <v>0.44999999999999996</v>
      </c>
      <c r="J2524" s="154"/>
    </row>
    <row r="2525" spans="1:10">
      <c r="A2525" t="s">
        <v>239</v>
      </c>
      <c r="B2525" s="153" t="s">
        <v>2732</v>
      </c>
      <c r="C2525" s="154">
        <v>3.45</v>
      </c>
      <c r="D2525" s="154">
        <v>0.10362</v>
      </c>
      <c r="E2525" s="154">
        <v>0.01</v>
      </c>
      <c r="F2525" s="155">
        <f t="shared" si="160"/>
        <v>0.6</v>
      </c>
      <c r="G2525">
        <f t="shared" si="158"/>
        <v>0.39999999999999997</v>
      </c>
      <c r="H2525">
        <f t="shared" si="159"/>
        <v>0.3</v>
      </c>
      <c r="I2525">
        <f t="shared" si="161"/>
        <v>0.44999999999999996</v>
      </c>
      <c r="J2525" s="154"/>
    </row>
    <row r="2526" spans="1:10">
      <c r="A2526" t="s">
        <v>239</v>
      </c>
      <c r="B2526" s="153" t="s">
        <v>2733</v>
      </c>
      <c r="C2526" s="154">
        <v>4.0999999999999996</v>
      </c>
      <c r="D2526" s="154">
        <v>0.10362</v>
      </c>
      <c r="E2526" s="154">
        <v>1.2E-2</v>
      </c>
      <c r="F2526" s="155">
        <f t="shared" si="160"/>
        <v>0.72</v>
      </c>
      <c r="G2526">
        <f t="shared" si="158"/>
        <v>0.48</v>
      </c>
      <c r="H2526">
        <f t="shared" si="159"/>
        <v>0.36</v>
      </c>
      <c r="I2526">
        <f t="shared" si="161"/>
        <v>0.54</v>
      </c>
      <c r="J2526" s="154"/>
    </row>
    <row r="2527" spans="1:10">
      <c r="A2527" t="s">
        <v>239</v>
      </c>
      <c r="B2527" s="153" t="s">
        <v>2734</v>
      </c>
      <c r="C2527" s="154">
        <v>4.25</v>
      </c>
      <c r="D2527" s="154">
        <v>0.10362</v>
      </c>
      <c r="E2527" s="154">
        <v>1.2E-2</v>
      </c>
      <c r="F2527" s="155">
        <f t="shared" si="160"/>
        <v>0.72</v>
      </c>
      <c r="G2527">
        <f t="shared" si="158"/>
        <v>0.48</v>
      </c>
      <c r="H2527">
        <f t="shared" si="159"/>
        <v>0.36</v>
      </c>
      <c r="I2527">
        <f t="shared" si="161"/>
        <v>0.54</v>
      </c>
      <c r="J2527" s="154"/>
    </row>
    <row r="2528" spans="1:10">
      <c r="A2528" t="s">
        <v>239</v>
      </c>
      <c r="B2528" s="153" t="s">
        <v>2735</v>
      </c>
      <c r="C2528" s="154">
        <v>4.49</v>
      </c>
      <c r="D2528" s="154">
        <v>0.10362</v>
      </c>
      <c r="E2528" s="154">
        <v>1.2E-2</v>
      </c>
      <c r="F2528" s="155">
        <f t="shared" si="160"/>
        <v>0.72</v>
      </c>
      <c r="G2528">
        <f t="shared" si="158"/>
        <v>0.48</v>
      </c>
      <c r="H2528">
        <f t="shared" si="159"/>
        <v>0.36</v>
      </c>
      <c r="I2528">
        <f t="shared" si="161"/>
        <v>0.54</v>
      </c>
      <c r="J2528" s="154"/>
    </row>
    <row r="2529" spans="1:10">
      <c r="A2529" t="s">
        <v>239</v>
      </c>
      <c r="B2529" s="153" t="s">
        <v>2736</v>
      </c>
      <c r="C2529" s="154">
        <v>5.33</v>
      </c>
      <c r="D2529" s="154">
        <v>0.10362</v>
      </c>
      <c r="E2529" s="154">
        <v>1.6E-2</v>
      </c>
      <c r="F2529" s="155">
        <f t="shared" si="160"/>
        <v>0.96</v>
      </c>
      <c r="G2529">
        <f t="shared" si="158"/>
        <v>0.6399999999999999</v>
      </c>
      <c r="H2529">
        <f t="shared" si="159"/>
        <v>0.48</v>
      </c>
      <c r="I2529">
        <f t="shared" si="161"/>
        <v>0.72</v>
      </c>
      <c r="J2529" s="154"/>
    </row>
    <row r="2530" spans="1:10">
      <c r="A2530" t="s">
        <v>239</v>
      </c>
      <c r="B2530" s="153" t="s">
        <v>2737</v>
      </c>
      <c r="C2530" s="154">
        <v>1.78</v>
      </c>
      <c r="D2530" s="154">
        <v>0.105818</v>
      </c>
      <c r="E2530" s="154">
        <v>0.01</v>
      </c>
      <c r="F2530" s="155">
        <f t="shared" si="160"/>
        <v>0.6</v>
      </c>
      <c r="G2530">
        <f t="shared" si="158"/>
        <v>0.39999999999999997</v>
      </c>
      <c r="H2530">
        <f t="shared" si="159"/>
        <v>0.3</v>
      </c>
      <c r="I2530">
        <f t="shared" si="161"/>
        <v>0.44999999999999996</v>
      </c>
      <c r="J2530" s="154"/>
    </row>
    <row r="2531" spans="1:10">
      <c r="A2531" t="s">
        <v>239</v>
      </c>
      <c r="B2531" s="153" t="s">
        <v>2738</v>
      </c>
      <c r="C2531" s="154">
        <v>1.99</v>
      </c>
      <c r="D2531" s="154">
        <v>0.105818</v>
      </c>
      <c r="E2531" s="154">
        <v>0.01</v>
      </c>
      <c r="F2531" s="155">
        <f t="shared" si="160"/>
        <v>0.6</v>
      </c>
      <c r="G2531">
        <f t="shared" si="158"/>
        <v>0.39999999999999997</v>
      </c>
      <c r="H2531">
        <f t="shared" si="159"/>
        <v>0.3</v>
      </c>
      <c r="I2531">
        <f t="shared" si="161"/>
        <v>0.44999999999999996</v>
      </c>
      <c r="J2531" s="154"/>
    </row>
    <row r="2532" spans="1:10">
      <c r="A2532" t="s">
        <v>239</v>
      </c>
      <c r="B2532" s="153" t="s">
        <v>2739</v>
      </c>
      <c r="C2532" s="154">
        <v>2.2000000000000002</v>
      </c>
      <c r="D2532" s="154">
        <v>0.105818</v>
      </c>
      <c r="E2532" s="154">
        <v>0.01</v>
      </c>
      <c r="F2532" s="155">
        <f t="shared" si="160"/>
        <v>0.6</v>
      </c>
      <c r="G2532">
        <f t="shared" si="158"/>
        <v>0.39999999999999997</v>
      </c>
      <c r="H2532">
        <f t="shared" si="159"/>
        <v>0.3</v>
      </c>
      <c r="I2532">
        <f t="shared" si="161"/>
        <v>0.44999999999999996</v>
      </c>
      <c r="J2532" s="154"/>
    </row>
    <row r="2533" spans="1:10">
      <c r="A2533" t="s">
        <v>239</v>
      </c>
      <c r="B2533" s="153" t="s">
        <v>2740</v>
      </c>
      <c r="C2533" s="154">
        <v>2.41</v>
      </c>
      <c r="D2533" s="154">
        <v>0.105818</v>
      </c>
      <c r="E2533" s="154">
        <v>0.01</v>
      </c>
      <c r="F2533" s="155">
        <f t="shared" si="160"/>
        <v>0.6</v>
      </c>
      <c r="G2533">
        <f t="shared" si="158"/>
        <v>0.39999999999999997</v>
      </c>
      <c r="H2533">
        <f t="shared" si="159"/>
        <v>0.3</v>
      </c>
      <c r="I2533">
        <f t="shared" si="161"/>
        <v>0.44999999999999996</v>
      </c>
      <c r="J2533" s="154"/>
    </row>
    <row r="2534" spans="1:10">
      <c r="A2534" t="s">
        <v>239</v>
      </c>
      <c r="B2534" s="153" t="s">
        <v>2740</v>
      </c>
      <c r="C2534" s="154">
        <v>2.41</v>
      </c>
      <c r="D2534" s="154">
        <v>0.105818</v>
      </c>
      <c r="E2534" s="154">
        <v>0.01</v>
      </c>
      <c r="F2534" s="155">
        <f t="shared" si="160"/>
        <v>0.6</v>
      </c>
      <c r="G2534">
        <f t="shared" si="158"/>
        <v>0.39999999999999997</v>
      </c>
      <c r="H2534">
        <f t="shared" si="159"/>
        <v>0.3</v>
      </c>
      <c r="I2534">
        <f t="shared" si="161"/>
        <v>0.44999999999999996</v>
      </c>
      <c r="J2534" s="154"/>
    </row>
    <row r="2535" spans="1:10">
      <c r="A2535" t="s">
        <v>239</v>
      </c>
      <c r="B2535" s="153" t="s">
        <v>2741</v>
      </c>
      <c r="C2535" s="154">
        <v>2.67</v>
      </c>
      <c r="D2535" s="154">
        <v>0.105818</v>
      </c>
      <c r="E2535" s="154">
        <v>0.01</v>
      </c>
      <c r="F2535" s="155">
        <f t="shared" si="160"/>
        <v>0.6</v>
      </c>
      <c r="G2535">
        <f t="shared" si="158"/>
        <v>0.39999999999999997</v>
      </c>
      <c r="H2535">
        <f t="shared" si="159"/>
        <v>0.3</v>
      </c>
      <c r="I2535">
        <f t="shared" si="161"/>
        <v>0.44999999999999996</v>
      </c>
      <c r="J2535" s="154"/>
    </row>
    <row r="2536" spans="1:10">
      <c r="A2536" t="s">
        <v>239</v>
      </c>
      <c r="B2536" s="153" t="s">
        <v>2742</v>
      </c>
      <c r="C2536" s="154">
        <v>2.93</v>
      </c>
      <c r="D2536" s="154">
        <v>0.105818</v>
      </c>
      <c r="E2536" s="154">
        <v>0.01</v>
      </c>
      <c r="F2536" s="155">
        <f t="shared" si="160"/>
        <v>0.6</v>
      </c>
      <c r="G2536">
        <f t="shared" si="158"/>
        <v>0.39999999999999997</v>
      </c>
      <c r="H2536">
        <f t="shared" si="159"/>
        <v>0.3</v>
      </c>
      <c r="I2536">
        <f t="shared" si="161"/>
        <v>0.44999999999999996</v>
      </c>
      <c r="J2536" s="154"/>
    </row>
    <row r="2537" spans="1:10">
      <c r="A2537" t="s">
        <v>239</v>
      </c>
      <c r="B2537" s="153" t="s">
        <v>2743</v>
      </c>
      <c r="C2537" s="154">
        <v>3.24</v>
      </c>
      <c r="D2537" s="154">
        <v>0.105818</v>
      </c>
      <c r="E2537" s="154">
        <v>0.01</v>
      </c>
      <c r="F2537" s="155">
        <f t="shared" si="160"/>
        <v>0.6</v>
      </c>
      <c r="G2537">
        <f t="shared" si="158"/>
        <v>0.39999999999999997</v>
      </c>
      <c r="H2537">
        <f t="shared" si="159"/>
        <v>0.3</v>
      </c>
      <c r="I2537">
        <f t="shared" si="161"/>
        <v>0.44999999999999996</v>
      </c>
      <c r="J2537" s="154"/>
    </row>
    <row r="2538" spans="1:10">
      <c r="A2538" t="s">
        <v>239</v>
      </c>
      <c r="B2538" s="153" t="s">
        <v>2744</v>
      </c>
      <c r="C2538" s="154">
        <v>3.54</v>
      </c>
      <c r="D2538" s="154">
        <v>0.105818</v>
      </c>
      <c r="E2538" s="154">
        <v>0.01</v>
      </c>
      <c r="F2538" s="155">
        <f t="shared" si="160"/>
        <v>0.6</v>
      </c>
      <c r="G2538">
        <f t="shared" si="158"/>
        <v>0.39999999999999997</v>
      </c>
      <c r="H2538">
        <f t="shared" si="159"/>
        <v>0.3</v>
      </c>
      <c r="I2538">
        <f t="shared" si="161"/>
        <v>0.44999999999999996</v>
      </c>
      <c r="J2538" s="154"/>
    </row>
    <row r="2539" spans="1:10">
      <c r="A2539" t="s">
        <v>239</v>
      </c>
      <c r="B2539" s="153" t="s">
        <v>2745</v>
      </c>
      <c r="C2539" s="154">
        <v>3.88</v>
      </c>
      <c r="D2539" s="154">
        <v>0.105818</v>
      </c>
      <c r="E2539" s="154">
        <v>1.2E-2</v>
      </c>
      <c r="F2539" s="155">
        <f t="shared" si="160"/>
        <v>0.72</v>
      </c>
      <c r="G2539">
        <f t="shared" si="158"/>
        <v>0.48</v>
      </c>
      <c r="H2539">
        <f t="shared" si="159"/>
        <v>0.36</v>
      </c>
      <c r="I2539">
        <f t="shared" si="161"/>
        <v>0.54</v>
      </c>
      <c r="J2539" s="154"/>
    </row>
    <row r="2540" spans="1:10">
      <c r="A2540" t="s">
        <v>239</v>
      </c>
      <c r="B2540" s="153" t="s">
        <v>2746</v>
      </c>
      <c r="C2540" s="154">
        <v>4.26</v>
      </c>
      <c r="D2540" s="154">
        <v>0.105818</v>
      </c>
      <c r="E2540" s="154">
        <v>1.2E-2</v>
      </c>
      <c r="F2540" s="155">
        <f t="shared" si="160"/>
        <v>0.72</v>
      </c>
      <c r="G2540">
        <f t="shared" si="158"/>
        <v>0.48</v>
      </c>
      <c r="H2540">
        <f t="shared" si="159"/>
        <v>0.36</v>
      </c>
      <c r="I2540">
        <f t="shared" si="161"/>
        <v>0.54</v>
      </c>
      <c r="J2540" s="154"/>
    </row>
    <row r="2541" spans="1:10">
      <c r="A2541" t="s">
        <v>239</v>
      </c>
      <c r="B2541" s="153" t="s">
        <v>2747</v>
      </c>
      <c r="C2541" s="154">
        <v>5.4</v>
      </c>
      <c r="D2541" s="154">
        <v>0.105818</v>
      </c>
      <c r="E2541" s="154">
        <v>1.6E-2</v>
      </c>
      <c r="F2541" s="155">
        <f t="shared" si="160"/>
        <v>0.96</v>
      </c>
      <c r="G2541">
        <f t="shared" si="158"/>
        <v>0.6399999999999999</v>
      </c>
      <c r="H2541">
        <f t="shared" si="159"/>
        <v>0.48</v>
      </c>
      <c r="I2541">
        <f t="shared" si="161"/>
        <v>0.72</v>
      </c>
      <c r="J2541" s="154"/>
    </row>
    <row r="2542" spans="1:10">
      <c r="A2542" t="s">
        <v>239</v>
      </c>
      <c r="B2542" s="153" t="s">
        <v>2748</v>
      </c>
      <c r="C2542" s="154">
        <v>0.41</v>
      </c>
      <c r="D2542" s="154">
        <v>0.10675999999999999</v>
      </c>
      <c r="E2542" s="154">
        <v>0.01</v>
      </c>
      <c r="F2542" s="155">
        <f t="shared" si="160"/>
        <v>0.6</v>
      </c>
      <c r="G2542">
        <f t="shared" si="158"/>
        <v>0.39999999999999997</v>
      </c>
      <c r="H2542">
        <f t="shared" si="159"/>
        <v>0.3</v>
      </c>
      <c r="I2542">
        <f t="shared" si="161"/>
        <v>0.44999999999999996</v>
      </c>
      <c r="J2542" s="154"/>
    </row>
    <row r="2543" spans="1:10">
      <c r="A2543" t="s">
        <v>239</v>
      </c>
      <c r="B2543" s="153" t="s">
        <v>2749</v>
      </c>
      <c r="C2543" s="154">
        <v>0.62</v>
      </c>
      <c r="D2543" s="154">
        <v>0.10675999999999999</v>
      </c>
      <c r="E2543" s="154">
        <v>0.01</v>
      </c>
      <c r="F2543" s="155">
        <f t="shared" si="160"/>
        <v>0.6</v>
      </c>
      <c r="G2543">
        <f t="shared" si="158"/>
        <v>0.39999999999999997</v>
      </c>
      <c r="H2543">
        <f t="shared" si="159"/>
        <v>0.3</v>
      </c>
      <c r="I2543">
        <f t="shared" si="161"/>
        <v>0.44999999999999996</v>
      </c>
      <c r="J2543" s="154"/>
    </row>
    <row r="2544" spans="1:10">
      <c r="A2544" t="s">
        <v>239</v>
      </c>
      <c r="B2544" s="153" t="s">
        <v>2750</v>
      </c>
      <c r="C2544" s="154">
        <v>0.81</v>
      </c>
      <c r="D2544" s="154">
        <v>0.10675999999999999</v>
      </c>
      <c r="E2544" s="154">
        <v>0.01</v>
      </c>
      <c r="F2544" s="155">
        <f t="shared" si="160"/>
        <v>0.6</v>
      </c>
      <c r="G2544">
        <f t="shared" si="158"/>
        <v>0.39999999999999997</v>
      </c>
      <c r="H2544">
        <f t="shared" si="159"/>
        <v>0.3</v>
      </c>
      <c r="I2544">
        <f t="shared" si="161"/>
        <v>0.44999999999999996</v>
      </c>
      <c r="J2544" s="154"/>
    </row>
    <row r="2545" spans="1:10">
      <c r="A2545" t="s">
        <v>239</v>
      </c>
      <c r="B2545" s="153" t="s">
        <v>2751</v>
      </c>
      <c r="C2545" s="154">
        <v>1.2</v>
      </c>
      <c r="D2545" s="154">
        <v>0.10675999999999999</v>
      </c>
      <c r="E2545" s="154">
        <v>0.01</v>
      </c>
      <c r="F2545" s="155">
        <f t="shared" si="160"/>
        <v>0.6</v>
      </c>
      <c r="G2545">
        <f t="shared" si="158"/>
        <v>0.39999999999999997</v>
      </c>
      <c r="H2545">
        <f t="shared" si="159"/>
        <v>0.3</v>
      </c>
      <c r="I2545">
        <f t="shared" si="161"/>
        <v>0.44999999999999996</v>
      </c>
      <c r="J2545" s="154"/>
    </row>
    <row r="2546" spans="1:10">
      <c r="A2546" t="s">
        <v>239</v>
      </c>
      <c r="B2546" s="153" t="s">
        <v>2752</v>
      </c>
      <c r="C2546" s="154">
        <v>1.39</v>
      </c>
      <c r="D2546" s="154">
        <v>0.10675999999999999</v>
      </c>
      <c r="E2546" s="154">
        <v>0.01</v>
      </c>
      <c r="F2546" s="155">
        <f t="shared" si="160"/>
        <v>0.6</v>
      </c>
      <c r="G2546">
        <f t="shared" si="158"/>
        <v>0.39999999999999997</v>
      </c>
      <c r="H2546">
        <f t="shared" si="159"/>
        <v>0.3</v>
      </c>
      <c r="I2546">
        <f t="shared" si="161"/>
        <v>0.44999999999999996</v>
      </c>
      <c r="J2546" s="154"/>
    </row>
    <row r="2547" spans="1:10">
      <c r="A2547" t="s">
        <v>239</v>
      </c>
      <c r="B2547" s="153" t="s">
        <v>2753</v>
      </c>
      <c r="C2547" s="154">
        <v>5.92</v>
      </c>
      <c r="D2547" s="154">
        <v>0.10675999999999999</v>
      </c>
      <c r="E2547" s="154">
        <v>1.6E-2</v>
      </c>
      <c r="F2547" s="155">
        <f t="shared" si="160"/>
        <v>0.96</v>
      </c>
      <c r="G2547">
        <f t="shared" si="158"/>
        <v>0.6399999999999999</v>
      </c>
      <c r="H2547">
        <f t="shared" si="159"/>
        <v>0.48</v>
      </c>
      <c r="I2547">
        <f t="shared" si="161"/>
        <v>0.72</v>
      </c>
      <c r="J2547" s="154"/>
    </row>
    <row r="2548" spans="1:10">
      <c r="A2548" t="s">
        <v>239</v>
      </c>
      <c r="B2548" s="153" t="s">
        <v>2754</v>
      </c>
      <c r="C2548" s="154">
        <v>6.51</v>
      </c>
      <c r="D2548" s="154">
        <v>0.10675999999999999</v>
      </c>
      <c r="E2548" s="154">
        <v>0.02</v>
      </c>
      <c r="F2548" s="155">
        <f t="shared" si="160"/>
        <v>1.2</v>
      </c>
      <c r="G2548">
        <f t="shared" si="158"/>
        <v>0.79999999999999993</v>
      </c>
      <c r="H2548">
        <f t="shared" si="159"/>
        <v>0.6</v>
      </c>
      <c r="I2548">
        <f t="shared" si="161"/>
        <v>0.89999999999999991</v>
      </c>
      <c r="J2548" s="154"/>
    </row>
    <row r="2549" spans="1:10">
      <c r="A2549" t="s">
        <v>239</v>
      </c>
      <c r="B2549" s="153" t="s">
        <v>2755</v>
      </c>
      <c r="C2549" s="154">
        <v>1.58</v>
      </c>
      <c r="D2549" s="154">
        <v>0.10675999999999999</v>
      </c>
      <c r="E2549" s="154">
        <v>0.01</v>
      </c>
      <c r="F2549" s="155">
        <f t="shared" si="160"/>
        <v>0.6</v>
      </c>
      <c r="G2549">
        <f t="shared" si="158"/>
        <v>0.39999999999999997</v>
      </c>
      <c r="H2549">
        <f t="shared" si="159"/>
        <v>0.3</v>
      </c>
      <c r="I2549">
        <f t="shared" si="161"/>
        <v>0.44999999999999996</v>
      </c>
      <c r="J2549" s="154"/>
    </row>
    <row r="2550" spans="1:10">
      <c r="A2550" t="s">
        <v>239</v>
      </c>
      <c r="B2550" s="153" t="s">
        <v>2756</v>
      </c>
      <c r="C2550" s="154">
        <v>1.73</v>
      </c>
      <c r="D2550" s="154">
        <v>0.10675999999999999</v>
      </c>
      <c r="E2550" s="154">
        <v>0.01</v>
      </c>
      <c r="F2550" s="155">
        <f t="shared" si="160"/>
        <v>0.6</v>
      </c>
      <c r="G2550">
        <f t="shared" si="158"/>
        <v>0.39999999999999997</v>
      </c>
      <c r="H2550">
        <f t="shared" si="159"/>
        <v>0.3</v>
      </c>
      <c r="I2550">
        <f t="shared" si="161"/>
        <v>0.44999999999999996</v>
      </c>
      <c r="J2550" s="154"/>
    </row>
    <row r="2551" spans="1:10">
      <c r="A2551" t="s">
        <v>239</v>
      </c>
      <c r="B2551" s="153" t="s">
        <v>2757</v>
      </c>
      <c r="C2551" s="154">
        <v>1.94</v>
      </c>
      <c r="D2551" s="154">
        <v>0.10675999999999999</v>
      </c>
      <c r="E2551" s="154">
        <v>0.01</v>
      </c>
      <c r="F2551" s="155">
        <f t="shared" si="160"/>
        <v>0.6</v>
      </c>
      <c r="G2551">
        <f t="shared" si="158"/>
        <v>0.39999999999999997</v>
      </c>
      <c r="H2551">
        <f t="shared" si="159"/>
        <v>0.3</v>
      </c>
      <c r="I2551">
        <f t="shared" si="161"/>
        <v>0.44999999999999996</v>
      </c>
      <c r="J2551" s="154"/>
    </row>
    <row r="2552" spans="1:10">
      <c r="A2552" t="s">
        <v>239</v>
      </c>
      <c r="B2552" s="153" t="s">
        <v>2758</v>
      </c>
      <c r="C2552" s="154">
        <v>2.29</v>
      </c>
      <c r="D2552" s="154">
        <v>0.10675999999999999</v>
      </c>
      <c r="E2552" s="154">
        <v>0.01</v>
      </c>
      <c r="F2552" s="155">
        <f t="shared" si="160"/>
        <v>0.6</v>
      </c>
      <c r="G2552">
        <f t="shared" si="158"/>
        <v>0.39999999999999997</v>
      </c>
      <c r="H2552">
        <f t="shared" si="159"/>
        <v>0.3</v>
      </c>
      <c r="I2552">
        <f t="shared" si="161"/>
        <v>0.44999999999999996</v>
      </c>
      <c r="J2552" s="154"/>
    </row>
    <row r="2553" spans="1:10">
      <c r="A2553" t="s">
        <v>239</v>
      </c>
      <c r="B2553" s="153" t="s">
        <v>2759</v>
      </c>
      <c r="C2553" s="154">
        <v>2.63</v>
      </c>
      <c r="D2553" s="154">
        <v>0.10675999999999999</v>
      </c>
      <c r="E2553" s="154">
        <v>0.01</v>
      </c>
      <c r="F2553" s="155">
        <f t="shared" si="160"/>
        <v>0.6</v>
      </c>
      <c r="G2553">
        <f t="shared" si="158"/>
        <v>0.39999999999999997</v>
      </c>
      <c r="H2553">
        <f t="shared" si="159"/>
        <v>0.3</v>
      </c>
      <c r="I2553">
        <f t="shared" si="161"/>
        <v>0.44999999999999996</v>
      </c>
      <c r="J2553" s="154"/>
    </row>
    <row r="2554" spans="1:10">
      <c r="A2554" t="s">
        <v>239</v>
      </c>
      <c r="B2554" s="153" t="s">
        <v>2760</v>
      </c>
      <c r="C2554" s="154">
        <v>2.96</v>
      </c>
      <c r="D2554" s="154">
        <v>0.10675999999999999</v>
      </c>
      <c r="E2554" s="154">
        <v>0.01</v>
      </c>
      <c r="F2554" s="155">
        <f t="shared" si="160"/>
        <v>0.6</v>
      </c>
      <c r="G2554">
        <f t="shared" si="158"/>
        <v>0.39999999999999997</v>
      </c>
      <c r="H2554">
        <f t="shared" si="159"/>
        <v>0.3</v>
      </c>
      <c r="I2554">
        <f t="shared" si="161"/>
        <v>0.44999999999999996</v>
      </c>
      <c r="J2554" s="154"/>
    </row>
    <row r="2555" spans="1:10">
      <c r="A2555" t="s">
        <v>239</v>
      </c>
      <c r="B2555" s="153" t="s">
        <v>2761</v>
      </c>
      <c r="C2555" s="154">
        <v>3.27</v>
      </c>
      <c r="D2555" s="154">
        <v>0.10675999999999999</v>
      </c>
      <c r="E2555" s="154">
        <v>0.01</v>
      </c>
      <c r="F2555" s="155">
        <f t="shared" si="160"/>
        <v>0.6</v>
      </c>
      <c r="G2555">
        <f t="shared" si="158"/>
        <v>0.39999999999999997</v>
      </c>
      <c r="H2555">
        <f t="shared" si="159"/>
        <v>0.3</v>
      </c>
      <c r="I2555">
        <f t="shared" si="161"/>
        <v>0.44999999999999996</v>
      </c>
      <c r="J2555" s="154"/>
    </row>
    <row r="2556" spans="1:10">
      <c r="A2556" t="s">
        <v>239</v>
      </c>
      <c r="B2556" s="153" t="s">
        <v>2762</v>
      </c>
      <c r="C2556" s="154">
        <v>3.43</v>
      </c>
      <c r="D2556" s="154">
        <v>0.10675999999999999</v>
      </c>
      <c r="E2556" s="154">
        <v>0.01</v>
      </c>
      <c r="F2556" s="155">
        <f t="shared" si="160"/>
        <v>0.6</v>
      </c>
      <c r="G2556">
        <f t="shared" si="158"/>
        <v>0.39999999999999997</v>
      </c>
      <c r="H2556">
        <f t="shared" si="159"/>
        <v>0.3</v>
      </c>
      <c r="I2556">
        <f t="shared" si="161"/>
        <v>0.44999999999999996</v>
      </c>
      <c r="J2556" s="154"/>
    </row>
    <row r="2557" spans="1:10">
      <c r="A2557" t="s">
        <v>239</v>
      </c>
      <c r="B2557" s="153" t="s">
        <v>2763</v>
      </c>
      <c r="C2557" s="154">
        <v>3.58</v>
      </c>
      <c r="D2557" s="154">
        <v>0.10675999999999999</v>
      </c>
      <c r="E2557" s="154">
        <v>1.2E-2</v>
      </c>
      <c r="F2557" s="155">
        <f t="shared" si="160"/>
        <v>0.72</v>
      </c>
      <c r="G2557">
        <f t="shared" si="158"/>
        <v>0.48</v>
      </c>
      <c r="H2557">
        <f t="shared" si="159"/>
        <v>0.36</v>
      </c>
      <c r="I2557">
        <f t="shared" si="161"/>
        <v>0.54</v>
      </c>
      <c r="J2557" s="154"/>
    </row>
    <row r="2558" spans="1:10">
      <c r="A2558" t="s">
        <v>239</v>
      </c>
      <c r="B2558" s="153" t="s">
        <v>2764</v>
      </c>
      <c r="C2558" s="154">
        <v>3.87</v>
      </c>
      <c r="D2558" s="154">
        <v>0.10675999999999999</v>
      </c>
      <c r="E2558" s="154">
        <v>1.2E-2</v>
      </c>
      <c r="F2558" s="155">
        <f t="shared" si="160"/>
        <v>0.72</v>
      </c>
      <c r="G2558">
        <f t="shared" si="158"/>
        <v>0.48</v>
      </c>
      <c r="H2558">
        <f t="shared" si="159"/>
        <v>0.36</v>
      </c>
      <c r="I2558">
        <f t="shared" si="161"/>
        <v>0.54</v>
      </c>
      <c r="J2558" s="154"/>
    </row>
    <row r="2559" spans="1:10">
      <c r="A2559" t="s">
        <v>239</v>
      </c>
      <c r="B2559" s="153" t="s">
        <v>2765</v>
      </c>
      <c r="C2559" s="154">
        <v>4.1399999999999997</v>
      </c>
      <c r="D2559" s="154">
        <v>0.10675999999999999</v>
      </c>
      <c r="E2559" s="154">
        <v>1.2E-2</v>
      </c>
      <c r="F2559" s="155">
        <f t="shared" si="160"/>
        <v>0.72</v>
      </c>
      <c r="G2559">
        <f t="shared" si="158"/>
        <v>0.48</v>
      </c>
      <c r="H2559">
        <f t="shared" si="159"/>
        <v>0.36</v>
      </c>
      <c r="I2559">
        <f t="shared" si="161"/>
        <v>0.54</v>
      </c>
      <c r="J2559" s="154"/>
    </row>
    <row r="2560" spans="1:10">
      <c r="A2560" t="s">
        <v>239</v>
      </c>
      <c r="B2560" s="153" t="s">
        <v>2766</v>
      </c>
      <c r="C2560" s="154">
        <v>4.41</v>
      </c>
      <c r="D2560" s="154">
        <v>0.10675999999999999</v>
      </c>
      <c r="E2560" s="154">
        <v>1.2E-2</v>
      </c>
      <c r="F2560" s="155">
        <f t="shared" si="160"/>
        <v>0.72</v>
      </c>
      <c r="G2560">
        <f t="shared" si="158"/>
        <v>0.48</v>
      </c>
      <c r="H2560">
        <f t="shared" si="159"/>
        <v>0.36</v>
      </c>
      <c r="I2560">
        <f t="shared" si="161"/>
        <v>0.54</v>
      </c>
      <c r="J2560" s="154"/>
    </row>
    <row r="2561" spans="1:10">
      <c r="A2561" t="s">
        <v>239</v>
      </c>
      <c r="B2561" s="153" t="s">
        <v>2767</v>
      </c>
      <c r="C2561" s="154">
        <v>4.66</v>
      </c>
      <c r="D2561" s="154">
        <v>0.10675999999999999</v>
      </c>
      <c r="E2561" s="154">
        <v>1.2E-2</v>
      </c>
      <c r="F2561" s="155">
        <f t="shared" si="160"/>
        <v>0.72</v>
      </c>
      <c r="G2561">
        <f t="shared" si="158"/>
        <v>0.48</v>
      </c>
      <c r="H2561">
        <f t="shared" si="159"/>
        <v>0.36</v>
      </c>
      <c r="I2561">
        <f t="shared" si="161"/>
        <v>0.54</v>
      </c>
      <c r="J2561" s="154"/>
    </row>
    <row r="2562" spans="1:10">
      <c r="A2562" t="s">
        <v>239</v>
      </c>
      <c r="B2562" s="153" t="s">
        <v>2768</v>
      </c>
      <c r="C2562" s="154">
        <v>5.13</v>
      </c>
      <c r="D2562" s="154">
        <v>0.10675999999999999</v>
      </c>
      <c r="E2562" s="154">
        <v>1.6E-2</v>
      </c>
      <c r="F2562" s="155">
        <f t="shared" si="160"/>
        <v>0.96</v>
      </c>
      <c r="G2562">
        <f t="shared" ref="G2562:G2625" si="162">40/60*F2562</f>
        <v>0.6399999999999999</v>
      </c>
      <c r="H2562">
        <f t="shared" ref="H2562:H2625" si="163">(30/60*F2562)</f>
        <v>0.48</v>
      </c>
      <c r="I2562">
        <f t="shared" si="161"/>
        <v>0.72</v>
      </c>
      <c r="J2562" s="154"/>
    </row>
    <row r="2563" spans="1:10">
      <c r="A2563" t="s">
        <v>239</v>
      </c>
      <c r="B2563" s="153" t="s">
        <v>2769</v>
      </c>
      <c r="C2563" s="154">
        <v>0.43</v>
      </c>
      <c r="D2563" s="154">
        <v>0.1099</v>
      </c>
      <c r="E2563" s="154">
        <v>0.01</v>
      </c>
      <c r="F2563" s="155">
        <f t="shared" ref="F2563:F2626" si="164">E2563*60</f>
        <v>0.6</v>
      </c>
      <c r="G2563">
        <f t="shared" si="162"/>
        <v>0.39999999999999997</v>
      </c>
      <c r="H2563">
        <f t="shared" si="163"/>
        <v>0.3</v>
      </c>
      <c r="I2563">
        <f t="shared" ref="I2563:I2626" si="165">45/60*F2563</f>
        <v>0.44999999999999996</v>
      </c>
      <c r="J2563" s="154"/>
    </row>
    <row r="2564" spans="1:10">
      <c r="A2564" t="s">
        <v>239</v>
      </c>
      <c r="B2564" s="153" t="s">
        <v>2770</v>
      </c>
      <c r="C2564" s="154">
        <v>0.64</v>
      </c>
      <c r="D2564" s="154">
        <v>0.1099</v>
      </c>
      <c r="E2564" s="154">
        <v>0.01</v>
      </c>
      <c r="F2564" s="155">
        <f t="shared" si="164"/>
        <v>0.6</v>
      </c>
      <c r="G2564">
        <f t="shared" si="162"/>
        <v>0.39999999999999997</v>
      </c>
      <c r="H2564">
        <f t="shared" si="163"/>
        <v>0.3</v>
      </c>
      <c r="I2564">
        <f t="shared" si="165"/>
        <v>0.44999999999999996</v>
      </c>
      <c r="J2564" s="154"/>
    </row>
    <row r="2565" spans="1:10">
      <c r="A2565" t="s">
        <v>239</v>
      </c>
      <c r="B2565" s="153" t="s">
        <v>2771</v>
      </c>
      <c r="C2565" s="154">
        <v>0.84</v>
      </c>
      <c r="D2565" s="154">
        <v>0.1099</v>
      </c>
      <c r="E2565" s="154">
        <v>0.01</v>
      </c>
      <c r="F2565" s="155">
        <f t="shared" si="164"/>
        <v>0.6</v>
      </c>
      <c r="G2565">
        <f t="shared" si="162"/>
        <v>0.39999999999999997</v>
      </c>
      <c r="H2565">
        <f t="shared" si="163"/>
        <v>0.3</v>
      </c>
      <c r="I2565">
        <f t="shared" si="165"/>
        <v>0.44999999999999996</v>
      </c>
      <c r="J2565" s="154"/>
    </row>
    <row r="2566" spans="1:10">
      <c r="A2566" t="s">
        <v>239</v>
      </c>
      <c r="B2566" s="153" t="s">
        <v>2772</v>
      </c>
      <c r="C2566" s="154">
        <v>1</v>
      </c>
      <c r="D2566" s="154">
        <v>0.1099</v>
      </c>
      <c r="E2566" s="154">
        <v>0.01</v>
      </c>
      <c r="F2566" s="155">
        <f t="shared" si="164"/>
        <v>0.6</v>
      </c>
      <c r="G2566">
        <f t="shared" si="162"/>
        <v>0.39999999999999997</v>
      </c>
      <c r="H2566">
        <f t="shared" si="163"/>
        <v>0.3</v>
      </c>
      <c r="I2566">
        <f t="shared" si="165"/>
        <v>0.44999999999999996</v>
      </c>
      <c r="J2566" s="154"/>
    </row>
    <row r="2567" spans="1:10">
      <c r="A2567" t="s">
        <v>239</v>
      </c>
      <c r="B2567" s="153" t="s">
        <v>2773</v>
      </c>
      <c r="C2567" s="154">
        <v>1.04</v>
      </c>
      <c r="D2567" s="154">
        <v>0.1099</v>
      </c>
      <c r="E2567" s="154">
        <v>0.01</v>
      </c>
      <c r="F2567" s="155">
        <f t="shared" si="164"/>
        <v>0.6</v>
      </c>
      <c r="G2567">
        <f t="shared" si="162"/>
        <v>0.39999999999999997</v>
      </c>
      <c r="H2567">
        <f t="shared" si="163"/>
        <v>0.3</v>
      </c>
      <c r="I2567">
        <f t="shared" si="165"/>
        <v>0.44999999999999996</v>
      </c>
      <c r="J2567" s="154"/>
    </row>
    <row r="2568" spans="1:10">
      <c r="A2568" t="s">
        <v>239</v>
      </c>
      <c r="B2568" s="153" t="s">
        <v>2774</v>
      </c>
      <c r="C2568" s="154">
        <v>1.24</v>
      </c>
      <c r="D2568" s="154">
        <v>0.1099</v>
      </c>
      <c r="E2568" s="154">
        <v>0.01</v>
      </c>
      <c r="F2568" s="155">
        <f t="shared" si="164"/>
        <v>0.6</v>
      </c>
      <c r="G2568">
        <f t="shared" si="162"/>
        <v>0.39999999999999997</v>
      </c>
      <c r="H2568">
        <f t="shared" si="163"/>
        <v>0.3</v>
      </c>
      <c r="I2568">
        <f t="shared" si="165"/>
        <v>0.44999999999999996</v>
      </c>
      <c r="J2568" s="154"/>
    </row>
    <row r="2569" spans="1:10">
      <c r="A2569" t="s">
        <v>239</v>
      </c>
      <c r="B2569" s="153" t="s">
        <v>2775</v>
      </c>
      <c r="C2569" s="154">
        <v>6.17</v>
      </c>
      <c r="D2569" s="154">
        <v>0.1099</v>
      </c>
      <c r="E2569" s="154">
        <v>1.6E-2</v>
      </c>
      <c r="F2569" s="155">
        <f t="shared" si="164"/>
        <v>0.96</v>
      </c>
      <c r="G2569">
        <f t="shared" si="162"/>
        <v>0.6399999999999999</v>
      </c>
      <c r="H2569">
        <f t="shared" si="163"/>
        <v>0.48</v>
      </c>
      <c r="I2569">
        <f t="shared" si="165"/>
        <v>0.72</v>
      </c>
      <c r="J2569" s="154"/>
    </row>
    <row r="2570" spans="1:10">
      <c r="A2570" t="s">
        <v>239</v>
      </c>
      <c r="B2570" s="153" t="s">
        <v>2776</v>
      </c>
      <c r="C2570" s="154">
        <v>1.63</v>
      </c>
      <c r="D2570" s="154">
        <v>0.1099</v>
      </c>
      <c r="E2570" s="154">
        <v>0.01</v>
      </c>
      <c r="F2570" s="155">
        <f t="shared" si="164"/>
        <v>0.6</v>
      </c>
      <c r="G2570">
        <f t="shared" si="162"/>
        <v>0.39999999999999997</v>
      </c>
      <c r="H2570">
        <f t="shared" si="163"/>
        <v>0.3</v>
      </c>
      <c r="I2570">
        <f t="shared" si="165"/>
        <v>0.44999999999999996</v>
      </c>
      <c r="J2570" s="154"/>
    </row>
    <row r="2571" spans="1:10">
      <c r="A2571" t="s">
        <v>239</v>
      </c>
      <c r="B2571" s="153" t="s">
        <v>2777</v>
      </c>
      <c r="C2571" s="154">
        <v>1.78</v>
      </c>
      <c r="D2571" s="154">
        <v>0.1099</v>
      </c>
      <c r="E2571" s="154">
        <v>0.01</v>
      </c>
      <c r="F2571" s="155">
        <f t="shared" si="164"/>
        <v>0.6</v>
      </c>
      <c r="G2571">
        <f t="shared" si="162"/>
        <v>0.39999999999999997</v>
      </c>
      <c r="H2571">
        <f t="shared" si="163"/>
        <v>0.3</v>
      </c>
      <c r="I2571">
        <f t="shared" si="165"/>
        <v>0.44999999999999996</v>
      </c>
      <c r="J2571" s="154"/>
    </row>
    <row r="2572" spans="1:10">
      <c r="A2572" t="s">
        <v>239</v>
      </c>
      <c r="B2572" s="153" t="s">
        <v>2778</v>
      </c>
      <c r="C2572" s="154">
        <v>2</v>
      </c>
      <c r="D2572" s="154">
        <v>0.1099</v>
      </c>
      <c r="E2572" s="154">
        <v>0.01</v>
      </c>
      <c r="F2572" s="155">
        <f t="shared" si="164"/>
        <v>0.6</v>
      </c>
      <c r="G2572">
        <f t="shared" si="162"/>
        <v>0.39999999999999997</v>
      </c>
      <c r="H2572">
        <f t="shared" si="163"/>
        <v>0.3</v>
      </c>
      <c r="I2572">
        <f t="shared" si="165"/>
        <v>0.44999999999999996</v>
      </c>
      <c r="J2572" s="154"/>
    </row>
    <row r="2573" spans="1:10">
      <c r="A2573" t="s">
        <v>239</v>
      </c>
      <c r="B2573" s="153" t="s">
        <v>2779</v>
      </c>
      <c r="C2573" s="154">
        <v>2.2200000000000002</v>
      </c>
      <c r="D2573" s="154">
        <v>0.1099</v>
      </c>
      <c r="E2573" s="154">
        <v>0.01</v>
      </c>
      <c r="F2573" s="155">
        <f t="shared" si="164"/>
        <v>0.6</v>
      </c>
      <c r="G2573">
        <f t="shared" si="162"/>
        <v>0.39999999999999997</v>
      </c>
      <c r="H2573">
        <f t="shared" si="163"/>
        <v>0.3</v>
      </c>
      <c r="I2573">
        <f t="shared" si="165"/>
        <v>0.44999999999999996</v>
      </c>
      <c r="J2573" s="154"/>
    </row>
    <row r="2574" spans="1:10">
      <c r="A2574" t="s">
        <v>239</v>
      </c>
      <c r="B2574" s="153" t="s">
        <v>2780</v>
      </c>
      <c r="C2574" s="154">
        <v>2.37</v>
      </c>
      <c r="D2574" s="154">
        <v>0.1099</v>
      </c>
      <c r="E2574" s="154">
        <v>0.01</v>
      </c>
      <c r="F2574" s="155">
        <f t="shared" si="164"/>
        <v>0.6</v>
      </c>
      <c r="G2574">
        <f t="shared" si="162"/>
        <v>0.39999999999999997</v>
      </c>
      <c r="H2574">
        <f t="shared" si="163"/>
        <v>0.3</v>
      </c>
      <c r="I2574">
        <f t="shared" si="165"/>
        <v>0.44999999999999996</v>
      </c>
      <c r="J2574" s="154"/>
    </row>
    <row r="2575" spans="1:10">
      <c r="A2575" t="s">
        <v>239</v>
      </c>
      <c r="B2575" s="153" t="s">
        <v>2781</v>
      </c>
      <c r="C2575" s="154">
        <v>2.5499999999999998</v>
      </c>
      <c r="D2575" s="154">
        <v>0.1099</v>
      </c>
      <c r="E2575" s="154">
        <v>0.01</v>
      </c>
      <c r="F2575" s="155">
        <f t="shared" si="164"/>
        <v>0.6</v>
      </c>
      <c r="G2575">
        <f t="shared" si="162"/>
        <v>0.39999999999999997</v>
      </c>
      <c r="H2575">
        <f t="shared" si="163"/>
        <v>0.3</v>
      </c>
      <c r="I2575">
        <f t="shared" si="165"/>
        <v>0.44999999999999996</v>
      </c>
      <c r="J2575" s="154"/>
    </row>
    <row r="2576" spans="1:10">
      <c r="A2576" t="s">
        <v>239</v>
      </c>
      <c r="B2576" s="153" t="s">
        <v>2782</v>
      </c>
      <c r="C2576" s="154">
        <v>2.72</v>
      </c>
      <c r="D2576" s="154">
        <v>0.1099</v>
      </c>
      <c r="E2576" s="154">
        <v>0.01</v>
      </c>
      <c r="F2576" s="155">
        <f t="shared" si="164"/>
        <v>0.6</v>
      </c>
      <c r="G2576">
        <f t="shared" si="162"/>
        <v>0.39999999999999997</v>
      </c>
      <c r="H2576">
        <f t="shared" si="163"/>
        <v>0.3</v>
      </c>
      <c r="I2576">
        <f t="shared" si="165"/>
        <v>0.44999999999999996</v>
      </c>
      <c r="J2576" s="154"/>
    </row>
    <row r="2577" spans="1:10">
      <c r="A2577" t="s">
        <v>239</v>
      </c>
      <c r="B2577" s="153" t="s">
        <v>2783</v>
      </c>
      <c r="C2577" s="154">
        <v>3.06</v>
      </c>
      <c r="D2577" s="154">
        <v>0.1099</v>
      </c>
      <c r="E2577" s="154">
        <v>0.01</v>
      </c>
      <c r="F2577" s="155">
        <f t="shared" si="164"/>
        <v>0.6</v>
      </c>
      <c r="G2577">
        <f t="shared" si="162"/>
        <v>0.39999999999999997</v>
      </c>
      <c r="H2577">
        <f t="shared" si="163"/>
        <v>0.3</v>
      </c>
      <c r="I2577">
        <f t="shared" si="165"/>
        <v>0.44999999999999996</v>
      </c>
      <c r="J2577" s="154"/>
    </row>
    <row r="2578" spans="1:10">
      <c r="A2578" t="s">
        <v>239</v>
      </c>
      <c r="B2578" s="153" t="s">
        <v>2784</v>
      </c>
      <c r="C2578" s="154">
        <v>3.39</v>
      </c>
      <c r="D2578" s="154">
        <v>0.1099</v>
      </c>
      <c r="E2578" s="154">
        <v>0.01</v>
      </c>
      <c r="F2578" s="155">
        <f t="shared" si="164"/>
        <v>0.6</v>
      </c>
      <c r="G2578">
        <f t="shared" si="162"/>
        <v>0.39999999999999997</v>
      </c>
      <c r="H2578">
        <f t="shared" si="163"/>
        <v>0.3</v>
      </c>
      <c r="I2578">
        <f t="shared" si="165"/>
        <v>0.44999999999999996</v>
      </c>
      <c r="J2578" s="154"/>
    </row>
    <row r="2579" spans="1:10">
      <c r="A2579" t="s">
        <v>239</v>
      </c>
      <c r="B2579" s="153" t="s">
        <v>2785</v>
      </c>
      <c r="C2579" s="154">
        <v>3.54</v>
      </c>
      <c r="D2579" s="154">
        <v>0.1099</v>
      </c>
      <c r="E2579" s="154">
        <v>0.01</v>
      </c>
      <c r="F2579" s="155">
        <f t="shared" si="164"/>
        <v>0.6</v>
      </c>
      <c r="G2579">
        <f t="shared" si="162"/>
        <v>0.39999999999999997</v>
      </c>
      <c r="H2579">
        <f t="shared" si="163"/>
        <v>0.3</v>
      </c>
      <c r="I2579">
        <f t="shared" si="165"/>
        <v>0.44999999999999996</v>
      </c>
      <c r="J2579" s="154"/>
    </row>
    <row r="2580" spans="1:10">
      <c r="A2580" t="s">
        <v>239</v>
      </c>
      <c r="B2580" s="153" t="s">
        <v>2786</v>
      </c>
      <c r="C2580" s="154">
        <v>3.7</v>
      </c>
      <c r="D2580" s="154">
        <v>0.1099</v>
      </c>
      <c r="E2580" s="154">
        <v>1.2E-2</v>
      </c>
      <c r="F2580" s="155">
        <f t="shared" si="164"/>
        <v>0.72</v>
      </c>
      <c r="G2580">
        <f t="shared" si="162"/>
        <v>0.48</v>
      </c>
      <c r="H2580">
        <f t="shared" si="163"/>
        <v>0.36</v>
      </c>
      <c r="I2580">
        <f t="shared" si="165"/>
        <v>0.54</v>
      </c>
      <c r="J2580" s="154"/>
    </row>
    <row r="2581" spans="1:10">
      <c r="A2581" t="s">
        <v>239</v>
      </c>
      <c r="B2581" s="153" t="s">
        <v>2787</v>
      </c>
      <c r="C2581" s="154">
        <v>4</v>
      </c>
      <c r="D2581" s="154">
        <v>0.1099</v>
      </c>
      <c r="E2581" s="154">
        <v>1.2E-2</v>
      </c>
      <c r="F2581" s="155">
        <f t="shared" si="164"/>
        <v>0.72</v>
      </c>
      <c r="G2581">
        <f t="shared" si="162"/>
        <v>0.48</v>
      </c>
      <c r="H2581">
        <f t="shared" si="163"/>
        <v>0.36</v>
      </c>
      <c r="I2581">
        <f t="shared" si="165"/>
        <v>0.54</v>
      </c>
      <c r="J2581" s="154"/>
    </row>
    <row r="2582" spans="1:10">
      <c r="A2582" t="s">
        <v>239</v>
      </c>
      <c r="B2582" s="153" t="s">
        <v>2788</v>
      </c>
      <c r="C2582" s="154">
        <v>4.29</v>
      </c>
      <c r="D2582" s="154">
        <v>0.1099</v>
      </c>
      <c r="E2582" s="154">
        <v>1.2E-2</v>
      </c>
      <c r="F2582" s="155">
        <f t="shared" si="164"/>
        <v>0.72</v>
      </c>
      <c r="G2582">
        <f t="shared" si="162"/>
        <v>0.48</v>
      </c>
      <c r="H2582">
        <f t="shared" si="163"/>
        <v>0.36</v>
      </c>
      <c r="I2582">
        <f t="shared" si="165"/>
        <v>0.54</v>
      </c>
      <c r="J2582" s="154"/>
    </row>
    <row r="2583" spans="1:10">
      <c r="A2583" t="s">
        <v>239</v>
      </c>
      <c r="B2583" s="153" t="s">
        <v>2789</v>
      </c>
      <c r="C2583" s="154">
        <v>4.57</v>
      </c>
      <c r="D2583" s="154">
        <v>0.1099</v>
      </c>
      <c r="E2583" s="154">
        <v>1.2E-2</v>
      </c>
      <c r="F2583" s="155">
        <f t="shared" si="164"/>
        <v>0.72</v>
      </c>
      <c r="G2583">
        <f t="shared" si="162"/>
        <v>0.48</v>
      </c>
      <c r="H2583">
        <f t="shared" si="163"/>
        <v>0.36</v>
      </c>
      <c r="I2583">
        <f t="shared" si="165"/>
        <v>0.54</v>
      </c>
      <c r="J2583" s="154"/>
    </row>
    <row r="2584" spans="1:10">
      <c r="A2584" t="s">
        <v>239</v>
      </c>
      <c r="B2584" s="153" t="s">
        <v>2790</v>
      </c>
      <c r="C2584" s="154">
        <v>4.83</v>
      </c>
      <c r="D2584" s="154">
        <v>0.1099</v>
      </c>
      <c r="E2584" s="154">
        <v>1.2E-2</v>
      </c>
      <c r="F2584" s="155">
        <f t="shared" si="164"/>
        <v>0.72</v>
      </c>
      <c r="G2584">
        <f t="shared" si="162"/>
        <v>0.48</v>
      </c>
      <c r="H2584">
        <f t="shared" si="163"/>
        <v>0.36</v>
      </c>
      <c r="I2584">
        <f t="shared" si="165"/>
        <v>0.54</v>
      </c>
      <c r="J2584" s="154"/>
    </row>
    <row r="2585" spans="1:10">
      <c r="A2585" t="s">
        <v>239</v>
      </c>
      <c r="B2585" s="153" t="s">
        <v>2791</v>
      </c>
      <c r="C2585" s="154">
        <v>4.99</v>
      </c>
      <c r="D2585" s="154">
        <v>0.1099</v>
      </c>
      <c r="E2585" s="154">
        <v>1.2E-2</v>
      </c>
      <c r="F2585" s="155">
        <f t="shared" si="164"/>
        <v>0.72</v>
      </c>
      <c r="G2585">
        <f t="shared" si="162"/>
        <v>0.48</v>
      </c>
      <c r="H2585">
        <f t="shared" si="163"/>
        <v>0.36</v>
      </c>
      <c r="I2585">
        <f t="shared" si="165"/>
        <v>0.54</v>
      </c>
      <c r="J2585" s="154"/>
    </row>
    <row r="2586" spans="1:10">
      <c r="A2586" t="s">
        <v>239</v>
      </c>
      <c r="B2586" s="153" t="s">
        <v>2792</v>
      </c>
      <c r="C2586" s="154">
        <v>5.33</v>
      </c>
      <c r="D2586" s="154">
        <v>0.1099</v>
      </c>
      <c r="E2586" s="154">
        <v>1.6E-2</v>
      </c>
      <c r="F2586" s="155">
        <f t="shared" si="164"/>
        <v>0.96</v>
      </c>
      <c r="G2586">
        <f t="shared" si="162"/>
        <v>0.6399999999999999</v>
      </c>
      <c r="H2586">
        <f t="shared" si="163"/>
        <v>0.48</v>
      </c>
      <c r="I2586">
        <f t="shared" si="165"/>
        <v>0.72</v>
      </c>
      <c r="J2586" s="154"/>
    </row>
    <row r="2587" spans="1:10">
      <c r="A2587" t="s">
        <v>239</v>
      </c>
      <c r="B2587" s="153" t="s">
        <v>2793</v>
      </c>
      <c r="C2587" s="154">
        <v>5.56</v>
      </c>
      <c r="D2587" s="154">
        <v>0.1099</v>
      </c>
      <c r="E2587" s="154">
        <v>1.6E-2</v>
      </c>
      <c r="F2587" s="155">
        <f t="shared" si="164"/>
        <v>0.96</v>
      </c>
      <c r="G2587">
        <f t="shared" si="162"/>
        <v>0.6399999999999999</v>
      </c>
      <c r="H2587">
        <f t="shared" si="163"/>
        <v>0.48</v>
      </c>
      <c r="I2587">
        <f t="shared" si="165"/>
        <v>0.72</v>
      </c>
      <c r="J2587" s="154"/>
    </row>
    <row r="2588" spans="1:10">
      <c r="A2588" t="s">
        <v>239</v>
      </c>
      <c r="B2588" s="153" t="s">
        <v>2794</v>
      </c>
      <c r="C2588" s="154">
        <v>5.77</v>
      </c>
      <c r="D2588" s="154">
        <v>0.1099</v>
      </c>
      <c r="E2588" s="154">
        <v>1.6E-2</v>
      </c>
      <c r="F2588" s="155">
        <f t="shared" si="164"/>
        <v>0.96</v>
      </c>
      <c r="G2588">
        <f t="shared" si="162"/>
        <v>0.6399999999999999</v>
      </c>
      <c r="H2588">
        <f t="shared" si="163"/>
        <v>0.48</v>
      </c>
      <c r="I2588">
        <f t="shared" si="165"/>
        <v>0.72</v>
      </c>
      <c r="J2588" s="154"/>
    </row>
    <row r="2589" spans="1:10">
      <c r="A2589" t="s">
        <v>239</v>
      </c>
      <c r="B2589" s="153" t="s">
        <v>2795</v>
      </c>
      <c r="C2589" s="154">
        <v>85.2</v>
      </c>
      <c r="D2589" s="154">
        <v>1.116584</v>
      </c>
      <c r="E2589" s="154">
        <v>0.24</v>
      </c>
      <c r="F2589" s="155">
        <f t="shared" si="164"/>
        <v>14.399999999999999</v>
      </c>
      <c r="G2589">
        <f t="shared" si="162"/>
        <v>9.5999999999999979</v>
      </c>
      <c r="H2589">
        <f t="shared" si="163"/>
        <v>7.1999999999999993</v>
      </c>
      <c r="I2589">
        <f t="shared" si="165"/>
        <v>10.799999999999999</v>
      </c>
      <c r="J2589" s="154"/>
    </row>
    <row r="2590" spans="1:10">
      <c r="A2590" t="s">
        <v>239</v>
      </c>
      <c r="B2590" s="153" t="s">
        <v>2796</v>
      </c>
      <c r="C2590" s="154">
        <v>93.5</v>
      </c>
      <c r="D2590" s="154">
        <v>1.116584</v>
      </c>
      <c r="E2590" s="154">
        <v>0.26</v>
      </c>
      <c r="F2590" s="155">
        <f t="shared" si="164"/>
        <v>15.600000000000001</v>
      </c>
      <c r="G2590">
        <f t="shared" si="162"/>
        <v>10.4</v>
      </c>
      <c r="H2590">
        <f t="shared" si="163"/>
        <v>7.8000000000000007</v>
      </c>
      <c r="I2590">
        <f t="shared" si="165"/>
        <v>11.700000000000001</v>
      </c>
      <c r="J2590" s="154"/>
    </row>
    <row r="2591" spans="1:10">
      <c r="A2591" t="s">
        <v>239</v>
      </c>
      <c r="B2591" s="153" t="s">
        <v>2797</v>
      </c>
      <c r="C2591" s="154">
        <v>106</v>
      </c>
      <c r="D2591" s="154">
        <v>1.116584</v>
      </c>
      <c r="E2591" s="154">
        <v>0.29599999999999999</v>
      </c>
      <c r="F2591" s="155">
        <f t="shared" si="164"/>
        <v>17.759999999999998</v>
      </c>
      <c r="G2591">
        <f t="shared" si="162"/>
        <v>11.839999999999998</v>
      </c>
      <c r="H2591">
        <f t="shared" si="163"/>
        <v>8.879999999999999</v>
      </c>
      <c r="I2591">
        <f t="shared" si="165"/>
        <v>13.319999999999999</v>
      </c>
      <c r="J2591" s="154"/>
    </row>
    <row r="2592" spans="1:10">
      <c r="A2592" t="s">
        <v>239</v>
      </c>
      <c r="B2592" s="153" t="s">
        <v>2798</v>
      </c>
      <c r="C2592" s="154">
        <v>120</v>
      </c>
      <c r="D2592" s="154">
        <v>1.116584</v>
      </c>
      <c r="E2592" s="154">
        <v>0.33599999999999997</v>
      </c>
      <c r="F2592" s="155">
        <f t="shared" si="164"/>
        <v>20.159999999999997</v>
      </c>
      <c r="G2592">
        <f t="shared" si="162"/>
        <v>13.439999999999998</v>
      </c>
      <c r="H2592">
        <f t="shared" si="163"/>
        <v>10.079999999999998</v>
      </c>
      <c r="I2592">
        <f t="shared" si="165"/>
        <v>15.119999999999997</v>
      </c>
      <c r="J2592" s="154"/>
    </row>
    <row r="2593" spans="1:10">
      <c r="A2593" t="s">
        <v>239</v>
      </c>
      <c r="B2593" s="153" t="s">
        <v>2799</v>
      </c>
      <c r="C2593" s="154">
        <v>134</v>
      </c>
      <c r="D2593" s="154">
        <v>1.116584</v>
      </c>
      <c r="E2593" s="154">
        <v>0.376</v>
      </c>
      <c r="F2593" s="155">
        <f t="shared" si="164"/>
        <v>22.56</v>
      </c>
      <c r="G2593">
        <f t="shared" si="162"/>
        <v>15.04</v>
      </c>
      <c r="H2593">
        <f t="shared" si="163"/>
        <v>11.28</v>
      </c>
      <c r="I2593">
        <f t="shared" si="165"/>
        <v>16.919999999999998</v>
      </c>
      <c r="J2593" s="154"/>
    </row>
    <row r="2594" spans="1:10">
      <c r="A2594" t="s">
        <v>239</v>
      </c>
      <c r="B2594" s="153" t="s">
        <v>2800</v>
      </c>
      <c r="C2594" s="154">
        <v>146</v>
      </c>
      <c r="D2594" s="154">
        <v>1.116584</v>
      </c>
      <c r="E2594" s="154">
        <v>0.40800000000000003</v>
      </c>
      <c r="F2594" s="155">
        <f t="shared" si="164"/>
        <v>24.48</v>
      </c>
      <c r="G2594">
        <f t="shared" si="162"/>
        <v>16.32</v>
      </c>
      <c r="H2594">
        <f t="shared" si="163"/>
        <v>12.24</v>
      </c>
      <c r="I2594">
        <f t="shared" si="165"/>
        <v>18.36</v>
      </c>
      <c r="J2594" s="154"/>
    </row>
    <row r="2595" spans="1:10">
      <c r="A2595" t="s">
        <v>239</v>
      </c>
      <c r="B2595" s="153" t="s">
        <v>2801</v>
      </c>
      <c r="C2595" s="154">
        <v>166</v>
      </c>
      <c r="D2595" s="154">
        <v>1.116584</v>
      </c>
      <c r="E2595" s="154">
        <v>0.46399999999999997</v>
      </c>
      <c r="F2595" s="155">
        <f t="shared" si="164"/>
        <v>27.839999999999996</v>
      </c>
      <c r="G2595">
        <f t="shared" si="162"/>
        <v>18.559999999999995</v>
      </c>
      <c r="H2595">
        <f t="shared" si="163"/>
        <v>13.919999999999998</v>
      </c>
      <c r="I2595">
        <f t="shared" si="165"/>
        <v>20.879999999999995</v>
      </c>
      <c r="J2595" s="154"/>
    </row>
    <row r="2596" spans="1:10">
      <c r="A2596" t="s">
        <v>239</v>
      </c>
      <c r="B2596" s="153" t="s">
        <v>2802</v>
      </c>
      <c r="C2596" s="154">
        <v>183</v>
      </c>
      <c r="D2596" s="154">
        <v>1.116584</v>
      </c>
      <c r="E2596" s="154">
        <v>0.51200000000000001</v>
      </c>
      <c r="F2596" s="155">
        <f t="shared" si="164"/>
        <v>30.72</v>
      </c>
      <c r="G2596">
        <f t="shared" si="162"/>
        <v>20.479999999999997</v>
      </c>
      <c r="H2596">
        <f t="shared" si="163"/>
        <v>15.36</v>
      </c>
      <c r="I2596">
        <f t="shared" si="165"/>
        <v>23.04</v>
      </c>
      <c r="J2596" s="154"/>
    </row>
    <row r="2597" spans="1:10">
      <c r="A2597" t="s">
        <v>239</v>
      </c>
      <c r="B2597" s="153" t="s">
        <v>2803</v>
      </c>
      <c r="C2597" s="154">
        <v>204</v>
      </c>
      <c r="D2597" s="154">
        <v>1.116584</v>
      </c>
      <c r="E2597" s="154">
        <v>0.57199999999999995</v>
      </c>
      <c r="F2597" s="155">
        <f t="shared" si="164"/>
        <v>34.32</v>
      </c>
      <c r="G2597">
        <f t="shared" si="162"/>
        <v>22.88</v>
      </c>
      <c r="H2597">
        <f t="shared" si="163"/>
        <v>17.16</v>
      </c>
      <c r="I2597">
        <f t="shared" si="165"/>
        <v>25.740000000000002</v>
      </c>
      <c r="J2597" s="154"/>
    </row>
    <row r="2598" spans="1:10">
      <c r="A2598" t="s">
        <v>239</v>
      </c>
      <c r="B2598" s="153" t="s">
        <v>2804</v>
      </c>
      <c r="C2598" s="154">
        <v>226</v>
      </c>
      <c r="D2598" s="154">
        <v>1.116584</v>
      </c>
      <c r="E2598" s="154">
        <v>0.63200000000000001</v>
      </c>
      <c r="F2598" s="155">
        <f t="shared" si="164"/>
        <v>37.92</v>
      </c>
      <c r="G2598">
        <f t="shared" si="162"/>
        <v>25.28</v>
      </c>
      <c r="H2598">
        <f t="shared" si="163"/>
        <v>18.96</v>
      </c>
      <c r="I2598">
        <f t="shared" si="165"/>
        <v>28.44</v>
      </c>
      <c r="J2598" s="154"/>
    </row>
    <row r="2599" spans="1:10">
      <c r="A2599" t="s">
        <v>239</v>
      </c>
      <c r="B2599" s="153" t="s">
        <v>2805</v>
      </c>
      <c r="C2599" s="154">
        <v>241</v>
      </c>
      <c r="D2599" s="154">
        <v>1.116584</v>
      </c>
      <c r="E2599" s="154">
        <v>0.67599999999999993</v>
      </c>
      <c r="F2599" s="155">
        <f t="shared" si="164"/>
        <v>40.559999999999995</v>
      </c>
      <c r="G2599">
        <f t="shared" si="162"/>
        <v>27.039999999999996</v>
      </c>
      <c r="H2599">
        <f t="shared" si="163"/>
        <v>20.279999999999998</v>
      </c>
      <c r="I2599">
        <f t="shared" si="165"/>
        <v>30.419999999999995</v>
      </c>
      <c r="J2599" s="154"/>
    </row>
    <row r="2600" spans="1:10">
      <c r="A2600" t="s">
        <v>239</v>
      </c>
      <c r="B2600" s="153" t="s">
        <v>2806</v>
      </c>
      <c r="C2600" s="154">
        <v>255</v>
      </c>
      <c r="D2600" s="154">
        <v>1.116584</v>
      </c>
      <c r="E2600" s="154">
        <v>0.71599999999999997</v>
      </c>
      <c r="F2600" s="155">
        <f t="shared" si="164"/>
        <v>42.96</v>
      </c>
      <c r="G2600">
        <f t="shared" si="162"/>
        <v>28.64</v>
      </c>
      <c r="H2600">
        <f t="shared" si="163"/>
        <v>21.48</v>
      </c>
      <c r="I2600">
        <f t="shared" si="165"/>
        <v>32.22</v>
      </c>
      <c r="J2600" s="154"/>
    </row>
    <row r="2601" spans="1:10">
      <c r="A2601" t="s">
        <v>239</v>
      </c>
      <c r="B2601" s="153" t="s">
        <v>2807</v>
      </c>
      <c r="C2601" s="154">
        <v>284</v>
      </c>
      <c r="D2601" s="154">
        <v>1.116584</v>
      </c>
      <c r="E2601" s="154">
        <v>0.79600000000000004</v>
      </c>
      <c r="F2601" s="155">
        <f t="shared" si="164"/>
        <v>47.760000000000005</v>
      </c>
      <c r="G2601">
        <f t="shared" si="162"/>
        <v>31.840000000000003</v>
      </c>
      <c r="H2601">
        <f t="shared" si="163"/>
        <v>23.880000000000003</v>
      </c>
      <c r="I2601">
        <f t="shared" si="165"/>
        <v>35.820000000000007</v>
      </c>
      <c r="J2601" s="154"/>
    </row>
    <row r="2602" spans="1:10">
      <c r="A2602" t="s">
        <v>239</v>
      </c>
      <c r="B2602" s="153" t="s">
        <v>2808</v>
      </c>
      <c r="C2602" s="154">
        <v>311</v>
      </c>
      <c r="D2602" s="154">
        <v>1.116584</v>
      </c>
      <c r="E2602" s="154">
        <v>0.87200000000000011</v>
      </c>
      <c r="F2602" s="155">
        <f t="shared" si="164"/>
        <v>52.320000000000007</v>
      </c>
      <c r="G2602">
        <f t="shared" si="162"/>
        <v>34.880000000000003</v>
      </c>
      <c r="H2602">
        <f t="shared" si="163"/>
        <v>26.160000000000004</v>
      </c>
      <c r="I2602">
        <f t="shared" si="165"/>
        <v>39.240000000000009</v>
      </c>
      <c r="J2602" s="154"/>
    </row>
    <row r="2603" spans="1:10">
      <c r="A2603" t="s">
        <v>239</v>
      </c>
      <c r="B2603" s="153" t="s">
        <v>2809</v>
      </c>
      <c r="C2603" s="154">
        <v>345</v>
      </c>
      <c r="D2603" s="154">
        <v>1.116584</v>
      </c>
      <c r="E2603" s="154">
        <v>0.96799999999999997</v>
      </c>
      <c r="F2603" s="155">
        <f t="shared" si="164"/>
        <v>58.08</v>
      </c>
      <c r="G2603">
        <f t="shared" si="162"/>
        <v>38.72</v>
      </c>
      <c r="H2603">
        <f t="shared" si="163"/>
        <v>29.04</v>
      </c>
      <c r="I2603">
        <f t="shared" si="165"/>
        <v>43.56</v>
      </c>
      <c r="J2603" s="154"/>
    </row>
    <row r="2604" spans="1:10">
      <c r="A2604" t="s">
        <v>239</v>
      </c>
      <c r="B2604" s="153" t="s">
        <v>2810</v>
      </c>
      <c r="C2604" s="154">
        <v>43.2</v>
      </c>
      <c r="D2604" s="154">
        <v>1.116584</v>
      </c>
      <c r="E2604" s="154">
        <v>0.12</v>
      </c>
      <c r="F2604" s="155">
        <f t="shared" si="164"/>
        <v>7.1999999999999993</v>
      </c>
      <c r="G2604">
        <f t="shared" si="162"/>
        <v>4.7999999999999989</v>
      </c>
      <c r="H2604">
        <f t="shared" si="163"/>
        <v>3.5999999999999996</v>
      </c>
      <c r="I2604">
        <f t="shared" si="165"/>
        <v>5.3999999999999995</v>
      </c>
      <c r="J2604" s="154"/>
    </row>
    <row r="2605" spans="1:10">
      <c r="A2605" t="s">
        <v>239</v>
      </c>
      <c r="B2605" s="153" t="s">
        <v>2811</v>
      </c>
      <c r="C2605" s="154">
        <v>377</v>
      </c>
      <c r="D2605" s="154">
        <v>1.116584</v>
      </c>
      <c r="E2605" s="154">
        <v>1.056</v>
      </c>
      <c r="F2605" s="155">
        <f t="shared" si="164"/>
        <v>63.36</v>
      </c>
      <c r="G2605">
        <f t="shared" si="162"/>
        <v>42.239999999999995</v>
      </c>
      <c r="H2605">
        <f t="shared" si="163"/>
        <v>31.68</v>
      </c>
      <c r="I2605">
        <f t="shared" si="165"/>
        <v>47.519999999999996</v>
      </c>
      <c r="J2605" s="154"/>
    </row>
    <row r="2606" spans="1:10">
      <c r="A2606" t="s">
        <v>239</v>
      </c>
      <c r="B2606" s="153" t="s">
        <v>2812</v>
      </c>
      <c r="C2606" s="154">
        <v>408</v>
      </c>
      <c r="D2606" s="154">
        <v>1.116584</v>
      </c>
      <c r="E2606" s="154">
        <v>1.1439999999999999</v>
      </c>
      <c r="F2606" s="155">
        <f t="shared" si="164"/>
        <v>68.64</v>
      </c>
      <c r="G2606">
        <f t="shared" si="162"/>
        <v>45.76</v>
      </c>
      <c r="H2606">
        <f t="shared" si="163"/>
        <v>34.32</v>
      </c>
      <c r="I2606">
        <f t="shared" si="165"/>
        <v>51.480000000000004</v>
      </c>
      <c r="J2606" s="154"/>
    </row>
    <row r="2607" spans="1:10">
      <c r="A2607" t="s">
        <v>239</v>
      </c>
      <c r="B2607" s="153" t="s">
        <v>2813</v>
      </c>
      <c r="C2607" s="154">
        <v>54.3</v>
      </c>
      <c r="D2607" s="154">
        <v>1.116584</v>
      </c>
      <c r="E2607" s="154">
        <v>0.152</v>
      </c>
      <c r="F2607" s="155">
        <f t="shared" si="164"/>
        <v>9.1199999999999992</v>
      </c>
      <c r="G2607">
        <f t="shared" si="162"/>
        <v>6.0799999999999992</v>
      </c>
      <c r="H2607">
        <f t="shared" si="163"/>
        <v>4.5599999999999996</v>
      </c>
      <c r="I2607">
        <f t="shared" si="165"/>
        <v>6.84</v>
      </c>
      <c r="J2607" s="154"/>
    </row>
    <row r="2608" spans="1:10">
      <c r="A2608" t="s">
        <v>239</v>
      </c>
      <c r="B2608" s="153" t="s">
        <v>2814</v>
      </c>
      <c r="C2608" s="154">
        <v>437</v>
      </c>
      <c r="D2608" s="154">
        <v>1.116584</v>
      </c>
      <c r="E2608" s="154">
        <v>1.224</v>
      </c>
      <c r="F2608" s="155">
        <f t="shared" si="164"/>
        <v>73.44</v>
      </c>
      <c r="G2608">
        <f t="shared" si="162"/>
        <v>48.959999999999994</v>
      </c>
      <c r="H2608">
        <f t="shared" si="163"/>
        <v>36.72</v>
      </c>
      <c r="I2608">
        <f t="shared" si="165"/>
        <v>55.08</v>
      </c>
      <c r="J2608" s="154"/>
    </row>
    <row r="2609" spans="1:10">
      <c r="A2609" t="s">
        <v>239</v>
      </c>
      <c r="B2609" s="153" t="s">
        <v>2815</v>
      </c>
      <c r="C2609" s="154">
        <v>68.599999999999994</v>
      </c>
      <c r="D2609" s="154">
        <v>1.116584</v>
      </c>
      <c r="E2609" s="154">
        <v>0.192</v>
      </c>
      <c r="F2609" s="155">
        <f t="shared" si="164"/>
        <v>11.52</v>
      </c>
      <c r="G2609">
        <f t="shared" si="162"/>
        <v>7.68</v>
      </c>
      <c r="H2609">
        <f t="shared" si="163"/>
        <v>5.76</v>
      </c>
      <c r="I2609">
        <f t="shared" si="165"/>
        <v>8.64</v>
      </c>
      <c r="J2609" s="154"/>
    </row>
    <row r="2610" spans="1:10">
      <c r="A2610" t="s">
        <v>239</v>
      </c>
      <c r="B2610" s="153" t="s">
        <v>2816</v>
      </c>
      <c r="C2610" s="154">
        <v>75.3</v>
      </c>
      <c r="D2610" s="154">
        <v>1.116584</v>
      </c>
      <c r="E2610" s="154">
        <v>0.21200000000000002</v>
      </c>
      <c r="F2610" s="155">
        <f t="shared" si="164"/>
        <v>12.72</v>
      </c>
      <c r="G2610">
        <f t="shared" si="162"/>
        <v>8.48</v>
      </c>
      <c r="H2610">
        <f t="shared" si="163"/>
        <v>6.36</v>
      </c>
      <c r="I2610">
        <f t="shared" si="165"/>
        <v>9.5400000000000009</v>
      </c>
      <c r="J2610" s="154"/>
    </row>
    <row r="2611" spans="1:10">
      <c r="A2611" t="s">
        <v>239</v>
      </c>
      <c r="B2611" s="153" t="s">
        <v>2817</v>
      </c>
      <c r="C2611" s="154">
        <v>0.44</v>
      </c>
      <c r="D2611" s="154">
        <v>0.11304</v>
      </c>
      <c r="E2611" s="154">
        <v>0.01</v>
      </c>
      <c r="F2611" s="155">
        <f t="shared" si="164"/>
        <v>0.6</v>
      </c>
      <c r="G2611">
        <f t="shared" si="162"/>
        <v>0.39999999999999997</v>
      </c>
      <c r="H2611">
        <f t="shared" si="163"/>
        <v>0.3</v>
      </c>
      <c r="I2611">
        <f t="shared" si="165"/>
        <v>0.44999999999999996</v>
      </c>
      <c r="J2611" s="154"/>
    </row>
    <row r="2612" spans="1:10">
      <c r="A2612" t="s">
        <v>239</v>
      </c>
      <c r="B2612" s="153" t="s">
        <v>2818</v>
      </c>
      <c r="C2612" s="154">
        <v>0.86</v>
      </c>
      <c r="D2612" s="154">
        <v>0.11304</v>
      </c>
      <c r="E2612" s="154">
        <v>0.01</v>
      </c>
      <c r="F2612" s="155">
        <f t="shared" si="164"/>
        <v>0.6</v>
      </c>
      <c r="G2612">
        <f t="shared" si="162"/>
        <v>0.39999999999999997</v>
      </c>
      <c r="H2612">
        <f t="shared" si="163"/>
        <v>0.3</v>
      </c>
      <c r="I2612">
        <f t="shared" si="165"/>
        <v>0.44999999999999996</v>
      </c>
      <c r="J2612" s="154"/>
    </row>
    <row r="2613" spans="1:10">
      <c r="A2613" t="s">
        <v>239</v>
      </c>
      <c r="B2613" s="153" t="s">
        <v>2819</v>
      </c>
      <c r="C2613" s="154">
        <v>1.07</v>
      </c>
      <c r="D2613" s="154">
        <v>0.11304</v>
      </c>
      <c r="E2613" s="154">
        <v>0.01</v>
      </c>
      <c r="F2613" s="155">
        <f t="shared" si="164"/>
        <v>0.6</v>
      </c>
      <c r="G2613">
        <f t="shared" si="162"/>
        <v>0.39999999999999997</v>
      </c>
      <c r="H2613">
        <f t="shared" si="163"/>
        <v>0.3</v>
      </c>
      <c r="I2613">
        <f t="shared" si="165"/>
        <v>0.44999999999999996</v>
      </c>
      <c r="J2613" s="154"/>
    </row>
    <row r="2614" spans="1:10">
      <c r="A2614" t="s">
        <v>239</v>
      </c>
      <c r="B2614" s="153" t="s">
        <v>2820</v>
      </c>
      <c r="C2614" s="154">
        <v>1.28</v>
      </c>
      <c r="D2614" s="154">
        <v>0.11304</v>
      </c>
      <c r="E2614" s="154">
        <v>0.01</v>
      </c>
      <c r="F2614" s="155">
        <f t="shared" si="164"/>
        <v>0.6</v>
      </c>
      <c r="G2614">
        <f t="shared" si="162"/>
        <v>0.39999999999999997</v>
      </c>
      <c r="H2614">
        <f t="shared" si="163"/>
        <v>0.3</v>
      </c>
      <c r="I2614">
        <f t="shared" si="165"/>
        <v>0.44999999999999996</v>
      </c>
      <c r="J2614" s="154"/>
    </row>
    <row r="2615" spans="1:10">
      <c r="A2615" t="s">
        <v>239</v>
      </c>
      <c r="B2615" s="153" t="s">
        <v>2821</v>
      </c>
      <c r="C2615" s="154">
        <v>6.7</v>
      </c>
      <c r="D2615" s="154">
        <v>0.11304</v>
      </c>
      <c r="E2615" s="154">
        <v>0.02</v>
      </c>
      <c r="F2615" s="155">
        <f t="shared" si="164"/>
        <v>1.2</v>
      </c>
      <c r="G2615">
        <f t="shared" si="162"/>
        <v>0.79999999999999993</v>
      </c>
      <c r="H2615">
        <f t="shared" si="163"/>
        <v>0.6</v>
      </c>
      <c r="I2615">
        <f t="shared" si="165"/>
        <v>0.89999999999999991</v>
      </c>
      <c r="J2615" s="154"/>
    </row>
    <row r="2616" spans="1:10">
      <c r="A2616" t="s">
        <v>239</v>
      </c>
      <c r="B2616" s="153" t="s">
        <v>2821</v>
      </c>
      <c r="C2616" s="154">
        <v>6.41</v>
      </c>
      <c r="D2616" s="154">
        <v>0.11304</v>
      </c>
      <c r="E2616" s="154">
        <v>1.6E-2</v>
      </c>
      <c r="F2616" s="155">
        <f t="shared" si="164"/>
        <v>0.96</v>
      </c>
      <c r="G2616">
        <f t="shared" si="162"/>
        <v>0.6399999999999999</v>
      </c>
      <c r="H2616">
        <f t="shared" si="163"/>
        <v>0.48</v>
      </c>
      <c r="I2616">
        <f t="shared" si="165"/>
        <v>0.72</v>
      </c>
      <c r="J2616" s="154"/>
    </row>
    <row r="2617" spans="1:10">
      <c r="A2617" t="s">
        <v>239</v>
      </c>
      <c r="B2617" s="153" t="s">
        <v>2822</v>
      </c>
      <c r="C2617" s="154">
        <v>7.1</v>
      </c>
      <c r="D2617" s="154">
        <v>0.11304</v>
      </c>
      <c r="E2617" s="154">
        <v>0.02</v>
      </c>
      <c r="F2617" s="155">
        <f t="shared" si="164"/>
        <v>1.2</v>
      </c>
      <c r="G2617">
        <f t="shared" si="162"/>
        <v>0.79999999999999993</v>
      </c>
      <c r="H2617">
        <f t="shared" si="163"/>
        <v>0.6</v>
      </c>
      <c r="I2617">
        <f t="shared" si="165"/>
        <v>0.89999999999999991</v>
      </c>
      <c r="J2617" s="154"/>
    </row>
    <row r="2618" spans="1:10">
      <c r="A2618" t="s">
        <v>239</v>
      </c>
      <c r="B2618" s="153" t="s">
        <v>2823</v>
      </c>
      <c r="C2618" s="154">
        <v>1.68</v>
      </c>
      <c r="D2618" s="154">
        <v>0.11304</v>
      </c>
      <c r="E2618" s="154">
        <v>0.01</v>
      </c>
      <c r="F2618" s="155">
        <f t="shared" si="164"/>
        <v>0.6</v>
      </c>
      <c r="G2618">
        <f t="shared" si="162"/>
        <v>0.39999999999999997</v>
      </c>
      <c r="H2618">
        <f t="shared" si="163"/>
        <v>0.3</v>
      </c>
      <c r="I2618">
        <f t="shared" si="165"/>
        <v>0.44999999999999996</v>
      </c>
      <c r="J2618" s="154"/>
    </row>
    <row r="2619" spans="1:10">
      <c r="A2619" t="s">
        <v>239</v>
      </c>
      <c r="B2619" s="153" t="s">
        <v>2824</v>
      </c>
      <c r="C2619" s="154">
        <v>1.99</v>
      </c>
      <c r="D2619" s="154">
        <v>0.11304</v>
      </c>
      <c r="E2619" s="154">
        <v>0.01</v>
      </c>
      <c r="F2619" s="155">
        <f t="shared" si="164"/>
        <v>0.6</v>
      </c>
      <c r="G2619">
        <f t="shared" si="162"/>
        <v>0.39999999999999997</v>
      </c>
      <c r="H2619">
        <f t="shared" si="163"/>
        <v>0.3</v>
      </c>
      <c r="I2619">
        <f t="shared" si="165"/>
        <v>0.44999999999999996</v>
      </c>
      <c r="J2619" s="154"/>
    </row>
    <row r="2620" spans="1:10">
      <c r="A2620" t="s">
        <v>239</v>
      </c>
      <c r="B2620" s="153" t="s">
        <v>2825</v>
      </c>
      <c r="C2620" s="154">
        <v>2.0699999999999998</v>
      </c>
      <c r="D2620" s="154">
        <v>0.11304</v>
      </c>
      <c r="E2620" s="154">
        <v>0.01</v>
      </c>
      <c r="F2620" s="155">
        <f t="shared" si="164"/>
        <v>0.6</v>
      </c>
      <c r="G2620">
        <f t="shared" si="162"/>
        <v>0.39999999999999997</v>
      </c>
      <c r="H2620">
        <f t="shared" si="163"/>
        <v>0.3</v>
      </c>
      <c r="I2620">
        <f t="shared" si="165"/>
        <v>0.44999999999999996</v>
      </c>
      <c r="J2620" s="154"/>
    </row>
    <row r="2621" spans="1:10">
      <c r="A2621" t="s">
        <v>239</v>
      </c>
      <c r="B2621" s="153" t="s">
        <v>2826</v>
      </c>
      <c r="C2621" s="154">
        <v>2.29</v>
      </c>
      <c r="D2621" s="154">
        <v>0.11304</v>
      </c>
      <c r="E2621" s="154">
        <v>0.01</v>
      </c>
      <c r="F2621" s="155">
        <f t="shared" si="164"/>
        <v>0.6</v>
      </c>
      <c r="G2621">
        <f t="shared" si="162"/>
        <v>0.39999999999999997</v>
      </c>
      <c r="H2621">
        <f t="shared" si="163"/>
        <v>0.3</v>
      </c>
      <c r="I2621">
        <f t="shared" si="165"/>
        <v>0.44999999999999996</v>
      </c>
      <c r="J2621" s="154"/>
    </row>
    <row r="2622" spans="1:10">
      <c r="A2622" t="s">
        <v>239</v>
      </c>
      <c r="B2622" s="153" t="s">
        <v>2827</v>
      </c>
      <c r="C2622" s="154">
        <v>2.44</v>
      </c>
      <c r="D2622" s="154">
        <v>0.11304</v>
      </c>
      <c r="E2622" s="154">
        <v>0.01</v>
      </c>
      <c r="F2622" s="155">
        <f t="shared" si="164"/>
        <v>0.6</v>
      </c>
      <c r="G2622">
        <f t="shared" si="162"/>
        <v>0.39999999999999997</v>
      </c>
      <c r="H2622">
        <f t="shared" si="163"/>
        <v>0.3</v>
      </c>
      <c r="I2622">
        <f t="shared" si="165"/>
        <v>0.44999999999999996</v>
      </c>
      <c r="J2622" s="154"/>
    </row>
    <row r="2623" spans="1:10">
      <c r="A2623" t="s">
        <v>239</v>
      </c>
      <c r="B2623" s="153" t="s">
        <v>2828</v>
      </c>
      <c r="C2623" s="154">
        <v>2.81</v>
      </c>
      <c r="D2623" s="154">
        <v>0.11304</v>
      </c>
      <c r="E2623" s="154">
        <v>0.01</v>
      </c>
      <c r="F2623" s="155">
        <f t="shared" si="164"/>
        <v>0.6</v>
      </c>
      <c r="G2623">
        <f t="shared" si="162"/>
        <v>0.39999999999999997</v>
      </c>
      <c r="H2623">
        <f t="shared" si="163"/>
        <v>0.3</v>
      </c>
      <c r="I2623">
        <f t="shared" si="165"/>
        <v>0.44999999999999996</v>
      </c>
      <c r="J2623" s="154"/>
    </row>
    <row r="2624" spans="1:10">
      <c r="A2624" t="s">
        <v>239</v>
      </c>
      <c r="B2624" s="153" t="s">
        <v>2829</v>
      </c>
      <c r="C2624" s="154">
        <v>2.98</v>
      </c>
      <c r="D2624" s="154">
        <v>0.11304</v>
      </c>
      <c r="E2624" s="154">
        <v>0.01</v>
      </c>
      <c r="F2624" s="155">
        <f t="shared" si="164"/>
        <v>0.6</v>
      </c>
      <c r="G2624">
        <f t="shared" si="162"/>
        <v>0.39999999999999997</v>
      </c>
      <c r="H2624">
        <f t="shared" si="163"/>
        <v>0.3</v>
      </c>
      <c r="I2624">
        <f t="shared" si="165"/>
        <v>0.44999999999999996</v>
      </c>
      <c r="J2624" s="154"/>
    </row>
    <row r="2625" spans="1:10">
      <c r="A2625" t="s">
        <v>239</v>
      </c>
      <c r="B2625" s="153" t="s">
        <v>2830</v>
      </c>
      <c r="C2625" s="154">
        <v>3.5</v>
      </c>
      <c r="D2625" s="154">
        <v>0.11304</v>
      </c>
      <c r="E2625" s="154">
        <v>0.01</v>
      </c>
      <c r="F2625" s="155">
        <f t="shared" si="164"/>
        <v>0.6</v>
      </c>
      <c r="G2625">
        <f t="shared" si="162"/>
        <v>0.39999999999999997</v>
      </c>
      <c r="H2625">
        <f t="shared" si="163"/>
        <v>0.3</v>
      </c>
      <c r="I2625">
        <f t="shared" si="165"/>
        <v>0.44999999999999996</v>
      </c>
      <c r="J2625" s="154"/>
    </row>
    <row r="2626" spans="1:10">
      <c r="A2626" t="s">
        <v>239</v>
      </c>
      <c r="B2626" s="153" t="s">
        <v>2831</v>
      </c>
      <c r="C2626" s="154">
        <v>3.5</v>
      </c>
      <c r="D2626" s="154">
        <v>0.11304</v>
      </c>
      <c r="E2626" s="154">
        <v>0.01</v>
      </c>
      <c r="F2626" s="155">
        <f t="shared" si="164"/>
        <v>0.6</v>
      </c>
      <c r="G2626">
        <f t="shared" ref="G2626:G2689" si="166">40/60*F2626</f>
        <v>0.39999999999999997</v>
      </c>
      <c r="H2626">
        <f t="shared" ref="H2626:H2689" si="167">(30/60*F2626)</f>
        <v>0.3</v>
      </c>
      <c r="I2626">
        <f t="shared" si="165"/>
        <v>0.44999999999999996</v>
      </c>
      <c r="J2626" s="154"/>
    </row>
    <row r="2627" spans="1:10">
      <c r="A2627" t="s">
        <v>239</v>
      </c>
      <c r="B2627" s="153" t="s">
        <v>2832</v>
      </c>
      <c r="C2627" s="154">
        <v>3.82</v>
      </c>
      <c r="D2627" s="154">
        <v>0.11304</v>
      </c>
      <c r="E2627" s="154">
        <v>1.2E-2</v>
      </c>
      <c r="F2627" s="155">
        <f t="shared" ref="F2627:F2690" si="168">E2627*60</f>
        <v>0.72</v>
      </c>
      <c r="G2627">
        <f t="shared" si="166"/>
        <v>0.48</v>
      </c>
      <c r="H2627">
        <f t="shared" si="167"/>
        <v>0.36</v>
      </c>
      <c r="I2627">
        <f t="shared" ref="I2627:I2690" si="169">45/60*F2627</f>
        <v>0.54</v>
      </c>
      <c r="J2627" s="154"/>
    </row>
    <row r="2628" spans="1:10">
      <c r="A2628" t="s">
        <v>239</v>
      </c>
      <c r="B2628" s="153" t="s">
        <v>2833</v>
      </c>
      <c r="C2628" s="154">
        <v>4.5</v>
      </c>
      <c r="D2628" s="154">
        <v>0.11304</v>
      </c>
      <c r="E2628" s="154">
        <v>1.2E-2</v>
      </c>
      <c r="F2628" s="155">
        <f t="shared" si="168"/>
        <v>0.72</v>
      </c>
      <c r="G2628">
        <f t="shared" si="166"/>
        <v>0.48</v>
      </c>
      <c r="H2628">
        <f t="shared" si="167"/>
        <v>0.36</v>
      </c>
      <c r="I2628">
        <f t="shared" si="169"/>
        <v>0.54</v>
      </c>
      <c r="J2628" s="154"/>
    </row>
    <row r="2629" spans="1:10">
      <c r="A2629" t="s">
        <v>239</v>
      </c>
      <c r="B2629" s="153" t="s">
        <v>2834</v>
      </c>
      <c r="C2629" s="154">
        <v>4.4400000000000004</v>
      </c>
      <c r="D2629" s="154">
        <v>0.11304</v>
      </c>
      <c r="E2629" s="154">
        <v>1.2E-2</v>
      </c>
      <c r="F2629" s="155">
        <f t="shared" si="168"/>
        <v>0.72</v>
      </c>
      <c r="G2629">
        <f t="shared" si="166"/>
        <v>0.48</v>
      </c>
      <c r="H2629">
        <f t="shared" si="167"/>
        <v>0.36</v>
      </c>
      <c r="I2629">
        <f t="shared" si="169"/>
        <v>0.54</v>
      </c>
      <c r="J2629" s="154"/>
    </row>
    <row r="2630" spans="1:10">
      <c r="A2630" t="s">
        <v>239</v>
      </c>
      <c r="B2630" s="153" t="s">
        <v>2835</v>
      </c>
      <c r="C2630" s="154">
        <v>4.7300000000000004</v>
      </c>
      <c r="D2630" s="154">
        <v>0.11304</v>
      </c>
      <c r="E2630" s="154">
        <v>1.2E-2</v>
      </c>
      <c r="F2630" s="155">
        <f t="shared" si="168"/>
        <v>0.72</v>
      </c>
      <c r="G2630">
        <f t="shared" si="166"/>
        <v>0.48</v>
      </c>
      <c r="H2630">
        <f t="shared" si="167"/>
        <v>0.36</v>
      </c>
      <c r="I2630">
        <f t="shared" si="169"/>
        <v>0.54</v>
      </c>
      <c r="J2630" s="154"/>
    </row>
    <row r="2631" spans="1:10">
      <c r="A2631" t="s">
        <v>239</v>
      </c>
      <c r="B2631" s="153" t="s">
        <v>2836</v>
      </c>
      <c r="C2631" s="154">
        <v>5.01</v>
      </c>
      <c r="D2631" s="154">
        <v>0.11304</v>
      </c>
      <c r="E2631" s="154">
        <v>1.6E-2</v>
      </c>
      <c r="F2631" s="155">
        <f t="shared" si="168"/>
        <v>0.96</v>
      </c>
      <c r="G2631">
        <f t="shared" si="166"/>
        <v>0.6399999999999999</v>
      </c>
      <c r="H2631">
        <f t="shared" si="167"/>
        <v>0.48</v>
      </c>
      <c r="I2631">
        <f t="shared" si="169"/>
        <v>0.72</v>
      </c>
      <c r="J2631" s="154"/>
    </row>
    <row r="2632" spans="1:10">
      <c r="A2632" t="s">
        <v>239</v>
      </c>
      <c r="B2632" s="153" t="s">
        <v>2837</v>
      </c>
      <c r="C2632" s="154">
        <v>5.27</v>
      </c>
      <c r="D2632" s="154">
        <v>0.11304</v>
      </c>
      <c r="E2632" s="154">
        <v>1.6E-2</v>
      </c>
      <c r="F2632" s="155">
        <f t="shared" si="168"/>
        <v>0.96</v>
      </c>
      <c r="G2632">
        <f t="shared" si="166"/>
        <v>0.6399999999999999</v>
      </c>
      <c r="H2632">
        <f t="shared" si="167"/>
        <v>0.48</v>
      </c>
      <c r="I2632">
        <f t="shared" si="169"/>
        <v>0.72</v>
      </c>
      <c r="J2632" s="154"/>
    </row>
    <row r="2633" spans="1:10">
      <c r="A2633" t="s">
        <v>239</v>
      </c>
      <c r="B2633" s="153" t="s">
        <v>2838</v>
      </c>
      <c r="C2633" s="154">
        <v>5.8</v>
      </c>
      <c r="D2633" s="154">
        <v>0.11304</v>
      </c>
      <c r="E2633" s="154">
        <v>1.6E-2</v>
      </c>
      <c r="F2633" s="155">
        <f t="shared" si="168"/>
        <v>0.96</v>
      </c>
      <c r="G2633">
        <f t="shared" si="166"/>
        <v>0.6399999999999999</v>
      </c>
      <c r="H2633">
        <f t="shared" si="167"/>
        <v>0.48</v>
      </c>
      <c r="I2633">
        <f t="shared" si="169"/>
        <v>0.72</v>
      </c>
      <c r="J2633" s="154"/>
    </row>
    <row r="2634" spans="1:10">
      <c r="A2634" t="s">
        <v>239</v>
      </c>
      <c r="B2634" s="153" t="s">
        <v>2839</v>
      </c>
      <c r="C2634" s="154">
        <v>5.99</v>
      </c>
      <c r="D2634" s="154">
        <v>0.11304</v>
      </c>
      <c r="E2634" s="154">
        <v>1.6E-2</v>
      </c>
      <c r="F2634" s="155">
        <f t="shared" si="168"/>
        <v>0.96</v>
      </c>
      <c r="G2634">
        <f t="shared" si="166"/>
        <v>0.6399999999999999</v>
      </c>
      <c r="H2634">
        <f t="shared" si="167"/>
        <v>0.48</v>
      </c>
      <c r="I2634">
        <f t="shared" si="169"/>
        <v>0.72</v>
      </c>
      <c r="J2634" s="154"/>
    </row>
    <row r="2635" spans="1:10">
      <c r="A2635" t="s">
        <v>239</v>
      </c>
      <c r="B2635" s="153" t="s">
        <v>2840</v>
      </c>
      <c r="C2635" s="154">
        <v>88.3</v>
      </c>
      <c r="D2635" s="154">
        <v>1.1555200000000001</v>
      </c>
      <c r="E2635" s="154">
        <v>0.248</v>
      </c>
      <c r="F2635" s="155">
        <f t="shared" si="168"/>
        <v>14.879999999999999</v>
      </c>
      <c r="G2635">
        <f t="shared" si="166"/>
        <v>9.9199999999999982</v>
      </c>
      <c r="H2635">
        <f t="shared" si="167"/>
        <v>7.4399999999999995</v>
      </c>
      <c r="I2635">
        <f t="shared" si="169"/>
        <v>11.16</v>
      </c>
      <c r="J2635" s="154"/>
    </row>
    <row r="2636" spans="1:10">
      <c r="A2636" t="s">
        <v>239</v>
      </c>
      <c r="B2636" s="153" t="s">
        <v>2841</v>
      </c>
      <c r="C2636" s="154">
        <v>110</v>
      </c>
      <c r="D2636" s="154">
        <v>1.1555200000000001</v>
      </c>
      <c r="E2636" s="154">
        <v>0.308</v>
      </c>
      <c r="F2636" s="155">
        <f t="shared" si="168"/>
        <v>18.48</v>
      </c>
      <c r="G2636">
        <f t="shared" si="166"/>
        <v>12.32</v>
      </c>
      <c r="H2636">
        <f t="shared" si="167"/>
        <v>9.24</v>
      </c>
      <c r="I2636">
        <f t="shared" si="169"/>
        <v>13.86</v>
      </c>
      <c r="J2636" s="154"/>
    </row>
    <row r="2637" spans="1:10">
      <c r="A2637" t="s">
        <v>239</v>
      </c>
      <c r="B2637" s="153" t="s">
        <v>2842</v>
      </c>
      <c r="C2637" s="154">
        <v>139</v>
      </c>
      <c r="D2637" s="154">
        <v>1.1555200000000001</v>
      </c>
      <c r="E2637" s="154">
        <v>0.38800000000000001</v>
      </c>
      <c r="F2637" s="155">
        <f t="shared" si="168"/>
        <v>23.28</v>
      </c>
      <c r="G2637">
        <f t="shared" si="166"/>
        <v>15.52</v>
      </c>
      <c r="H2637">
        <f t="shared" si="167"/>
        <v>11.64</v>
      </c>
      <c r="I2637">
        <f t="shared" si="169"/>
        <v>17.46</v>
      </c>
      <c r="J2637" s="154"/>
    </row>
    <row r="2638" spans="1:10">
      <c r="A2638" t="s">
        <v>239</v>
      </c>
      <c r="B2638" s="153" t="s">
        <v>2843</v>
      </c>
      <c r="C2638" s="154">
        <v>172</v>
      </c>
      <c r="D2638" s="154">
        <v>1.1555200000000001</v>
      </c>
      <c r="E2638" s="154">
        <v>0.48</v>
      </c>
      <c r="F2638" s="155">
        <f t="shared" si="168"/>
        <v>28.799999999999997</v>
      </c>
      <c r="G2638">
        <f t="shared" si="166"/>
        <v>19.199999999999996</v>
      </c>
      <c r="H2638">
        <f t="shared" si="167"/>
        <v>14.399999999999999</v>
      </c>
      <c r="I2638">
        <f t="shared" si="169"/>
        <v>21.599999999999998</v>
      </c>
      <c r="J2638" s="154"/>
    </row>
    <row r="2639" spans="1:10">
      <c r="A2639" t="s">
        <v>239</v>
      </c>
      <c r="B2639" s="153" t="s">
        <v>2844</v>
      </c>
      <c r="C2639" s="154">
        <v>211</v>
      </c>
      <c r="D2639" s="154">
        <v>1.1555200000000001</v>
      </c>
      <c r="E2639" s="154">
        <v>0.59199999999999997</v>
      </c>
      <c r="F2639" s="155">
        <f t="shared" si="168"/>
        <v>35.519999999999996</v>
      </c>
      <c r="G2639">
        <f t="shared" si="166"/>
        <v>23.679999999999996</v>
      </c>
      <c r="H2639">
        <f t="shared" si="167"/>
        <v>17.759999999999998</v>
      </c>
      <c r="I2639">
        <f t="shared" si="169"/>
        <v>26.639999999999997</v>
      </c>
      <c r="J2639" s="154"/>
    </row>
    <row r="2640" spans="1:10">
      <c r="A2640" t="s">
        <v>239</v>
      </c>
      <c r="B2640" s="153" t="s">
        <v>2845</v>
      </c>
      <c r="C2640" s="154">
        <v>235</v>
      </c>
      <c r="D2640" s="154">
        <v>1.1555200000000001</v>
      </c>
      <c r="E2640" s="154">
        <v>0.66</v>
      </c>
      <c r="F2640" s="155">
        <f t="shared" si="168"/>
        <v>39.6</v>
      </c>
      <c r="G2640">
        <f t="shared" si="166"/>
        <v>26.4</v>
      </c>
      <c r="H2640">
        <f t="shared" si="167"/>
        <v>19.8</v>
      </c>
      <c r="I2640">
        <f t="shared" si="169"/>
        <v>29.700000000000003</v>
      </c>
      <c r="J2640" s="154"/>
    </row>
    <row r="2641" spans="1:10">
      <c r="A2641" t="s">
        <v>239</v>
      </c>
      <c r="B2641" s="153" t="s">
        <v>2846</v>
      </c>
      <c r="C2641" s="154">
        <v>250</v>
      </c>
      <c r="D2641" s="154">
        <v>1.1555200000000001</v>
      </c>
      <c r="E2641" s="154">
        <v>0.7</v>
      </c>
      <c r="F2641" s="155">
        <f t="shared" si="168"/>
        <v>42</v>
      </c>
      <c r="G2641">
        <f t="shared" si="166"/>
        <v>28</v>
      </c>
      <c r="H2641">
        <f t="shared" si="167"/>
        <v>21</v>
      </c>
      <c r="I2641">
        <f t="shared" si="169"/>
        <v>31.5</v>
      </c>
      <c r="J2641" s="154"/>
    </row>
    <row r="2642" spans="1:10">
      <c r="A2642" t="s">
        <v>239</v>
      </c>
      <c r="B2642" s="153" t="s">
        <v>2847</v>
      </c>
      <c r="C2642" s="154">
        <v>265</v>
      </c>
      <c r="D2642" s="154">
        <v>1.1555200000000001</v>
      </c>
      <c r="E2642" s="154">
        <v>0.74399999999999999</v>
      </c>
      <c r="F2642" s="155">
        <f t="shared" si="168"/>
        <v>44.64</v>
      </c>
      <c r="G2642">
        <f t="shared" si="166"/>
        <v>29.759999999999998</v>
      </c>
      <c r="H2642">
        <f t="shared" si="167"/>
        <v>22.32</v>
      </c>
      <c r="I2642">
        <f t="shared" si="169"/>
        <v>33.480000000000004</v>
      </c>
      <c r="J2642" s="154"/>
    </row>
    <row r="2643" spans="1:10">
      <c r="A2643" t="s">
        <v>239</v>
      </c>
      <c r="B2643" s="153" t="s">
        <v>2848</v>
      </c>
      <c r="C2643" s="154">
        <v>295</v>
      </c>
      <c r="D2643" s="154">
        <v>1.1555200000000001</v>
      </c>
      <c r="E2643" s="154">
        <v>0.82799999999999996</v>
      </c>
      <c r="F2643" s="155">
        <f t="shared" si="168"/>
        <v>49.68</v>
      </c>
      <c r="G2643">
        <f t="shared" si="166"/>
        <v>33.119999999999997</v>
      </c>
      <c r="H2643">
        <f t="shared" si="167"/>
        <v>24.84</v>
      </c>
      <c r="I2643">
        <f t="shared" si="169"/>
        <v>37.26</v>
      </c>
      <c r="J2643" s="154"/>
    </row>
    <row r="2644" spans="1:10">
      <c r="A2644" t="s">
        <v>239</v>
      </c>
      <c r="B2644" s="153" t="s">
        <v>2849</v>
      </c>
      <c r="C2644" s="154">
        <v>324</v>
      </c>
      <c r="D2644" s="154">
        <v>1.1555200000000001</v>
      </c>
      <c r="E2644" s="154">
        <v>0.90800000000000003</v>
      </c>
      <c r="F2644" s="155">
        <f t="shared" si="168"/>
        <v>54.480000000000004</v>
      </c>
      <c r="G2644">
        <f t="shared" si="166"/>
        <v>36.32</v>
      </c>
      <c r="H2644">
        <f t="shared" si="167"/>
        <v>27.240000000000002</v>
      </c>
      <c r="I2644">
        <f t="shared" si="169"/>
        <v>40.86</v>
      </c>
      <c r="J2644" s="154"/>
    </row>
    <row r="2645" spans="1:10">
      <c r="A2645" t="s">
        <v>239</v>
      </c>
      <c r="B2645" s="153" t="s">
        <v>2850</v>
      </c>
      <c r="C2645" s="154">
        <v>358</v>
      </c>
      <c r="D2645" s="154">
        <v>1.1555200000000001</v>
      </c>
      <c r="E2645" s="154">
        <v>1.004</v>
      </c>
      <c r="F2645" s="155">
        <f t="shared" si="168"/>
        <v>60.24</v>
      </c>
      <c r="G2645">
        <f t="shared" si="166"/>
        <v>40.159999999999997</v>
      </c>
      <c r="H2645">
        <f t="shared" si="167"/>
        <v>30.12</v>
      </c>
      <c r="I2645">
        <f t="shared" si="169"/>
        <v>45.18</v>
      </c>
      <c r="J2645" s="154"/>
    </row>
    <row r="2646" spans="1:10">
      <c r="A2646" t="s">
        <v>239</v>
      </c>
      <c r="B2646" s="153" t="s">
        <v>2851</v>
      </c>
      <c r="C2646" s="154">
        <v>392</v>
      </c>
      <c r="D2646" s="154">
        <v>1.1555200000000001</v>
      </c>
      <c r="E2646" s="154">
        <v>1.0960000000000001</v>
      </c>
      <c r="F2646" s="155">
        <f t="shared" si="168"/>
        <v>65.760000000000005</v>
      </c>
      <c r="G2646">
        <f t="shared" si="166"/>
        <v>43.84</v>
      </c>
      <c r="H2646">
        <f t="shared" si="167"/>
        <v>32.880000000000003</v>
      </c>
      <c r="I2646">
        <f t="shared" si="169"/>
        <v>49.320000000000007</v>
      </c>
      <c r="J2646" s="154"/>
    </row>
    <row r="2647" spans="1:10">
      <c r="A2647" t="s">
        <v>239</v>
      </c>
      <c r="B2647" s="153" t="s">
        <v>2852</v>
      </c>
      <c r="C2647" s="154">
        <v>425</v>
      </c>
      <c r="D2647" s="154">
        <v>1.1555200000000001</v>
      </c>
      <c r="E2647" s="154">
        <v>1.1919999999999999</v>
      </c>
      <c r="F2647" s="155">
        <f t="shared" si="168"/>
        <v>71.52</v>
      </c>
      <c r="G2647">
        <f t="shared" si="166"/>
        <v>47.679999999999993</v>
      </c>
      <c r="H2647">
        <f t="shared" si="167"/>
        <v>35.76</v>
      </c>
      <c r="I2647">
        <f t="shared" si="169"/>
        <v>53.64</v>
      </c>
      <c r="J2647" s="154"/>
    </row>
    <row r="2648" spans="1:10">
      <c r="A2648" t="s">
        <v>239</v>
      </c>
      <c r="B2648" s="153" t="s">
        <v>2853</v>
      </c>
      <c r="C2648" s="154">
        <v>456</v>
      </c>
      <c r="D2648" s="154">
        <v>1.1555200000000001</v>
      </c>
      <c r="E2648" s="154">
        <v>1.276</v>
      </c>
      <c r="F2648" s="155">
        <f t="shared" si="168"/>
        <v>76.56</v>
      </c>
      <c r="G2648">
        <f t="shared" si="166"/>
        <v>51.04</v>
      </c>
      <c r="H2648">
        <f t="shared" si="167"/>
        <v>38.28</v>
      </c>
      <c r="I2648">
        <f t="shared" si="169"/>
        <v>57.42</v>
      </c>
      <c r="J2648" s="154"/>
    </row>
    <row r="2649" spans="1:10">
      <c r="A2649" t="s">
        <v>239</v>
      </c>
      <c r="B2649" s="153" t="s">
        <v>2854</v>
      </c>
      <c r="C2649" s="154">
        <v>486</v>
      </c>
      <c r="D2649" s="154">
        <v>1.1555200000000001</v>
      </c>
      <c r="E2649" s="154">
        <v>1.36</v>
      </c>
      <c r="F2649" s="155">
        <f t="shared" si="168"/>
        <v>81.600000000000009</v>
      </c>
      <c r="G2649">
        <f t="shared" si="166"/>
        <v>54.400000000000006</v>
      </c>
      <c r="H2649">
        <f t="shared" si="167"/>
        <v>40.800000000000004</v>
      </c>
      <c r="I2649">
        <f t="shared" si="169"/>
        <v>61.2</v>
      </c>
      <c r="J2649" s="154"/>
    </row>
    <row r="2650" spans="1:10">
      <c r="A2650" t="s">
        <v>239</v>
      </c>
      <c r="B2650" s="153" t="s">
        <v>2855</v>
      </c>
      <c r="C2650" s="154">
        <v>0.45</v>
      </c>
      <c r="D2650" s="154">
        <v>0.11618000000000001</v>
      </c>
      <c r="E2650" s="154">
        <v>0.01</v>
      </c>
      <c r="F2650" s="155">
        <f t="shared" si="168"/>
        <v>0.6</v>
      </c>
      <c r="G2650">
        <f t="shared" si="166"/>
        <v>0.39999999999999997</v>
      </c>
      <c r="H2650">
        <f t="shared" si="167"/>
        <v>0.3</v>
      </c>
      <c r="I2650">
        <f t="shared" si="169"/>
        <v>0.44999999999999996</v>
      </c>
      <c r="J2650" s="154"/>
    </row>
    <row r="2651" spans="1:10">
      <c r="A2651" t="s">
        <v>239</v>
      </c>
      <c r="B2651" s="153" t="s">
        <v>2856</v>
      </c>
      <c r="C2651" s="154">
        <v>0.89</v>
      </c>
      <c r="D2651" s="154">
        <v>0.11618000000000001</v>
      </c>
      <c r="E2651" s="154">
        <v>0.01</v>
      </c>
      <c r="F2651" s="155">
        <f t="shared" si="168"/>
        <v>0.6</v>
      </c>
      <c r="G2651">
        <f t="shared" si="166"/>
        <v>0.39999999999999997</v>
      </c>
      <c r="H2651">
        <f t="shared" si="167"/>
        <v>0.3</v>
      </c>
      <c r="I2651">
        <f t="shared" si="169"/>
        <v>0.44999999999999996</v>
      </c>
      <c r="J2651" s="154"/>
    </row>
    <row r="2652" spans="1:10">
      <c r="A2652" t="s">
        <v>239</v>
      </c>
      <c r="B2652" s="153" t="s">
        <v>2857</v>
      </c>
      <c r="C2652" s="154">
        <v>1.31</v>
      </c>
      <c r="D2652" s="154">
        <v>0.11618000000000001</v>
      </c>
      <c r="E2652" s="154">
        <v>0.01</v>
      </c>
      <c r="F2652" s="155">
        <f t="shared" si="168"/>
        <v>0.6</v>
      </c>
      <c r="G2652">
        <f t="shared" si="166"/>
        <v>0.39999999999999997</v>
      </c>
      <c r="H2652">
        <f t="shared" si="167"/>
        <v>0.3</v>
      </c>
      <c r="I2652">
        <f t="shared" si="169"/>
        <v>0.44999999999999996</v>
      </c>
      <c r="J2652" s="154"/>
    </row>
    <row r="2653" spans="1:10">
      <c r="A2653" t="s">
        <v>239</v>
      </c>
      <c r="B2653" s="153" t="s">
        <v>2858</v>
      </c>
      <c r="C2653" s="154">
        <v>1.48</v>
      </c>
      <c r="D2653" s="154">
        <v>0.11618000000000001</v>
      </c>
      <c r="E2653" s="154">
        <v>0.01</v>
      </c>
      <c r="F2653" s="155">
        <f t="shared" si="168"/>
        <v>0.6</v>
      </c>
      <c r="G2653">
        <f t="shared" si="166"/>
        <v>0.39999999999999997</v>
      </c>
      <c r="H2653">
        <f t="shared" si="167"/>
        <v>0.3</v>
      </c>
      <c r="I2653">
        <f t="shared" si="169"/>
        <v>0.44999999999999996</v>
      </c>
      <c r="J2653" s="154"/>
    </row>
    <row r="2654" spans="1:10">
      <c r="A2654" t="s">
        <v>239</v>
      </c>
      <c r="B2654" s="153" t="s">
        <v>2859</v>
      </c>
      <c r="C2654" s="154">
        <v>1.73</v>
      </c>
      <c r="D2654" s="154">
        <v>0.11618000000000001</v>
      </c>
      <c r="E2654" s="154">
        <v>0.01</v>
      </c>
      <c r="F2654" s="155">
        <f t="shared" si="168"/>
        <v>0.6</v>
      </c>
      <c r="G2654">
        <f t="shared" si="166"/>
        <v>0.39999999999999997</v>
      </c>
      <c r="H2654">
        <f t="shared" si="167"/>
        <v>0.3</v>
      </c>
      <c r="I2654">
        <f t="shared" si="169"/>
        <v>0.44999999999999996</v>
      </c>
      <c r="J2654" s="154"/>
    </row>
    <row r="2655" spans="1:10">
      <c r="A2655" t="s">
        <v>239</v>
      </c>
      <c r="B2655" s="153" t="s">
        <v>2860</v>
      </c>
      <c r="C2655" s="154">
        <v>2.13</v>
      </c>
      <c r="D2655" s="154">
        <v>0.11618000000000001</v>
      </c>
      <c r="E2655" s="154">
        <v>0.01</v>
      </c>
      <c r="F2655" s="155">
        <f t="shared" si="168"/>
        <v>0.6</v>
      </c>
      <c r="G2655">
        <f t="shared" si="166"/>
        <v>0.39999999999999997</v>
      </c>
      <c r="H2655">
        <f t="shared" si="167"/>
        <v>0.3</v>
      </c>
      <c r="I2655">
        <f t="shared" si="169"/>
        <v>0.44999999999999996</v>
      </c>
      <c r="J2655" s="154"/>
    </row>
    <row r="2656" spans="1:10">
      <c r="A2656" t="s">
        <v>239</v>
      </c>
      <c r="B2656" s="153" t="s">
        <v>2861</v>
      </c>
      <c r="C2656" s="154">
        <v>2.52</v>
      </c>
      <c r="D2656" s="154">
        <v>0.11618000000000001</v>
      </c>
      <c r="E2656" s="154">
        <v>0.01</v>
      </c>
      <c r="F2656" s="155">
        <f t="shared" si="168"/>
        <v>0.6</v>
      </c>
      <c r="G2656">
        <f t="shared" si="166"/>
        <v>0.39999999999999997</v>
      </c>
      <c r="H2656">
        <f t="shared" si="167"/>
        <v>0.3</v>
      </c>
      <c r="I2656">
        <f t="shared" si="169"/>
        <v>0.44999999999999996</v>
      </c>
      <c r="J2656" s="154"/>
    </row>
    <row r="2657" spans="1:10">
      <c r="A2657" t="s">
        <v>239</v>
      </c>
      <c r="B2657" s="153" t="s">
        <v>2862</v>
      </c>
      <c r="C2657" s="154">
        <v>2.89</v>
      </c>
      <c r="D2657" s="154">
        <v>0.11618000000000001</v>
      </c>
      <c r="E2657" s="154">
        <v>0.01</v>
      </c>
      <c r="F2657" s="155">
        <f t="shared" si="168"/>
        <v>0.6</v>
      </c>
      <c r="G2657">
        <f t="shared" si="166"/>
        <v>0.39999999999999997</v>
      </c>
      <c r="H2657">
        <f t="shared" si="167"/>
        <v>0.3</v>
      </c>
      <c r="I2657">
        <f t="shared" si="169"/>
        <v>0.44999999999999996</v>
      </c>
      <c r="J2657" s="154"/>
    </row>
    <row r="2658" spans="1:10">
      <c r="A2658" t="s">
        <v>239</v>
      </c>
      <c r="B2658" s="153" t="s">
        <v>2863</v>
      </c>
      <c r="C2658" s="154">
        <v>3.26</v>
      </c>
      <c r="D2658" s="154">
        <v>0.11618000000000001</v>
      </c>
      <c r="E2658" s="154">
        <v>0.01</v>
      </c>
      <c r="F2658" s="155">
        <f t="shared" si="168"/>
        <v>0.6</v>
      </c>
      <c r="G2658">
        <f t="shared" si="166"/>
        <v>0.39999999999999997</v>
      </c>
      <c r="H2658">
        <f t="shared" si="167"/>
        <v>0.3</v>
      </c>
      <c r="I2658">
        <f t="shared" si="169"/>
        <v>0.44999999999999996</v>
      </c>
      <c r="J2658" s="154"/>
    </row>
    <row r="2659" spans="1:10">
      <c r="A2659" t="s">
        <v>239</v>
      </c>
      <c r="B2659" s="153" t="s">
        <v>2864</v>
      </c>
      <c r="C2659" s="154">
        <v>3.95</v>
      </c>
      <c r="D2659" s="154">
        <v>0.11618000000000001</v>
      </c>
      <c r="E2659" s="154">
        <v>1.2E-2</v>
      </c>
      <c r="F2659" s="155">
        <f t="shared" si="168"/>
        <v>0.72</v>
      </c>
      <c r="G2659">
        <f t="shared" si="166"/>
        <v>0.48</v>
      </c>
      <c r="H2659">
        <f t="shared" si="167"/>
        <v>0.36</v>
      </c>
      <c r="I2659">
        <f t="shared" si="169"/>
        <v>0.54</v>
      </c>
      <c r="J2659" s="154"/>
    </row>
    <row r="2660" spans="1:10">
      <c r="A2660" t="s">
        <v>239</v>
      </c>
      <c r="B2660" s="153" t="s">
        <v>2865</v>
      </c>
      <c r="C2660" s="154">
        <v>4.59</v>
      </c>
      <c r="D2660" s="154">
        <v>0.11618000000000001</v>
      </c>
      <c r="E2660" s="154">
        <v>1.2E-2</v>
      </c>
      <c r="F2660" s="155">
        <f t="shared" si="168"/>
        <v>0.72</v>
      </c>
      <c r="G2660">
        <f t="shared" si="166"/>
        <v>0.48</v>
      </c>
      <c r="H2660">
        <f t="shared" si="167"/>
        <v>0.36</v>
      </c>
      <c r="I2660">
        <f t="shared" si="169"/>
        <v>0.54</v>
      </c>
      <c r="J2660" s="154"/>
    </row>
    <row r="2661" spans="1:10">
      <c r="A2661" t="s">
        <v>239</v>
      </c>
      <c r="B2661" s="153" t="s">
        <v>2866</v>
      </c>
      <c r="C2661" s="154">
        <v>5.18</v>
      </c>
      <c r="D2661" s="154">
        <v>0.11618000000000001</v>
      </c>
      <c r="E2661" s="154">
        <v>1.6E-2</v>
      </c>
      <c r="F2661" s="155">
        <f t="shared" si="168"/>
        <v>0.96</v>
      </c>
      <c r="G2661">
        <f t="shared" si="166"/>
        <v>0.6399999999999999</v>
      </c>
      <c r="H2661">
        <f t="shared" si="167"/>
        <v>0.48</v>
      </c>
      <c r="I2661">
        <f t="shared" si="169"/>
        <v>0.72</v>
      </c>
      <c r="J2661" s="154"/>
    </row>
    <row r="2662" spans="1:10">
      <c r="A2662" t="s">
        <v>239</v>
      </c>
      <c r="B2662" s="153" t="s">
        <v>2867</v>
      </c>
      <c r="C2662" s="154">
        <v>5.72</v>
      </c>
      <c r="D2662" s="154">
        <v>0.11618000000000001</v>
      </c>
      <c r="E2662" s="154">
        <v>1.6E-2</v>
      </c>
      <c r="F2662" s="155">
        <f t="shared" si="168"/>
        <v>0.96</v>
      </c>
      <c r="G2662">
        <f t="shared" si="166"/>
        <v>0.6399999999999999</v>
      </c>
      <c r="H2662">
        <f t="shared" si="167"/>
        <v>0.48</v>
      </c>
      <c r="I2662">
        <f t="shared" si="169"/>
        <v>0.72</v>
      </c>
      <c r="J2662" s="154"/>
    </row>
    <row r="2663" spans="1:10">
      <c r="A2663" t="s">
        <v>239</v>
      </c>
      <c r="B2663" s="153" t="s">
        <v>2868</v>
      </c>
      <c r="C2663" s="154">
        <v>0.69</v>
      </c>
      <c r="D2663" s="154">
        <v>0.11932</v>
      </c>
      <c r="E2663" s="154">
        <v>0.01</v>
      </c>
      <c r="F2663" s="155">
        <f t="shared" si="168"/>
        <v>0.6</v>
      </c>
      <c r="G2663">
        <f t="shared" si="166"/>
        <v>0.39999999999999997</v>
      </c>
      <c r="H2663">
        <f t="shared" si="167"/>
        <v>0.3</v>
      </c>
      <c r="I2663">
        <f t="shared" si="169"/>
        <v>0.44999999999999996</v>
      </c>
      <c r="J2663" s="154"/>
    </row>
    <row r="2664" spans="1:10">
      <c r="A2664" t="s">
        <v>239</v>
      </c>
      <c r="B2664" s="153" t="s">
        <v>2869</v>
      </c>
      <c r="C2664" s="154">
        <v>0.91</v>
      </c>
      <c r="D2664" s="154">
        <v>0.11932</v>
      </c>
      <c r="E2664" s="154">
        <v>0.01</v>
      </c>
      <c r="F2664" s="155">
        <f t="shared" si="168"/>
        <v>0.6</v>
      </c>
      <c r="G2664">
        <f t="shared" si="166"/>
        <v>0.39999999999999997</v>
      </c>
      <c r="H2664">
        <f t="shared" si="167"/>
        <v>0.3</v>
      </c>
      <c r="I2664">
        <f t="shared" si="169"/>
        <v>0.44999999999999996</v>
      </c>
      <c r="J2664" s="154"/>
    </row>
    <row r="2665" spans="1:10">
      <c r="A2665" t="s">
        <v>239</v>
      </c>
      <c r="B2665" s="153" t="s">
        <v>2870</v>
      </c>
      <c r="C2665" s="154">
        <v>1.0900000000000001</v>
      </c>
      <c r="D2665" s="154">
        <v>0.11932</v>
      </c>
      <c r="E2665" s="154">
        <v>0.01</v>
      </c>
      <c r="F2665" s="155">
        <f t="shared" si="168"/>
        <v>0.6</v>
      </c>
      <c r="G2665">
        <f t="shared" si="166"/>
        <v>0.39999999999999997</v>
      </c>
      <c r="H2665">
        <f t="shared" si="167"/>
        <v>0.3</v>
      </c>
      <c r="I2665">
        <f t="shared" si="169"/>
        <v>0.44999999999999996</v>
      </c>
      <c r="J2665" s="154"/>
    </row>
    <row r="2666" spans="1:10">
      <c r="A2666" t="s">
        <v>239</v>
      </c>
      <c r="B2666" s="153" t="s">
        <v>2871</v>
      </c>
      <c r="C2666" s="154">
        <v>1.1399999999999999</v>
      </c>
      <c r="D2666" s="154">
        <v>0.11932</v>
      </c>
      <c r="E2666" s="154">
        <v>0.01</v>
      </c>
      <c r="F2666" s="155">
        <f t="shared" si="168"/>
        <v>0.6</v>
      </c>
      <c r="G2666">
        <f t="shared" si="166"/>
        <v>0.39999999999999997</v>
      </c>
      <c r="H2666">
        <f t="shared" si="167"/>
        <v>0.3</v>
      </c>
      <c r="I2666">
        <f t="shared" si="169"/>
        <v>0.44999999999999996</v>
      </c>
      <c r="J2666" s="154"/>
    </row>
    <row r="2667" spans="1:10">
      <c r="A2667" t="s">
        <v>239</v>
      </c>
      <c r="B2667" s="153" t="s">
        <v>2872</v>
      </c>
      <c r="C2667" s="154">
        <v>1.35</v>
      </c>
      <c r="D2667" s="154">
        <v>0.11932</v>
      </c>
      <c r="E2667" s="154">
        <v>0.01</v>
      </c>
      <c r="F2667" s="155">
        <f t="shared" si="168"/>
        <v>0.6</v>
      </c>
      <c r="G2667">
        <f t="shared" si="166"/>
        <v>0.39999999999999997</v>
      </c>
      <c r="H2667">
        <f t="shared" si="167"/>
        <v>0.3</v>
      </c>
      <c r="I2667">
        <f t="shared" si="169"/>
        <v>0.44999999999999996</v>
      </c>
      <c r="J2667" s="154"/>
    </row>
    <row r="2668" spans="1:10">
      <c r="A2668" t="s">
        <v>239</v>
      </c>
      <c r="B2668" s="153" t="s">
        <v>2873</v>
      </c>
      <c r="C2668" s="154">
        <v>1.56</v>
      </c>
      <c r="D2668" s="154">
        <v>0.11932</v>
      </c>
      <c r="E2668" s="154">
        <v>0.01</v>
      </c>
      <c r="F2668" s="155">
        <f t="shared" si="168"/>
        <v>0.6</v>
      </c>
      <c r="G2668">
        <f t="shared" si="166"/>
        <v>0.39999999999999997</v>
      </c>
      <c r="H2668">
        <f t="shared" si="167"/>
        <v>0.3</v>
      </c>
      <c r="I2668">
        <f t="shared" si="169"/>
        <v>0.44999999999999996</v>
      </c>
      <c r="J2668" s="154"/>
    </row>
    <row r="2669" spans="1:10">
      <c r="A2669" t="s">
        <v>239</v>
      </c>
      <c r="B2669" s="153" t="s">
        <v>2874</v>
      </c>
      <c r="C2669" s="154">
        <v>6.91</v>
      </c>
      <c r="D2669" s="154">
        <v>0.11932</v>
      </c>
      <c r="E2669" s="154">
        <v>0.02</v>
      </c>
      <c r="F2669" s="155">
        <f t="shared" si="168"/>
        <v>1.2</v>
      </c>
      <c r="G2669">
        <f t="shared" si="166"/>
        <v>0.79999999999999993</v>
      </c>
      <c r="H2669">
        <f t="shared" si="167"/>
        <v>0.6</v>
      </c>
      <c r="I2669">
        <f t="shared" si="169"/>
        <v>0.89999999999999991</v>
      </c>
      <c r="J2669" s="154"/>
    </row>
    <row r="2670" spans="1:10">
      <c r="A2670" t="s">
        <v>239</v>
      </c>
      <c r="B2670" s="153" t="s">
        <v>2875</v>
      </c>
      <c r="C2670" s="154">
        <v>1.78</v>
      </c>
      <c r="D2670" s="154">
        <v>0.11932</v>
      </c>
      <c r="E2670" s="154">
        <v>0.01</v>
      </c>
      <c r="F2670" s="155">
        <f t="shared" si="168"/>
        <v>0.6</v>
      </c>
      <c r="G2670">
        <f t="shared" si="166"/>
        <v>0.39999999999999997</v>
      </c>
      <c r="H2670">
        <f t="shared" si="167"/>
        <v>0.3</v>
      </c>
      <c r="I2670">
        <f t="shared" si="169"/>
        <v>0.44999999999999996</v>
      </c>
      <c r="J2670" s="154"/>
    </row>
    <row r="2671" spans="1:10">
      <c r="A2671" t="s">
        <v>239</v>
      </c>
      <c r="B2671" s="153" t="s">
        <v>2876</v>
      </c>
      <c r="C2671" s="154">
        <v>1.94</v>
      </c>
      <c r="D2671" s="154">
        <v>0.11932</v>
      </c>
      <c r="E2671" s="154">
        <v>0.01</v>
      </c>
      <c r="F2671" s="155">
        <f t="shared" si="168"/>
        <v>0.6</v>
      </c>
      <c r="G2671">
        <f t="shared" si="166"/>
        <v>0.39999999999999997</v>
      </c>
      <c r="H2671">
        <f t="shared" si="167"/>
        <v>0.3</v>
      </c>
      <c r="I2671">
        <f t="shared" si="169"/>
        <v>0.44999999999999996</v>
      </c>
      <c r="J2671" s="154"/>
    </row>
    <row r="2672" spans="1:10">
      <c r="A2672" t="s">
        <v>239</v>
      </c>
      <c r="B2672" s="153" t="s">
        <v>2877</v>
      </c>
      <c r="C2672" s="154">
        <v>2.19</v>
      </c>
      <c r="D2672" s="154">
        <v>0.11932</v>
      </c>
      <c r="E2672" s="154">
        <v>0.01</v>
      </c>
      <c r="F2672" s="155">
        <f t="shared" si="168"/>
        <v>0.6</v>
      </c>
      <c r="G2672">
        <f t="shared" si="166"/>
        <v>0.39999999999999997</v>
      </c>
      <c r="H2672">
        <f t="shared" si="167"/>
        <v>0.3</v>
      </c>
      <c r="I2672">
        <f t="shared" si="169"/>
        <v>0.44999999999999996</v>
      </c>
      <c r="J2672" s="154"/>
    </row>
    <row r="2673" spans="1:10">
      <c r="A2673" t="s">
        <v>239</v>
      </c>
      <c r="B2673" s="153" t="s">
        <v>2878</v>
      </c>
      <c r="C2673" s="154">
        <v>2.27</v>
      </c>
      <c r="D2673" s="154">
        <v>0.11932</v>
      </c>
      <c r="E2673" s="154">
        <v>0.01</v>
      </c>
      <c r="F2673" s="155">
        <f t="shared" si="168"/>
        <v>0.6</v>
      </c>
      <c r="G2673">
        <f t="shared" si="166"/>
        <v>0.39999999999999997</v>
      </c>
      <c r="H2673">
        <f t="shared" si="167"/>
        <v>0.3</v>
      </c>
      <c r="I2673">
        <f t="shared" si="169"/>
        <v>0.44999999999999996</v>
      </c>
      <c r="J2673" s="154"/>
    </row>
    <row r="2674" spans="1:10">
      <c r="A2674" t="s">
        <v>239</v>
      </c>
      <c r="B2674" s="153" t="s">
        <v>2879</v>
      </c>
      <c r="C2674" s="154">
        <v>2.39</v>
      </c>
      <c r="D2674" s="154">
        <v>0.11932</v>
      </c>
      <c r="E2674" s="154">
        <v>0.01</v>
      </c>
      <c r="F2674" s="155">
        <f t="shared" si="168"/>
        <v>0.6</v>
      </c>
      <c r="G2674">
        <f t="shared" si="166"/>
        <v>0.39999999999999997</v>
      </c>
      <c r="H2674">
        <f t="shared" si="167"/>
        <v>0.3</v>
      </c>
      <c r="I2674">
        <f t="shared" si="169"/>
        <v>0.44999999999999996</v>
      </c>
      <c r="J2674" s="154"/>
    </row>
    <row r="2675" spans="1:10">
      <c r="A2675" t="s">
        <v>239</v>
      </c>
      <c r="B2675" s="153" t="s">
        <v>2880</v>
      </c>
      <c r="C2675" s="154">
        <v>2.5099999999999998</v>
      </c>
      <c r="D2675" s="154">
        <v>0.11932</v>
      </c>
      <c r="E2675" s="154">
        <v>0.01</v>
      </c>
      <c r="F2675" s="155">
        <f t="shared" si="168"/>
        <v>0.6</v>
      </c>
      <c r="G2675">
        <f t="shared" si="166"/>
        <v>0.39999999999999997</v>
      </c>
      <c r="H2675">
        <f t="shared" si="167"/>
        <v>0.3</v>
      </c>
      <c r="I2675">
        <f t="shared" si="169"/>
        <v>0.44999999999999996</v>
      </c>
      <c r="J2675" s="154"/>
    </row>
    <row r="2676" spans="1:10">
      <c r="A2676" t="s">
        <v>239</v>
      </c>
      <c r="B2676" s="153" t="s">
        <v>2881</v>
      </c>
      <c r="C2676" s="154">
        <v>2.59</v>
      </c>
      <c r="D2676" s="154">
        <v>0.11932</v>
      </c>
      <c r="E2676" s="154">
        <v>0.01</v>
      </c>
      <c r="F2676" s="155">
        <f t="shared" si="168"/>
        <v>0.6</v>
      </c>
      <c r="G2676">
        <f t="shared" si="166"/>
        <v>0.39999999999999997</v>
      </c>
      <c r="H2676">
        <f t="shared" si="167"/>
        <v>0.3</v>
      </c>
      <c r="I2676">
        <f t="shared" si="169"/>
        <v>0.44999999999999996</v>
      </c>
      <c r="J2676" s="154"/>
    </row>
    <row r="2677" spans="1:10">
      <c r="A2677" t="s">
        <v>239</v>
      </c>
      <c r="B2677" s="153" t="s">
        <v>2882</v>
      </c>
      <c r="C2677" s="154">
        <v>2.75</v>
      </c>
      <c r="D2677" s="154">
        <v>0.11932</v>
      </c>
      <c r="E2677" s="154">
        <v>0.01</v>
      </c>
      <c r="F2677" s="155">
        <f t="shared" si="168"/>
        <v>0.6</v>
      </c>
      <c r="G2677">
        <f t="shared" si="166"/>
        <v>0.39999999999999997</v>
      </c>
      <c r="H2677">
        <f t="shared" si="167"/>
        <v>0.3</v>
      </c>
      <c r="I2677">
        <f t="shared" si="169"/>
        <v>0.44999999999999996</v>
      </c>
      <c r="J2677" s="154"/>
    </row>
    <row r="2678" spans="1:10">
      <c r="A2678" t="s">
        <v>239</v>
      </c>
      <c r="B2678" s="153" t="s">
        <v>2883</v>
      </c>
      <c r="C2678" s="154">
        <v>2.98</v>
      </c>
      <c r="D2678" s="154">
        <v>0.11932</v>
      </c>
      <c r="E2678" s="154">
        <v>0.01</v>
      </c>
      <c r="F2678" s="155">
        <f t="shared" si="168"/>
        <v>0.6</v>
      </c>
      <c r="G2678">
        <f t="shared" si="166"/>
        <v>0.39999999999999997</v>
      </c>
      <c r="H2678">
        <f t="shared" si="167"/>
        <v>0.3</v>
      </c>
      <c r="I2678">
        <f t="shared" si="169"/>
        <v>0.44999999999999996</v>
      </c>
      <c r="J2678" s="154"/>
    </row>
    <row r="2679" spans="1:10">
      <c r="A2679" t="s">
        <v>239</v>
      </c>
      <c r="B2679" s="153" t="s">
        <v>2884</v>
      </c>
      <c r="C2679" s="154">
        <v>3.05</v>
      </c>
      <c r="D2679" s="154">
        <v>0.11932</v>
      </c>
      <c r="E2679" s="154">
        <v>0.01</v>
      </c>
      <c r="F2679" s="155">
        <f t="shared" si="168"/>
        <v>0.6</v>
      </c>
      <c r="G2679">
        <f t="shared" si="166"/>
        <v>0.39999999999999997</v>
      </c>
      <c r="H2679">
        <f t="shared" si="167"/>
        <v>0.3</v>
      </c>
      <c r="I2679">
        <f t="shared" si="169"/>
        <v>0.44999999999999996</v>
      </c>
      <c r="J2679" s="154"/>
    </row>
    <row r="2680" spans="1:10">
      <c r="A2680" t="s">
        <v>239</v>
      </c>
      <c r="B2680" s="153" t="s">
        <v>2885</v>
      </c>
      <c r="C2680" s="154">
        <v>3.17</v>
      </c>
      <c r="D2680" s="154">
        <v>0.11932</v>
      </c>
      <c r="E2680" s="154">
        <v>0.01</v>
      </c>
      <c r="F2680" s="155">
        <f t="shared" si="168"/>
        <v>0.6</v>
      </c>
      <c r="G2680">
        <f t="shared" si="166"/>
        <v>0.39999999999999997</v>
      </c>
      <c r="H2680">
        <f t="shared" si="167"/>
        <v>0.3</v>
      </c>
      <c r="I2680">
        <f t="shared" si="169"/>
        <v>0.44999999999999996</v>
      </c>
      <c r="J2680" s="154"/>
    </row>
    <row r="2681" spans="1:10">
      <c r="A2681" t="s">
        <v>239</v>
      </c>
      <c r="B2681" s="153" t="s">
        <v>2886</v>
      </c>
      <c r="C2681" s="154">
        <v>3.35</v>
      </c>
      <c r="D2681" s="154">
        <v>0.11932</v>
      </c>
      <c r="E2681" s="154">
        <v>0.01</v>
      </c>
      <c r="F2681" s="155">
        <f t="shared" si="168"/>
        <v>0.6</v>
      </c>
      <c r="G2681">
        <f t="shared" si="166"/>
        <v>0.39999999999999997</v>
      </c>
      <c r="H2681">
        <f t="shared" si="167"/>
        <v>0.3</v>
      </c>
      <c r="I2681">
        <f t="shared" si="169"/>
        <v>0.44999999999999996</v>
      </c>
      <c r="J2681" s="154"/>
    </row>
    <row r="2682" spans="1:10">
      <c r="A2682" t="s">
        <v>239</v>
      </c>
      <c r="B2682" s="153" t="s">
        <v>2887</v>
      </c>
      <c r="C2682" s="154">
        <v>3.54</v>
      </c>
      <c r="D2682" s="154">
        <v>0.11932</v>
      </c>
      <c r="E2682" s="154">
        <v>0.01</v>
      </c>
      <c r="F2682" s="155">
        <f t="shared" si="168"/>
        <v>0.6</v>
      </c>
      <c r="G2682">
        <f t="shared" si="166"/>
        <v>0.39999999999999997</v>
      </c>
      <c r="H2682">
        <f t="shared" si="167"/>
        <v>0.3</v>
      </c>
      <c r="I2682">
        <f t="shared" si="169"/>
        <v>0.44999999999999996</v>
      </c>
      <c r="J2682" s="154"/>
    </row>
    <row r="2683" spans="1:10">
      <c r="A2683" t="s">
        <v>239</v>
      </c>
      <c r="B2683" s="153" t="s">
        <v>2888</v>
      </c>
      <c r="C2683" s="154">
        <v>3.72</v>
      </c>
      <c r="D2683" s="154">
        <v>0.11932</v>
      </c>
      <c r="E2683" s="154">
        <v>1.2E-2</v>
      </c>
      <c r="F2683" s="155">
        <f t="shared" si="168"/>
        <v>0.72</v>
      </c>
      <c r="G2683">
        <f t="shared" si="166"/>
        <v>0.48</v>
      </c>
      <c r="H2683">
        <f t="shared" si="167"/>
        <v>0.36</v>
      </c>
      <c r="I2683">
        <f t="shared" si="169"/>
        <v>0.54</v>
      </c>
      <c r="J2683" s="154"/>
    </row>
    <row r="2684" spans="1:10">
      <c r="A2684" t="s">
        <v>239</v>
      </c>
      <c r="B2684" s="153" t="s">
        <v>2889</v>
      </c>
      <c r="C2684" s="154">
        <v>4.07</v>
      </c>
      <c r="D2684" s="154">
        <v>0.11932</v>
      </c>
      <c r="E2684" s="154">
        <v>1.2E-2</v>
      </c>
      <c r="F2684" s="155">
        <f t="shared" si="168"/>
        <v>0.72</v>
      </c>
      <c r="G2684">
        <f t="shared" si="166"/>
        <v>0.48</v>
      </c>
      <c r="H2684">
        <f t="shared" si="167"/>
        <v>0.36</v>
      </c>
      <c r="I2684">
        <f t="shared" si="169"/>
        <v>0.54</v>
      </c>
      <c r="J2684" s="154"/>
    </row>
    <row r="2685" spans="1:10">
      <c r="A2685" t="s">
        <v>239</v>
      </c>
      <c r="B2685" s="153" t="s">
        <v>2890</v>
      </c>
      <c r="C2685" s="154">
        <v>4.41</v>
      </c>
      <c r="D2685" s="154">
        <v>0.11932</v>
      </c>
      <c r="E2685" s="154">
        <v>1.2E-2</v>
      </c>
      <c r="F2685" s="155">
        <f t="shared" si="168"/>
        <v>0.72</v>
      </c>
      <c r="G2685">
        <f t="shared" si="166"/>
        <v>0.48</v>
      </c>
      <c r="H2685">
        <f t="shared" si="167"/>
        <v>0.36</v>
      </c>
      <c r="I2685">
        <f t="shared" si="169"/>
        <v>0.54</v>
      </c>
      <c r="J2685" s="154"/>
    </row>
    <row r="2686" spans="1:10">
      <c r="A2686" t="s">
        <v>239</v>
      </c>
      <c r="B2686" s="153" t="s">
        <v>2891</v>
      </c>
      <c r="C2686" s="154">
        <v>4.47</v>
      </c>
      <c r="D2686" s="154">
        <v>0.11932</v>
      </c>
      <c r="E2686" s="154">
        <v>1.2E-2</v>
      </c>
      <c r="F2686" s="155">
        <f t="shared" si="168"/>
        <v>0.72</v>
      </c>
      <c r="G2686">
        <f t="shared" si="166"/>
        <v>0.48</v>
      </c>
      <c r="H2686">
        <f t="shared" si="167"/>
        <v>0.36</v>
      </c>
      <c r="I2686">
        <f t="shared" si="169"/>
        <v>0.54</v>
      </c>
      <c r="J2686" s="154"/>
    </row>
    <row r="2687" spans="1:10">
      <c r="A2687" t="s">
        <v>239</v>
      </c>
      <c r="B2687" s="153" t="s">
        <v>2892</v>
      </c>
      <c r="C2687" s="154">
        <v>4.74</v>
      </c>
      <c r="D2687" s="154">
        <v>0.11932</v>
      </c>
      <c r="E2687" s="154">
        <v>1.2E-2</v>
      </c>
      <c r="F2687" s="155">
        <f t="shared" si="168"/>
        <v>0.72</v>
      </c>
      <c r="G2687">
        <f t="shared" si="166"/>
        <v>0.48</v>
      </c>
      <c r="H2687">
        <f t="shared" si="167"/>
        <v>0.36</v>
      </c>
      <c r="I2687">
        <f t="shared" si="169"/>
        <v>0.54</v>
      </c>
      <c r="J2687" s="154"/>
    </row>
    <row r="2688" spans="1:10">
      <c r="A2688" t="s">
        <v>239</v>
      </c>
      <c r="B2688" s="153" t="s">
        <v>2893</v>
      </c>
      <c r="C2688" s="154">
        <v>4.93</v>
      </c>
      <c r="D2688" s="154">
        <v>0.11932</v>
      </c>
      <c r="E2688" s="154">
        <v>1.2E-2</v>
      </c>
      <c r="F2688" s="155">
        <f t="shared" si="168"/>
        <v>0.72</v>
      </c>
      <c r="G2688">
        <f t="shared" si="166"/>
        <v>0.48</v>
      </c>
      <c r="H2688">
        <f t="shared" si="167"/>
        <v>0.36</v>
      </c>
      <c r="I2688">
        <f t="shared" si="169"/>
        <v>0.54</v>
      </c>
      <c r="J2688" s="154"/>
    </row>
    <row r="2689" spans="1:10">
      <c r="A2689" t="s">
        <v>239</v>
      </c>
      <c r="B2689" s="153" t="s">
        <v>2894</v>
      </c>
      <c r="C2689" s="154">
        <v>5.05</v>
      </c>
      <c r="D2689" s="154">
        <v>0.11932</v>
      </c>
      <c r="E2689" s="154">
        <v>1.6E-2</v>
      </c>
      <c r="F2689" s="155">
        <f t="shared" si="168"/>
        <v>0.96</v>
      </c>
      <c r="G2689">
        <f t="shared" si="166"/>
        <v>0.6399999999999999</v>
      </c>
      <c r="H2689">
        <f t="shared" si="167"/>
        <v>0.48</v>
      </c>
      <c r="I2689">
        <f t="shared" si="169"/>
        <v>0.72</v>
      </c>
      <c r="J2689" s="154"/>
    </row>
    <row r="2690" spans="1:10">
      <c r="A2690" t="s">
        <v>239</v>
      </c>
      <c r="B2690" s="153" t="s">
        <v>2895</v>
      </c>
      <c r="C2690" s="154">
        <v>5.35</v>
      </c>
      <c r="D2690" s="154">
        <v>0.11932</v>
      </c>
      <c r="E2690" s="154">
        <v>1.6E-2</v>
      </c>
      <c r="F2690" s="155">
        <f t="shared" si="168"/>
        <v>0.96</v>
      </c>
      <c r="G2690">
        <f t="shared" ref="G2690:G2753" si="170">40/60*F2690</f>
        <v>0.6399999999999999</v>
      </c>
      <c r="H2690">
        <f t="shared" ref="H2690:H2753" si="171">(30/60*F2690)</f>
        <v>0.48</v>
      </c>
      <c r="I2690">
        <f t="shared" si="169"/>
        <v>0.72</v>
      </c>
      <c r="J2690" s="154"/>
    </row>
    <row r="2691" spans="1:10">
      <c r="A2691" t="s">
        <v>239</v>
      </c>
      <c r="B2691" s="153" t="s">
        <v>2896</v>
      </c>
      <c r="C2691" s="154">
        <v>5.64</v>
      </c>
      <c r="D2691" s="154">
        <v>0.11932</v>
      </c>
      <c r="E2691" s="154">
        <v>1.6E-2</v>
      </c>
      <c r="F2691" s="155">
        <f t="shared" ref="F2691:F2754" si="172">E2691*60</f>
        <v>0.96</v>
      </c>
      <c r="G2691">
        <f t="shared" si="170"/>
        <v>0.6399999999999999</v>
      </c>
      <c r="H2691">
        <f t="shared" si="171"/>
        <v>0.48</v>
      </c>
      <c r="I2691">
        <f t="shared" ref="I2691:I2754" si="173">45/60*F2691</f>
        <v>0.72</v>
      </c>
      <c r="J2691" s="154"/>
    </row>
    <row r="2692" spans="1:10">
      <c r="A2692" t="s">
        <v>239</v>
      </c>
      <c r="B2692" s="153" t="s">
        <v>2897</v>
      </c>
      <c r="C2692" s="154">
        <v>5.92</v>
      </c>
      <c r="D2692" s="154">
        <v>0.11932</v>
      </c>
      <c r="E2692" s="154">
        <v>1.6E-2</v>
      </c>
      <c r="F2692" s="155">
        <f t="shared" si="172"/>
        <v>0.96</v>
      </c>
      <c r="G2692">
        <f t="shared" si="170"/>
        <v>0.6399999999999999</v>
      </c>
      <c r="H2692">
        <f t="shared" si="171"/>
        <v>0.48</v>
      </c>
      <c r="I2692">
        <f t="shared" si="173"/>
        <v>0.72</v>
      </c>
      <c r="J2692" s="154"/>
    </row>
    <row r="2693" spans="1:10">
      <c r="A2693" t="s">
        <v>239</v>
      </c>
      <c r="B2693" s="153" t="s">
        <v>2898</v>
      </c>
      <c r="C2693" s="154">
        <v>6.13</v>
      </c>
      <c r="D2693" s="154">
        <v>0.11932</v>
      </c>
      <c r="E2693" s="154">
        <v>1.6E-2</v>
      </c>
      <c r="F2693" s="155">
        <f t="shared" si="172"/>
        <v>0.96</v>
      </c>
      <c r="G2693">
        <f t="shared" si="170"/>
        <v>0.6399999999999999</v>
      </c>
      <c r="H2693">
        <f t="shared" si="171"/>
        <v>0.48</v>
      </c>
      <c r="I2693">
        <f t="shared" si="173"/>
        <v>0.72</v>
      </c>
      <c r="J2693" s="154"/>
    </row>
    <row r="2694" spans="1:10">
      <c r="A2694" t="s">
        <v>239</v>
      </c>
      <c r="B2694" s="153" t="s">
        <v>2899</v>
      </c>
      <c r="C2694" s="154">
        <v>6.44</v>
      </c>
      <c r="D2694" s="154">
        <v>0.11932</v>
      </c>
      <c r="E2694" s="154">
        <v>0.02</v>
      </c>
      <c r="F2694" s="155">
        <f t="shared" si="172"/>
        <v>1.2</v>
      </c>
      <c r="G2694">
        <f t="shared" si="170"/>
        <v>0.79999999999999993</v>
      </c>
      <c r="H2694">
        <f t="shared" si="171"/>
        <v>0.6</v>
      </c>
      <c r="I2694">
        <f t="shared" si="173"/>
        <v>0.89999999999999991</v>
      </c>
      <c r="J2694" s="154"/>
    </row>
    <row r="2695" spans="1:10">
      <c r="A2695" t="s">
        <v>239</v>
      </c>
      <c r="B2695" s="153" t="s">
        <v>2900</v>
      </c>
      <c r="C2695" s="154">
        <v>6.68</v>
      </c>
      <c r="D2695" s="154">
        <v>0.11932</v>
      </c>
      <c r="E2695" s="154">
        <v>0.02</v>
      </c>
      <c r="F2695" s="155">
        <f t="shared" si="172"/>
        <v>1.2</v>
      </c>
      <c r="G2695">
        <f t="shared" si="170"/>
        <v>0.79999999999999993</v>
      </c>
      <c r="H2695">
        <f t="shared" si="171"/>
        <v>0.6</v>
      </c>
      <c r="I2695">
        <f t="shared" si="173"/>
        <v>0.89999999999999991</v>
      </c>
      <c r="J2695" s="154"/>
    </row>
    <row r="2696" spans="1:10">
      <c r="A2696" t="s">
        <v>239</v>
      </c>
      <c r="B2696" s="153" t="s">
        <v>2901</v>
      </c>
      <c r="C2696" s="154">
        <v>1.39</v>
      </c>
      <c r="D2696" s="154">
        <v>0.12246</v>
      </c>
      <c r="E2696" s="154">
        <v>0.01</v>
      </c>
      <c r="F2696" s="155">
        <f t="shared" si="172"/>
        <v>0.6</v>
      </c>
      <c r="G2696">
        <f t="shared" si="170"/>
        <v>0.39999999999999997</v>
      </c>
      <c r="H2696">
        <f t="shared" si="171"/>
        <v>0.3</v>
      </c>
      <c r="I2696">
        <f t="shared" si="173"/>
        <v>0.44999999999999996</v>
      </c>
      <c r="J2696" s="154"/>
    </row>
    <row r="2697" spans="1:10">
      <c r="A2697" t="s">
        <v>239</v>
      </c>
      <c r="B2697" s="153" t="s">
        <v>2902</v>
      </c>
      <c r="C2697" s="154">
        <v>1.83</v>
      </c>
      <c r="D2697" s="154">
        <v>0.12246</v>
      </c>
      <c r="E2697" s="154">
        <v>0.01</v>
      </c>
      <c r="F2697" s="155">
        <f t="shared" si="172"/>
        <v>0.6</v>
      </c>
      <c r="G2697">
        <f t="shared" si="170"/>
        <v>0.39999999999999997</v>
      </c>
      <c r="H2697">
        <f t="shared" si="171"/>
        <v>0.3</v>
      </c>
      <c r="I2697">
        <f t="shared" si="173"/>
        <v>0.44999999999999996</v>
      </c>
      <c r="J2697" s="154"/>
    </row>
    <row r="2698" spans="1:10">
      <c r="A2698" t="s">
        <v>239</v>
      </c>
      <c r="B2698" s="153" t="s">
        <v>2903</v>
      </c>
      <c r="C2698" s="154">
        <v>2.25</v>
      </c>
      <c r="D2698" s="154">
        <v>0.12246</v>
      </c>
      <c r="E2698" s="154">
        <v>0.01</v>
      </c>
      <c r="F2698" s="155">
        <f t="shared" si="172"/>
        <v>0.6</v>
      </c>
      <c r="G2698">
        <f t="shared" si="170"/>
        <v>0.39999999999999997</v>
      </c>
      <c r="H2698">
        <f t="shared" si="171"/>
        <v>0.3</v>
      </c>
      <c r="I2698">
        <f t="shared" si="173"/>
        <v>0.44999999999999996</v>
      </c>
      <c r="J2698" s="154"/>
    </row>
    <row r="2699" spans="1:10">
      <c r="A2699" t="s">
        <v>239</v>
      </c>
      <c r="B2699" s="153" t="s">
        <v>2904</v>
      </c>
      <c r="C2699" s="154">
        <v>2.66</v>
      </c>
      <c r="D2699" s="154">
        <v>0.12246</v>
      </c>
      <c r="E2699" s="154">
        <v>0.01</v>
      </c>
      <c r="F2699" s="155">
        <f t="shared" si="172"/>
        <v>0.6</v>
      </c>
      <c r="G2699">
        <f t="shared" si="170"/>
        <v>0.39999999999999997</v>
      </c>
      <c r="H2699">
        <f t="shared" si="171"/>
        <v>0.3</v>
      </c>
      <c r="I2699">
        <f t="shared" si="173"/>
        <v>0.44999999999999996</v>
      </c>
      <c r="J2699" s="154"/>
    </row>
    <row r="2700" spans="1:10">
      <c r="A2700" t="s">
        <v>239</v>
      </c>
      <c r="B2700" s="153" t="s">
        <v>2905</v>
      </c>
      <c r="C2700" s="154">
        <v>2.87</v>
      </c>
      <c r="D2700" s="154">
        <v>0.12246</v>
      </c>
      <c r="E2700" s="154">
        <v>0.01</v>
      </c>
      <c r="F2700" s="155">
        <f t="shared" si="172"/>
        <v>0.6</v>
      </c>
      <c r="G2700">
        <f t="shared" si="170"/>
        <v>0.39999999999999997</v>
      </c>
      <c r="H2700">
        <f t="shared" si="171"/>
        <v>0.3</v>
      </c>
      <c r="I2700">
        <f t="shared" si="173"/>
        <v>0.44999999999999996</v>
      </c>
      <c r="J2700" s="154"/>
    </row>
    <row r="2701" spans="1:10">
      <c r="A2701" t="s">
        <v>239</v>
      </c>
      <c r="B2701" s="153" t="s">
        <v>2906</v>
      </c>
      <c r="C2701" s="154">
        <v>3.45</v>
      </c>
      <c r="D2701" s="154">
        <v>0.12246</v>
      </c>
      <c r="E2701" s="154">
        <v>0.01</v>
      </c>
      <c r="F2701" s="155">
        <f t="shared" si="172"/>
        <v>0.6</v>
      </c>
      <c r="G2701">
        <f t="shared" si="170"/>
        <v>0.39999999999999997</v>
      </c>
      <c r="H2701">
        <f t="shared" si="171"/>
        <v>0.3</v>
      </c>
      <c r="I2701">
        <f t="shared" si="173"/>
        <v>0.44999999999999996</v>
      </c>
      <c r="J2701" s="154"/>
    </row>
    <row r="2702" spans="1:10">
      <c r="A2702" t="s">
        <v>239</v>
      </c>
      <c r="B2702" s="153" t="s">
        <v>2907</v>
      </c>
      <c r="C2702" s="154">
        <v>3.83</v>
      </c>
      <c r="D2702" s="154">
        <v>0.12246</v>
      </c>
      <c r="E2702" s="154">
        <v>1.2E-2</v>
      </c>
      <c r="F2702" s="155">
        <f t="shared" si="172"/>
        <v>0.72</v>
      </c>
      <c r="G2702">
        <f t="shared" si="170"/>
        <v>0.48</v>
      </c>
      <c r="H2702">
        <f t="shared" si="171"/>
        <v>0.36</v>
      </c>
      <c r="I2702">
        <f t="shared" si="173"/>
        <v>0.54</v>
      </c>
      <c r="J2702" s="154"/>
    </row>
    <row r="2703" spans="1:10">
      <c r="A2703" t="s">
        <v>239</v>
      </c>
      <c r="B2703" s="153" t="s">
        <v>2908</v>
      </c>
      <c r="C2703" s="154">
        <v>4.1900000000000004</v>
      </c>
      <c r="D2703" s="154">
        <v>0.12246</v>
      </c>
      <c r="E2703" s="154">
        <v>1.2E-2</v>
      </c>
      <c r="F2703" s="155">
        <f t="shared" si="172"/>
        <v>0.72</v>
      </c>
      <c r="G2703">
        <f t="shared" si="170"/>
        <v>0.48</v>
      </c>
      <c r="H2703">
        <f t="shared" si="171"/>
        <v>0.36</v>
      </c>
      <c r="I2703">
        <f t="shared" si="173"/>
        <v>0.54</v>
      </c>
      <c r="J2703" s="154"/>
    </row>
    <row r="2704" spans="1:10">
      <c r="A2704" t="s">
        <v>239</v>
      </c>
      <c r="B2704" s="153" t="s">
        <v>2909</v>
      </c>
      <c r="C2704" s="154">
        <v>4.54</v>
      </c>
      <c r="D2704" s="154">
        <v>0.12246</v>
      </c>
      <c r="E2704" s="154">
        <v>1.2E-2</v>
      </c>
      <c r="F2704" s="155">
        <f t="shared" si="172"/>
        <v>0.72</v>
      </c>
      <c r="G2704">
        <f t="shared" si="170"/>
        <v>0.48</v>
      </c>
      <c r="H2704">
        <f t="shared" si="171"/>
        <v>0.36</v>
      </c>
      <c r="I2704">
        <f t="shared" si="173"/>
        <v>0.54</v>
      </c>
      <c r="J2704" s="154"/>
    </row>
    <row r="2705" spans="1:10">
      <c r="A2705" t="s">
        <v>239</v>
      </c>
      <c r="B2705" s="153" t="s">
        <v>2910</v>
      </c>
      <c r="C2705" s="154">
        <v>0.04</v>
      </c>
      <c r="D2705" s="154">
        <v>1.256E-2</v>
      </c>
      <c r="E2705" s="154">
        <v>0.01</v>
      </c>
      <c r="F2705" s="155">
        <f t="shared" si="172"/>
        <v>0.6</v>
      </c>
      <c r="G2705">
        <f t="shared" si="170"/>
        <v>0.39999999999999997</v>
      </c>
      <c r="H2705">
        <f t="shared" si="171"/>
        <v>0.3</v>
      </c>
      <c r="I2705">
        <f t="shared" si="173"/>
        <v>0.44999999999999996</v>
      </c>
      <c r="J2705" s="154"/>
    </row>
    <row r="2706" spans="1:10">
      <c r="A2706" t="s">
        <v>239</v>
      </c>
      <c r="B2706" s="153" t="s">
        <v>2911</v>
      </c>
      <c r="C2706" s="154">
        <v>0.06</v>
      </c>
      <c r="D2706" s="154">
        <v>1.256E-2</v>
      </c>
      <c r="E2706" s="154">
        <v>0.01</v>
      </c>
      <c r="F2706" s="155">
        <f t="shared" si="172"/>
        <v>0.6</v>
      </c>
      <c r="G2706">
        <f t="shared" si="170"/>
        <v>0.39999999999999997</v>
      </c>
      <c r="H2706">
        <f t="shared" si="171"/>
        <v>0.3</v>
      </c>
      <c r="I2706">
        <f t="shared" si="173"/>
        <v>0.44999999999999996</v>
      </c>
      <c r="J2706" s="154"/>
    </row>
    <row r="2707" spans="1:10">
      <c r="A2707" t="s">
        <v>239</v>
      </c>
      <c r="B2707" s="153" t="s">
        <v>2912</v>
      </c>
      <c r="C2707" s="154">
        <v>7.0000000000000007E-2</v>
      </c>
      <c r="D2707" s="154">
        <v>1.256E-2</v>
      </c>
      <c r="E2707" s="154">
        <v>0.01</v>
      </c>
      <c r="F2707" s="155">
        <f t="shared" si="172"/>
        <v>0.6</v>
      </c>
      <c r="G2707">
        <f t="shared" si="170"/>
        <v>0.39999999999999997</v>
      </c>
      <c r="H2707">
        <f t="shared" si="171"/>
        <v>0.3</v>
      </c>
      <c r="I2707">
        <f t="shared" si="173"/>
        <v>0.44999999999999996</v>
      </c>
      <c r="J2707" s="154"/>
    </row>
    <row r="2708" spans="1:10">
      <c r="A2708" t="s">
        <v>239</v>
      </c>
      <c r="B2708" s="153" t="s">
        <v>2913</v>
      </c>
      <c r="C2708" s="154">
        <v>0.08</v>
      </c>
      <c r="D2708" s="154">
        <v>1.256E-2</v>
      </c>
      <c r="E2708" s="154">
        <v>0.01</v>
      </c>
      <c r="F2708" s="155">
        <f t="shared" si="172"/>
        <v>0.6</v>
      </c>
      <c r="G2708">
        <f t="shared" si="170"/>
        <v>0.39999999999999997</v>
      </c>
      <c r="H2708">
        <f t="shared" si="171"/>
        <v>0.3</v>
      </c>
      <c r="I2708">
        <f t="shared" si="173"/>
        <v>0.44999999999999996</v>
      </c>
      <c r="J2708" s="154"/>
    </row>
    <row r="2709" spans="1:10">
      <c r="A2709" t="s">
        <v>239</v>
      </c>
      <c r="B2709" s="153" t="s">
        <v>2914</v>
      </c>
      <c r="C2709" s="154">
        <v>0.09</v>
      </c>
      <c r="D2709" s="154">
        <v>1.256E-2</v>
      </c>
      <c r="E2709" s="154">
        <v>0.01</v>
      </c>
      <c r="F2709" s="155">
        <f t="shared" si="172"/>
        <v>0.6</v>
      </c>
      <c r="G2709">
        <f t="shared" si="170"/>
        <v>0.39999999999999997</v>
      </c>
      <c r="H2709">
        <f t="shared" si="171"/>
        <v>0.3</v>
      </c>
      <c r="I2709">
        <f t="shared" si="173"/>
        <v>0.44999999999999996</v>
      </c>
      <c r="J2709" s="154"/>
    </row>
    <row r="2710" spans="1:10">
      <c r="A2710" t="s">
        <v>239</v>
      </c>
      <c r="B2710" s="153" t="s">
        <v>2915</v>
      </c>
      <c r="C2710" s="154">
        <v>0.09</v>
      </c>
      <c r="D2710" s="154">
        <v>1.5699999999999999E-2</v>
      </c>
      <c r="E2710" s="154">
        <v>0.01</v>
      </c>
      <c r="F2710" s="155">
        <f t="shared" si="172"/>
        <v>0.6</v>
      </c>
      <c r="G2710">
        <f t="shared" si="170"/>
        <v>0.39999999999999997</v>
      </c>
      <c r="H2710">
        <f t="shared" si="171"/>
        <v>0.3</v>
      </c>
      <c r="I2710">
        <f t="shared" si="173"/>
        <v>0.44999999999999996</v>
      </c>
      <c r="J2710" s="154"/>
    </row>
    <row r="2711" spans="1:10">
      <c r="A2711" t="s">
        <v>239</v>
      </c>
      <c r="B2711" s="153" t="s">
        <v>2916</v>
      </c>
      <c r="C2711" s="154">
        <v>0.49</v>
      </c>
      <c r="D2711" s="154">
        <v>0.12559999999999999</v>
      </c>
      <c r="E2711" s="154">
        <v>0.01</v>
      </c>
      <c r="F2711" s="155">
        <f t="shared" si="172"/>
        <v>0.6</v>
      </c>
      <c r="G2711">
        <f t="shared" si="170"/>
        <v>0.39999999999999997</v>
      </c>
      <c r="H2711">
        <f t="shared" si="171"/>
        <v>0.3</v>
      </c>
      <c r="I2711">
        <f t="shared" si="173"/>
        <v>0.44999999999999996</v>
      </c>
      <c r="J2711" s="154"/>
    </row>
    <row r="2712" spans="1:10">
      <c r="A2712" t="s">
        <v>239</v>
      </c>
      <c r="B2712" s="153" t="s">
        <v>2917</v>
      </c>
      <c r="C2712" s="154">
        <v>0.73</v>
      </c>
      <c r="D2712" s="154">
        <v>0.12559999999999999</v>
      </c>
      <c r="E2712" s="154">
        <v>0.01</v>
      </c>
      <c r="F2712" s="155">
        <f t="shared" si="172"/>
        <v>0.6</v>
      </c>
      <c r="G2712">
        <f t="shared" si="170"/>
        <v>0.39999999999999997</v>
      </c>
      <c r="H2712">
        <f t="shared" si="171"/>
        <v>0.3</v>
      </c>
      <c r="I2712">
        <f t="shared" si="173"/>
        <v>0.44999999999999996</v>
      </c>
      <c r="J2712" s="154"/>
    </row>
    <row r="2713" spans="1:10">
      <c r="A2713" t="s">
        <v>239</v>
      </c>
      <c r="B2713" s="153" t="s">
        <v>2918</v>
      </c>
      <c r="C2713" s="154">
        <v>0.96</v>
      </c>
      <c r="D2713" s="154">
        <v>0.12559999999999999</v>
      </c>
      <c r="E2713" s="154">
        <v>0.01</v>
      </c>
      <c r="F2713" s="155">
        <f t="shared" si="172"/>
        <v>0.6</v>
      </c>
      <c r="G2713">
        <f t="shared" si="170"/>
        <v>0.39999999999999997</v>
      </c>
      <c r="H2713">
        <f t="shared" si="171"/>
        <v>0.3</v>
      </c>
      <c r="I2713">
        <f t="shared" si="173"/>
        <v>0.44999999999999996</v>
      </c>
      <c r="J2713" s="154"/>
    </row>
    <row r="2714" spans="1:10">
      <c r="A2714" t="s">
        <v>239</v>
      </c>
      <c r="B2714" s="153" t="s">
        <v>2919</v>
      </c>
      <c r="C2714" s="154">
        <v>1.1499999999999999</v>
      </c>
      <c r="D2714" s="154">
        <v>0.12559999999999999</v>
      </c>
      <c r="E2714" s="154">
        <v>0.01</v>
      </c>
      <c r="F2714" s="155">
        <f t="shared" si="172"/>
        <v>0.6</v>
      </c>
      <c r="G2714">
        <f t="shared" si="170"/>
        <v>0.39999999999999997</v>
      </c>
      <c r="H2714">
        <f t="shared" si="171"/>
        <v>0.3</v>
      </c>
      <c r="I2714">
        <f t="shared" si="173"/>
        <v>0.44999999999999996</v>
      </c>
      <c r="J2714" s="154"/>
    </row>
    <row r="2715" spans="1:10">
      <c r="A2715" t="s">
        <v>239</v>
      </c>
      <c r="B2715" s="153" t="s">
        <v>2920</v>
      </c>
      <c r="C2715" s="154">
        <v>1.2</v>
      </c>
      <c r="D2715" s="154">
        <v>0.12559999999999999</v>
      </c>
      <c r="E2715" s="154">
        <v>0.01</v>
      </c>
      <c r="F2715" s="155">
        <f t="shared" si="172"/>
        <v>0.6</v>
      </c>
      <c r="G2715">
        <f t="shared" si="170"/>
        <v>0.39999999999999997</v>
      </c>
      <c r="H2715">
        <f t="shared" si="171"/>
        <v>0.3</v>
      </c>
      <c r="I2715">
        <f t="shared" si="173"/>
        <v>0.44999999999999996</v>
      </c>
      <c r="J2715" s="154"/>
    </row>
    <row r="2716" spans="1:10">
      <c r="A2716" t="s">
        <v>239</v>
      </c>
      <c r="B2716" s="153" t="s">
        <v>2921</v>
      </c>
      <c r="C2716" s="154">
        <v>1.42</v>
      </c>
      <c r="D2716" s="154">
        <v>0.12559999999999999</v>
      </c>
      <c r="E2716" s="154">
        <v>0.01</v>
      </c>
      <c r="F2716" s="155">
        <f t="shared" si="172"/>
        <v>0.6</v>
      </c>
      <c r="G2716">
        <f t="shared" si="170"/>
        <v>0.39999999999999997</v>
      </c>
      <c r="H2716">
        <f t="shared" si="171"/>
        <v>0.3</v>
      </c>
      <c r="I2716">
        <f t="shared" si="173"/>
        <v>0.44999999999999996</v>
      </c>
      <c r="J2716" s="154"/>
    </row>
    <row r="2717" spans="1:10">
      <c r="A2717" t="s">
        <v>239</v>
      </c>
      <c r="B2717" s="153" t="s">
        <v>2922</v>
      </c>
      <c r="C2717" s="154">
        <v>1.66</v>
      </c>
      <c r="D2717" s="154">
        <v>0.12559999999999999</v>
      </c>
      <c r="E2717" s="154">
        <v>0.01</v>
      </c>
      <c r="F2717" s="155">
        <f t="shared" si="172"/>
        <v>0.6</v>
      </c>
      <c r="G2717">
        <f t="shared" si="170"/>
        <v>0.39999999999999997</v>
      </c>
      <c r="H2717">
        <f t="shared" si="171"/>
        <v>0.3</v>
      </c>
      <c r="I2717">
        <f t="shared" si="173"/>
        <v>0.44999999999999996</v>
      </c>
      <c r="J2717" s="154"/>
    </row>
    <row r="2718" spans="1:10">
      <c r="A2718" t="s">
        <v>239</v>
      </c>
      <c r="B2718" s="153" t="s">
        <v>2923</v>
      </c>
      <c r="C2718" s="154">
        <v>7.7</v>
      </c>
      <c r="D2718" s="154">
        <v>0.12559999999999999</v>
      </c>
      <c r="E2718" s="154">
        <v>0.02</v>
      </c>
      <c r="F2718" s="155">
        <f t="shared" si="172"/>
        <v>1.2</v>
      </c>
      <c r="G2718">
        <f t="shared" si="170"/>
        <v>0.79999999999999993</v>
      </c>
      <c r="H2718">
        <f t="shared" si="171"/>
        <v>0.6</v>
      </c>
      <c r="I2718">
        <f t="shared" si="173"/>
        <v>0.89999999999999991</v>
      </c>
      <c r="J2718" s="154"/>
    </row>
    <row r="2719" spans="1:10">
      <c r="A2719" t="s">
        <v>239</v>
      </c>
      <c r="B2719" s="153" t="s">
        <v>2924</v>
      </c>
      <c r="C2719" s="154">
        <v>7.87</v>
      </c>
      <c r="D2719" s="154">
        <v>0.12559999999999999</v>
      </c>
      <c r="E2719" s="154">
        <v>2.4E-2</v>
      </c>
      <c r="F2719" s="155">
        <f t="shared" si="172"/>
        <v>1.44</v>
      </c>
      <c r="G2719">
        <f t="shared" si="170"/>
        <v>0.96</v>
      </c>
      <c r="H2719">
        <f t="shared" si="171"/>
        <v>0.72</v>
      </c>
      <c r="I2719">
        <f t="shared" si="173"/>
        <v>1.08</v>
      </c>
      <c r="J2719" s="154"/>
    </row>
    <row r="2720" spans="1:10">
      <c r="A2720" t="s">
        <v>239</v>
      </c>
      <c r="B2720" s="153" t="s">
        <v>2925</v>
      </c>
      <c r="C2720" s="154">
        <v>8.48</v>
      </c>
      <c r="D2720" s="154">
        <v>0.12559999999999999</v>
      </c>
      <c r="E2720" s="154">
        <v>2.4E-2</v>
      </c>
      <c r="F2720" s="155">
        <f t="shared" si="172"/>
        <v>1.44</v>
      </c>
      <c r="G2720">
        <f t="shared" si="170"/>
        <v>0.96</v>
      </c>
      <c r="H2720">
        <f t="shared" si="171"/>
        <v>0.72</v>
      </c>
      <c r="I2720">
        <f t="shared" si="173"/>
        <v>1.08</v>
      </c>
      <c r="J2720" s="154"/>
    </row>
    <row r="2721" spans="1:10">
      <c r="A2721" t="s">
        <v>239</v>
      </c>
      <c r="B2721" s="153" t="s">
        <v>2926</v>
      </c>
      <c r="C2721" s="154">
        <v>1.87</v>
      </c>
      <c r="D2721" s="154">
        <v>0.12559999999999999</v>
      </c>
      <c r="E2721" s="154">
        <v>0.01</v>
      </c>
      <c r="F2721" s="155">
        <f t="shared" si="172"/>
        <v>0.6</v>
      </c>
      <c r="G2721">
        <f t="shared" si="170"/>
        <v>0.39999999999999997</v>
      </c>
      <c r="H2721">
        <f t="shared" si="171"/>
        <v>0.3</v>
      </c>
      <c r="I2721">
        <f t="shared" si="173"/>
        <v>0.44999999999999996</v>
      </c>
      <c r="J2721" s="154"/>
    </row>
    <row r="2722" spans="1:10">
      <c r="A2722" t="s">
        <v>239</v>
      </c>
      <c r="B2722" s="153" t="s">
        <v>2927</v>
      </c>
      <c r="C2722" s="154">
        <v>2.0499999999999998</v>
      </c>
      <c r="D2722" s="154">
        <v>0.12559999999999999</v>
      </c>
      <c r="E2722" s="154">
        <v>0.01</v>
      </c>
      <c r="F2722" s="155">
        <f t="shared" si="172"/>
        <v>0.6</v>
      </c>
      <c r="G2722">
        <f t="shared" si="170"/>
        <v>0.39999999999999997</v>
      </c>
      <c r="H2722">
        <f t="shared" si="171"/>
        <v>0.3</v>
      </c>
      <c r="I2722">
        <f t="shared" si="173"/>
        <v>0.44999999999999996</v>
      </c>
      <c r="J2722" s="154"/>
    </row>
    <row r="2723" spans="1:10">
      <c r="A2723" t="s">
        <v>239</v>
      </c>
      <c r="B2723" s="153" t="s">
        <v>2928</v>
      </c>
      <c r="C2723" s="154">
        <v>2.31</v>
      </c>
      <c r="D2723" s="154">
        <v>0.12559999999999999</v>
      </c>
      <c r="E2723" s="154">
        <v>0.01</v>
      </c>
      <c r="F2723" s="155">
        <f t="shared" si="172"/>
        <v>0.6</v>
      </c>
      <c r="G2723">
        <f t="shared" si="170"/>
        <v>0.39999999999999997</v>
      </c>
      <c r="H2723">
        <f t="shared" si="171"/>
        <v>0.3</v>
      </c>
      <c r="I2723">
        <f t="shared" si="173"/>
        <v>0.44999999999999996</v>
      </c>
      <c r="J2723" s="154"/>
    </row>
    <row r="2724" spans="1:10">
      <c r="A2724" t="s">
        <v>239</v>
      </c>
      <c r="B2724" s="153" t="s">
        <v>2929</v>
      </c>
      <c r="C2724" s="154">
        <v>2.5299999999999998</v>
      </c>
      <c r="D2724" s="154">
        <v>0.12559999999999999</v>
      </c>
      <c r="E2724" s="154">
        <v>0.01</v>
      </c>
      <c r="F2724" s="155">
        <f t="shared" si="172"/>
        <v>0.6</v>
      </c>
      <c r="G2724">
        <f t="shared" si="170"/>
        <v>0.39999999999999997</v>
      </c>
      <c r="H2724">
        <f t="shared" si="171"/>
        <v>0.3</v>
      </c>
      <c r="I2724">
        <f t="shared" si="173"/>
        <v>0.44999999999999996</v>
      </c>
      <c r="J2724" s="154"/>
    </row>
    <row r="2725" spans="1:10">
      <c r="A2725" t="s">
        <v>239</v>
      </c>
      <c r="B2725" s="153" t="s">
        <v>2930</v>
      </c>
      <c r="C2725" s="154">
        <v>2.74</v>
      </c>
      <c r="D2725" s="154">
        <v>0.12559999999999999</v>
      </c>
      <c r="E2725" s="154">
        <v>0.01</v>
      </c>
      <c r="F2725" s="155">
        <f t="shared" si="172"/>
        <v>0.6</v>
      </c>
      <c r="G2725">
        <f t="shared" si="170"/>
        <v>0.39999999999999997</v>
      </c>
      <c r="H2725">
        <f t="shared" si="171"/>
        <v>0.3</v>
      </c>
      <c r="I2725">
        <f t="shared" si="173"/>
        <v>0.44999999999999996</v>
      </c>
      <c r="J2725" s="154"/>
    </row>
    <row r="2726" spans="1:10">
      <c r="A2726" t="s">
        <v>239</v>
      </c>
      <c r="B2726" s="153" t="s">
        <v>2931</v>
      </c>
      <c r="C2726" s="154">
        <v>2.95</v>
      </c>
      <c r="D2726" s="154">
        <v>0.12559999999999999</v>
      </c>
      <c r="E2726" s="154">
        <v>0.01</v>
      </c>
      <c r="F2726" s="155">
        <f t="shared" si="172"/>
        <v>0.6</v>
      </c>
      <c r="G2726">
        <f t="shared" si="170"/>
        <v>0.39999999999999997</v>
      </c>
      <c r="H2726">
        <f t="shared" si="171"/>
        <v>0.3</v>
      </c>
      <c r="I2726">
        <f t="shared" si="173"/>
        <v>0.44999999999999996</v>
      </c>
      <c r="J2726" s="154"/>
    </row>
    <row r="2727" spans="1:10">
      <c r="A2727" t="s">
        <v>239</v>
      </c>
      <c r="B2727" s="153" t="s">
        <v>2932</v>
      </c>
      <c r="C2727" s="154">
        <v>3.15</v>
      </c>
      <c r="D2727" s="154">
        <v>0.12559999999999999</v>
      </c>
      <c r="E2727" s="154">
        <v>0.01</v>
      </c>
      <c r="F2727" s="155">
        <f t="shared" si="172"/>
        <v>0.6</v>
      </c>
      <c r="G2727">
        <f t="shared" si="170"/>
        <v>0.39999999999999997</v>
      </c>
      <c r="H2727">
        <f t="shared" si="171"/>
        <v>0.3</v>
      </c>
      <c r="I2727">
        <f t="shared" si="173"/>
        <v>0.44999999999999996</v>
      </c>
      <c r="J2727" s="154"/>
    </row>
    <row r="2728" spans="1:10">
      <c r="A2728" t="s">
        <v>239</v>
      </c>
      <c r="B2728" s="153" t="s">
        <v>2933</v>
      </c>
      <c r="C2728" s="154">
        <v>4</v>
      </c>
      <c r="D2728" s="154">
        <v>0.12559999999999999</v>
      </c>
      <c r="E2728" s="154">
        <v>1.2E-2</v>
      </c>
      <c r="F2728" s="155">
        <f t="shared" si="172"/>
        <v>0.72</v>
      </c>
      <c r="G2728">
        <f t="shared" si="170"/>
        <v>0.48</v>
      </c>
      <c r="H2728">
        <f t="shared" si="171"/>
        <v>0.36</v>
      </c>
      <c r="I2728">
        <f t="shared" si="173"/>
        <v>0.54</v>
      </c>
      <c r="J2728" s="154"/>
    </row>
    <row r="2729" spans="1:10">
      <c r="A2729" t="s">
        <v>239</v>
      </c>
      <c r="B2729" s="153" t="s">
        <v>2934</v>
      </c>
      <c r="C2729" s="154">
        <v>3.94</v>
      </c>
      <c r="D2729" s="154">
        <v>0.12559999999999999</v>
      </c>
      <c r="E2729" s="154">
        <v>1.2E-2</v>
      </c>
      <c r="F2729" s="155">
        <f t="shared" si="172"/>
        <v>0.72</v>
      </c>
      <c r="G2729">
        <f t="shared" si="170"/>
        <v>0.48</v>
      </c>
      <c r="H2729">
        <f t="shared" si="171"/>
        <v>0.36</v>
      </c>
      <c r="I2729">
        <f t="shared" si="173"/>
        <v>0.54</v>
      </c>
      <c r="J2729" s="154"/>
    </row>
    <row r="2730" spans="1:10">
      <c r="A2730" t="s">
        <v>239</v>
      </c>
      <c r="B2730" s="153" t="s">
        <v>2935</v>
      </c>
      <c r="C2730" s="154">
        <v>4.13</v>
      </c>
      <c r="D2730" s="154">
        <v>0.12559999999999999</v>
      </c>
      <c r="E2730" s="154">
        <v>1.2E-2</v>
      </c>
      <c r="F2730" s="155">
        <f t="shared" si="172"/>
        <v>0.72</v>
      </c>
      <c r="G2730">
        <f t="shared" si="170"/>
        <v>0.48</v>
      </c>
      <c r="H2730">
        <f t="shared" si="171"/>
        <v>0.36</v>
      </c>
      <c r="I2730">
        <f t="shared" si="173"/>
        <v>0.54</v>
      </c>
      <c r="J2730" s="154"/>
    </row>
    <row r="2731" spans="1:10">
      <c r="A2731" t="s">
        <v>239</v>
      </c>
      <c r="B2731" s="153" t="s">
        <v>2936</v>
      </c>
      <c r="C2731" s="154">
        <v>4.32</v>
      </c>
      <c r="D2731" s="154">
        <v>0.12559999999999999</v>
      </c>
      <c r="E2731" s="154">
        <v>1.2E-2</v>
      </c>
      <c r="F2731" s="155">
        <f t="shared" si="172"/>
        <v>0.72</v>
      </c>
      <c r="G2731">
        <f t="shared" si="170"/>
        <v>0.48</v>
      </c>
      <c r="H2731">
        <f t="shared" si="171"/>
        <v>0.36</v>
      </c>
      <c r="I2731">
        <f t="shared" si="173"/>
        <v>0.54</v>
      </c>
      <c r="J2731" s="154"/>
    </row>
    <row r="2732" spans="1:10">
      <c r="A2732" t="s">
        <v>239</v>
      </c>
      <c r="B2732" s="153" t="s">
        <v>2937</v>
      </c>
      <c r="C2732" s="154">
        <v>4.6100000000000003</v>
      </c>
      <c r="D2732" s="154">
        <v>0.12559999999999999</v>
      </c>
      <c r="E2732" s="154">
        <v>1.2E-2</v>
      </c>
      <c r="F2732" s="155">
        <f t="shared" si="172"/>
        <v>0.72</v>
      </c>
      <c r="G2732">
        <f t="shared" si="170"/>
        <v>0.48</v>
      </c>
      <c r="H2732">
        <f t="shared" si="171"/>
        <v>0.36</v>
      </c>
      <c r="I2732">
        <f t="shared" si="173"/>
        <v>0.54</v>
      </c>
      <c r="J2732" s="154"/>
    </row>
    <row r="2733" spans="1:10">
      <c r="A2733" t="s">
        <v>239</v>
      </c>
      <c r="B2733" s="153" t="s">
        <v>2938</v>
      </c>
      <c r="C2733" s="154">
        <v>5.4</v>
      </c>
      <c r="D2733" s="154">
        <v>0.12559999999999999</v>
      </c>
      <c r="E2733" s="154">
        <v>1.6E-2</v>
      </c>
      <c r="F2733" s="155">
        <f t="shared" si="172"/>
        <v>0.96</v>
      </c>
      <c r="G2733">
        <f t="shared" si="170"/>
        <v>0.6399999999999999</v>
      </c>
      <c r="H2733">
        <f t="shared" si="171"/>
        <v>0.48</v>
      </c>
      <c r="I2733">
        <f t="shared" si="173"/>
        <v>0.72</v>
      </c>
      <c r="J2733" s="154"/>
    </row>
    <row r="2734" spans="1:10">
      <c r="A2734" t="s">
        <v>239</v>
      </c>
      <c r="B2734" s="153" t="s">
        <v>2939</v>
      </c>
      <c r="C2734" s="154">
        <v>5.37</v>
      </c>
      <c r="D2734" s="154">
        <v>0.12559999999999999</v>
      </c>
      <c r="E2734" s="154">
        <v>1.6E-2</v>
      </c>
      <c r="F2734" s="155">
        <f t="shared" si="172"/>
        <v>0.96</v>
      </c>
      <c r="G2734">
        <f t="shared" si="170"/>
        <v>0.6399999999999999</v>
      </c>
      <c r="H2734">
        <f t="shared" si="171"/>
        <v>0.48</v>
      </c>
      <c r="I2734">
        <f t="shared" si="173"/>
        <v>0.72</v>
      </c>
      <c r="J2734" s="154"/>
    </row>
    <row r="2735" spans="1:10">
      <c r="A2735" t="s">
        <v>239</v>
      </c>
      <c r="B2735" s="153" t="s">
        <v>2940</v>
      </c>
      <c r="C2735" s="154">
        <v>5.7</v>
      </c>
      <c r="D2735" s="154">
        <v>0.12559999999999999</v>
      </c>
      <c r="E2735" s="154">
        <v>1.6E-2</v>
      </c>
      <c r="F2735" s="155">
        <f t="shared" si="172"/>
        <v>0.96</v>
      </c>
      <c r="G2735">
        <f t="shared" si="170"/>
        <v>0.6399999999999999</v>
      </c>
      <c r="H2735">
        <f t="shared" si="171"/>
        <v>0.48</v>
      </c>
      <c r="I2735">
        <f t="shared" si="173"/>
        <v>0.72</v>
      </c>
      <c r="J2735" s="154"/>
    </row>
    <row r="2736" spans="1:10">
      <c r="A2736" t="s">
        <v>239</v>
      </c>
      <c r="B2736" s="153" t="s">
        <v>2941</v>
      </c>
      <c r="C2736" s="154">
        <v>6.4</v>
      </c>
      <c r="D2736" s="154">
        <v>0.12559999999999999</v>
      </c>
      <c r="E2736" s="154">
        <v>1.6E-2</v>
      </c>
      <c r="F2736" s="155">
        <f t="shared" si="172"/>
        <v>0.96</v>
      </c>
      <c r="G2736">
        <f t="shared" si="170"/>
        <v>0.6399999999999999</v>
      </c>
      <c r="H2736">
        <f t="shared" si="171"/>
        <v>0.48</v>
      </c>
      <c r="I2736">
        <f t="shared" si="173"/>
        <v>0.72</v>
      </c>
      <c r="J2736" s="154"/>
    </row>
    <row r="2737" spans="1:10">
      <c r="A2737" t="s">
        <v>239</v>
      </c>
      <c r="B2737" s="153" t="s">
        <v>2942</v>
      </c>
      <c r="C2737" s="154">
        <v>6.31</v>
      </c>
      <c r="D2737" s="154">
        <v>0.12559999999999999</v>
      </c>
      <c r="E2737" s="154">
        <v>1.6E-2</v>
      </c>
      <c r="F2737" s="155">
        <f t="shared" si="172"/>
        <v>0.96</v>
      </c>
      <c r="G2737">
        <f t="shared" si="170"/>
        <v>0.6399999999999999</v>
      </c>
      <c r="H2737">
        <f t="shared" si="171"/>
        <v>0.48</v>
      </c>
      <c r="I2737">
        <f t="shared" si="173"/>
        <v>0.72</v>
      </c>
      <c r="J2737" s="154"/>
    </row>
    <row r="2738" spans="1:10">
      <c r="A2738" t="s">
        <v>239</v>
      </c>
      <c r="B2738" s="153" t="s">
        <v>2943</v>
      </c>
      <c r="C2738" s="154">
        <v>6.88</v>
      </c>
      <c r="D2738" s="154">
        <v>0.12559999999999999</v>
      </c>
      <c r="E2738" s="154">
        <v>0.02</v>
      </c>
      <c r="F2738" s="155">
        <f t="shared" si="172"/>
        <v>1.2</v>
      </c>
      <c r="G2738">
        <f t="shared" si="170"/>
        <v>0.79999999999999993</v>
      </c>
      <c r="H2738">
        <f t="shared" si="171"/>
        <v>0.6</v>
      </c>
      <c r="I2738">
        <f t="shared" si="173"/>
        <v>0.89999999999999991</v>
      </c>
      <c r="J2738" s="154"/>
    </row>
    <row r="2739" spans="1:10">
      <c r="A2739" t="s">
        <v>239</v>
      </c>
      <c r="B2739" s="153" t="s">
        <v>2944</v>
      </c>
      <c r="C2739" s="154">
        <v>97.8</v>
      </c>
      <c r="D2739" s="154">
        <v>1.2760959999999999</v>
      </c>
      <c r="E2739" s="154">
        <v>0.27200000000000002</v>
      </c>
      <c r="F2739" s="155">
        <f t="shared" si="172"/>
        <v>16.32</v>
      </c>
      <c r="G2739">
        <f t="shared" si="170"/>
        <v>10.879999999999999</v>
      </c>
      <c r="H2739">
        <f t="shared" si="171"/>
        <v>8.16</v>
      </c>
      <c r="I2739">
        <f t="shared" si="173"/>
        <v>12.24</v>
      </c>
      <c r="J2739" s="154"/>
    </row>
    <row r="2740" spans="1:10">
      <c r="A2740" t="s">
        <v>239</v>
      </c>
      <c r="B2740" s="153" t="s">
        <v>2945</v>
      </c>
      <c r="C2740" s="154">
        <v>107</v>
      </c>
      <c r="D2740" s="154">
        <v>1.2760959999999999</v>
      </c>
      <c r="E2740" s="154">
        <v>0.3</v>
      </c>
      <c r="F2740" s="155">
        <f t="shared" si="172"/>
        <v>18</v>
      </c>
      <c r="G2740">
        <f t="shared" si="170"/>
        <v>12</v>
      </c>
      <c r="H2740">
        <f t="shared" si="171"/>
        <v>9</v>
      </c>
      <c r="I2740">
        <f t="shared" si="173"/>
        <v>13.5</v>
      </c>
      <c r="J2740" s="154"/>
    </row>
    <row r="2741" spans="1:10">
      <c r="A2741" t="s">
        <v>239</v>
      </c>
      <c r="B2741" s="153" t="s">
        <v>2946</v>
      </c>
      <c r="C2741" s="154">
        <v>121</v>
      </c>
      <c r="D2741" s="154">
        <v>1.2760959999999999</v>
      </c>
      <c r="E2741" s="154">
        <v>0.34</v>
      </c>
      <c r="F2741" s="155">
        <f t="shared" si="172"/>
        <v>20.400000000000002</v>
      </c>
      <c r="G2741">
        <f t="shared" si="170"/>
        <v>13.600000000000001</v>
      </c>
      <c r="H2741">
        <f t="shared" si="171"/>
        <v>10.200000000000001</v>
      </c>
      <c r="I2741">
        <f t="shared" si="173"/>
        <v>15.3</v>
      </c>
      <c r="J2741" s="154"/>
    </row>
    <row r="2742" spans="1:10">
      <c r="A2742" t="s">
        <v>239</v>
      </c>
      <c r="B2742" s="153" t="s">
        <v>2947</v>
      </c>
      <c r="C2742" s="154">
        <v>137</v>
      </c>
      <c r="D2742" s="154">
        <v>1.2760959999999999</v>
      </c>
      <c r="E2742" s="154">
        <v>0.38400000000000001</v>
      </c>
      <c r="F2742" s="155">
        <f t="shared" si="172"/>
        <v>23.04</v>
      </c>
      <c r="G2742">
        <f t="shared" si="170"/>
        <v>15.36</v>
      </c>
      <c r="H2742">
        <f t="shared" si="171"/>
        <v>11.52</v>
      </c>
      <c r="I2742">
        <f t="shared" si="173"/>
        <v>17.28</v>
      </c>
      <c r="J2742" s="154"/>
    </row>
    <row r="2743" spans="1:10">
      <c r="A2743" t="s">
        <v>239</v>
      </c>
      <c r="B2743" s="153" t="s">
        <v>2948</v>
      </c>
      <c r="C2743" s="154">
        <v>154</v>
      </c>
      <c r="D2743" s="154">
        <v>1.2760959999999999</v>
      </c>
      <c r="E2743" s="154">
        <v>0.43200000000000005</v>
      </c>
      <c r="F2743" s="155">
        <f t="shared" si="172"/>
        <v>25.92</v>
      </c>
      <c r="G2743">
        <f t="shared" si="170"/>
        <v>17.28</v>
      </c>
      <c r="H2743">
        <f t="shared" si="171"/>
        <v>12.96</v>
      </c>
      <c r="I2743">
        <f t="shared" si="173"/>
        <v>19.440000000000001</v>
      </c>
      <c r="J2743" s="154"/>
    </row>
    <row r="2744" spans="1:10">
      <c r="A2744" t="s">
        <v>239</v>
      </c>
      <c r="B2744" s="153" t="s">
        <v>2949</v>
      </c>
      <c r="C2744" s="154">
        <v>168</v>
      </c>
      <c r="D2744" s="154">
        <v>1.2760959999999999</v>
      </c>
      <c r="E2744" s="154">
        <v>0.47199999999999998</v>
      </c>
      <c r="F2744" s="155">
        <f t="shared" si="172"/>
        <v>28.32</v>
      </c>
      <c r="G2744">
        <f t="shared" si="170"/>
        <v>18.88</v>
      </c>
      <c r="H2744">
        <f t="shared" si="171"/>
        <v>14.16</v>
      </c>
      <c r="I2744">
        <f t="shared" si="173"/>
        <v>21.240000000000002</v>
      </c>
      <c r="J2744" s="154"/>
    </row>
    <row r="2745" spans="1:10">
      <c r="A2745" t="s">
        <v>239</v>
      </c>
      <c r="B2745" s="153" t="s">
        <v>2950</v>
      </c>
      <c r="C2745" s="154">
        <v>191</v>
      </c>
      <c r="D2745" s="154">
        <v>1.2760959999999999</v>
      </c>
      <c r="E2745" s="154">
        <v>0.53600000000000003</v>
      </c>
      <c r="F2745" s="155">
        <f t="shared" si="172"/>
        <v>32.160000000000004</v>
      </c>
      <c r="G2745">
        <f t="shared" si="170"/>
        <v>21.44</v>
      </c>
      <c r="H2745">
        <f t="shared" si="171"/>
        <v>16.080000000000002</v>
      </c>
      <c r="I2745">
        <f t="shared" si="173"/>
        <v>24.120000000000005</v>
      </c>
      <c r="J2745" s="154"/>
    </row>
    <row r="2746" spans="1:10">
      <c r="A2746" t="s">
        <v>239</v>
      </c>
      <c r="B2746" s="153" t="s">
        <v>2951</v>
      </c>
      <c r="C2746" s="154">
        <v>210</v>
      </c>
      <c r="D2746" s="154">
        <v>1.2760959999999999</v>
      </c>
      <c r="E2746" s="154">
        <v>0.58799999999999997</v>
      </c>
      <c r="F2746" s="155">
        <f t="shared" si="172"/>
        <v>35.28</v>
      </c>
      <c r="G2746">
        <f t="shared" si="170"/>
        <v>23.52</v>
      </c>
      <c r="H2746">
        <f t="shared" si="171"/>
        <v>17.64</v>
      </c>
      <c r="I2746">
        <f t="shared" si="173"/>
        <v>26.46</v>
      </c>
      <c r="J2746" s="154"/>
    </row>
    <row r="2747" spans="1:10">
      <c r="A2747" t="s">
        <v>239</v>
      </c>
      <c r="B2747" s="153" t="s">
        <v>2952</v>
      </c>
      <c r="C2747" s="154">
        <v>235</v>
      </c>
      <c r="D2747" s="154">
        <v>1.2760959999999999</v>
      </c>
      <c r="E2747" s="154">
        <v>0.66</v>
      </c>
      <c r="F2747" s="155">
        <f t="shared" si="172"/>
        <v>39.6</v>
      </c>
      <c r="G2747">
        <f t="shared" si="170"/>
        <v>26.4</v>
      </c>
      <c r="H2747">
        <f t="shared" si="171"/>
        <v>19.8</v>
      </c>
      <c r="I2747">
        <f t="shared" si="173"/>
        <v>29.700000000000003</v>
      </c>
      <c r="J2747" s="154"/>
    </row>
    <row r="2748" spans="1:10">
      <c r="A2748" t="s">
        <v>239</v>
      </c>
      <c r="B2748" s="153" t="s">
        <v>2953</v>
      </c>
      <c r="C2748" s="154">
        <v>261</v>
      </c>
      <c r="D2748" s="154">
        <v>1.2760959999999999</v>
      </c>
      <c r="E2748" s="154">
        <v>0.73199999999999998</v>
      </c>
      <c r="F2748" s="155">
        <f t="shared" si="172"/>
        <v>43.92</v>
      </c>
      <c r="G2748">
        <f t="shared" si="170"/>
        <v>29.28</v>
      </c>
      <c r="H2748">
        <f t="shared" si="171"/>
        <v>21.96</v>
      </c>
      <c r="I2748">
        <f t="shared" si="173"/>
        <v>32.94</v>
      </c>
      <c r="J2748" s="154"/>
    </row>
    <row r="2749" spans="1:10">
      <c r="A2749" t="s">
        <v>239</v>
      </c>
      <c r="B2749" s="153" t="s">
        <v>2954</v>
      </c>
      <c r="C2749" s="154">
        <v>278</v>
      </c>
      <c r="D2749" s="154">
        <v>1.2760959999999999</v>
      </c>
      <c r="E2749" s="154">
        <v>0.78</v>
      </c>
      <c r="F2749" s="155">
        <f t="shared" si="172"/>
        <v>46.800000000000004</v>
      </c>
      <c r="G2749">
        <f t="shared" si="170"/>
        <v>31.200000000000003</v>
      </c>
      <c r="H2749">
        <f t="shared" si="171"/>
        <v>23.400000000000002</v>
      </c>
      <c r="I2749">
        <f t="shared" si="173"/>
        <v>35.1</v>
      </c>
      <c r="J2749" s="154"/>
    </row>
    <row r="2750" spans="1:10">
      <c r="A2750" t="s">
        <v>239</v>
      </c>
      <c r="B2750" s="153" t="s">
        <v>2955</v>
      </c>
      <c r="C2750" s="154">
        <v>295</v>
      </c>
      <c r="D2750" s="154">
        <v>1.2760959999999999</v>
      </c>
      <c r="E2750" s="154">
        <v>0.82799999999999996</v>
      </c>
      <c r="F2750" s="155">
        <f t="shared" si="172"/>
        <v>49.68</v>
      </c>
      <c r="G2750">
        <f t="shared" si="170"/>
        <v>33.119999999999997</v>
      </c>
      <c r="H2750">
        <f t="shared" si="171"/>
        <v>24.84</v>
      </c>
      <c r="I2750">
        <f t="shared" si="173"/>
        <v>37.26</v>
      </c>
      <c r="J2750" s="154"/>
    </row>
    <row r="2751" spans="1:10">
      <c r="A2751" t="s">
        <v>239</v>
      </c>
      <c r="B2751" s="153" t="s">
        <v>2956</v>
      </c>
      <c r="C2751" s="154">
        <v>329</v>
      </c>
      <c r="D2751" s="154">
        <v>1.2760959999999999</v>
      </c>
      <c r="E2751" s="154">
        <v>0.92</v>
      </c>
      <c r="F2751" s="155">
        <f t="shared" si="172"/>
        <v>55.2</v>
      </c>
      <c r="G2751">
        <f t="shared" si="170"/>
        <v>36.799999999999997</v>
      </c>
      <c r="H2751">
        <f t="shared" si="171"/>
        <v>27.6</v>
      </c>
      <c r="I2751">
        <f t="shared" si="173"/>
        <v>41.400000000000006</v>
      </c>
      <c r="J2751" s="154"/>
    </row>
    <row r="2752" spans="1:10">
      <c r="A2752" t="s">
        <v>239</v>
      </c>
      <c r="B2752" s="153" t="s">
        <v>2957</v>
      </c>
      <c r="C2752" s="154">
        <v>361</v>
      </c>
      <c r="D2752" s="154">
        <v>1.2760959999999999</v>
      </c>
      <c r="E2752" s="154">
        <v>1.012</v>
      </c>
      <c r="F2752" s="155">
        <f t="shared" si="172"/>
        <v>60.72</v>
      </c>
      <c r="G2752">
        <f t="shared" si="170"/>
        <v>40.479999999999997</v>
      </c>
      <c r="H2752">
        <f t="shared" si="171"/>
        <v>30.36</v>
      </c>
      <c r="I2752">
        <f t="shared" si="173"/>
        <v>45.54</v>
      </c>
      <c r="J2752" s="154"/>
    </row>
    <row r="2753" spans="1:10">
      <c r="A2753" t="s">
        <v>239</v>
      </c>
      <c r="B2753" s="153" t="s">
        <v>2958</v>
      </c>
      <c r="C2753" s="154">
        <v>401</v>
      </c>
      <c r="D2753" s="154">
        <v>1.2760959999999999</v>
      </c>
      <c r="E2753" s="154">
        <v>1.1240000000000001</v>
      </c>
      <c r="F2753" s="155">
        <f t="shared" si="172"/>
        <v>67.440000000000012</v>
      </c>
      <c r="G2753">
        <f t="shared" si="170"/>
        <v>44.960000000000008</v>
      </c>
      <c r="H2753">
        <f t="shared" si="171"/>
        <v>33.720000000000006</v>
      </c>
      <c r="I2753">
        <f t="shared" si="173"/>
        <v>50.580000000000013</v>
      </c>
      <c r="J2753" s="154"/>
    </row>
    <row r="2754" spans="1:10">
      <c r="A2754" t="s">
        <v>239</v>
      </c>
      <c r="B2754" s="153" t="s">
        <v>2959</v>
      </c>
      <c r="C2754" s="154">
        <v>55.4</v>
      </c>
      <c r="D2754" s="154">
        <v>1.2760959999999999</v>
      </c>
      <c r="E2754" s="154">
        <v>0.156</v>
      </c>
      <c r="F2754" s="155">
        <f t="shared" si="172"/>
        <v>9.36</v>
      </c>
      <c r="G2754">
        <f t="shared" ref="G2754:G2817" si="174">40/60*F2754</f>
        <v>6.2399999999999993</v>
      </c>
      <c r="H2754">
        <f t="shared" ref="H2754:H2817" si="175">(30/60*F2754)</f>
        <v>4.68</v>
      </c>
      <c r="I2754">
        <f t="shared" si="173"/>
        <v>7.02</v>
      </c>
      <c r="J2754" s="154"/>
    </row>
    <row r="2755" spans="1:10">
      <c r="A2755" t="s">
        <v>239</v>
      </c>
      <c r="B2755" s="153" t="s">
        <v>2960</v>
      </c>
      <c r="C2755" s="154">
        <v>439</v>
      </c>
      <c r="D2755" s="154">
        <v>1.2760959999999999</v>
      </c>
      <c r="E2755" s="154">
        <v>1.228</v>
      </c>
      <c r="F2755" s="155">
        <f t="shared" ref="F2755:F2818" si="176">E2755*60</f>
        <v>73.679999999999993</v>
      </c>
      <c r="G2755">
        <f t="shared" si="174"/>
        <v>49.11999999999999</v>
      </c>
      <c r="H2755">
        <f t="shared" si="175"/>
        <v>36.839999999999996</v>
      </c>
      <c r="I2755">
        <f t="shared" ref="I2755:I2818" si="177">45/60*F2755</f>
        <v>55.259999999999991</v>
      </c>
      <c r="J2755" s="154"/>
    </row>
    <row r="2756" spans="1:10">
      <c r="A2756" t="s">
        <v>239</v>
      </c>
      <c r="B2756" s="153" t="s">
        <v>2961</v>
      </c>
      <c r="C2756" s="154">
        <v>477</v>
      </c>
      <c r="D2756" s="154">
        <v>1.2760959999999999</v>
      </c>
      <c r="E2756" s="154">
        <v>1.3359999999999999</v>
      </c>
      <c r="F2756" s="155">
        <f t="shared" si="176"/>
        <v>80.16</v>
      </c>
      <c r="G2756">
        <f t="shared" si="174"/>
        <v>53.44</v>
      </c>
      <c r="H2756">
        <f t="shared" si="175"/>
        <v>40.08</v>
      </c>
      <c r="I2756">
        <f t="shared" si="177"/>
        <v>60.12</v>
      </c>
      <c r="J2756" s="154"/>
    </row>
    <row r="2757" spans="1:10">
      <c r="A2757" t="s">
        <v>239</v>
      </c>
      <c r="B2757" s="153" t="s">
        <v>2962</v>
      </c>
      <c r="C2757" s="154">
        <v>62.2</v>
      </c>
      <c r="D2757" s="154">
        <v>1.2760959999999999</v>
      </c>
      <c r="E2757" s="154">
        <v>0.17599999999999999</v>
      </c>
      <c r="F2757" s="155">
        <f t="shared" si="176"/>
        <v>10.559999999999999</v>
      </c>
      <c r="G2757">
        <f t="shared" si="174"/>
        <v>7.0399999999999991</v>
      </c>
      <c r="H2757">
        <f t="shared" si="175"/>
        <v>5.2799999999999994</v>
      </c>
      <c r="I2757">
        <f t="shared" si="177"/>
        <v>7.919999999999999</v>
      </c>
      <c r="J2757" s="154"/>
    </row>
    <row r="2758" spans="1:10">
      <c r="A2758" t="s">
        <v>239</v>
      </c>
      <c r="B2758" s="153" t="s">
        <v>2963</v>
      </c>
      <c r="C2758" s="154">
        <v>513</v>
      </c>
      <c r="D2758" s="154">
        <v>1.2760959999999999</v>
      </c>
      <c r="E2758" s="154">
        <v>1.4359999999999999</v>
      </c>
      <c r="F2758" s="155">
        <f t="shared" si="176"/>
        <v>86.16</v>
      </c>
      <c r="G2758">
        <f t="shared" si="174"/>
        <v>57.44</v>
      </c>
      <c r="H2758">
        <f t="shared" si="175"/>
        <v>43.08</v>
      </c>
      <c r="I2758">
        <f t="shared" si="177"/>
        <v>64.62</v>
      </c>
      <c r="J2758" s="154"/>
    </row>
    <row r="2759" spans="1:10">
      <c r="A2759" t="s">
        <v>239</v>
      </c>
      <c r="B2759" s="153" t="s">
        <v>2964</v>
      </c>
      <c r="C2759" s="154">
        <v>547</v>
      </c>
      <c r="D2759" s="154">
        <v>1.2760959999999999</v>
      </c>
      <c r="E2759" s="154">
        <v>1.532</v>
      </c>
      <c r="F2759" s="155">
        <f t="shared" si="176"/>
        <v>91.92</v>
      </c>
      <c r="G2759">
        <f t="shared" si="174"/>
        <v>61.28</v>
      </c>
      <c r="H2759">
        <f t="shared" si="175"/>
        <v>45.96</v>
      </c>
      <c r="I2759">
        <f t="shared" si="177"/>
        <v>68.94</v>
      </c>
      <c r="J2759" s="154"/>
    </row>
    <row r="2760" spans="1:10">
      <c r="A2760" t="s">
        <v>239</v>
      </c>
      <c r="B2760" s="153" t="s">
        <v>2965</v>
      </c>
      <c r="C2760" s="154">
        <v>69.900000000000006</v>
      </c>
      <c r="D2760" s="154">
        <v>1.2760959999999999</v>
      </c>
      <c r="E2760" s="154">
        <v>0.19600000000000001</v>
      </c>
      <c r="F2760" s="155">
        <f t="shared" si="176"/>
        <v>11.76</v>
      </c>
      <c r="G2760">
        <f t="shared" si="174"/>
        <v>7.84</v>
      </c>
      <c r="H2760">
        <f t="shared" si="175"/>
        <v>5.88</v>
      </c>
      <c r="I2760">
        <f t="shared" si="177"/>
        <v>8.82</v>
      </c>
      <c r="J2760" s="154"/>
    </row>
    <row r="2761" spans="1:10">
      <c r="A2761" t="s">
        <v>239</v>
      </c>
      <c r="B2761" s="153" t="s">
        <v>2966</v>
      </c>
      <c r="C2761" s="154">
        <v>86.3</v>
      </c>
      <c r="D2761" s="154">
        <v>1.2760959999999999</v>
      </c>
      <c r="E2761" s="154">
        <v>0.24</v>
      </c>
      <c r="F2761" s="155">
        <f t="shared" si="176"/>
        <v>14.399999999999999</v>
      </c>
      <c r="G2761">
        <f t="shared" si="174"/>
        <v>9.5999999999999979</v>
      </c>
      <c r="H2761">
        <f t="shared" si="175"/>
        <v>7.1999999999999993</v>
      </c>
      <c r="I2761">
        <f t="shared" si="177"/>
        <v>10.799999999999999</v>
      </c>
      <c r="J2761" s="154"/>
    </row>
    <row r="2762" spans="1:10">
      <c r="A2762" t="s">
        <v>239</v>
      </c>
      <c r="B2762" s="153" t="s">
        <v>2967</v>
      </c>
      <c r="C2762" s="154">
        <v>1.46</v>
      </c>
      <c r="D2762" s="154">
        <v>0.12873999999999999</v>
      </c>
      <c r="E2762" s="154">
        <v>0.01</v>
      </c>
      <c r="F2762" s="155">
        <f t="shared" si="176"/>
        <v>0.6</v>
      </c>
      <c r="G2762">
        <f t="shared" si="174"/>
        <v>0.39999999999999997</v>
      </c>
      <c r="H2762">
        <f t="shared" si="175"/>
        <v>0.3</v>
      </c>
      <c r="I2762">
        <f t="shared" si="177"/>
        <v>0.44999999999999996</v>
      </c>
      <c r="J2762" s="154"/>
    </row>
    <row r="2763" spans="1:10">
      <c r="A2763" t="s">
        <v>239</v>
      </c>
      <c r="B2763" s="153" t="s">
        <v>2968</v>
      </c>
      <c r="C2763" s="154">
        <v>1.92</v>
      </c>
      <c r="D2763" s="154">
        <v>0.12873999999999999</v>
      </c>
      <c r="E2763" s="154">
        <v>0.01</v>
      </c>
      <c r="F2763" s="155">
        <f t="shared" si="176"/>
        <v>0.6</v>
      </c>
      <c r="G2763">
        <f t="shared" si="174"/>
        <v>0.39999999999999997</v>
      </c>
      <c r="H2763">
        <f t="shared" si="175"/>
        <v>0.3</v>
      </c>
      <c r="I2763">
        <f t="shared" si="177"/>
        <v>0.44999999999999996</v>
      </c>
      <c r="J2763" s="154"/>
    </row>
    <row r="2764" spans="1:10">
      <c r="A2764" t="s">
        <v>239</v>
      </c>
      <c r="B2764" s="153" t="s">
        <v>2969</v>
      </c>
      <c r="C2764" s="154">
        <v>2.37</v>
      </c>
      <c r="D2764" s="154">
        <v>0.12873999999999999</v>
      </c>
      <c r="E2764" s="154">
        <v>0.01</v>
      </c>
      <c r="F2764" s="155">
        <f t="shared" si="176"/>
        <v>0.6</v>
      </c>
      <c r="G2764">
        <f t="shared" si="174"/>
        <v>0.39999999999999997</v>
      </c>
      <c r="H2764">
        <f t="shared" si="175"/>
        <v>0.3</v>
      </c>
      <c r="I2764">
        <f t="shared" si="177"/>
        <v>0.44999999999999996</v>
      </c>
      <c r="J2764" s="154"/>
    </row>
    <row r="2765" spans="1:10">
      <c r="A2765" t="s">
        <v>239</v>
      </c>
      <c r="B2765" s="153" t="s">
        <v>2970</v>
      </c>
      <c r="C2765" s="154">
        <v>2.81</v>
      </c>
      <c r="D2765" s="154">
        <v>0.12873999999999999</v>
      </c>
      <c r="E2765" s="154">
        <v>0.01</v>
      </c>
      <c r="F2765" s="155">
        <f t="shared" si="176"/>
        <v>0.6</v>
      </c>
      <c r="G2765">
        <f t="shared" si="174"/>
        <v>0.39999999999999997</v>
      </c>
      <c r="H2765">
        <f t="shared" si="175"/>
        <v>0.3</v>
      </c>
      <c r="I2765">
        <f t="shared" si="177"/>
        <v>0.44999999999999996</v>
      </c>
      <c r="J2765" s="154"/>
    </row>
    <row r="2766" spans="1:10">
      <c r="A2766" t="s">
        <v>239</v>
      </c>
      <c r="B2766" s="153" t="s">
        <v>2971</v>
      </c>
      <c r="C2766" s="154">
        <v>3.24</v>
      </c>
      <c r="D2766" s="154">
        <v>0.12873999999999999</v>
      </c>
      <c r="E2766" s="154">
        <v>0.01</v>
      </c>
      <c r="F2766" s="155">
        <f t="shared" si="176"/>
        <v>0.6</v>
      </c>
      <c r="G2766">
        <f t="shared" si="174"/>
        <v>0.39999999999999997</v>
      </c>
      <c r="H2766">
        <f t="shared" si="175"/>
        <v>0.3</v>
      </c>
      <c r="I2766">
        <f t="shared" si="177"/>
        <v>0.44999999999999996</v>
      </c>
      <c r="J2766" s="154"/>
    </row>
    <row r="2767" spans="1:10">
      <c r="A2767" t="s">
        <v>239</v>
      </c>
      <c r="B2767" s="153" t="s">
        <v>2972</v>
      </c>
      <c r="C2767" s="154">
        <v>3.65</v>
      </c>
      <c r="D2767" s="154">
        <v>0.12873999999999999</v>
      </c>
      <c r="E2767" s="154">
        <v>1.2E-2</v>
      </c>
      <c r="F2767" s="155">
        <f t="shared" si="176"/>
        <v>0.72</v>
      </c>
      <c r="G2767">
        <f t="shared" si="174"/>
        <v>0.48</v>
      </c>
      <c r="H2767">
        <f t="shared" si="175"/>
        <v>0.36</v>
      </c>
      <c r="I2767">
        <f t="shared" si="177"/>
        <v>0.54</v>
      </c>
      <c r="J2767" s="154"/>
    </row>
    <row r="2768" spans="1:10">
      <c r="A2768" t="s">
        <v>239</v>
      </c>
      <c r="B2768" s="153" t="s">
        <v>2973</v>
      </c>
      <c r="C2768" s="154">
        <v>101</v>
      </c>
      <c r="D2768" s="154">
        <v>1.3156600000000001</v>
      </c>
      <c r="E2768" s="154">
        <v>0.28399999999999997</v>
      </c>
      <c r="F2768" s="155">
        <f t="shared" si="176"/>
        <v>17.04</v>
      </c>
      <c r="G2768">
        <f t="shared" si="174"/>
        <v>11.36</v>
      </c>
      <c r="H2768">
        <f t="shared" si="175"/>
        <v>8.52</v>
      </c>
      <c r="I2768">
        <f t="shared" si="177"/>
        <v>12.78</v>
      </c>
      <c r="J2768" s="154"/>
    </row>
    <row r="2769" spans="1:10">
      <c r="A2769" t="s">
        <v>239</v>
      </c>
      <c r="B2769" s="153" t="s">
        <v>2974</v>
      </c>
      <c r="C2769" s="154">
        <v>125</v>
      </c>
      <c r="D2769" s="154">
        <v>1.3156600000000001</v>
      </c>
      <c r="E2769" s="154">
        <v>0.35199999999999998</v>
      </c>
      <c r="F2769" s="155">
        <f t="shared" si="176"/>
        <v>21.119999999999997</v>
      </c>
      <c r="G2769">
        <f t="shared" si="174"/>
        <v>14.079999999999998</v>
      </c>
      <c r="H2769">
        <f t="shared" si="175"/>
        <v>10.559999999999999</v>
      </c>
      <c r="I2769">
        <f t="shared" si="177"/>
        <v>15.839999999999998</v>
      </c>
      <c r="J2769" s="154"/>
    </row>
    <row r="2770" spans="1:10">
      <c r="A2770" t="s">
        <v>239</v>
      </c>
      <c r="B2770" s="153" t="s">
        <v>2975</v>
      </c>
      <c r="C2770" s="154">
        <v>159</v>
      </c>
      <c r="D2770" s="154">
        <v>1.3156600000000001</v>
      </c>
      <c r="E2770" s="154">
        <v>0.44400000000000006</v>
      </c>
      <c r="F2770" s="155">
        <f t="shared" si="176"/>
        <v>26.640000000000004</v>
      </c>
      <c r="G2770">
        <f t="shared" si="174"/>
        <v>17.760000000000002</v>
      </c>
      <c r="H2770">
        <f t="shared" si="175"/>
        <v>13.320000000000002</v>
      </c>
      <c r="I2770">
        <f t="shared" si="177"/>
        <v>19.980000000000004</v>
      </c>
      <c r="J2770" s="154"/>
    </row>
    <row r="2771" spans="1:10">
      <c r="A2771" t="s">
        <v>239</v>
      </c>
      <c r="B2771" s="153" t="s">
        <v>2976</v>
      </c>
      <c r="C2771" s="154">
        <v>197</v>
      </c>
      <c r="D2771" s="154">
        <v>1.3156600000000001</v>
      </c>
      <c r="E2771" s="154">
        <v>0.55199999999999994</v>
      </c>
      <c r="F2771" s="155">
        <f t="shared" si="176"/>
        <v>33.119999999999997</v>
      </c>
      <c r="G2771">
        <f t="shared" si="174"/>
        <v>22.08</v>
      </c>
      <c r="H2771">
        <f t="shared" si="175"/>
        <v>16.559999999999999</v>
      </c>
      <c r="I2771">
        <f t="shared" si="177"/>
        <v>24.839999999999996</v>
      </c>
      <c r="J2771" s="154"/>
    </row>
    <row r="2772" spans="1:10">
      <c r="A2772" t="s">
        <v>239</v>
      </c>
      <c r="B2772" s="153" t="s">
        <v>2977</v>
      </c>
      <c r="C2772" s="154">
        <v>243</v>
      </c>
      <c r="D2772" s="154">
        <v>1.3156600000000001</v>
      </c>
      <c r="E2772" s="154">
        <v>0.68</v>
      </c>
      <c r="F2772" s="155">
        <f t="shared" si="176"/>
        <v>40.800000000000004</v>
      </c>
      <c r="G2772">
        <f t="shared" si="174"/>
        <v>27.200000000000003</v>
      </c>
      <c r="H2772">
        <f t="shared" si="175"/>
        <v>20.400000000000002</v>
      </c>
      <c r="I2772">
        <f t="shared" si="177"/>
        <v>30.6</v>
      </c>
      <c r="J2772" s="154"/>
    </row>
    <row r="2773" spans="1:10">
      <c r="A2773" t="s">
        <v>239</v>
      </c>
      <c r="B2773" s="153" t="s">
        <v>2978</v>
      </c>
      <c r="C2773" s="154">
        <v>270</v>
      </c>
      <c r="D2773" s="154">
        <v>1.3156600000000001</v>
      </c>
      <c r="E2773" s="154">
        <v>0.75600000000000001</v>
      </c>
      <c r="F2773" s="155">
        <f t="shared" si="176"/>
        <v>45.36</v>
      </c>
      <c r="G2773">
        <f t="shared" si="174"/>
        <v>30.24</v>
      </c>
      <c r="H2773">
        <f t="shared" si="175"/>
        <v>22.68</v>
      </c>
      <c r="I2773">
        <f t="shared" si="177"/>
        <v>34.019999999999996</v>
      </c>
      <c r="J2773" s="154"/>
    </row>
    <row r="2774" spans="1:10">
      <c r="A2774" t="s">
        <v>239</v>
      </c>
      <c r="B2774" s="153" t="s">
        <v>2979</v>
      </c>
      <c r="C2774" s="154">
        <v>288</v>
      </c>
      <c r="D2774" s="154">
        <v>1.3156600000000001</v>
      </c>
      <c r="E2774" s="154">
        <v>0.80800000000000005</v>
      </c>
      <c r="F2774" s="155">
        <f t="shared" si="176"/>
        <v>48.480000000000004</v>
      </c>
      <c r="G2774">
        <f t="shared" si="174"/>
        <v>32.32</v>
      </c>
      <c r="H2774">
        <f t="shared" si="175"/>
        <v>24.240000000000002</v>
      </c>
      <c r="I2774">
        <f t="shared" si="177"/>
        <v>36.36</v>
      </c>
      <c r="J2774" s="154"/>
    </row>
    <row r="2775" spans="1:10">
      <c r="A2775" t="s">
        <v>239</v>
      </c>
      <c r="B2775" s="153" t="s">
        <v>2980</v>
      </c>
      <c r="C2775" s="154">
        <v>305</v>
      </c>
      <c r="D2775" s="154">
        <v>1.3156600000000001</v>
      </c>
      <c r="E2775" s="154">
        <v>0.85600000000000009</v>
      </c>
      <c r="F2775" s="155">
        <f t="shared" si="176"/>
        <v>51.360000000000007</v>
      </c>
      <c r="G2775">
        <f t="shared" si="174"/>
        <v>34.24</v>
      </c>
      <c r="H2775">
        <f t="shared" si="175"/>
        <v>25.680000000000003</v>
      </c>
      <c r="I2775">
        <f t="shared" si="177"/>
        <v>38.520000000000003</v>
      </c>
      <c r="J2775" s="154"/>
    </row>
    <row r="2776" spans="1:10">
      <c r="A2776" t="s">
        <v>239</v>
      </c>
      <c r="B2776" s="153" t="s">
        <v>2981</v>
      </c>
      <c r="C2776" s="154">
        <v>340</v>
      </c>
      <c r="D2776" s="154">
        <v>1.3156600000000001</v>
      </c>
      <c r="E2776" s="154">
        <v>0.95199999999999996</v>
      </c>
      <c r="F2776" s="155">
        <f t="shared" si="176"/>
        <v>57.12</v>
      </c>
      <c r="G2776">
        <f t="shared" si="174"/>
        <v>38.08</v>
      </c>
      <c r="H2776">
        <f t="shared" si="175"/>
        <v>28.56</v>
      </c>
      <c r="I2776">
        <f t="shared" si="177"/>
        <v>42.839999999999996</v>
      </c>
      <c r="J2776" s="154"/>
    </row>
    <row r="2777" spans="1:10">
      <c r="A2777" t="s">
        <v>239</v>
      </c>
      <c r="B2777" s="153" t="s">
        <v>2982</v>
      </c>
      <c r="C2777" s="154">
        <v>374</v>
      </c>
      <c r="D2777" s="154">
        <v>1.3156600000000001</v>
      </c>
      <c r="E2777" s="154">
        <v>1.048</v>
      </c>
      <c r="F2777" s="155">
        <f t="shared" si="176"/>
        <v>62.88</v>
      </c>
      <c r="G2777">
        <f t="shared" si="174"/>
        <v>41.92</v>
      </c>
      <c r="H2777">
        <f t="shared" si="175"/>
        <v>31.44</v>
      </c>
      <c r="I2777">
        <f t="shared" si="177"/>
        <v>47.160000000000004</v>
      </c>
      <c r="J2777" s="154"/>
    </row>
    <row r="2778" spans="1:10">
      <c r="A2778" t="s">
        <v>239</v>
      </c>
      <c r="B2778" s="153" t="s">
        <v>2983</v>
      </c>
      <c r="C2778" s="154">
        <v>415</v>
      </c>
      <c r="D2778" s="154">
        <v>1.3156600000000001</v>
      </c>
      <c r="E2778" s="154">
        <v>1.1640000000000001</v>
      </c>
      <c r="F2778" s="155">
        <f t="shared" si="176"/>
        <v>69.84</v>
      </c>
      <c r="G2778">
        <f t="shared" si="174"/>
        <v>46.56</v>
      </c>
      <c r="H2778">
        <f t="shared" si="175"/>
        <v>34.92</v>
      </c>
      <c r="I2778">
        <f t="shared" si="177"/>
        <v>52.38</v>
      </c>
      <c r="J2778" s="154"/>
    </row>
    <row r="2779" spans="1:10">
      <c r="A2779" t="s">
        <v>239</v>
      </c>
      <c r="B2779" s="153" t="s">
        <v>2984</v>
      </c>
      <c r="C2779" s="154">
        <v>455</v>
      </c>
      <c r="D2779" s="154">
        <v>1.3156600000000001</v>
      </c>
      <c r="E2779" s="154">
        <v>1.276</v>
      </c>
      <c r="F2779" s="155">
        <f t="shared" si="176"/>
        <v>76.56</v>
      </c>
      <c r="G2779">
        <f t="shared" si="174"/>
        <v>51.04</v>
      </c>
      <c r="H2779">
        <f t="shared" si="175"/>
        <v>38.28</v>
      </c>
      <c r="I2779">
        <f t="shared" si="177"/>
        <v>57.42</v>
      </c>
      <c r="J2779" s="154"/>
    </row>
    <row r="2780" spans="1:10">
      <c r="A2780" t="s">
        <v>239</v>
      </c>
      <c r="B2780" s="153" t="s">
        <v>2985</v>
      </c>
      <c r="C2780" s="154">
        <v>494</v>
      </c>
      <c r="D2780" s="154">
        <v>1.3156600000000001</v>
      </c>
      <c r="E2780" s="154">
        <v>1.3839999999999999</v>
      </c>
      <c r="F2780" s="155">
        <f t="shared" si="176"/>
        <v>83.039999999999992</v>
      </c>
      <c r="G2780">
        <f t="shared" si="174"/>
        <v>55.359999999999992</v>
      </c>
      <c r="H2780">
        <f t="shared" si="175"/>
        <v>41.519999999999996</v>
      </c>
      <c r="I2780">
        <f t="shared" si="177"/>
        <v>62.279999999999994</v>
      </c>
      <c r="J2780" s="154"/>
    </row>
    <row r="2781" spans="1:10">
      <c r="A2781" t="s">
        <v>239</v>
      </c>
      <c r="B2781" s="153" t="s">
        <v>2986</v>
      </c>
      <c r="C2781" s="154">
        <v>539</v>
      </c>
      <c r="D2781" s="154">
        <v>1.3156600000000001</v>
      </c>
      <c r="E2781" s="154">
        <v>1.508</v>
      </c>
      <c r="F2781" s="155">
        <f t="shared" si="176"/>
        <v>90.48</v>
      </c>
      <c r="G2781">
        <f t="shared" si="174"/>
        <v>60.32</v>
      </c>
      <c r="H2781">
        <f t="shared" si="175"/>
        <v>45.24</v>
      </c>
      <c r="I2781">
        <f t="shared" si="177"/>
        <v>67.86</v>
      </c>
      <c r="J2781" s="154"/>
    </row>
    <row r="2782" spans="1:10">
      <c r="A2782" t="s">
        <v>239</v>
      </c>
      <c r="B2782" s="153" t="s">
        <v>2987</v>
      </c>
      <c r="C2782" s="154">
        <v>567</v>
      </c>
      <c r="D2782" s="154">
        <v>1.3156600000000001</v>
      </c>
      <c r="E2782" s="154">
        <v>1.5880000000000001</v>
      </c>
      <c r="F2782" s="155">
        <f t="shared" si="176"/>
        <v>95.28</v>
      </c>
      <c r="G2782">
        <f t="shared" si="174"/>
        <v>63.519999999999996</v>
      </c>
      <c r="H2782">
        <f t="shared" si="175"/>
        <v>47.64</v>
      </c>
      <c r="I2782">
        <f t="shared" si="177"/>
        <v>71.460000000000008</v>
      </c>
      <c r="J2782" s="154"/>
    </row>
    <row r="2783" spans="1:10">
      <c r="A2783" t="s">
        <v>239</v>
      </c>
      <c r="B2783" s="153" t="s">
        <v>2988</v>
      </c>
      <c r="C2783" s="154">
        <v>0.76</v>
      </c>
      <c r="D2783" s="154">
        <v>0.13188</v>
      </c>
      <c r="E2783" s="154">
        <v>0.01</v>
      </c>
      <c r="F2783" s="155">
        <f t="shared" si="176"/>
        <v>0.6</v>
      </c>
      <c r="G2783">
        <f t="shared" si="174"/>
        <v>0.39999999999999997</v>
      </c>
      <c r="H2783">
        <f t="shared" si="175"/>
        <v>0.3</v>
      </c>
      <c r="I2783">
        <f t="shared" si="177"/>
        <v>0.44999999999999996</v>
      </c>
      <c r="J2783" s="154"/>
    </row>
    <row r="2784" spans="1:10">
      <c r="A2784" t="s">
        <v>239</v>
      </c>
      <c r="B2784" s="153" t="s">
        <v>2989</v>
      </c>
      <c r="C2784" s="154">
        <v>1.01</v>
      </c>
      <c r="D2784" s="154">
        <v>0.13188</v>
      </c>
      <c r="E2784" s="154">
        <v>0.01</v>
      </c>
      <c r="F2784" s="155">
        <f t="shared" si="176"/>
        <v>0.6</v>
      </c>
      <c r="G2784">
        <f t="shared" si="174"/>
        <v>0.39999999999999997</v>
      </c>
      <c r="H2784">
        <f t="shared" si="175"/>
        <v>0.3</v>
      </c>
      <c r="I2784">
        <f t="shared" si="177"/>
        <v>0.44999999999999996</v>
      </c>
      <c r="J2784" s="154"/>
    </row>
    <row r="2785" spans="1:10">
      <c r="A2785" t="s">
        <v>239</v>
      </c>
      <c r="B2785" s="153" t="s">
        <v>2990</v>
      </c>
      <c r="C2785" s="154">
        <v>1.21</v>
      </c>
      <c r="D2785" s="154">
        <v>0.13188</v>
      </c>
      <c r="E2785" s="154">
        <v>0.01</v>
      </c>
      <c r="F2785" s="155">
        <f t="shared" si="176"/>
        <v>0.6</v>
      </c>
      <c r="G2785">
        <f t="shared" si="174"/>
        <v>0.39999999999999997</v>
      </c>
      <c r="H2785">
        <f t="shared" si="175"/>
        <v>0.3</v>
      </c>
      <c r="I2785">
        <f t="shared" si="177"/>
        <v>0.44999999999999996</v>
      </c>
      <c r="J2785" s="154"/>
    </row>
    <row r="2786" spans="1:10">
      <c r="A2786" t="s">
        <v>239</v>
      </c>
      <c r="B2786" s="153" t="s">
        <v>2991</v>
      </c>
      <c r="C2786" s="154">
        <v>1.5</v>
      </c>
      <c r="D2786" s="154">
        <v>0.13188</v>
      </c>
      <c r="E2786" s="154">
        <v>0.01</v>
      </c>
      <c r="F2786" s="155">
        <f t="shared" si="176"/>
        <v>0.6</v>
      </c>
      <c r="G2786">
        <f t="shared" si="174"/>
        <v>0.39999999999999997</v>
      </c>
      <c r="H2786">
        <f t="shared" si="175"/>
        <v>0.3</v>
      </c>
      <c r="I2786">
        <f t="shared" si="177"/>
        <v>0.44999999999999996</v>
      </c>
      <c r="J2786" s="154"/>
    </row>
    <row r="2787" spans="1:10">
      <c r="A2787" t="s">
        <v>239</v>
      </c>
      <c r="B2787" s="153" t="s">
        <v>2992</v>
      </c>
      <c r="C2787" s="154">
        <v>7.89</v>
      </c>
      <c r="D2787" s="154">
        <v>0.13188</v>
      </c>
      <c r="E2787" s="154">
        <v>2.4E-2</v>
      </c>
      <c r="F2787" s="155">
        <f t="shared" si="176"/>
        <v>1.44</v>
      </c>
      <c r="G2787">
        <f t="shared" si="174"/>
        <v>0.96</v>
      </c>
      <c r="H2787">
        <f t="shared" si="175"/>
        <v>0.72</v>
      </c>
      <c r="I2787">
        <f t="shared" si="177"/>
        <v>1.08</v>
      </c>
      <c r="J2787" s="154"/>
    </row>
    <row r="2788" spans="1:10">
      <c r="A2788" t="s">
        <v>239</v>
      </c>
      <c r="B2788" s="153" t="s">
        <v>2993</v>
      </c>
      <c r="C2788" s="154">
        <v>8.39</v>
      </c>
      <c r="D2788" s="154">
        <v>0.13188</v>
      </c>
      <c r="E2788" s="154">
        <v>2.4E-2</v>
      </c>
      <c r="F2788" s="155">
        <f t="shared" si="176"/>
        <v>1.44</v>
      </c>
      <c r="G2788">
        <f t="shared" si="174"/>
        <v>0.96</v>
      </c>
      <c r="H2788">
        <f t="shared" si="175"/>
        <v>0.72</v>
      </c>
      <c r="I2788">
        <f t="shared" si="177"/>
        <v>1.08</v>
      </c>
      <c r="J2788" s="154"/>
    </row>
    <row r="2789" spans="1:10">
      <c r="A2789" t="s">
        <v>239</v>
      </c>
      <c r="B2789" s="153" t="s">
        <v>2994</v>
      </c>
      <c r="C2789" s="154">
        <v>1.97</v>
      </c>
      <c r="D2789" s="154">
        <v>0.13188</v>
      </c>
      <c r="E2789" s="154">
        <v>0.01</v>
      </c>
      <c r="F2789" s="155">
        <f t="shared" si="176"/>
        <v>0.6</v>
      </c>
      <c r="G2789">
        <f t="shared" si="174"/>
        <v>0.39999999999999997</v>
      </c>
      <c r="H2789">
        <f t="shared" si="175"/>
        <v>0.3</v>
      </c>
      <c r="I2789">
        <f t="shared" si="177"/>
        <v>0.44999999999999996</v>
      </c>
      <c r="J2789" s="154"/>
    </row>
    <row r="2790" spans="1:10">
      <c r="A2790" t="s">
        <v>239</v>
      </c>
      <c r="B2790" s="153" t="s">
        <v>2995</v>
      </c>
      <c r="C2790" s="154">
        <v>2.44</v>
      </c>
      <c r="D2790" s="154">
        <v>0.13188</v>
      </c>
      <c r="E2790" s="154">
        <v>0.01</v>
      </c>
      <c r="F2790" s="155">
        <f t="shared" si="176"/>
        <v>0.6</v>
      </c>
      <c r="G2790">
        <f t="shared" si="174"/>
        <v>0.39999999999999997</v>
      </c>
      <c r="H2790">
        <f t="shared" si="175"/>
        <v>0.3</v>
      </c>
      <c r="I2790">
        <f t="shared" si="177"/>
        <v>0.44999999999999996</v>
      </c>
      <c r="J2790" s="154"/>
    </row>
    <row r="2791" spans="1:10">
      <c r="A2791" t="s">
        <v>239</v>
      </c>
      <c r="B2791" s="153" t="s">
        <v>2996</v>
      </c>
      <c r="C2791" s="154">
        <v>2.71</v>
      </c>
      <c r="D2791" s="154">
        <v>0.13188</v>
      </c>
      <c r="E2791" s="154">
        <v>0.01</v>
      </c>
      <c r="F2791" s="155">
        <f t="shared" si="176"/>
        <v>0.6</v>
      </c>
      <c r="G2791">
        <f t="shared" si="174"/>
        <v>0.39999999999999997</v>
      </c>
      <c r="H2791">
        <f t="shared" si="175"/>
        <v>0.3</v>
      </c>
      <c r="I2791">
        <f t="shared" si="177"/>
        <v>0.44999999999999996</v>
      </c>
      <c r="J2791" s="154"/>
    </row>
    <row r="2792" spans="1:10">
      <c r="A2792" t="s">
        <v>239</v>
      </c>
      <c r="B2792" s="153" t="s">
        <v>2997</v>
      </c>
      <c r="C2792" s="154">
        <v>2.89</v>
      </c>
      <c r="D2792" s="154">
        <v>0.13188</v>
      </c>
      <c r="E2792" s="154">
        <v>0.01</v>
      </c>
      <c r="F2792" s="155">
        <f t="shared" si="176"/>
        <v>0.6</v>
      </c>
      <c r="G2792">
        <f t="shared" si="174"/>
        <v>0.39999999999999997</v>
      </c>
      <c r="H2792">
        <f t="shared" si="175"/>
        <v>0.3</v>
      </c>
      <c r="I2792">
        <f t="shared" si="177"/>
        <v>0.44999999999999996</v>
      </c>
      <c r="J2792" s="154"/>
    </row>
    <row r="2793" spans="1:10">
      <c r="A2793" t="s">
        <v>239</v>
      </c>
      <c r="B2793" s="153" t="s">
        <v>2998</v>
      </c>
      <c r="C2793" s="154">
        <v>3.11</v>
      </c>
      <c r="D2793" s="154">
        <v>0.13188</v>
      </c>
      <c r="E2793" s="154">
        <v>0.01</v>
      </c>
      <c r="F2793" s="155">
        <f t="shared" si="176"/>
        <v>0.6</v>
      </c>
      <c r="G2793">
        <f t="shared" si="174"/>
        <v>0.39999999999999997</v>
      </c>
      <c r="H2793">
        <f t="shared" si="175"/>
        <v>0.3</v>
      </c>
      <c r="I2793">
        <f t="shared" si="177"/>
        <v>0.44999999999999996</v>
      </c>
      <c r="J2793" s="154"/>
    </row>
    <row r="2794" spans="1:10">
      <c r="A2794" t="s">
        <v>239</v>
      </c>
      <c r="B2794" s="153" t="s">
        <v>2999</v>
      </c>
      <c r="C2794" s="154">
        <v>3.32</v>
      </c>
      <c r="D2794" s="154">
        <v>0.13188</v>
      </c>
      <c r="E2794" s="154">
        <v>0.01</v>
      </c>
      <c r="F2794" s="155">
        <f t="shared" si="176"/>
        <v>0.6</v>
      </c>
      <c r="G2794">
        <f t="shared" si="174"/>
        <v>0.39999999999999997</v>
      </c>
      <c r="H2794">
        <f t="shared" si="175"/>
        <v>0.3</v>
      </c>
      <c r="I2794">
        <f t="shared" si="177"/>
        <v>0.44999999999999996</v>
      </c>
      <c r="J2794" s="154"/>
    </row>
    <row r="2795" spans="1:10">
      <c r="A2795" t="s">
        <v>239</v>
      </c>
      <c r="B2795" s="153" t="s">
        <v>3000</v>
      </c>
      <c r="C2795" s="154">
        <v>3.75</v>
      </c>
      <c r="D2795" s="154">
        <v>0.13188</v>
      </c>
      <c r="E2795" s="154">
        <v>1.2E-2</v>
      </c>
      <c r="F2795" s="155">
        <f t="shared" si="176"/>
        <v>0.72</v>
      </c>
      <c r="G2795">
        <f t="shared" si="174"/>
        <v>0.48</v>
      </c>
      <c r="H2795">
        <f t="shared" si="175"/>
        <v>0.36</v>
      </c>
      <c r="I2795">
        <f t="shared" si="177"/>
        <v>0.54</v>
      </c>
      <c r="J2795" s="154"/>
    </row>
    <row r="2796" spans="1:10">
      <c r="A2796" t="s">
        <v>239</v>
      </c>
      <c r="B2796" s="153" t="s">
        <v>3001</v>
      </c>
      <c r="C2796" s="154">
        <v>4.16</v>
      </c>
      <c r="D2796" s="154">
        <v>0.13188</v>
      </c>
      <c r="E2796" s="154">
        <v>1.2E-2</v>
      </c>
      <c r="F2796" s="155">
        <f t="shared" si="176"/>
        <v>0.72</v>
      </c>
      <c r="G2796">
        <f t="shared" si="174"/>
        <v>0.48</v>
      </c>
      <c r="H2796">
        <f t="shared" si="175"/>
        <v>0.36</v>
      </c>
      <c r="I2796">
        <f t="shared" si="177"/>
        <v>0.54</v>
      </c>
      <c r="J2796" s="154"/>
    </row>
    <row r="2797" spans="1:10">
      <c r="A2797" t="s">
        <v>239</v>
      </c>
      <c r="B2797" s="153" t="s">
        <v>3002</v>
      </c>
      <c r="C2797" s="154">
        <v>4.5599999999999996</v>
      </c>
      <c r="D2797" s="154">
        <v>0.13188</v>
      </c>
      <c r="E2797" s="154">
        <v>1.2E-2</v>
      </c>
      <c r="F2797" s="155">
        <f t="shared" si="176"/>
        <v>0.72</v>
      </c>
      <c r="G2797">
        <f t="shared" si="174"/>
        <v>0.48</v>
      </c>
      <c r="H2797">
        <f t="shared" si="175"/>
        <v>0.36</v>
      </c>
      <c r="I2797">
        <f t="shared" si="177"/>
        <v>0.54</v>
      </c>
      <c r="J2797" s="154"/>
    </row>
    <row r="2798" spans="1:10">
      <c r="A2798" t="s">
        <v>239</v>
      </c>
      <c r="B2798" s="153" t="s">
        <v>3003</v>
      </c>
      <c r="C2798" s="154">
        <v>4.95</v>
      </c>
      <c r="D2798" s="154">
        <v>0.13188</v>
      </c>
      <c r="E2798" s="154">
        <v>1.2E-2</v>
      </c>
      <c r="F2798" s="155">
        <f t="shared" si="176"/>
        <v>0.72</v>
      </c>
      <c r="G2798">
        <f t="shared" si="174"/>
        <v>0.48</v>
      </c>
      <c r="H2798">
        <f t="shared" si="175"/>
        <v>0.36</v>
      </c>
      <c r="I2798">
        <f t="shared" si="177"/>
        <v>0.54</v>
      </c>
      <c r="J2798" s="154"/>
    </row>
    <row r="2799" spans="1:10">
      <c r="A2799" t="s">
        <v>239</v>
      </c>
      <c r="B2799" s="153" t="s">
        <v>3004</v>
      </c>
      <c r="C2799" s="154">
        <v>5.33</v>
      </c>
      <c r="D2799" s="154">
        <v>0.13188</v>
      </c>
      <c r="E2799" s="154">
        <v>1.6E-2</v>
      </c>
      <c r="F2799" s="155">
        <f t="shared" si="176"/>
        <v>0.96</v>
      </c>
      <c r="G2799">
        <f t="shared" si="174"/>
        <v>0.6399999999999999</v>
      </c>
      <c r="H2799">
        <f t="shared" si="175"/>
        <v>0.48</v>
      </c>
      <c r="I2799">
        <f t="shared" si="177"/>
        <v>0.72</v>
      </c>
      <c r="J2799" s="154"/>
    </row>
    <row r="2800" spans="1:10">
      <c r="A2800" t="s">
        <v>239</v>
      </c>
      <c r="B2800" s="153" t="s">
        <v>3005</v>
      </c>
      <c r="C2800" s="154">
        <v>5.69</v>
      </c>
      <c r="D2800" s="154">
        <v>0.13188</v>
      </c>
      <c r="E2800" s="154">
        <v>1.6E-2</v>
      </c>
      <c r="F2800" s="155">
        <f t="shared" si="176"/>
        <v>0.96</v>
      </c>
      <c r="G2800">
        <f t="shared" si="174"/>
        <v>0.6399999999999999</v>
      </c>
      <c r="H2800">
        <f t="shared" si="175"/>
        <v>0.48</v>
      </c>
      <c r="I2800">
        <f t="shared" si="177"/>
        <v>0.72</v>
      </c>
      <c r="J2800" s="154"/>
    </row>
    <row r="2801" spans="1:10">
      <c r="A2801" t="s">
        <v>239</v>
      </c>
      <c r="B2801" s="153" t="s">
        <v>3006</v>
      </c>
      <c r="C2801" s="154">
        <v>6.04</v>
      </c>
      <c r="D2801" s="154">
        <v>0.13188</v>
      </c>
      <c r="E2801" s="154">
        <v>1.6E-2</v>
      </c>
      <c r="F2801" s="155">
        <f t="shared" si="176"/>
        <v>0.96</v>
      </c>
      <c r="G2801">
        <f t="shared" si="174"/>
        <v>0.6399999999999999</v>
      </c>
      <c r="H2801">
        <f t="shared" si="175"/>
        <v>0.48</v>
      </c>
      <c r="I2801">
        <f t="shared" si="177"/>
        <v>0.72</v>
      </c>
      <c r="J2801" s="154"/>
    </row>
    <row r="2802" spans="1:10">
      <c r="A2802" t="s">
        <v>239</v>
      </c>
      <c r="B2802" s="153" t="s">
        <v>3007</v>
      </c>
      <c r="C2802" s="154">
        <v>6.38</v>
      </c>
      <c r="D2802" s="154">
        <v>0.13188</v>
      </c>
      <c r="E2802" s="154">
        <v>1.6E-2</v>
      </c>
      <c r="F2802" s="155">
        <f t="shared" si="176"/>
        <v>0.96</v>
      </c>
      <c r="G2802">
        <f t="shared" si="174"/>
        <v>0.6399999999999999</v>
      </c>
      <c r="H2802">
        <f t="shared" si="175"/>
        <v>0.48</v>
      </c>
      <c r="I2802">
        <f t="shared" si="177"/>
        <v>0.72</v>
      </c>
      <c r="J2802" s="154"/>
    </row>
    <row r="2803" spans="1:10">
      <c r="A2803" t="s">
        <v>239</v>
      </c>
      <c r="B2803" s="153" t="s">
        <v>3008</v>
      </c>
      <c r="C2803" s="154">
        <v>6.71</v>
      </c>
      <c r="D2803" s="154">
        <v>0.13188</v>
      </c>
      <c r="E2803" s="154">
        <v>0.02</v>
      </c>
      <c r="F2803" s="155">
        <f t="shared" si="176"/>
        <v>1.2</v>
      </c>
      <c r="G2803">
        <f t="shared" si="174"/>
        <v>0.79999999999999993</v>
      </c>
      <c r="H2803">
        <f t="shared" si="175"/>
        <v>0.6</v>
      </c>
      <c r="I2803">
        <f t="shared" si="177"/>
        <v>0.89999999999999991</v>
      </c>
      <c r="J2803" s="154"/>
    </row>
    <row r="2804" spans="1:10">
      <c r="A2804" t="s">
        <v>239</v>
      </c>
      <c r="B2804" s="153" t="s">
        <v>3009</v>
      </c>
      <c r="C2804" s="154">
        <v>6.8</v>
      </c>
      <c r="D2804" s="154">
        <v>0.13188</v>
      </c>
      <c r="E2804" s="154">
        <v>0.02</v>
      </c>
      <c r="F2804" s="155">
        <f t="shared" si="176"/>
        <v>1.2</v>
      </c>
      <c r="G2804">
        <f t="shared" si="174"/>
        <v>0.79999999999999993</v>
      </c>
      <c r="H2804">
        <f t="shared" si="175"/>
        <v>0.6</v>
      </c>
      <c r="I2804">
        <f t="shared" si="177"/>
        <v>0.89999999999999991</v>
      </c>
      <c r="J2804" s="154"/>
    </row>
    <row r="2805" spans="1:10">
      <c r="A2805" t="s">
        <v>239</v>
      </c>
      <c r="B2805" s="153" t="s">
        <v>3010</v>
      </c>
      <c r="C2805" s="154">
        <v>7.33</v>
      </c>
      <c r="D2805" s="154">
        <v>0.13188</v>
      </c>
      <c r="E2805" s="154">
        <v>0.02</v>
      </c>
      <c r="F2805" s="155">
        <f t="shared" si="176"/>
        <v>1.2</v>
      </c>
      <c r="G2805">
        <f t="shared" si="174"/>
        <v>0.79999999999999993</v>
      </c>
      <c r="H2805">
        <f t="shared" si="175"/>
        <v>0.6</v>
      </c>
      <c r="I2805">
        <f t="shared" si="177"/>
        <v>0.89999999999999991</v>
      </c>
      <c r="J2805" s="154"/>
    </row>
    <row r="2806" spans="1:10">
      <c r="A2806" t="s">
        <v>239</v>
      </c>
      <c r="B2806" s="153" t="s">
        <v>3011</v>
      </c>
      <c r="C2806" s="154">
        <v>7.99</v>
      </c>
      <c r="D2806" s="154">
        <v>0.133136</v>
      </c>
      <c r="E2806" s="154">
        <v>2.4E-2</v>
      </c>
      <c r="F2806" s="155">
        <f t="shared" si="176"/>
        <v>1.44</v>
      </c>
      <c r="G2806">
        <f t="shared" si="174"/>
        <v>0.96</v>
      </c>
      <c r="H2806">
        <f t="shared" si="175"/>
        <v>0.72</v>
      </c>
      <c r="I2806">
        <f t="shared" si="177"/>
        <v>1.08</v>
      </c>
      <c r="J2806" s="154"/>
    </row>
    <row r="2807" spans="1:10">
      <c r="A2807" t="s">
        <v>239</v>
      </c>
      <c r="B2807" s="153" t="s">
        <v>3012</v>
      </c>
      <c r="C2807" s="154">
        <v>2.5499999999999998</v>
      </c>
      <c r="D2807" s="154">
        <v>0.133136</v>
      </c>
      <c r="E2807" s="154">
        <v>0.01</v>
      </c>
      <c r="F2807" s="155">
        <f t="shared" si="176"/>
        <v>0.6</v>
      </c>
      <c r="G2807">
        <f t="shared" si="174"/>
        <v>0.39999999999999997</v>
      </c>
      <c r="H2807">
        <f t="shared" si="175"/>
        <v>0.3</v>
      </c>
      <c r="I2807">
        <f t="shared" si="177"/>
        <v>0.44999999999999996</v>
      </c>
      <c r="J2807" s="154"/>
    </row>
    <row r="2808" spans="1:10">
      <c r="A2808" t="s">
        <v>239</v>
      </c>
      <c r="B2808" s="153" t="s">
        <v>3013</v>
      </c>
      <c r="C2808" s="154">
        <v>2.82</v>
      </c>
      <c r="D2808" s="154">
        <v>0.133136</v>
      </c>
      <c r="E2808" s="154">
        <v>0.01</v>
      </c>
      <c r="F2808" s="155">
        <f t="shared" si="176"/>
        <v>0.6</v>
      </c>
      <c r="G2808">
        <f t="shared" si="174"/>
        <v>0.39999999999999997</v>
      </c>
      <c r="H2808">
        <f t="shared" si="175"/>
        <v>0.3</v>
      </c>
      <c r="I2808">
        <f t="shared" si="177"/>
        <v>0.44999999999999996</v>
      </c>
      <c r="J2808" s="154"/>
    </row>
    <row r="2809" spans="1:10">
      <c r="A2809" t="s">
        <v>239</v>
      </c>
      <c r="B2809" s="153" t="s">
        <v>3014</v>
      </c>
      <c r="C2809" s="154">
        <v>3.09</v>
      </c>
      <c r="D2809" s="154">
        <v>0.133136</v>
      </c>
      <c r="E2809" s="154">
        <v>0.01</v>
      </c>
      <c r="F2809" s="155">
        <f t="shared" si="176"/>
        <v>0.6</v>
      </c>
      <c r="G2809">
        <f t="shared" si="174"/>
        <v>0.39999999999999997</v>
      </c>
      <c r="H2809">
        <f t="shared" si="175"/>
        <v>0.3</v>
      </c>
      <c r="I2809">
        <f t="shared" si="177"/>
        <v>0.44999999999999996</v>
      </c>
      <c r="J2809" s="154"/>
    </row>
    <row r="2810" spans="1:10">
      <c r="A2810" t="s">
        <v>239</v>
      </c>
      <c r="B2810" s="153" t="s">
        <v>3015</v>
      </c>
      <c r="C2810" s="154">
        <v>3.44</v>
      </c>
      <c r="D2810" s="154">
        <v>0.133136</v>
      </c>
      <c r="E2810" s="154">
        <v>0.01</v>
      </c>
      <c r="F2810" s="155">
        <f t="shared" si="176"/>
        <v>0.6</v>
      </c>
      <c r="G2810">
        <f t="shared" si="174"/>
        <v>0.39999999999999997</v>
      </c>
      <c r="H2810">
        <f t="shared" si="175"/>
        <v>0.3</v>
      </c>
      <c r="I2810">
        <f t="shared" si="177"/>
        <v>0.44999999999999996</v>
      </c>
      <c r="J2810" s="154"/>
    </row>
    <row r="2811" spans="1:10">
      <c r="A2811" t="s">
        <v>239</v>
      </c>
      <c r="B2811" s="153" t="s">
        <v>3016</v>
      </c>
      <c r="C2811" s="154">
        <v>3.79</v>
      </c>
      <c r="D2811" s="154">
        <v>0.133136</v>
      </c>
      <c r="E2811" s="154">
        <v>1.2E-2</v>
      </c>
      <c r="F2811" s="155">
        <f t="shared" si="176"/>
        <v>0.72</v>
      </c>
      <c r="G2811">
        <f t="shared" si="174"/>
        <v>0.48</v>
      </c>
      <c r="H2811">
        <f t="shared" si="175"/>
        <v>0.36</v>
      </c>
      <c r="I2811">
        <f t="shared" si="177"/>
        <v>0.54</v>
      </c>
      <c r="J2811" s="154"/>
    </row>
    <row r="2812" spans="1:10">
      <c r="A2812" t="s">
        <v>239</v>
      </c>
      <c r="B2812" s="153" t="s">
        <v>3017</v>
      </c>
      <c r="C2812" s="154">
        <v>4.21</v>
      </c>
      <c r="D2812" s="154">
        <v>0.133136</v>
      </c>
      <c r="E2812" s="154">
        <v>1.2E-2</v>
      </c>
      <c r="F2812" s="155">
        <f t="shared" si="176"/>
        <v>0.72</v>
      </c>
      <c r="G2812">
        <f t="shared" si="174"/>
        <v>0.48</v>
      </c>
      <c r="H2812">
        <f t="shared" si="175"/>
        <v>0.36</v>
      </c>
      <c r="I2812">
        <f t="shared" si="177"/>
        <v>0.54</v>
      </c>
      <c r="J2812" s="154"/>
    </row>
    <row r="2813" spans="1:10">
      <c r="A2813" t="s">
        <v>239</v>
      </c>
      <c r="B2813" s="153" t="s">
        <v>3018</v>
      </c>
      <c r="C2813" s="154">
        <v>4.6100000000000003</v>
      </c>
      <c r="D2813" s="154">
        <v>0.133136</v>
      </c>
      <c r="E2813" s="154">
        <v>1.2E-2</v>
      </c>
      <c r="F2813" s="155">
        <f t="shared" si="176"/>
        <v>0.72</v>
      </c>
      <c r="G2813">
        <f t="shared" si="174"/>
        <v>0.48</v>
      </c>
      <c r="H2813">
        <f t="shared" si="175"/>
        <v>0.36</v>
      </c>
      <c r="I2813">
        <f t="shared" si="177"/>
        <v>0.54</v>
      </c>
      <c r="J2813" s="154"/>
    </row>
    <row r="2814" spans="1:10">
      <c r="A2814" t="s">
        <v>239</v>
      </c>
      <c r="B2814" s="153" t="s">
        <v>3019</v>
      </c>
      <c r="C2814" s="154">
        <v>5.08</v>
      </c>
      <c r="D2814" s="154">
        <v>0.133136</v>
      </c>
      <c r="E2814" s="154">
        <v>1.6E-2</v>
      </c>
      <c r="F2814" s="155">
        <f t="shared" si="176"/>
        <v>0.96</v>
      </c>
      <c r="G2814">
        <f t="shared" si="174"/>
        <v>0.6399999999999999</v>
      </c>
      <c r="H2814">
        <f t="shared" si="175"/>
        <v>0.48</v>
      </c>
      <c r="I2814">
        <f t="shared" si="177"/>
        <v>0.72</v>
      </c>
      <c r="J2814" s="154"/>
    </row>
    <row r="2815" spans="1:10">
      <c r="A2815" t="s">
        <v>239</v>
      </c>
      <c r="B2815" s="153" t="s">
        <v>3020</v>
      </c>
      <c r="C2815" s="154">
        <v>5.61</v>
      </c>
      <c r="D2815" s="154">
        <v>0.133136</v>
      </c>
      <c r="E2815" s="154">
        <v>1.6E-2</v>
      </c>
      <c r="F2815" s="155">
        <f t="shared" si="176"/>
        <v>0.96</v>
      </c>
      <c r="G2815">
        <f t="shared" si="174"/>
        <v>0.6399999999999999</v>
      </c>
      <c r="H2815">
        <f t="shared" si="175"/>
        <v>0.48</v>
      </c>
      <c r="I2815">
        <f t="shared" si="177"/>
        <v>0.72</v>
      </c>
      <c r="J2815" s="154"/>
    </row>
    <row r="2816" spans="1:10">
      <c r="A2816" t="s">
        <v>239</v>
      </c>
      <c r="B2816" s="153" t="s">
        <v>3021</v>
      </c>
      <c r="C2816" s="154">
        <v>5.61</v>
      </c>
      <c r="D2816" s="154">
        <v>0.133136</v>
      </c>
      <c r="E2816" s="154">
        <v>1.6E-2</v>
      </c>
      <c r="F2816" s="155">
        <f t="shared" si="176"/>
        <v>0.96</v>
      </c>
      <c r="G2816">
        <f t="shared" si="174"/>
        <v>0.6399999999999999</v>
      </c>
      <c r="H2816">
        <f t="shared" si="175"/>
        <v>0.48</v>
      </c>
      <c r="I2816">
        <f t="shared" si="177"/>
        <v>0.72</v>
      </c>
      <c r="J2816" s="154"/>
    </row>
    <row r="2817" spans="1:10">
      <c r="A2817" t="s">
        <v>239</v>
      </c>
      <c r="B2817" s="153" t="s">
        <v>3022</v>
      </c>
      <c r="C2817" s="154">
        <v>6.79</v>
      </c>
      <c r="D2817" s="154">
        <v>0.133136</v>
      </c>
      <c r="E2817" s="154">
        <v>0.02</v>
      </c>
      <c r="F2817" s="155">
        <f t="shared" si="176"/>
        <v>1.2</v>
      </c>
      <c r="G2817">
        <f t="shared" si="174"/>
        <v>0.79999999999999993</v>
      </c>
      <c r="H2817">
        <f t="shared" si="175"/>
        <v>0.6</v>
      </c>
      <c r="I2817">
        <f t="shared" si="177"/>
        <v>0.89999999999999991</v>
      </c>
      <c r="J2817" s="154"/>
    </row>
    <row r="2818" spans="1:10">
      <c r="A2818" t="s">
        <v>239</v>
      </c>
      <c r="B2818" s="153" t="s">
        <v>3023</v>
      </c>
      <c r="C2818" s="154">
        <v>0.52</v>
      </c>
      <c r="D2818" s="154">
        <v>0.13502</v>
      </c>
      <c r="E2818" s="154">
        <v>0.01</v>
      </c>
      <c r="F2818" s="155">
        <f t="shared" si="176"/>
        <v>0.6</v>
      </c>
      <c r="G2818">
        <f t="shared" ref="G2818:G2881" si="178">40/60*F2818</f>
        <v>0.39999999999999997</v>
      </c>
      <c r="H2818">
        <f t="shared" ref="H2818:H2881" si="179">(30/60*F2818)</f>
        <v>0.3</v>
      </c>
      <c r="I2818">
        <f t="shared" si="177"/>
        <v>0.44999999999999996</v>
      </c>
      <c r="J2818" s="154"/>
    </row>
    <row r="2819" spans="1:10">
      <c r="A2819" t="s">
        <v>239</v>
      </c>
      <c r="B2819" s="153" t="s">
        <v>3024</v>
      </c>
      <c r="C2819" s="154">
        <v>0.83</v>
      </c>
      <c r="D2819" s="154">
        <v>0.13502</v>
      </c>
      <c r="E2819" s="154">
        <v>0.01</v>
      </c>
      <c r="F2819" s="155">
        <f t="shared" ref="F2819:F2882" si="180">E2819*60</f>
        <v>0.6</v>
      </c>
      <c r="G2819">
        <f t="shared" si="178"/>
        <v>0.39999999999999997</v>
      </c>
      <c r="H2819">
        <f t="shared" si="179"/>
        <v>0.3</v>
      </c>
      <c r="I2819">
        <f t="shared" ref="I2819:I2882" si="181">45/60*F2819</f>
        <v>0.44999999999999996</v>
      </c>
      <c r="J2819" s="154"/>
    </row>
    <row r="2820" spans="1:10">
      <c r="A2820" t="s">
        <v>239</v>
      </c>
      <c r="B2820" s="153" t="s">
        <v>3025</v>
      </c>
      <c r="C2820" s="154">
        <v>1.04</v>
      </c>
      <c r="D2820" s="154">
        <v>0.13502</v>
      </c>
      <c r="E2820" s="154">
        <v>0.01</v>
      </c>
      <c r="F2820" s="155">
        <f t="shared" si="180"/>
        <v>0.6</v>
      </c>
      <c r="G2820">
        <f t="shared" si="178"/>
        <v>0.39999999999999997</v>
      </c>
      <c r="H2820">
        <f t="shared" si="179"/>
        <v>0.3</v>
      </c>
      <c r="I2820">
        <f t="shared" si="181"/>
        <v>0.44999999999999996</v>
      </c>
      <c r="J2820" s="154"/>
    </row>
    <row r="2821" spans="1:10">
      <c r="A2821" t="s">
        <v>239</v>
      </c>
      <c r="B2821" s="153" t="s">
        <v>3026</v>
      </c>
      <c r="C2821" s="154">
        <v>1.54</v>
      </c>
      <c r="D2821" s="154">
        <v>0.13502</v>
      </c>
      <c r="E2821" s="154">
        <v>0.01</v>
      </c>
      <c r="F2821" s="155">
        <f t="shared" si="180"/>
        <v>0.6</v>
      </c>
      <c r="G2821">
        <f t="shared" si="178"/>
        <v>0.39999999999999997</v>
      </c>
      <c r="H2821">
        <f t="shared" si="179"/>
        <v>0.3</v>
      </c>
      <c r="I2821">
        <f t="shared" si="181"/>
        <v>0.44999999999999996</v>
      </c>
      <c r="J2821" s="154"/>
    </row>
    <row r="2822" spans="1:10">
      <c r="A2822" t="s">
        <v>239</v>
      </c>
      <c r="B2822" s="153" t="s">
        <v>3027</v>
      </c>
      <c r="C2822" s="154">
        <v>1.78</v>
      </c>
      <c r="D2822" s="154">
        <v>0.13502</v>
      </c>
      <c r="E2822" s="154">
        <v>0.01</v>
      </c>
      <c r="F2822" s="155">
        <f t="shared" si="180"/>
        <v>0.6</v>
      </c>
      <c r="G2822">
        <f t="shared" si="178"/>
        <v>0.39999999999999997</v>
      </c>
      <c r="H2822">
        <f t="shared" si="179"/>
        <v>0.3</v>
      </c>
      <c r="I2822">
        <f t="shared" si="181"/>
        <v>0.44999999999999996</v>
      </c>
      <c r="J2822" s="154"/>
    </row>
    <row r="2823" spans="1:10">
      <c r="A2823" t="s">
        <v>239</v>
      </c>
      <c r="B2823" s="153" t="s">
        <v>3028</v>
      </c>
      <c r="C2823" s="154">
        <v>2.02</v>
      </c>
      <c r="D2823" s="154">
        <v>0.13502</v>
      </c>
      <c r="E2823" s="154">
        <v>0.01</v>
      </c>
      <c r="F2823" s="155">
        <f t="shared" si="180"/>
        <v>0.6</v>
      </c>
      <c r="G2823">
        <f t="shared" si="178"/>
        <v>0.39999999999999997</v>
      </c>
      <c r="H2823">
        <f t="shared" si="179"/>
        <v>0.3</v>
      </c>
      <c r="I2823">
        <f t="shared" si="181"/>
        <v>0.44999999999999996</v>
      </c>
      <c r="J2823" s="154"/>
    </row>
    <row r="2824" spans="1:10">
      <c r="A2824" t="s">
        <v>239</v>
      </c>
      <c r="B2824" s="153" t="s">
        <v>3029</v>
      </c>
      <c r="C2824" s="154">
        <v>2.5</v>
      </c>
      <c r="D2824" s="154">
        <v>0.13502</v>
      </c>
      <c r="E2824" s="154">
        <v>0.01</v>
      </c>
      <c r="F2824" s="155">
        <f t="shared" si="180"/>
        <v>0.6</v>
      </c>
      <c r="G2824">
        <f t="shared" si="178"/>
        <v>0.39999999999999997</v>
      </c>
      <c r="H2824">
        <f t="shared" si="179"/>
        <v>0.3</v>
      </c>
      <c r="I2824">
        <f t="shared" si="181"/>
        <v>0.44999999999999996</v>
      </c>
      <c r="J2824" s="154"/>
    </row>
    <row r="2825" spans="1:10">
      <c r="A2825" t="s">
        <v>239</v>
      </c>
      <c r="B2825" s="153" t="s">
        <v>3030</v>
      </c>
      <c r="C2825" s="154">
        <v>2.96</v>
      </c>
      <c r="D2825" s="154">
        <v>0.13502</v>
      </c>
      <c r="E2825" s="154">
        <v>0.01</v>
      </c>
      <c r="F2825" s="155">
        <f t="shared" si="180"/>
        <v>0.6</v>
      </c>
      <c r="G2825">
        <f t="shared" si="178"/>
        <v>0.39999999999999997</v>
      </c>
      <c r="H2825">
        <f t="shared" si="179"/>
        <v>0.3</v>
      </c>
      <c r="I2825">
        <f t="shared" si="181"/>
        <v>0.44999999999999996</v>
      </c>
      <c r="J2825" s="154"/>
    </row>
    <row r="2826" spans="1:10">
      <c r="A2826" t="s">
        <v>239</v>
      </c>
      <c r="B2826" s="153" t="s">
        <v>3031</v>
      </c>
      <c r="C2826" s="154">
        <v>3.85</v>
      </c>
      <c r="D2826" s="154">
        <v>0.13502</v>
      </c>
      <c r="E2826" s="154">
        <v>1.2E-2</v>
      </c>
      <c r="F2826" s="155">
        <f t="shared" si="180"/>
        <v>0.72</v>
      </c>
      <c r="G2826">
        <f t="shared" si="178"/>
        <v>0.48</v>
      </c>
      <c r="H2826">
        <f t="shared" si="179"/>
        <v>0.36</v>
      </c>
      <c r="I2826">
        <f t="shared" si="181"/>
        <v>0.54</v>
      </c>
      <c r="J2826" s="154"/>
    </row>
    <row r="2827" spans="1:10">
      <c r="A2827" t="s">
        <v>239</v>
      </c>
      <c r="B2827" s="153" t="s">
        <v>3032</v>
      </c>
      <c r="C2827" s="154">
        <v>1.06</v>
      </c>
      <c r="D2827" s="154">
        <v>0.13816000000000001</v>
      </c>
      <c r="E2827" s="154">
        <v>0.01</v>
      </c>
      <c r="F2827" s="155">
        <f t="shared" si="180"/>
        <v>0.6</v>
      </c>
      <c r="G2827">
        <f t="shared" si="178"/>
        <v>0.39999999999999997</v>
      </c>
      <c r="H2827">
        <f t="shared" si="179"/>
        <v>0.3</v>
      </c>
      <c r="I2827">
        <f t="shared" si="181"/>
        <v>0.44999999999999996</v>
      </c>
      <c r="J2827" s="154"/>
    </row>
    <row r="2828" spans="1:10">
      <c r="A2828" t="s">
        <v>239</v>
      </c>
      <c r="B2828" s="153" t="s">
        <v>3033</v>
      </c>
      <c r="C2828" s="154">
        <v>1.57</v>
      </c>
      <c r="D2828" s="154">
        <v>0.13816000000000001</v>
      </c>
      <c r="E2828" s="154">
        <v>0.01</v>
      </c>
      <c r="F2828" s="155">
        <f t="shared" si="180"/>
        <v>0.6</v>
      </c>
      <c r="G2828">
        <f t="shared" si="178"/>
        <v>0.39999999999999997</v>
      </c>
      <c r="H2828">
        <f t="shared" si="179"/>
        <v>0.3</v>
      </c>
      <c r="I2828">
        <f t="shared" si="181"/>
        <v>0.44999999999999996</v>
      </c>
      <c r="J2828" s="154"/>
    </row>
    <row r="2829" spans="1:10">
      <c r="A2829" t="s">
        <v>239</v>
      </c>
      <c r="B2829" s="153" t="s">
        <v>3034</v>
      </c>
      <c r="C2829" s="154">
        <v>2.0699999999999998</v>
      </c>
      <c r="D2829" s="154">
        <v>0.13816000000000001</v>
      </c>
      <c r="E2829" s="154">
        <v>0.01</v>
      </c>
      <c r="F2829" s="155">
        <f t="shared" si="180"/>
        <v>0.6</v>
      </c>
      <c r="G2829">
        <f t="shared" si="178"/>
        <v>0.39999999999999997</v>
      </c>
      <c r="H2829">
        <f t="shared" si="179"/>
        <v>0.3</v>
      </c>
      <c r="I2829">
        <f t="shared" si="181"/>
        <v>0.44999999999999996</v>
      </c>
      <c r="J2829" s="154"/>
    </row>
    <row r="2830" spans="1:10">
      <c r="A2830" t="s">
        <v>239</v>
      </c>
      <c r="B2830" s="153" t="s">
        <v>3035</v>
      </c>
      <c r="C2830" s="154">
        <v>2.27</v>
      </c>
      <c r="D2830" s="154">
        <v>0.13816000000000001</v>
      </c>
      <c r="E2830" s="154">
        <v>0.01</v>
      </c>
      <c r="F2830" s="155">
        <f t="shared" si="180"/>
        <v>0.6</v>
      </c>
      <c r="G2830">
        <f t="shared" si="178"/>
        <v>0.39999999999999997</v>
      </c>
      <c r="H2830">
        <f t="shared" si="179"/>
        <v>0.3</v>
      </c>
      <c r="I2830">
        <f t="shared" si="181"/>
        <v>0.44999999999999996</v>
      </c>
      <c r="J2830" s="154"/>
    </row>
    <row r="2831" spans="1:10">
      <c r="A2831" t="s">
        <v>239</v>
      </c>
      <c r="B2831" s="153" t="s">
        <v>3036</v>
      </c>
      <c r="C2831" s="154">
        <v>2.6</v>
      </c>
      <c r="D2831" s="154">
        <v>0.13816000000000001</v>
      </c>
      <c r="E2831" s="154">
        <v>0.01</v>
      </c>
      <c r="F2831" s="155">
        <f t="shared" si="180"/>
        <v>0.6</v>
      </c>
      <c r="G2831">
        <f t="shared" si="178"/>
        <v>0.39999999999999997</v>
      </c>
      <c r="H2831">
        <f t="shared" si="179"/>
        <v>0.3</v>
      </c>
      <c r="I2831">
        <f t="shared" si="181"/>
        <v>0.44999999999999996</v>
      </c>
      <c r="J2831" s="154"/>
    </row>
    <row r="2832" spans="1:10">
      <c r="A2832" t="s">
        <v>239</v>
      </c>
      <c r="B2832" s="153" t="s">
        <v>3037</v>
      </c>
      <c r="C2832" s="154">
        <v>3.03</v>
      </c>
      <c r="D2832" s="154">
        <v>0.13816000000000001</v>
      </c>
      <c r="E2832" s="154">
        <v>0.01</v>
      </c>
      <c r="F2832" s="155">
        <f t="shared" si="180"/>
        <v>0.6</v>
      </c>
      <c r="G2832">
        <f t="shared" si="178"/>
        <v>0.39999999999999997</v>
      </c>
      <c r="H2832">
        <f t="shared" si="179"/>
        <v>0.3</v>
      </c>
      <c r="I2832">
        <f t="shared" si="181"/>
        <v>0.44999999999999996</v>
      </c>
      <c r="J2832" s="154"/>
    </row>
    <row r="2833" spans="1:10">
      <c r="A2833" t="s">
        <v>239</v>
      </c>
      <c r="B2833" s="153" t="s">
        <v>3038</v>
      </c>
      <c r="C2833" s="154">
        <v>3.95</v>
      </c>
      <c r="D2833" s="154">
        <v>0.13816000000000001</v>
      </c>
      <c r="E2833" s="154">
        <v>1.2E-2</v>
      </c>
      <c r="F2833" s="155">
        <f t="shared" si="180"/>
        <v>0.72</v>
      </c>
      <c r="G2833">
        <f t="shared" si="178"/>
        <v>0.48</v>
      </c>
      <c r="H2833">
        <f t="shared" si="179"/>
        <v>0.36</v>
      </c>
      <c r="I2833">
        <f t="shared" si="181"/>
        <v>0.54</v>
      </c>
      <c r="J2833" s="154"/>
    </row>
    <row r="2834" spans="1:10">
      <c r="A2834" t="s">
        <v>239</v>
      </c>
      <c r="B2834" s="153" t="s">
        <v>3039</v>
      </c>
      <c r="C2834" s="154">
        <v>4.8099999999999996</v>
      </c>
      <c r="D2834" s="154">
        <v>0.13816000000000001</v>
      </c>
      <c r="E2834" s="154">
        <v>1.2E-2</v>
      </c>
      <c r="F2834" s="155">
        <f t="shared" si="180"/>
        <v>0.72</v>
      </c>
      <c r="G2834">
        <f t="shared" si="178"/>
        <v>0.48</v>
      </c>
      <c r="H2834">
        <f t="shared" si="179"/>
        <v>0.36</v>
      </c>
      <c r="I2834">
        <f t="shared" si="181"/>
        <v>0.54</v>
      </c>
      <c r="J2834" s="154"/>
    </row>
    <row r="2835" spans="1:10">
      <c r="A2835" t="s">
        <v>239</v>
      </c>
      <c r="B2835" s="153" t="s">
        <v>3040</v>
      </c>
      <c r="C2835" s="154">
        <v>5.22</v>
      </c>
      <c r="D2835" s="154">
        <v>0.13816000000000001</v>
      </c>
      <c r="E2835" s="154">
        <v>1.6E-2</v>
      </c>
      <c r="F2835" s="155">
        <f t="shared" si="180"/>
        <v>0.96</v>
      </c>
      <c r="G2835">
        <f t="shared" si="178"/>
        <v>0.6399999999999999</v>
      </c>
      <c r="H2835">
        <f t="shared" si="179"/>
        <v>0.48</v>
      </c>
      <c r="I2835">
        <f t="shared" si="181"/>
        <v>0.72</v>
      </c>
      <c r="J2835" s="154"/>
    </row>
    <row r="2836" spans="1:10">
      <c r="A2836" t="s">
        <v>239</v>
      </c>
      <c r="B2836" s="153" t="s">
        <v>3041</v>
      </c>
      <c r="C2836" s="154">
        <v>5.62</v>
      </c>
      <c r="D2836" s="154">
        <v>0.13816000000000001</v>
      </c>
      <c r="E2836" s="154">
        <v>1.6E-2</v>
      </c>
      <c r="F2836" s="155">
        <f t="shared" si="180"/>
        <v>0.96</v>
      </c>
      <c r="G2836">
        <f t="shared" si="178"/>
        <v>0.6399999999999999</v>
      </c>
      <c r="H2836">
        <f t="shared" si="179"/>
        <v>0.48</v>
      </c>
      <c r="I2836">
        <f t="shared" si="181"/>
        <v>0.72</v>
      </c>
      <c r="J2836" s="154"/>
    </row>
    <row r="2837" spans="1:10">
      <c r="A2837" t="s">
        <v>239</v>
      </c>
      <c r="B2837" s="153" t="s">
        <v>3042</v>
      </c>
      <c r="C2837" s="154">
        <v>6.01</v>
      </c>
      <c r="D2837" s="154">
        <v>0.13816000000000001</v>
      </c>
      <c r="E2837" s="154">
        <v>1.6E-2</v>
      </c>
      <c r="F2837" s="155">
        <f t="shared" si="180"/>
        <v>0.96</v>
      </c>
      <c r="G2837">
        <f t="shared" si="178"/>
        <v>0.6399999999999999</v>
      </c>
      <c r="H2837">
        <f t="shared" si="179"/>
        <v>0.48</v>
      </c>
      <c r="I2837">
        <f t="shared" si="181"/>
        <v>0.72</v>
      </c>
      <c r="J2837" s="154"/>
    </row>
    <row r="2838" spans="1:10">
      <c r="A2838" t="s">
        <v>239</v>
      </c>
      <c r="B2838" s="153" t="s">
        <v>3043</v>
      </c>
      <c r="C2838" s="154">
        <v>6.39</v>
      </c>
      <c r="D2838" s="154">
        <v>0.13816000000000001</v>
      </c>
      <c r="E2838" s="154">
        <v>1.6E-2</v>
      </c>
      <c r="F2838" s="155">
        <f t="shared" si="180"/>
        <v>0.96</v>
      </c>
      <c r="G2838">
        <f t="shared" si="178"/>
        <v>0.6399999999999999</v>
      </c>
      <c r="H2838">
        <f t="shared" si="179"/>
        <v>0.48</v>
      </c>
      <c r="I2838">
        <f t="shared" si="181"/>
        <v>0.72</v>
      </c>
      <c r="J2838" s="154"/>
    </row>
    <row r="2839" spans="1:10">
      <c r="A2839" t="s">
        <v>239</v>
      </c>
      <c r="B2839" s="153" t="s">
        <v>3044</v>
      </c>
      <c r="C2839" s="154">
        <v>7.1</v>
      </c>
      <c r="D2839" s="154">
        <v>0.13816000000000001</v>
      </c>
      <c r="E2839" s="154">
        <v>0.02</v>
      </c>
      <c r="F2839" s="155">
        <f t="shared" si="180"/>
        <v>1.2</v>
      </c>
      <c r="G2839">
        <f t="shared" si="178"/>
        <v>0.79999999999999993</v>
      </c>
      <c r="H2839">
        <f t="shared" si="179"/>
        <v>0.6</v>
      </c>
      <c r="I2839">
        <f t="shared" si="181"/>
        <v>0.89999999999999991</v>
      </c>
      <c r="J2839" s="154"/>
    </row>
    <row r="2840" spans="1:10">
      <c r="A2840" t="s">
        <v>239</v>
      </c>
      <c r="B2840" s="153" t="s">
        <v>3045</v>
      </c>
      <c r="C2840" s="154">
        <v>2.69</v>
      </c>
      <c r="D2840" s="154">
        <v>0.13972999999999999</v>
      </c>
      <c r="E2840" s="154">
        <v>0.01</v>
      </c>
      <c r="F2840" s="155">
        <f t="shared" si="180"/>
        <v>0.6</v>
      </c>
      <c r="G2840">
        <f t="shared" si="178"/>
        <v>0.39999999999999997</v>
      </c>
      <c r="H2840">
        <f t="shared" si="179"/>
        <v>0.3</v>
      </c>
      <c r="I2840">
        <f t="shared" si="181"/>
        <v>0.44999999999999996</v>
      </c>
      <c r="J2840" s="154"/>
    </row>
    <row r="2841" spans="1:10">
      <c r="A2841" t="s">
        <v>239</v>
      </c>
      <c r="B2841" s="153" t="s">
        <v>3046</v>
      </c>
      <c r="C2841" s="154">
        <v>2.98</v>
      </c>
      <c r="D2841" s="154">
        <v>0.13972999999999999</v>
      </c>
      <c r="E2841" s="154">
        <v>0.01</v>
      </c>
      <c r="F2841" s="155">
        <f t="shared" si="180"/>
        <v>0.6</v>
      </c>
      <c r="G2841">
        <f t="shared" si="178"/>
        <v>0.39999999999999997</v>
      </c>
      <c r="H2841">
        <f t="shared" si="179"/>
        <v>0.3</v>
      </c>
      <c r="I2841">
        <f t="shared" si="181"/>
        <v>0.44999999999999996</v>
      </c>
      <c r="J2841" s="154"/>
    </row>
    <row r="2842" spans="1:10">
      <c r="A2842" t="s">
        <v>239</v>
      </c>
      <c r="B2842" s="153" t="s">
        <v>3047</v>
      </c>
      <c r="C2842" s="154">
        <v>3.26</v>
      </c>
      <c r="D2842" s="154">
        <v>0.13972999999999999</v>
      </c>
      <c r="E2842" s="154">
        <v>0.01</v>
      </c>
      <c r="F2842" s="155">
        <f t="shared" si="180"/>
        <v>0.6</v>
      </c>
      <c r="G2842">
        <f t="shared" si="178"/>
        <v>0.39999999999999997</v>
      </c>
      <c r="H2842">
        <f t="shared" si="179"/>
        <v>0.3</v>
      </c>
      <c r="I2842">
        <f t="shared" si="181"/>
        <v>0.44999999999999996</v>
      </c>
      <c r="J2842" s="154"/>
    </row>
    <row r="2843" spans="1:10">
      <c r="A2843" t="s">
        <v>239</v>
      </c>
      <c r="B2843" s="153" t="s">
        <v>3048</v>
      </c>
      <c r="C2843" s="154">
        <v>3.63</v>
      </c>
      <c r="D2843" s="154">
        <v>0.13972999999999999</v>
      </c>
      <c r="E2843" s="154">
        <v>1.2E-2</v>
      </c>
      <c r="F2843" s="155">
        <f t="shared" si="180"/>
        <v>0.72</v>
      </c>
      <c r="G2843">
        <f t="shared" si="178"/>
        <v>0.48</v>
      </c>
      <c r="H2843">
        <f t="shared" si="179"/>
        <v>0.36</v>
      </c>
      <c r="I2843">
        <f t="shared" si="181"/>
        <v>0.54</v>
      </c>
      <c r="J2843" s="154"/>
    </row>
    <row r="2844" spans="1:10">
      <c r="A2844" t="s">
        <v>239</v>
      </c>
      <c r="B2844" s="153" t="s">
        <v>3049</v>
      </c>
      <c r="C2844" s="154">
        <v>4</v>
      </c>
      <c r="D2844" s="154">
        <v>0.13972999999999999</v>
      </c>
      <c r="E2844" s="154">
        <v>1.2E-2</v>
      </c>
      <c r="F2844" s="155">
        <f t="shared" si="180"/>
        <v>0.72</v>
      </c>
      <c r="G2844">
        <f t="shared" si="178"/>
        <v>0.48</v>
      </c>
      <c r="H2844">
        <f t="shared" si="179"/>
        <v>0.36</v>
      </c>
      <c r="I2844">
        <f t="shared" si="181"/>
        <v>0.54</v>
      </c>
      <c r="J2844" s="154"/>
    </row>
    <row r="2845" spans="1:10">
      <c r="A2845" t="s">
        <v>239</v>
      </c>
      <c r="B2845" s="153" t="s">
        <v>3050</v>
      </c>
      <c r="C2845" s="154">
        <v>4.4400000000000004</v>
      </c>
      <c r="D2845" s="154">
        <v>0.13972999999999999</v>
      </c>
      <c r="E2845" s="154">
        <v>1.2E-2</v>
      </c>
      <c r="F2845" s="155">
        <f t="shared" si="180"/>
        <v>0.72</v>
      </c>
      <c r="G2845">
        <f t="shared" si="178"/>
        <v>0.48</v>
      </c>
      <c r="H2845">
        <f t="shared" si="179"/>
        <v>0.36</v>
      </c>
      <c r="I2845">
        <f t="shared" si="181"/>
        <v>0.54</v>
      </c>
      <c r="J2845" s="154"/>
    </row>
    <row r="2846" spans="1:10">
      <c r="A2846" t="s">
        <v>239</v>
      </c>
      <c r="B2846" s="153" t="s">
        <v>3051</v>
      </c>
      <c r="C2846" s="154">
        <v>4.87</v>
      </c>
      <c r="D2846" s="154">
        <v>0.13972999999999999</v>
      </c>
      <c r="E2846" s="154">
        <v>1.2E-2</v>
      </c>
      <c r="F2846" s="155">
        <f t="shared" si="180"/>
        <v>0.72</v>
      </c>
      <c r="G2846">
        <f t="shared" si="178"/>
        <v>0.48</v>
      </c>
      <c r="H2846">
        <f t="shared" si="179"/>
        <v>0.36</v>
      </c>
      <c r="I2846">
        <f t="shared" si="181"/>
        <v>0.54</v>
      </c>
      <c r="J2846" s="154"/>
    </row>
    <row r="2847" spans="1:10">
      <c r="A2847" t="s">
        <v>239</v>
      </c>
      <c r="B2847" s="153" t="s">
        <v>3052</v>
      </c>
      <c r="C2847" s="154">
        <v>5.37</v>
      </c>
      <c r="D2847" s="154">
        <v>0.13972999999999999</v>
      </c>
      <c r="E2847" s="154">
        <v>1.6E-2</v>
      </c>
      <c r="F2847" s="155">
        <f t="shared" si="180"/>
        <v>0.96</v>
      </c>
      <c r="G2847">
        <f t="shared" si="178"/>
        <v>0.6399999999999999</v>
      </c>
      <c r="H2847">
        <f t="shared" si="179"/>
        <v>0.48</v>
      </c>
      <c r="I2847">
        <f t="shared" si="181"/>
        <v>0.72</v>
      </c>
      <c r="J2847" s="154"/>
    </row>
    <row r="2848" spans="1:10">
      <c r="A2848" t="s">
        <v>239</v>
      </c>
      <c r="B2848" s="153" t="s">
        <v>3053</v>
      </c>
      <c r="C2848" s="154">
        <v>5.94</v>
      </c>
      <c r="D2848" s="154">
        <v>0.13972999999999999</v>
      </c>
      <c r="E2848" s="154">
        <v>1.6E-2</v>
      </c>
      <c r="F2848" s="155">
        <f t="shared" si="180"/>
        <v>0.96</v>
      </c>
      <c r="G2848">
        <f t="shared" si="178"/>
        <v>0.6399999999999999</v>
      </c>
      <c r="H2848">
        <f t="shared" si="179"/>
        <v>0.48</v>
      </c>
      <c r="I2848">
        <f t="shared" si="181"/>
        <v>0.72</v>
      </c>
      <c r="J2848" s="154"/>
    </row>
    <row r="2849" spans="1:10">
      <c r="A2849" t="s">
        <v>239</v>
      </c>
      <c r="B2849" s="153" t="s">
        <v>3054</v>
      </c>
      <c r="C2849" s="154">
        <v>7.2</v>
      </c>
      <c r="D2849" s="154">
        <v>0.13972999999999999</v>
      </c>
      <c r="E2849" s="154">
        <v>0.02</v>
      </c>
      <c r="F2849" s="155">
        <f t="shared" si="180"/>
        <v>1.2</v>
      </c>
      <c r="G2849">
        <f t="shared" si="178"/>
        <v>0.79999999999999993</v>
      </c>
      <c r="H2849">
        <f t="shared" si="179"/>
        <v>0.6</v>
      </c>
      <c r="I2849">
        <f t="shared" si="181"/>
        <v>0.89999999999999991</v>
      </c>
      <c r="J2849" s="154"/>
    </row>
    <row r="2850" spans="1:10">
      <c r="A2850" t="s">
        <v>239</v>
      </c>
      <c r="B2850" s="153" t="s">
        <v>3055</v>
      </c>
      <c r="C2850" s="154">
        <v>0.55000000000000004</v>
      </c>
      <c r="D2850" s="154">
        <v>0.14130000000000001</v>
      </c>
      <c r="E2850" s="154">
        <v>0.01</v>
      </c>
      <c r="F2850" s="155">
        <f t="shared" si="180"/>
        <v>0.6</v>
      </c>
      <c r="G2850">
        <f t="shared" si="178"/>
        <v>0.39999999999999997</v>
      </c>
      <c r="H2850">
        <f t="shared" si="179"/>
        <v>0.3</v>
      </c>
      <c r="I2850">
        <f t="shared" si="181"/>
        <v>0.44999999999999996</v>
      </c>
      <c r="J2850" s="154"/>
    </row>
    <row r="2851" spans="1:10">
      <c r="A2851" t="s">
        <v>239</v>
      </c>
      <c r="B2851" s="153" t="s">
        <v>3056</v>
      </c>
      <c r="C2851" s="154">
        <v>0.82</v>
      </c>
      <c r="D2851" s="154">
        <v>0.14130000000000001</v>
      </c>
      <c r="E2851" s="154">
        <v>0.01</v>
      </c>
      <c r="F2851" s="155">
        <f t="shared" si="180"/>
        <v>0.6</v>
      </c>
      <c r="G2851">
        <f t="shared" si="178"/>
        <v>0.39999999999999997</v>
      </c>
      <c r="H2851">
        <f t="shared" si="179"/>
        <v>0.3</v>
      </c>
      <c r="I2851">
        <f t="shared" si="181"/>
        <v>0.44999999999999996</v>
      </c>
      <c r="J2851" s="154"/>
    </row>
    <row r="2852" spans="1:10">
      <c r="A2852" t="s">
        <v>239</v>
      </c>
      <c r="B2852" s="153" t="s">
        <v>3057</v>
      </c>
      <c r="C2852" s="154">
        <v>1.0900000000000001</v>
      </c>
      <c r="D2852" s="154">
        <v>0.14130000000000001</v>
      </c>
      <c r="E2852" s="154">
        <v>0.01</v>
      </c>
      <c r="F2852" s="155">
        <f t="shared" si="180"/>
        <v>0.6</v>
      </c>
      <c r="G2852">
        <f t="shared" si="178"/>
        <v>0.39999999999999997</v>
      </c>
      <c r="H2852">
        <f t="shared" si="179"/>
        <v>0.3</v>
      </c>
      <c r="I2852">
        <f t="shared" si="181"/>
        <v>0.44999999999999996</v>
      </c>
      <c r="J2852" s="154"/>
    </row>
    <row r="2853" spans="1:10">
      <c r="A2853" t="s">
        <v>239</v>
      </c>
      <c r="B2853" s="153" t="s">
        <v>3058</v>
      </c>
      <c r="C2853" s="154">
        <v>1.3</v>
      </c>
      <c r="D2853" s="154">
        <v>0.14130000000000001</v>
      </c>
      <c r="E2853" s="154">
        <v>0.01</v>
      </c>
      <c r="F2853" s="155">
        <f t="shared" si="180"/>
        <v>0.6</v>
      </c>
      <c r="G2853">
        <f t="shared" si="178"/>
        <v>0.39999999999999997</v>
      </c>
      <c r="H2853">
        <f t="shared" si="179"/>
        <v>0.3</v>
      </c>
      <c r="I2853">
        <f t="shared" si="181"/>
        <v>0.44999999999999996</v>
      </c>
      <c r="J2853" s="154"/>
    </row>
    <row r="2854" spans="1:10">
      <c r="A2854" t="s">
        <v>239</v>
      </c>
      <c r="B2854" s="153" t="s">
        <v>3059</v>
      </c>
      <c r="C2854" s="154">
        <v>1.35</v>
      </c>
      <c r="D2854" s="154">
        <v>0.14130000000000001</v>
      </c>
      <c r="E2854" s="154">
        <v>0.01</v>
      </c>
      <c r="F2854" s="155">
        <f t="shared" si="180"/>
        <v>0.6</v>
      </c>
      <c r="G2854">
        <f t="shared" si="178"/>
        <v>0.39999999999999997</v>
      </c>
      <c r="H2854">
        <f t="shared" si="179"/>
        <v>0.3</v>
      </c>
      <c r="I2854">
        <f t="shared" si="181"/>
        <v>0.44999999999999996</v>
      </c>
      <c r="J2854" s="154"/>
    </row>
    <row r="2855" spans="1:10">
      <c r="A2855" t="s">
        <v>239</v>
      </c>
      <c r="B2855" s="153" t="s">
        <v>3060</v>
      </c>
      <c r="C2855" s="154">
        <v>1.61</v>
      </c>
      <c r="D2855" s="154">
        <v>0.14130000000000001</v>
      </c>
      <c r="E2855" s="154">
        <v>0.01</v>
      </c>
      <c r="F2855" s="155">
        <f t="shared" si="180"/>
        <v>0.6</v>
      </c>
      <c r="G2855">
        <f t="shared" si="178"/>
        <v>0.39999999999999997</v>
      </c>
      <c r="H2855">
        <f t="shared" si="179"/>
        <v>0.3</v>
      </c>
      <c r="I2855">
        <f t="shared" si="181"/>
        <v>0.44999999999999996</v>
      </c>
      <c r="J2855" s="154"/>
    </row>
    <row r="2856" spans="1:10">
      <c r="A2856" t="s">
        <v>239</v>
      </c>
      <c r="B2856" s="153" t="s">
        <v>3061</v>
      </c>
      <c r="C2856" s="154">
        <v>1.87</v>
      </c>
      <c r="D2856" s="154">
        <v>0.14130000000000001</v>
      </c>
      <c r="E2856" s="154">
        <v>0.01</v>
      </c>
      <c r="F2856" s="155">
        <f t="shared" si="180"/>
        <v>0.6</v>
      </c>
      <c r="G2856">
        <f t="shared" si="178"/>
        <v>0.39999999999999997</v>
      </c>
      <c r="H2856">
        <f t="shared" si="179"/>
        <v>0.3</v>
      </c>
      <c r="I2856">
        <f t="shared" si="181"/>
        <v>0.44999999999999996</v>
      </c>
      <c r="J2856" s="154"/>
    </row>
    <row r="2857" spans="1:10">
      <c r="A2857" t="s">
        <v>239</v>
      </c>
      <c r="B2857" s="153" t="s">
        <v>3062</v>
      </c>
      <c r="C2857" s="154">
        <v>8.6300000000000008</v>
      </c>
      <c r="D2857" s="154">
        <v>0.14130000000000001</v>
      </c>
      <c r="E2857" s="154">
        <v>2.4E-2</v>
      </c>
      <c r="F2857" s="155">
        <f t="shared" si="180"/>
        <v>1.44</v>
      </c>
      <c r="G2857">
        <f t="shared" si="178"/>
        <v>0.96</v>
      </c>
      <c r="H2857">
        <f t="shared" si="179"/>
        <v>0.72</v>
      </c>
      <c r="I2857">
        <f t="shared" si="181"/>
        <v>1.08</v>
      </c>
      <c r="J2857" s="154"/>
    </row>
    <row r="2858" spans="1:10">
      <c r="A2858" t="s">
        <v>239</v>
      </c>
      <c r="B2858" s="153" t="s">
        <v>3063</v>
      </c>
      <c r="C2858" s="154">
        <v>8.93</v>
      </c>
      <c r="D2858" s="154">
        <v>0.14130000000000001</v>
      </c>
      <c r="E2858" s="154">
        <v>2.4E-2</v>
      </c>
      <c r="F2858" s="155">
        <f t="shared" si="180"/>
        <v>1.44</v>
      </c>
      <c r="G2858">
        <f t="shared" si="178"/>
        <v>0.96</v>
      </c>
      <c r="H2858">
        <f t="shared" si="179"/>
        <v>0.72</v>
      </c>
      <c r="I2858">
        <f t="shared" si="181"/>
        <v>1.08</v>
      </c>
      <c r="J2858" s="154"/>
    </row>
    <row r="2859" spans="1:10">
      <c r="A2859" t="s">
        <v>239</v>
      </c>
      <c r="B2859" s="153" t="s">
        <v>3064</v>
      </c>
      <c r="C2859" s="154">
        <v>9.33</v>
      </c>
      <c r="D2859" s="154">
        <v>0.14130000000000001</v>
      </c>
      <c r="E2859" s="154">
        <v>2.8000000000000004E-2</v>
      </c>
      <c r="F2859" s="155">
        <f t="shared" si="180"/>
        <v>1.6800000000000002</v>
      </c>
      <c r="G2859">
        <f t="shared" si="178"/>
        <v>1.1200000000000001</v>
      </c>
      <c r="H2859">
        <f t="shared" si="179"/>
        <v>0.84000000000000008</v>
      </c>
      <c r="I2859">
        <f t="shared" si="181"/>
        <v>1.2600000000000002</v>
      </c>
      <c r="J2859" s="154"/>
    </row>
    <row r="2860" spans="1:10">
      <c r="A2860" t="s">
        <v>239</v>
      </c>
      <c r="B2860" s="153" t="s">
        <v>3065</v>
      </c>
      <c r="C2860" s="154">
        <v>9.77</v>
      </c>
      <c r="D2860" s="154">
        <v>0.14130000000000001</v>
      </c>
      <c r="E2860" s="154">
        <v>2.8000000000000004E-2</v>
      </c>
      <c r="F2860" s="155">
        <f t="shared" si="180"/>
        <v>1.6800000000000002</v>
      </c>
      <c r="G2860">
        <f t="shared" si="178"/>
        <v>1.1200000000000001</v>
      </c>
      <c r="H2860">
        <f t="shared" si="179"/>
        <v>0.84000000000000008</v>
      </c>
      <c r="I2860">
        <f t="shared" si="181"/>
        <v>1.2600000000000002</v>
      </c>
      <c r="J2860" s="154"/>
    </row>
    <row r="2861" spans="1:10">
      <c r="A2861" t="s">
        <v>239</v>
      </c>
      <c r="B2861" s="153" t="s">
        <v>3066</v>
      </c>
      <c r="C2861" s="154">
        <v>10.4</v>
      </c>
      <c r="D2861" s="154">
        <v>0.14130000000000001</v>
      </c>
      <c r="E2861" s="154">
        <v>2.8000000000000004E-2</v>
      </c>
      <c r="F2861" s="155">
        <f t="shared" si="180"/>
        <v>1.6800000000000002</v>
      </c>
      <c r="G2861">
        <f t="shared" si="178"/>
        <v>1.1200000000000001</v>
      </c>
      <c r="H2861">
        <f t="shared" si="179"/>
        <v>0.84000000000000008</v>
      </c>
      <c r="I2861">
        <f t="shared" si="181"/>
        <v>1.2600000000000002</v>
      </c>
      <c r="J2861" s="154"/>
    </row>
    <row r="2862" spans="1:10">
      <c r="A2862" t="s">
        <v>239</v>
      </c>
      <c r="B2862" s="153" t="s">
        <v>3067</v>
      </c>
      <c r="C2862" s="154">
        <v>11.08</v>
      </c>
      <c r="D2862" s="154">
        <v>0.14130000000000001</v>
      </c>
      <c r="E2862" s="154">
        <v>3.2000000000000001E-2</v>
      </c>
      <c r="F2862" s="155">
        <f t="shared" si="180"/>
        <v>1.92</v>
      </c>
      <c r="G2862">
        <f t="shared" si="178"/>
        <v>1.2799999999999998</v>
      </c>
      <c r="H2862">
        <f t="shared" si="179"/>
        <v>0.96</v>
      </c>
      <c r="I2862">
        <f t="shared" si="181"/>
        <v>1.44</v>
      </c>
      <c r="J2862" s="154"/>
    </row>
    <row r="2863" spans="1:10">
      <c r="A2863" t="s">
        <v>239</v>
      </c>
      <c r="B2863" s="153" t="s">
        <v>3068</v>
      </c>
      <c r="C2863" s="154">
        <v>2.12</v>
      </c>
      <c r="D2863" s="154">
        <v>0.14130000000000001</v>
      </c>
      <c r="E2863" s="154">
        <v>0.01</v>
      </c>
      <c r="F2863" s="155">
        <f t="shared" si="180"/>
        <v>0.6</v>
      </c>
      <c r="G2863">
        <f t="shared" si="178"/>
        <v>0.39999999999999997</v>
      </c>
      <c r="H2863">
        <f t="shared" si="179"/>
        <v>0.3</v>
      </c>
      <c r="I2863">
        <f t="shared" si="181"/>
        <v>0.44999999999999996</v>
      </c>
      <c r="J2863" s="154"/>
    </row>
    <row r="2864" spans="1:10">
      <c r="A2864" t="s">
        <v>239</v>
      </c>
      <c r="B2864" s="153" t="s">
        <v>3069</v>
      </c>
      <c r="C2864" s="154">
        <v>2.3199999999999998</v>
      </c>
      <c r="D2864" s="154">
        <v>0.14130000000000001</v>
      </c>
      <c r="E2864" s="154">
        <v>0.01</v>
      </c>
      <c r="F2864" s="155">
        <f t="shared" si="180"/>
        <v>0.6</v>
      </c>
      <c r="G2864">
        <f t="shared" si="178"/>
        <v>0.39999999999999997</v>
      </c>
      <c r="H2864">
        <f t="shared" si="179"/>
        <v>0.3</v>
      </c>
      <c r="I2864">
        <f t="shared" si="181"/>
        <v>0.44999999999999996</v>
      </c>
      <c r="J2864" s="154"/>
    </row>
    <row r="2865" spans="1:10">
      <c r="A2865" t="s">
        <v>239</v>
      </c>
      <c r="B2865" s="153" t="s">
        <v>3070</v>
      </c>
      <c r="C2865" s="154">
        <v>2.62</v>
      </c>
      <c r="D2865" s="154">
        <v>0.14130000000000001</v>
      </c>
      <c r="E2865" s="154">
        <v>0.01</v>
      </c>
      <c r="F2865" s="155">
        <f t="shared" si="180"/>
        <v>0.6</v>
      </c>
      <c r="G2865">
        <f t="shared" si="178"/>
        <v>0.39999999999999997</v>
      </c>
      <c r="H2865">
        <f t="shared" si="179"/>
        <v>0.3</v>
      </c>
      <c r="I2865">
        <f t="shared" si="181"/>
        <v>0.44999999999999996</v>
      </c>
      <c r="J2865" s="154"/>
    </row>
    <row r="2866" spans="1:10">
      <c r="A2866" t="s">
        <v>239</v>
      </c>
      <c r="B2866" s="153" t="s">
        <v>3071</v>
      </c>
      <c r="C2866" s="154">
        <v>3.11</v>
      </c>
      <c r="D2866" s="154">
        <v>0.14130000000000001</v>
      </c>
      <c r="E2866" s="154">
        <v>0.01</v>
      </c>
      <c r="F2866" s="155">
        <f t="shared" si="180"/>
        <v>0.6</v>
      </c>
      <c r="G2866">
        <f t="shared" si="178"/>
        <v>0.39999999999999997</v>
      </c>
      <c r="H2866">
        <f t="shared" si="179"/>
        <v>0.3</v>
      </c>
      <c r="I2866">
        <f t="shared" si="181"/>
        <v>0.44999999999999996</v>
      </c>
      <c r="J2866" s="154"/>
    </row>
    <row r="2867" spans="1:10">
      <c r="A2867" t="s">
        <v>239</v>
      </c>
      <c r="B2867" s="153" t="s">
        <v>3072</v>
      </c>
      <c r="C2867" s="154">
        <v>3.35</v>
      </c>
      <c r="D2867" s="154">
        <v>0.14130000000000001</v>
      </c>
      <c r="E2867" s="154">
        <v>0.01</v>
      </c>
      <c r="F2867" s="155">
        <f t="shared" si="180"/>
        <v>0.6</v>
      </c>
      <c r="G2867">
        <f t="shared" si="178"/>
        <v>0.39999999999999997</v>
      </c>
      <c r="H2867">
        <f t="shared" si="179"/>
        <v>0.3</v>
      </c>
      <c r="I2867">
        <f t="shared" si="181"/>
        <v>0.44999999999999996</v>
      </c>
      <c r="J2867" s="154"/>
    </row>
    <row r="2868" spans="1:10">
      <c r="A2868" t="s">
        <v>239</v>
      </c>
      <c r="B2868" s="153" t="s">
        <v>3073</v>
      </c>
      <c r="C2868" s="154">
        <v>3.58</v>
      </c>
      <c r="D2868" s="154">
        <v>0.14130000000000001</v>
      </c>
      <c r="E2868" s="154">
        <v>1.2E-2</v>
      </c>
      <c r="F2868" s="155">
        <f t="shared" si="180"/>
        <v>0.72</v>
      </c>
      <c r="G2868">
        <f t="shared" si="178"/>
        <v>0.48</v>
      </c>
      <c r="H2868">
        <f t="shared" si="179"/>
        <v>0.36</v>
      </c>
      <c r="I2868">
        <f t="shared" si="181"/>
        <v>0.54</v>
      </c>
      <c r="J2868" s="154"/>
    </row>
    <row r="2869" spans="1:10">
      <c r="A2869" t="s">
        <v>239</v>
      </c>
      <c r="B2869" s="153" t="s">
        <v>3074</v>
      </c>
      <c r="C2869" s="154">
        <v>4.04</v>
      </c>
      <c r="D2869" s="154">
        <v>0.14130000000000001</v>
      </c>
      <c r="E2869" s="154">
        <v>1.2E-2</v>
      </c>
      <c r="F2869" s="155">
        <f t="shared" si="180"/>
        <v>0.72</v>
      </c>
      <c r="G2869">
        <f t="shared" si="178"/>
        <v>0.48</v>
      </c>
      <c r="H2869">
        <f t="shared" si="179"/>
        <v>0.36</v>
      </c>
      <c r="I2869">
        <f t="shared" si="181"/>
        <v>0.54</v>
      </c>
      <c r="J2869" s="154"/>
    </row>
    <row r="2870" spans="1:10">
      <c r="A2870" t="s">
        <v>239</v>
      </c>
      <c r="B2870" s="153" t="s">
        <v>3075</v>
      </c>
      <c r="C2870" s="154">
        <v>5</v>
      </c>
      <c r="D2870" s="154">
        <v>0.14130000000000001</v>
      </c>
      <c r="E2870" s="154">
        <v>1.6E-2</v>
      </c>
      <c r="F2870" s="155">
        <f t="shared" si="180"/>
        <v>0.96</v>
      </c>
      <c r="G2870">
        <f t="shared" si="178"/>
        <v>0.6399999999999999</v>
      </c>
      <c r="H2870">
        <f t="shared" si="179"/>
        <v>0.48</v>
      </c>
      <c r="I2870">
        <f t="shared" si="181"/>
        <v>0.72</v>
      </c>
      <c r="J2870" s="154"/>
    </row>
    <row r="2871" spans="1:10">
      <c r="A2871" t="s">
        <v>239</v>
      </c>
      <c r="B2871" s="153" t="s">
        <v>3076</v>
      </c>
      <c r="C2871" s="154">
        <v>4.93</v>
      </c>
      <c r="D2871" s="154">
        <v>0.14130000000000001</v>
      </c>
      <c r="E2871" s="154">
        <v>1.2E-2</v>
      </c>
      <c r="F2871" s="155">
        <f t="shared" si="180"/>
        <v>0.72</v>
      </c>
      <c r="G2871">
        <f t="shared" si="178"/>
        <v>0.48</v>
      </c>
      <c r="H2871">
        <f t="shared" si="179"/>
        <v>0.36</v>
      </c>
      <c r="I2871">
        <f t="shared" si="181"/>
        <v>0.54</v>
      </c>
      <c r="J2871" s="154"/>
    </row>
    <row r="2872" spans="1:10">
      <c r="A2872" t="s">
        <v>239</v>
      </c>
      <c r="B2872" s="153" t="s">
        <v>3077</v>
      </c>
      <c r="C2872" s="154">
        <v>5.36</v>
      </c>
      <c r="D2872" s="154">
        <v>0.14130000000000001</v>
      </c>
      <c r="E2872" s="154">
        <v>1.6E-2</v>
      </c>
      <c r="F2872" s="155">
        <f t="shared" si="180"/>
        <v>0.96</v>
      </c>
      <c r="G2872">
        <f t="shared" si="178"/>
        <v>0.6399999999999999</v>
      </c>
      <c r="H2872">
        <f t="shared" si="179"/>
        <v>0.48</v>
      </c>
      <c r="I2872">
        <f t="shared" si="181"/>
        <v>0.72</v>
      </c>
      <c r="J2872" s="154"/>
    </row>
    <row r="2873" spans="1:10">
      <c r="A2873" t="s">
        <v>239</v>
      </c>
      <c r="B2873" s="153" t="s">
        <v>3078</v>
      </c>
      <c r="C2873" s="154">
        <v>6.6</v>
      </c>
      <c r="D2873" s="154">
        <v>0.14130000000000001</v>
      </c>
      <c r="E2873" s="154">
        <v>0.02</v>
      </c>
      <c r="F2873" s="155">
        <f t="shared" si="180"/>
        <v>1.2</v>
      </c>
      <c r="G2873">
        <f t="shared" si="178"/>
        <v>0.79999999999999993</v>
      </c>
      <c r="H2873">
        <f t="shared" si="179"/>
        <v>0.6</v>
      </c>
      <c r="I2873">
        <f t="shared" si="181"/>
        <v>0.89999999999999991</v>
      </c>
      <c r="J2873" s="154"/>
    </row>
    <row r="2874" spans="1:10">
      <c r="A2874" t="s">
        <v>239</v>
      </c>
      <c r="B2874" s="153" t="s">
        <v>3079</v>
      </c>
      <c r="C2874" s="154">
        <v>6.56</v>
      </c>
      <c r="D2874" s="154">
        <v>0.14130000000000001</v>
      </c>
      <c r="E2874" s="154">
        <v>0.02</v>
      </c>
      <c r="F2874" s="155">
        <f t="shared" si="180"/>
        <v>1.2</v>
      </c>
      <c r="G2874">
        <f t="shared" si="178"/>
        <v>0.79999999999999993</v>
      </c>
      <c r="H2874">
        <f t="shared" si="179"/>
        <v>0.6</v>
      </c>
      <c r="I2874">
        <f t="shared" si="181"/>
        <v>0.89999999999999991</v>
      </c>
      <c r="J2874" s="154"/>
    </row>
    <row r="2875" spans="1:10">
      <c r="A2875" t="s">
        <v>239</v>
      </c>
      <c r="B2875" s="153" t="s">
        <v>3080</v>
      </c>
      <c r="C2875" s="154">
        <v>6.75</v>
      </c>
      <c r="D2875" s="154">
        <v>0.14130000000000001</v>
      </c>
      <c r="E2875" s="154">
        <v>0.02</v>
      </c>
      <c r="F2875" s="155">
        <f t="shared" si="180"/>
        <v>1.2</v>
      </c>
      <c r="G2875">
        <f t="shared" si="178"/>
        <v>0.79999999999999993</v>
      </c>
      <c r="H2875">
        <f t="shared" si="179"/>
        <v>0.6</v>
      </c>
      <c r="I2875">
        <f t="shared" si="181"/>
        <v>0.89999999999999991</v>
      </c>
      <c r="J2875" s="154"/>
    </row>
    <row r="2876" spans="1:10">
      <c r="A2876" t="s">
        <v>239</v>
      </c>
      <c r="B2876" s="153" t="s">
        <v>3081</v>
      </c>
      <c r="C2876" s="154">
        <v>6.94</v>
      </c>
      <c r="D2876" s="154">
        <v>0.14130000000000001</v>
      </c>
      <c r="E2876" s="154">
        <v>0.02</v>
      </c>
      <c r="F2876" s="155">
        <f t="shared" si="180"/>
        <v>1.2</v>
      </c>
      <c r="G2876">
        <f t="shared" si="178"/>
        <v>0.79999999999999993</v>
      </c>
      <c r="H2876">
        <f t="shared" si="179"/>
        <v>0.6</v>
      </c>
      <c r="I2876">
        <f t="shared" si="181"/>
        <v>0.89999999999999991</v>
      </c>
      <c r="J2876" s="154"/>
    </row>
    <row r="2877" spans="1:10">
      <c r="A2877" t="s">
        <v>239</v>
      </c>
      <c r="B2877" s="153" t="s">
        <v>3082</v>
      </c>
      <c r="C2877" s="154">
        <v>7.3</v>
      </c>
      <c r="D2877" s="154">
        <v>0.14130000000000001</v>
      </c>
      <c r="E2877" s="154">
        <v>0.02</v>
      </c>
      <c r="F2877" s="155">
        <f t="shared" si="180"/>
        <v>1.2</v>
      </c>
      <c r="G2877">
        <f t="shared" si="178"/>
        <v>0.79999999999999993</v>
      </c>
      <c r="H2877">
        <f t="shared" si="179"/>
        <v>0.6</v>
      </c>
      <c r="I2877">
        <f t="shared" si="181"/>
        <v>0.89999999999999991</v>
      </c>
      <c r="J2877" s="154"/>
    </row>
    <row r="2878" spans="1:10">
      <c r="A2878" t="s">
        <v>239</v>
      </c>
      <c r="B2878" s="153" t="s">
        <v>3083</v>
      </c>
      <c r="C2878" s="154">
        <v>8.1</v>
      </c>
      <c r="D2878" s="154">
        <v>0.14130000000000001</v>
      </c>
      <c r="E2878" s="154">
        <v>2.4E-2</v>
      </c>
      <c r="F2878" s="155">
        <f t="shared" si="180"/>
        <v>1.44</v>
      </c>
      <c r="G2878">
        <f t="shared" si="178"/>
        <v>0.96</v>
      </c>
      <c r="H2878">
        <f t="shared" si="179"/>
        <v>0.72</v>
      </c>
      <c r="I2878">
        <f t="shared" si="181"/>
        <v>1.08</v>
      </c>
      <c r="J2878" s="154"/>
    </row>
    <row r="2879" spans="1:10">
      <c r="A2879" t="s">
        <v>239</v>
      </c>
      <c r="B2879" s="153" t="s">
        <v>3084</v>
      </c>
      <c r="C2879" s="154">
        <v>7.99</v>
      </c>
      <c r="D2879" s="154">
        <v>0.14130000000000001</v>
      </c>
      <c r="E2879" s="154">
        <v>2.4E-2</v>
      </c>
      <c r="F2879" s="155">
        <f t="shared" si="180"/>
        <v>1.44</v>
      </c>
      <c r="G2879">
        <f t="shared" si="178"/>
        <v>0.96</v>
      </c>
      <c r="H2879">
        <f t="shared" si="179"/>
        <v>0.72</v>
      </c>
      <c r="I2879">
        <f t="shared" si="181"/>
        <v>1.08</v>
      </c>
      <c r="J2879" s="154"/>
    </row>
    <row r="2880" spans="1:10">
      <c r="A2880" t="s">
        <v>239</v>
      </c>
      <c r="B2880" s="153" t="s">
        <v>3085</v>
      </c>
      <c r="C2880" s="154">
        <v>8.32</v>
      </c>
      <c r="D2880" s="154">
        <v>0.14130000000000001</v>
      </c>
      <c r="E2880" s="154">
        <v>2.4E-2</v>
      </c>
      <c r="F2880" s="155">
        <f t="shared" si="180"/>
        <v>1.44</v>
      </c>
      <c r="G2880">
        <f t="shared" si="178"/>
        <v>0.96</v>
      </c>
      <c r="H2880">
        <f t="shared" si="179"/>
        <v>0.72</v>
      </c>
      <c r="I2880">
        <f t="shared" si="181"/>
        <v>1.08</v>
      </c>
      <c r="J2880" s="154"/>
    </row>
    <row r="2881" spans="1:10">
      <c r="A2881" t="s">
        <v>239</v>
      </c>
      <c r="B2881" s="153" t="s">
        <v>3086</v>
      </c>
      <c r="C2881" s="154">
        <v>100</v>
      </c>
      <c r="D2881" s="154">
        <v>1.4349799999999999</v>
      </c>
      <c r="E2881" s="154">
        <v>0.28000000000000003</v>
      </c>
      <c r="F2881" s="155">
        <f t="shared" si="180"/>
        <v>16.8</v>
      </c>
      <c r="G2881">
        <f t="shared" si="178"/>
        <v>11.2</v>
      </c>
      <c r="H2881">
        <f t="shared" si="179"/>
        <v>8.4</v>
      </c>
      <c r="I2881">
        <f t="shared" si="181"/>
        <v>12.600000000000001</v>
      </c>
      <c r="J2881" s="154"/>
    </row>
    <row r="2882" spans="1:10">
      <c r="A2882" t="s">
        <v>239</v>
      </c>
      <c r="B2882" s="153" t="s">
        <v>3087</v>
      </c>
      <c r="C2882" s="154">
        <v>137</v>
      </c>
      <c r="D2882" s="154">
        <v>1.4349799999999999</v>
      </c>
      <c r="E2882" s="154">
        <v>0.38400000000000001</v>
      </c>
      <c r="F2882" s="155">
        <f t="shared" si="180"/>
        <v>23.04</v>
      </c>
      <c r="G2882">
        <f t="shared" ref="G2882:G2945" si="182">40/60*F2882</f>
        <v>15.36</v>
      </c>
      <c r="H2882">
        <f t="shared" ref="H2882:H2945" si="183">(30/60*F2882)</f>
        <v>11.52</v>
      </c>
      <c r="I2882">
        <f t="shared" si="181"/>
        <v>17.28</v>
      </c>
      <c r="J2882" s="154"/>
    </row>
    <row r="2883" spans="1:10">
      <c r="A2883" t="s">
        <v>239</v>
      </c>
      <c r="B2883" s="153" t="s">
        <v>3088</v>
      </c>
      <c r="C2883" s="154">
        <v>155</v>
      </c>
      <c r="D2883" s="154">
        <v>1.4349799999999999</v>
      </c>
      <c r="E2883" s="154">
        <v>0.43600000000000005</v>
      </c>
      <c r="F2883" s="155">
        <f t="shared" ref="F2883:F2946" si="184">E2883*60</f>
        <v>26.160000000000004</v>
      </c>
      <c r="G2883">
        <f t="shared" si="182"/>
        <v>17.440000000000001</v>
      </c>
      <c r="H2883">
        <f t="shared" si="183"/>
        <v>13.080000000000002</v>
      </c>
      <c r="I2883">
        <f t="shared" ref="I2883:I2946" si="185">45/60*F2883</f>
        <v>19.620000000000005</v>
      </c>
      <c r="J2883" s="154"/>
    </row>
    <row r="2884" spans="1:10">
      <c r="A2884" t="s">
        <v>239</v>
      </c>
      <c r="B2884" s="153" t="s">
        <v>3089</v>
      </c>
      <c r="C2884" s="154">
        <v>238</v>
      </c>
      <c r="D2884" s="154">
        <v>1.4349799999999999</v>
      </c>
      <c r="E2884" s="154">
        <v>0.66799999999999993</v>
      </c>
      <c r="F2884" s="155">
        <f t="shared" si="184"/>
        <v>40.08</v>
      </c>
      <c r="G2884">
        <f t="shared" si="182"/>
        <v>26.72</v>
      </c>
      <c r="H2884">
        <f t="shared" si="183"/>
        <v>20.04</v>
      </c>
      <c r="I2884">
        <f t="shared" si="185"/>
        <v>30.06</v>
      </c>
      <c r="J2884" s="154"/>
    </row>
    <row r="2885" spans="1:10">
      <c r="A2885" t="s">
        <v>239</v>
      </c>
      <c r="B2885" s="153" t="s">
        <v>3090</v>
      </c>
      <c r="C2885" s="154">
        <v>266</v>
      </c>
      <c r="D2885" s="154">
        <v>1.4349799999999999</v>
      </c>
      <c r="E2885" s="154">
        <v>0.74399999999999999</v>
      </c>
      <c r="F2885" s="155">
        <f t="shared" si="184"/>
        <v>44.64</v>
      </c>
      <c r="G2885">
        <f t="shared" si="182"/>
        <v>29.759999999999998</v>
      </c>
      <c r="H2885">
        <f t="shared" si="183"/>
        <v>22.32</v>
      </c>
      <c r="I2885">
        <f t="shared" si="185"/>
        <v>33.480000000000004</v>
      </c>
      <c r="J2885" s="154"/>
    </row>
    <row r="2886" spans="1:10">
      <c r="A2886" t="s">
        <v>239</v>
      </c>
      <c r="B2886" s="153" t="s">
        <v>3091</v>
      </c>
      <c r="C2886" s="154">
        <v>316</v>
      </c>
      <c r="D2886" s="154">
        <v>1.4349799999999999</v>
      </c>
      <c r="E2886" s="154">
        <v>0.88400000000000001</v>
      </c>
      <c r="F2886" s="155">
        <f t="shared" si="184"/>
        <v>53.04</v>
      </c>
      <c r="G2886">
        <f t="shared" si="182"/>
        <v>35.36</v>
      </c>
      <c r="H2886">
        <f t="shared" si="183"/>
        <v>26.52</v>
      </c>
      <c r="I2886">
        <f t="shared" si="185"/>
        <v>39.78</v>
      </c>
      <c r="J2886" s="154"/>
    </row>
    <row r="2887" spans="1:10">
      <c r="A2887" t="s">
        <v>239</v>
      </c>
      <c r="B2887" s="153" t="s">
        <v>3092</v>
      </c>
      <c r="C2887" s="154">
        <v>50.2</v>
      </c>
      <c r="D2887" s="154">
        <v>1.4349799999999999</v>
      </c>
      <c r="E2887" s="154">
        <v>0.14000000000000001</v>
      </c>
      <c r="F2887" s="155">
        <f t="shared" si="184"/>
        <v>8.4</v>
      </c>
      <c r="G2887">
        <f t="shared" si="182"/>
        <v>5.6</v>
      </c>
      <c r="H2887">
        <f t="shared" si="183"/>
        <v>4.2</v>
      </c>
      <c r="I2887">
        <f t="shared" si="185"/>
        <v>6.3000000000000007</v>
      </c>
      <c r="J2887" s="154"/>
    </row>
    <row r="2888" spans="1:10">
      <c r="A2888" t="s">
        <v>239</v>
      </c>
      <c r="B2888" s="153" t="s">
        <v>3093</v>
      </c>
      <c r="C2888" s="154">
        <v>412</v>
      </c>
      <c r="D2888" s="154">
        <v>1.45</v>
      </c>
      <c r="E2888" s="154">
        <v>0.01</v>
      </c>
      <c r="F2888" s="155">
        <f t="shared" si="184"/>
        <v>0.6</v>
      </c>
      <c r="G2888">
        <f t="shared" si="182"/>
        <v>0.39999999999999997</v>
      </c>
      <c r="H2888">
        <f t="shared" si="183"/>
        <v>0.3</v>
      </c>
      <c r="I2888">
        <f t="shared" si="185"/>
        <v>0.44999999999999996</v>
      </c>
      <c r="J2888" s="154"/>
    </row>
    <row r="2889" spans="1:10">
      <c r="A2889" t="s">
        <v>239</v>
      </c>
      <c r="B2889" s="153" t="s">
        <v>3094</v>
      </c>
      <c r="C2889" s="154">
        <v>70</v>
      </c>
      <c r="D2889" s="154">
        <v>1.4349799999999999</v>
      </c>
      <c r="E2889" s="154">
        <v>0.19600000000000001</v>
      </c>
      <c r="F2889" s="155">
        <f t="shared" si="184"/>
        <v>11.76</v>
      </c>
      <c r="G2889">
        <f t="shared" si="182"/>
        <v>7.84</v>
      </c>
      <c r="H2889">
        <f t="shared" si="183"/>
        <v>5.88</v>
      </c>
      <c r="I2889">
        <f t="shared" si="185"/>
        <v>8.82</v>
      </c>
      <c r="J2889" s="154"/>
    </row>
    <row r="2890" spans="1:10">
      <c r="A2890" t="s">
        <v>239</v>
      </c>
      <c r="B2890" s="153" t="s">
        <v>3095</v>
      </c>
      <c r="C2890" s="154">
        <v>88.6</v>
      </c>
      <c r="D2890" s="154">
        <v>1.4349799999999999</v>
      </c>
      <c r="E2890" s="154">
        <v>0.248</v>
      </c>
      <c r="F2890" s="155">
        <f t="shared" si="184"/>
        <v>14.879999999999999</v>
      </c>
      <c r="G2890">
        <f t="shared" si="182"/>
        <v>9.9199999999999982</v>
      </c>
      <c r="H2890">
        <f t="shared" si="183"/>
        <v>7.4399999999999995</v>
      </c>
      <c r="I2890">
        <f t="shared" si="185"/>
        <v>11.16</v>
      </c>
      <c r="J2890" s="154"/>
    </row>
    <row r="2891" spans="1:10">
      <c r="A2891" t="s">
        <v>239</v>
      </c>
      <c r="B2891" s="153" t="s">
        <v>3096</v>
      </c>
      <c r="C2891" s="154">
        <v>1.1100000000000001</v>
      </c>
      <c r="D2891" s="154">
        <v>0.14444000000000001</v>
      </c>
      <c r="E2891" s="154">
        <v>0.01</v>
      </c>
      <c r="F2891" s="155">
        <f t="shared" si="184"/>
        <v>0.6</v>
      </c>
      <c r="G2891">
        <f t="shared" si="182"/>
        <v>0.39999999999999997</v>
      </c>
      <c r="H2891">
        <f t="shared" si="183"/>
        <v>0.3</v>
      </c>
      <c r="I2891">
        <f t="shared" si="185"/>
        <v>0.44999999999999996</v>
      </c>
      <c r="J2891" s="154"/>
    </row>
    <row r="2892" spans="1:10">
      <c r="A2892" t="s">
        <v>239</v>
      </c>
      <c r="B2892" s="153" t="s">
        <v>3097</v>
      </c>
      <c r="C2892" s="154">
        <v>1.65</v>
      </c>
      <c r="D2892" s="154">
        <v>0.14444000000000001</v>
      </c>
      <c r="E2892" s="154">
        <v>0.01</v>
      </c>
      <c r="F2892" s="155">
        <f t="shared" si="184"/>
        <v>0.6</v>
      </c>
      <c r="G2892">
        <f t="shared" si="182"/>
        <v>0.39999999999999997</v>
      </c>
      <c r="H2892">
        <f t="shared" si="183"/>
        <v>0.3</v>
      </c>
      <c r="I2892">
        <f t="shared" si="185"/>
        <v>0.44999999999999996</v>
      </c>
      <c r="J2892" s="154"/>
    </row>
    <row r="2893" spans="1:10">
      <c r="A2893" t="s">
        <v>239</v>
      </c>
      <c r="B2893" s="153" t="s">
        <v>3098</v>
      </c>
      <c r="C2893" s="154">
        <v>2.17</v>
      </c>
      <c r="D2893" s="154">
        <v>0.14444000000000001</v>
      </c>
      <c r="E2893" s="154">
        <v>0.01</v>
      </c>
      <c r="F2893" s="155">
        <f t="shared" si="184"/>
        <v>0.6</v>
      </c>
      <c r="G2893">
        <f t="shared" si="182"/>
        <v>0.39999999999999997</v>
      </c>
      <c r="H2893">
        <f t="shared" si="183"/>
        <v>0.3</v>
      </c>
      <c r="I2893">
        <f t="shared" si="185"/>
        <v>0.44999999999999996</v>
      </c>
      <c r="J2893" s="154"/>
    </row>
    <row r="2894" spans="1:10">
      <c r="A2894" t="s">
        <v>239</v>
      </c>
      <c r="B2894" s="153" t="s">
        <v>3099</v>
      </c>
      <c r="C2894" s="154">
        <v>2.68</v>
      </c>
      <c r="D2894" s="154">
        <v>0.14444000000000001</v>
      </c>
      <c r="E2894" s="154">
        <v>0.01</v>
      </c>
      <c r="F2894" s="155">
        <f t="shared" si="184"/>
        <v>0.6</v>
      </c>
      <c r="G2894">
        <f t="shared" si="182"/>
        <v>0.39999999999999997</v>
      </c>
      <c r="H2894">
        <f t="shared" si="183"/>
        <v>0.3</v>
      </c>
      <c r="I2894">
        <f t="shared" si="185"/>
        <v>0.44999999999999996</v>
      </c>
      <c r="J2894" s="154"/>
    </row>
    <row r="2895" spans="1:10">
      <c r="A2895" t="s">
        <v>239</v>
      </c>
      <c r="B2895" s="153" t="s">
        <v>3100</v>
      </c>
      <c r="C2895" s="154">
        <v>3.18</v>
      </c>
      <c r="D2895" s="154">
        <v>0.14444000000000001</v>
      </c>
      <c r="E2895" s="154">
        <v>0.01</v>
      </c>
      <c r="F2895" s="155">
        <f t="shared" si="184"/>
        <v>0.6</v>
      </c>
      <c r="G2895">
        <f t="shared" si="182"/>
        <v>0.39999999999999997</v>
      </c>
      <c r="H2895">
        <f t="shared" si="183"/>
        <v>0.3</v>
      </c>
      <c r="I2895">
        <f t="shared" si="185"/>
        <v>0.44999999999999996</v>
      </c>
      <c r="J2895" s="154"/>
    </row>
    <row r="2896" spans="1:10">
      <c r="A2896" t="s">
        <v>239</v>
      </c>
      <c r="B2896" s="153" t="s">
        <v>3101</v>
      </c>
      <c r="C2896" s="154">
        <v>3.67</v>
      </c>
      <c r="D2896" s="154">
        <v>0.14444000000000001</v>
      </c>
      <c r="E2896" s="154">
        <v>1.2E-2</v>
      </c>
      <c r="F2896" s="155">
        <f t="shared" si="184"/>
        <v>0.72</v>
      </c>
      <c r="G2896">
        <f t="shared" si="182"/>
        <v>0.48</v>
      </c>
      <c r="H2896">
        <f t="shared" si="183"/>
        <v>0.36</v>
      </c>
      <c r="I2896">
        <f t="shared" si="185"/>
        <v>0.54</v>
      </c>
      <c r="J2896" s="154"/>
    </row>
    <row r="2897" spans="1:10">
      <c r="A2897" t="s">
        <v>239</v>
      </c>
      <c r="B2897" s="153" t="s">
        <v>3102</v>
      </c>
      <c r="C2897" s="154">
        <v>4.1399999999999997</v>
      </c>
      <c r="D2897" s="154">
        <v>0.14444000000000001</v>
      </c>
      <c r="E2897" s="154">
        <v>1.2E-2</v>
      </c>
      <c r="F2897" s="155">
        <f t="shared" si="184"/>
        <v>0.72</v>
      </c>
      <c r="G2897">
        <f t="shared" si="182"/>
        <v>0.48</v>
      </c>
      <c r="H2897">
        <f t="shared" si="183"/>
        <v>0.36</v>
      </c>
      <c r="I2897">
        <f t="shared" si="185"/>
        <v>0.54</v>
      </c>
      <c r="J2897" s="154"/>
    </row>
    <row r="2898" spans="1:10">
      <c r="A2898" t="s">
        <v>239</v>
      </c>
      <c r="B2898" s="153" t="s">
        <v>3103</v>
      </c>
      <c r="C2898" s="154">
        <v>4.6100000000000003</v>
      </c>
      <c r="D2898" s="154">
        <v>0.14444000000000001</v>
      </c>
      <c r="E2898" s="154">
        <v>1.2E-2</v>
      </c>
      <c r="F2898" s="155">
        <f t="shared" si="184"/>
        <v>0.72</v>
      </c>
      <c r="G2898">
        <f t="shared" si="182"/>
        <v>0.48</v>
      </c>
      <c r="H2898">
        <f t="shared" si="183"/>
        <v>0.36</v>
      </c>
      <c r="I2898">
        <f t="shared" si="185"/>
        <v>0.54</v>
      </c>
      <c r="J2898" s="154"/>
    </row>
    <row r="2899" spans="1:10">
      <c r="A2899" t="s">
        <v>239</v>
      </c>
      <c r="B2899" s="153" t="s">
        <v>3104</v>
      </c>
      <c r="C2899" s="154">
        <v>5.0599999999999996</v>
      </c>
      <c r="D2899" s="154">
        <v>0.14444000000000001</v>
      </c>
      <c r="E2899" s="154">
        <v>1.6E-2</v>
      </c>
      <c r="F2899" s="155">
        <f t="shared" si="184"/>
        <v>0.96</v>
      </c>
      <c r="G2899">
        <f t="shared" si="182"/>
        <v>0.6399999999999999</v>
      </c>
      <c r="H2899">
        <f t="shared" si="183"/>
        <v>0.48</v>
      </c>
      <c r="I2899">
        <f t="shared" si="185"/>
        <v>0.72</v>
      </c>
      <c r="J2899" s="154"/>
    </row>
    <row r="2900" spans="1:10">
      <c r="A2900" t="s">
        <v>239</v>
      </c>
      <c r="B2900" s="153" t="s">
        <v>3105</v>
      </c>
      <c r="C2900" s="154">
        <v>5.49</v>
      </c>
      <c r="D2900" s="154">
        <v>0.14444000000000001</v>
      </c>
      <c r="E2900" s="154">
        <v>1.6E-2</v>
      </c>
      <c r="F2900" s="155">
        <f t="shared" si="184"/>
        <v>0.96</v>
      </c>
      <c r="G2900">
        <f t="shared" si="182"/>
        <v>0.6399999999999999</v>
      </c>
      <c r="H2900">
        <f t="shared" si="183"/>
        <v>0.48</v>
      </c>
      <c r="I2900">
        <f t="shared" si="185"/>
        <v>0.72</v>
      </c>
      <c r="J2900" s="154"/>
    </row>
    <row r="2901" spans="1:10">
      <c r="A2901" t="s">
        <v>239</v>
      </c>
      <c r="B2901" s="153" t="s">
        <v>3106</v>
      </c>
      <c r="C2901" s="154">
        <v>5.92</v>
      </c>
      <c r="D2901" s="154">
        <v>0.14444000000000001</v>
      </c>
      <c r="E2901" s="154">
        <v>1.6E-2</v>
      </c>
      <c r="F2901" s="155">
        <f t="shared" si="184"/>
        <v>0.96</v>
      </c>
      <c r="G2901">
        <f t="shared" si="182"/>
        <v>0.6399999999999999</v>
      </c>
      <c r="H2901">
        <f t="shared" si="183"/>
        <v>0.48</v>
      </c>
      <c r="I2901">
        <f t="shared" si="185"/>
        <v>0.72</v>
      </c>
      <c r="J2901" s="154"/>
    </row>
    <row r="2902" spans="1:10">
      <c r="A2902" t="s">
        <v>239</v>
      </c>
      <c r="B2902" s="153" t="s">
        <v>3107</v>
      </c>
      <c r="C2902" s="154">
        <v>6.33</v>
      </c>
      <c r="D2902" s="154">
        <v>0.14444000000000001</v>
      </c>
      <c r="E2902" s="154">
        <v>1.6E-2</v>
      </c>
      <c r="F2902" s="155">
        <f t="shared" si="184"/>
        <v>0.96</v>
      </c>
      <c r="G2902">
        <f t="shared" si="182"/>
        <v>0.6399999999999999</v>
      </c>
      <c r="H2902">
        <f t="shared" si="183"/>
        <v>0.48</v>
      </c>
      <c r="I2902">
        <f t="shared" si="185"/>
        <v>0.72</v>
      </c>
      <c r="J2902" s="154"/>
    </row>
    <row r="2903" spans="1:10">
      <c r="A2903" t="s">
        <v>239</v>
      </c>
      <c r="B2903" s="153" t="s">
        <v>3108</v>
      </c>
      <c r="C2903" s="154">
        <v>6.73</v>
      </c>
      <c r="D2903" s="154">
        <v>0.14444000000000001</v>
      </c>
      <c r="E2903" s="154">
        <v>0.02</v>
      </c>
      <c r="F2903" s="155">
        <f t="shared" si="184"/>
        <v>1.2</v>
      </c>
      <c r="G2903">
        <f t="shared" si="182"/>
        <v>0.79999999999999993</v>
      </c>
      <c r="H2903">
        <f t="shared" si="183"/>
        <v>0.6</v>
      </c>
      <c r="I2903">
        <f t="shared" si="185"/>
        <v>0.89999999999999991</v>
      </c>
      <c r="J2903" s="154"/>
    </row>
    <row r="2904" spans="1:10">
      <c r="A2904" t="s">
        <v>239</v>
      </c>
      <c r="B2904" s="153" t="s">
        <v>3109</v>
      </c>
      <c r="C2904" s="154">
        <v>7.5</v>
      </c>
      <c r="D2904" s="154">
        <v>0.14444000000000001</v>
      </c>
      <c r="E2904" s="154">
        <v>0.02</v>
      </c>
      <c r="F2904" s="155">
        <f t="shared" si="184"/>
        <v>1.2</v>
      </c>
      <c r="G2904">
        <f t="shared" si="182"/>
        <v>0.79999999999999993</v>
      </c>
      <c r="H2904">
        <f t="shared" si="183"/>
        <v>0.6</v>
      </c>
      <c r="I2904">
        <f t="shared" si="185"/>
        <v>0.89999999999999991</v>
      </c>
      <c r="J2904" s="154"/>
    </row>
    <row r="2905" spans="1:10">
      <c r="A2905" t="s">
        <v>239</v>
      </c>
      <c r="B2905" s="153" t="s">
        <v>3110</v>
      </c>
      <c r="C2905" s="154">
        <v>1.1299999999999999</v>
      </c>
      <c r="D2905" s="154">
        <v>0.14757999999999999</v>
      </c>
      <c r="E2905" s="154">
        <v>0.01</v>
      </c>
      <c r="F2905" s="155">
        <f t="shared" si="184"/>
        <v>0.6</v>
      </c>
      <c r="G2905">
        <f t="shared" si="182"/>
        <v>0.39999999999999997</v>
      </c>
      <c r="H2905">
        <f t="shared" si="183"/>
        <v>0.3</v>
      </c>
      <c r="I2905">
        <f t="shared" si="185"/>
        <v>0.44999999999999996</v>
      </c>
      <c r="J2905" s="154"/>
    </row>
    <row r="2906" spans="1:10">
      <c r="A2906" t="s">
        <v>239</v>
      </c>
      <c r="B2906" s="153" t="s">
        <v>3111</v>
      </c>
      <c r="C2906" s="154">
        <v>1.68</v>
      </c>
      <c r="D2906" s="154">
        <v>0.14757999999999999</v>
      </c>
      <c r="E2906" s="154">
        <v>0.01</v>
      </c>
      <c r="F2906" s="155">
        <f t="shared" si="184"/>
        <v>0.6</v>
      </c>
      <c r="G2906">
        <f t="shared" si="182"/>
        <v>0.39999999999999997</v>
      </c>
      <c r="H2906">
        <f t="shared" si="183"/>
        <v>0.3</v>
      </c>
      <c r="I2906">
        <f t="shared" si="185"/>
        <v>0.44999999999999996</v>
      </c>
      <c r="J2906" s="154"/>
    </row>
    <row r="2907" spans="1:10">
      <c r="A2907" t="s">
        <v>239</v>
      </c>
      <c r="B2907" s="153" t="s">
        <v>3112</v>
      </c>
      <c r="C2907" s="154">
        <v>2.2200000000000002</v>
      </c>
      <c r="D2907" s="154">
        <v>0.14757999999999999</v>
      </c>
      <c r="E2907" s="154">
        <v>0.01</v>
      </c>
      <c r="F2907" s="155">
        <f t="shared" si="184"/>
        <v>0.6</v>
      </c>
      <c r="G2907">
        <f t="shared" si="182"/>
        <v>0.39999999999999997</v>
      </c>
      <c r="H2907">
        <f t="shared" si="183"/>
        <v>0.3</v>
      </c>
      <c r="I2907">
        <f t="shared" si="185"/>
        <v>0.44999999999999996</v>
      </c>
      <c r="J2907" s="154"/>
    </row>
    <row r="2908" spans="1:10">
      <c r="A2908" t="s">
        <v>239</v>
      </c>
      <c r="B2908" s="153" t="s">
        <v>3113</v>
      </c>
      <c r="C2908" s="154">
        <v>2.4300000000000002</v>
      </c>
      <c r="D2908" s="154">
        <v>0.14757999999999999</v>
      </c>
      <c r="E2908" s="154">
        <v>0.01</v>
      </c>
      <c r="F2908" s="155">
        <f t="shared" si="184"/>
        <v>0.6</v>
      </c>
      <c r="G2908">
        <f t="shared" si="182"/>
        <v>0.39999999999999997</v>
      </c>
      <c r="H2908">
        <f t="shared" si="183"/>
        <v>0.3</v>
      </c>
      <c r="I2908">
        <f t="shared" si="185"/>
        <v>0.44999999999999996</v>
      </c>
      <c r="J2908" s="154"/>
    </row>
    <row r="2909" spans="1:10">
      <c r="A2909" t="s">
        <v>239</v>
      </c>
      <c r="B2909" s="153" t="s">
        <v>3114</v>
      </c>
      <c r="C2909" s="154">
        <v>2.74</v>
      </c>
      <c r="D2909" s="154">
        <v>0.14757999999999999</v>
      </c>
      <c r="E2909" s="154">
        <v>0.01</v>
      </c>
      <c r="F2909" s="155">
        <f t="shared" si="184"/>
        <v>0.6</v>
      </c>
      <c r="G2909">
        <f t="shared" si="182"/>
        <v>0.39999999999999997</v>
      </c>
      <c r="H2909">
        <f t="shared" si="183"/>
        <v>0.3</v>
      </c>
      <c r="I2909">
        <f t="shared" si="185"/>
        <v>0.44999999999999996</v>
      </c>
      <c r="J2909" s="154"/>
    </row>
    <row r="2910" spans="1:10">
      <c r="A2910" t="s">
        <v>239</v>
      </c>
      <c r="B2910" s="153" t="s">
        <v>3115</v>
      </c>
      <c r="C2910" s="154">
        <v>3.26</v>
      </c>
      <c r="D2910" s="154">
        <v>0.14757999999999999</v>
      </c>
      <c r="E2910" s="154">
        <v>0.01</v>
      </c>
      <c r="F2910" s="155">
        <f t="shared" si="184"/>
        <v>0.6</v>
      </c>
      <c r="G2910">
        <f t="shared" si="182"/>
        <v>0.39999999999999997</v>
      </c>
      <c r="H2910">
        <f t="shared" si="183"/>
        <v>0.3</v>
      </c>
      <c r="I2910">
        <f t="shared" si="185"/>
        <v>0.44999999999999996</v>
      </c>
      <c r="J2910" s="154"/>
    </row>
    <row r="2911" spans="1:10">
      <c r="A2911" t="s">
        <v>239</v>
      </c>
      <c r="B2911" s="153" t="s">
        <v>3116</v>
      </c>
      <c r="C2911" s="154">
        <v>3.76</v>
      </c>
      <c r="D2911" s="154">
        <v>0.14757999999999999</v>
      </c>
      <c r="E2911" s="154">
        <v>1.2E-2</v>
      </c>
      <c r="F2911" s="155">
        <f t="shared" si="184"/>
        <v>0.72</v>
      </c>
      <c r="G2911">
        <f t="shared" si="182"/>
        <v>0.48</v>
      </c>
      <c r="H2911">
        <f t="shared" si="183"/>
        <v>0.36</v>
      </c>
      <c r="I2911">
        <f t="shared" si="185"/>
        <v>0.54</v>
      </c>
      <c r="J2911" s="154"/>
    </row>
    <row r="2912" spans="1:10">
      <c r="A2912" t="s">
        <v>239</v>
      </c>
      <c r="B2912" s="153" t="s">
        <v>3117</v>
      </c>
      <c r="C2912" s="154">
        <v>5.63</v>
      </c>
      <c r="D2912" s="154">
        <v>0.14757999999999999</v>
      </c>
      <c r="E2912" s="154">
        <v>1.6E-2</v>
      </c>
      <c r="F2912" s="155">
        <f t="shared" si="184"/>
        <v>0.96</v>
      </c>
      <c r="G2912">
        <f t="shared" si="182"/>
        <v>0.6399999999999999</v>
      </c>
      <c r="H2912">
        <f t="shared" si="183"/>
        <v>0.48</v>
      </c>
      <c r="I2912">
        <f t="shared" si="185"/>
        <v>0.72</v>
      </c>
      <c r="J2912" s="154"/>
    </row>
    <row r="2913" spans="1:10">
      <c r="A2913" t="s">
        <v>239</v>
      </c>
      <c r="B2913" s="153" t="s">
        <v>3118</v>
      </c>
      <c r="C2913" s="154">
        <v>6.49</v>
      </c>
      <c r="D2913" s="154">
        <v>0.14757999999999999</v>
      </c>
      <c r="E2913" s="154">
        <v>0.02</v>
      </c>
      <c r="F2913" s="155">
        <f t="shared" si="184"/>
        <v>1.2</v>
      </c>
      <c r="G2913">
        <f t="shared" si="182"/>
        <v>0.79999999999999993</v>
      </c>
      <c r="H2913">
        <f t="shared" si="183"/>
        <v>0.6</v>
      </c>
      <c r="I2913">
        <f t="shared" si="185"/>
        <v>0.89999999999999991</v>
      </c>
      <c r="J2913" s="154"/>
    </row>
    <row r="2914" spans="1:10">
      <c r="A2914" t="s">
        <v>239</v>
      </c>
      <c r="B2914" s="153" t="s">
        <v>3119</v>
      </c>
      <c r="C2914" s="154">
        <v>6.91</v>
      </c>
      <c r="D2914" s="154">
        <v>0.14757999999999999</v>
      </c>
      <c r="E2914" s="154">
        <v>0.02</v>
      </c>
      <c r="F2914" s="155">
        <f t="shared" si="184"/>
        <v>1.2</v>
      </c>
      <c r="G2914">
        <f t="shared" si="182"/>
        <v>0.79999999999999993</v>
      </c>
      <c r="H2914">
        <f t="shared" si="183"/>
        <v>0.6</v>
      </c>
      <c r="I2914">
        <f t="shared" si="185"/>
        <v>0.89999999999999991</v>
      </c>
      <c r="J2914" s="154"/>
    </row>
    <row r="2915" spans="1:10">
      <c r="A2915" t="s">
        <v>239</v>
      </c>
      <c r="B2915" s="153" t="s">
        <v>3120</v>
      </c>
      <c r="C2915" s="154">
        <v>7.31</v>
      </c>
      <c r="D2915" s="154">
        <v>0.14757999999999999</v>
      </c>
      <c r="E2915" s="154">
        <v>0.02</v>
      </c>
      <c r="F2915" s="155">
        <f t="shared" si="184"/>
        <v>1.2</v>
      </c>
      <c r="G2915">
        <f t="shared" si="182"/>
        <v>0.79999999999999993</v>
      </c>
      <c r="H2915">
        <f t="shared" si="183"/>
        <v>0.6</v>
      </c>
      <c r="I2915">
        <f t="shared" si="185"/>
        <v>0.89999999999999991</v>
      </c>
      <c r="J2915" s="154"/>
    </row>
    <row r="2916" spans="1:10">
      <c r="A2916" t="s">
        <v>239</v>
      </c>
      <c r="B2916" s="153" t="s">
        <v>3121</v>
      </c>
      <c r="C2916" s="154">
        <v>1.1599999999999999</v>
      </c>
      <c r="D2916" s="154">
        <v>0.15071999999999999</v>
      </c>
      <c r="E2916" s="154">
        <v>0.01</v>
      </c>
      <c r="F2916" s="155">
        <f t="shared" si="184"/>
        <v>0.6</v>
      </c>
      <c r="G2916">
        <f t="shared" si="182"/>
        <v>0.39999999999999997</v>
      </c>
      <c r="H2916">
        <f t="shared" si="183"/>
        <v>0.3</v>
      </c>
      <c r="I2916">
        <f t="shared" si="185"/>
        <v>0.44999999999999996</v>
      </c>
      <c r="J2916" s="154"/>
    </row>
    <row r="2917" spans="1:10">
      <c r="A2917" t="s">
        <v>239</v>
      </c>
      <c r="B2917" s="153" t="s">
        <v>3122</v>
      </c>
      <c r="C2917" s="154">
        <v>1.38</v>
      </c>
      <c r="D2917" s="154">
        <v>0.15071999999999999</v>
      </c>
      <c r="E2917" s="154">
        <v>0.01</v>
      </c>
      <c r="F2917" s="155">
        <f t="shared" si="184"/>
        <v>0.6</v>
      </c>
      <c r="G2917">
        <f t="shared" si="182"/>
        <v>0.39999999999999997</v>
      </c>
      <c r="H2917">
        <f t="shared" si="183"/>
        <v>0.3</v>
      </c>
      <c r="I2917">
        <f t="shared" si="185"/>
        <v>0.44999999999999996</v>
      </c>
      <c r="J2917" s="154"/>
    </row>
    <row r="2918" spans="1:10">
      <c r="A2918" t="s">
        <v>239</v>
      </c>
      <c r="B2918" s="153" t="s">
        <v>3123</v>
      </c>
      <c r="C2918" s="154">
        <v>1.44</v>
      </c>
      <c r="D2918" s="154">
        <v>0.15071999999999999</v>
      </c>
      <c r="E2918" s="154">
        <v>0.01</v>
      </c>
      <c r="F2918" s="155">
        <f t="shared" si="184"/>
        <v>0.6</v>
      </c>
      <c r="G2918">
        <f t="shared" si="182"/>
        <v>0.39999999999999997</v>
      </c>
      <c r="H2918">
        <f t="shared" si="183"/>
        <v>0.3</v>
      </c>
      <c r="I2918">
        <f t="shared" si="185"/>
        <v>0.44999999999999996</v>
      </c>
      <c r="J2918" s="154"/>
    </row>
    <row r="2919" spans="1:10">
      <c r="A2919" t="s">
        <v>239</v>
      </c>
      <c r="B2919" s="153" t="s">
        <v>3124</v>
      </c>
      <c r="C2919" s="154">
        <v>1.72</v>
      </c>
      <c r="D2919" s="154">
        <v>0.15071999999999999</v>
      </c>
      <c r="E2919" s="154">
        <v>0.01</v>
      </c>
      <c r="F2919" s="155">
        <f t="shared" si="184"/>
        <v>0.6</v>
      </c>
      <c r="G2919">
        <f t="shared" si="182"/>
        <v>0.39999999999999997</v>
      </c>
      <c r="H2919">
        <f t="shared" si="183"/>
        <v>0.3</v>
      </c>
      <c r="I2919">
        <f t="shared" si="185"/>
        <v>0.44999999999999996</v>
      </c>
      <c r="J2919" s="154"/>
    </row>
    <row r="2920" spans="1:10">
      <c r="A2920" t="s">
        <v>239</v>
      </c>
      <c r="B2920" s="153" t="s">
        <v>3125</v>
      </c>
      <c r="C2920" s="154">
        <v>9.3699999999999992</v>
      </c>
      <c r="D2920" s="154">
        <v>0.15071999999999999</v>
      </c>
      <c r="E2920" s="154">
        <v>2.8000000000000004E-2</v>
      </c>
      <c r="F2920" s="155">
        <f t="shared" si="184"/>
        <v>1.6800000000000002</v>
      </c>
      <c r="G2920">
        <f t="shared" si="182"/>
        <v>1.1200000000000001</v>
      </c>
      <c r="H2920">
        <f t="shared" si="183"/>
        <v>0.84000000000000008</v>
      </c>
      <c r="I2920">
        <f t="shared" si="185"/>
        <v>1.2600000000000002</v>
      </c>
      <c r="J2920" s="154"/>
    </row>
    <row r="2921" spans="1:10">
      <c r="A2921" t="s">
        <v>239</v>
      </c>
      <c r="B2921" s="153" t="s">
        <v>3126</v>
      </c>
      <c r="C2921" s="154">
        <v>2.27</v>
      </c>
      <c r="D2921" s="154">
        <v>0.15071999999999999</v>
      </c>
      <c r="E2921" s="154">
        <v>0.01</v>
      </c>
      <c r="F2921" s="155">
        <f t="shared" si="184"/>
        <v>0.6</v>
      </c>
      <c r="G2921">
        <f t="shared" si="182"/>
        <v>0.39999999999999997</v>
      </c>
      <c r="H2921">
        <f t="shared" si="183"/>
        <v>0.3</v>
      </c>
      <c r="I2921">
        <f t="shared" si="185"/>
        <v>0.44999999999999996</v>
      </c>
      <c r="J2921" s="154"/>
    </row>
    <row r="2922" spans="1:10">
      <c r="A2922" t="s">
        <v>239</v>
      </c>
      <c r="B2922" s="153" t="s">
        <v>3127</v>
      </c>
      <c r="C2922" s="154">
        <v>2.4900000000000002</v>
      </c>
      <c r="D2922" s="154">
        <v>0.15071999999999999</v>
      </c>
      <c r="E2922" s="154">
        <v>0.01</v>
      </c>
      <c r="F2922" s="155">
        <f t="shared" si="184"/>
        <v>0.6</v>
      </c>
      <c r="G2922">
        <f t="shared" si="182"/>
        <v>0.39999999999999997</v>
      </c>
      <c r="H2922">
        <f t="shared" si="183"/>
        <v>0.3</v>
      </c>
      <c r="I2922">
        <f t="shared" si="185"/>
        <v>0.44999999999999996</v>
      </c>
      <c r="J2922" s="154"/>
    </row>
    <row r="2923" spans="1:10">
      <c r="A2923" t="s">
        <v>239</v>
      </c>
      <c r="B2923" s="153" t="s">
        <v>3128</v>
      </c>
      <c r="C2923" s="154">
        <v>2.81</v>
      </c>
      <c r="D2923" s="154">
        <v>0.15071999999999999</v>
      </c>
      <c r="E2923" s="154">
        <v>0.01</v>
      </c>
      <c r="F2923" s="155">
        <f t="shared" si="184"/>
        <v>0.6</v>
      </c>
      <c r="G2923">
        <f t="shared" si="182"/>
        <v>0.39999999999999997</v>
      </c>
      <c r="H2923">
        <f t="shared" si="183"/>
        <v>0.3</v>
      </c>
      <c r="I2923">
        <f t="shared" si="185"/>
        <v>0.44999999999999996</v>
      </c>
      <c r="J2923" s="154"/>
    </row>
    <row r="2924" spans="1:10">
      <c r="A2924" t="s">
        <v>239</v>
      </c>
      <c r="B2924" s="153" t="s">
        <v>3129</v>
      </c>
      <c r="C2924" s="154">
        <v>3.33</v>
      </c>
      <c r="D2924" s="154">
        <v>0.15071999999999999</v>
      </c>
      <c r="E2924" s="154">
        <v>0.01</v>
      </c>
      <c r="F2924" s="155">
        <f t="shared" si="184"/>
        <v>0.6</v>
      </c>
      <c r="G2924">
        <f t="shared" si="182"/>
        <v>0.39999999999999997</v>
      </c>
      <c r="H2924">
        <f t="shared" si="183"/>
        <v>0.3</v>
      </c>
      <c r="I2924">
        <f t="shared" si="185"/>
        <v>0.44999999999999996</v>
      </c>
      <c r="J2924" s="154"/>
    </row>
    <row r="2925" spans="1:10">
      <c r="A2925" t="s">
        <v>239</v>
      </c>
      <c r="B2925" s="153" t="s">
        <v>3130</v>
      </c>
      <c r="C2925" s="154">
        <v>3.84</v>
      </c>
      <c r="D2925" s="154">
        <v>0.15071999999999999</v>
      </c>
      <c r="E2925" s="154">
        <v>1.2E-2</v>
      </c>
      <c r="F2925" s="155">
        <f t="shared" si="184"/>
        <v>0.72</v>
      </c>
      <c r="G2925">
        <f t="shared" si="182"/>
        <v>0.48</v>
      </c>
      <c r="H2925">
        <f t="shared" si="183"/>
        <v>0.36</v>
      </c>
      <c r="I2925">
        <f t="shared" si="185"/>
        <v>0.54</v>
      </c>
      <c r="J2925" s="154"/>
    </row>
    <row r="2926" spans="1:10">
      <c r="A2926" t="s">
        <v>239</v>
      </c>
      <c r="B2926" s="153" t="s">
        <v>3131</v>
      </c>
      <c r="C2926" s="154">
        <v>4.34</v>
      </c>
      <c r="D2926" s="154">
        <v>0.15071999999999999</v>
      </c>
      <c r="E2926" s="154">
        <v>1.2E-2</v>
      </c>
      <c r="F2926" s="155">
        <f t="shared" si="184"/>
        <v>0.72</v>
      </c>
      <c r="G2926">
        <f t="shared" si="182"/>
        <v>0.48</v>
      </c>
      <c r="H2926">
        <f t="shared" si="183"/>
        <v>0.36</v>
      </c>
      <c r="I2926">
        <f t="shared" si="185"/>
        <v>0.54</v>
      </c>
      <c r="J2926" s="154"/>
    </row>
    <row r="2927" spans="1:10">
      <c r="A2927" t="s">
        <v>239</v>
      </c>
      <c r="B2927" s="153" t="s">
        <v>3132</v>
      </c>
      <c r="C2927" s="154">
        <v>4.83</v>
      </c>
      <c r="D2927" s="154">
        <v>0.15071999999999999</v>
      </c>
      <c r="E2927" s="154">
        <v>1.2E-2</v>
      </c>
      <c r="F2927" s="155">
        <f t="shared" si="184"/>
        <v>0.72</v>
      </c>
      <c r="G2927">
        <f t="shared" si="182"/>
        <v>0.48</v>
      </c>
      <c r="H2927">
        <f t="shared" si="183"/>
        <v>0.36</v>
      </c>
      <c r="I2927">
        <f t="shared" si="185"/>
        <v>0.54</v>
      </c>
      <c r="J2927" s="154"/>
    </row>
    <row r="2928" spans="1:10">
      <c r="A2928" t="s">
        <v>239</v>
      </c>
      <c r="B2928" s="153" t="s">
        <v>3133</v>
      </c>
      <c r="C2928" s="154">
        <v>5.3</v>
      </c>
      <c r="D2928" s="154">
        <v>0.15071999999999999</v>
      </c>
      <c r="E2928" s="154">
        <v>1.6E-2</v>
      </c>
      <c r="F2928" s="155">
        <f t="shared" si="184"/>
        <v>0.96</v>
      </c>
      <c r="G2928">
        <f t="shared" si="182"/>
        <v>0.6399999999999999</v>
      </c>
      <c r="H2928">
        <f t="shared" si="183"/>
        <v>0.48</v>
      </c>
      <c r="I2928">
        <f t="shared" si="185"/>
        <v>0.72</v>
      </c>
      <c r="J2928" s="154"/>
    </row>
    <row r="2929" spans="1:10">
      <c r="A2929" t="s">
        <v>239</v>
      </c>
      <c r="B2929" s="153" t="s">
        <v>3134</v>
      </c>
      <c r="C2929" s="154">
        <v>5.77</v>
      </c>
      <c r="D2929" s="154">
        <v>0.15071999999999999</v>
      </c>
      <c r="E2929" s="154">
        <v>1.6E-2</v>
      </c>
      <c r="F2929" s="155">
        <f t="shared" si="184"/>
        <v>0.96</v>
      </c>
      <c r="G2929">
        <f t="shared" si="182"/>
        <v>0.6399999999999999</v>
      </c>
      <c r="H2929">
        <f t="shared" si="183"/>
        <v>0.48</v>
      </c>
      <c r="I2929">
        <f t="shared" si="185"/>
        <v>0.72</v>
      </c>
      <c r="J2929" s="154"/>
    </row>
    <row r="2930" spans="1:10">
      <c r="A2930" t="s">
        <v>239</v>
      </c>
      <c r="B2930" s="153" t="s">
        <v>3135</v>
      </c>
      <c r="C2930" s="154">
        <v>6.22</v>
      </c>
      <c r="D2930" s="154">
        <v>0.15071999999999999</v>
      </c>
      <c r="E2930" s="154">
        <v>1.6E-2</v>
      </c>
      <c r="F2930" s="155">
        <f t="shared" si="184"/>
        <v>0.96</v>
      </c>
      <c r="G2930">
        <f t="shared" si="182"/>
        <v>0.6399999999999999</v>
      </c>
      <c r="H2930">
        <f t="shared" si="183"/>
        <v>0.48</v>
      </c>
      <c r="I2930">
        <f t="shared" si="185"/>
        <v>0.72</v>
      </c>
      <c r="J2930" s="154"/>
    </row>
    <row r="2931" spans="1:10">
      <c r="A2931" t="s">
        <v>239</v>
      </c>
      <c r="B2931" s="153" t="s">
        <v>3136</v>
      </c>
      <c r="C2931" s="154">
        <v>6.65</v>
      </c>
      <c r="D2931" s="154">
        <v>0.15071999999999999</v>
      </c>
      <c r="E2931" s="154">
        <v>0.02</v>
      </c>
      <c r="F2931" s="155">
        <f t="shared" si="184"/>
        <v>1.2</v>
      </c>
      <c r="G2931">
        <f t="shared" si="182"/>
        <v>0.79999999999999993</v>
      </c>
      <c r="H2931">
        <f t="shared" si="183"/>
        <v>0.6</v>
      </c>
      <c r="I2931">
        <f t="shared" si="185"/>
        <v>0.89999999999999991</v>
      </c>
      <c r="J2931" s="154"/>
    </row>
    <row r="2932" spans="1:10">
      <c r="A2932" t="s">
        <v>239</v>
      </c>
      <c r="B2932" s="153" t="s">
        <v>3137</v>
      </c>
      <c r="C2932" s="154">
        <v>7.08</v>
      </c>
      <c r="D2932" s="154">
        <v>0.15071999999999999</v>
      </c>
      <c r="E2932" s="154">
        <v>0.02</v>
      </c>
      <c r="F2932" s="155">
        <f t="shared" si="184"/>
        <v>1.2</v>
      </c>
      <c r="G2932">
        <f t="shared" si="182"/>
        <v>0.79999999999999993</v>
      </c>
      <c r="H2932">
        <f t="shared" si="183"/>
        <v>0.6</v>
      </c>
      <c r="I2932">
        <f t="shared" si="185"/>
        <v>0.89999999999999991</v>
      </c>
      <c r="J2932" s="154"/>
    </row>
    <row r="2933" spans="1:10">
      <c r="A2933" t="s">
        <v>239</v>
      </c>
      <c r="B2933" s="153" t="s">
        <v>3138</v>
      </c>
      <c r="C2933" s="154">
        <v>7.49</v>
      </c>
      <c r="D2933" s="154">
        <v>0.15071999999999999</v>
      </c>
      <c r="E2933" s="154">
        <v>0.02</v>
      </c>
      <c r="F2933" s="155">
        <f t="shared" si="184"/>
        <v>1.2</v>
      </c>
      <c r="G2933">
        <f t="shared" si="182"/>
        <v>0.79999999999999993</v>
      </c>
      <c r="H2933">
        <f t="shared" si="183"/>
        <v>0.6</v>
      </c>
      <c r="I2933">
        <f t="shared" si="185"/>
        <v>0.89999999999999991</v>
      </c>
      <c r="J2933" s="154"/>
    </row>
    <row r="2934" spans="1:10">
      <c r="A2934" t="s">
        <v>239</v>
      </c>
      <c r="B2934" s="153" t="s">
        <v>3139</v>
      </c>
      <c r="C2934" s="154">
        <v>7.89</v>
      </c>
      <c r="D2934" s="154">
        <v>0.15071999999999999</v>
      </c>
      <c r="E2934" s="154">
        <v>2.4E-2</v>
      </c>
      <c r="F2934" s="155">
        <f t="shared" si="184"/>
        <v>1.44</v>
      </c>
      <c r="G2934">
        <f t="shared" si="182"/>
        <v>0.96</v>
      </c>
      <c r="H2934">
        <f t="shared" si="183"/>
        <v>0.72</v>
      </c>
      <c r="I2934">
        <f t="shared" si="185"/>
        <v>1.08</v>
      </c>
      <c r="J2934" s="154"/>
    </row>
    <row r="2935" spans="1:10">
      <c r="A2935" t="s">
        <v>239</v>
      </c>
      <c r="B2935" s="153" t="s">
        <v>3140</v>
      </c>
      <c r="C2935" s="154">
        <v>8.2799999999999994</v>
      </c>
      <c r="D2935" s="154">
        <v>0.15071999999999999</v>
      </c>
      <c r="E2935" s="154">
        <v>2.4E-2</v>
      </c>
      <c r="F2935" s="155">
        <f t="shared" si="184"/>
        <v>1.44</v>
      </c>
      <c r="G2935">
        <f t="shared" si="182"/>
        <v>0.96</v>
      </c>
      <c r="H2935">
        <f t="shared" si="183"/>
        <v>0.72</v>
      </c>
      <c r="I2935">
        <f t="shared" si="185"/>
        <v>1.08</v>
      </c>
      <c r="J2935" s="154"/>
    </row>
    <row r="2936" spans="1:10">
      <c r="A2936" t="s">
        <v>239</v>
      </c>
      <c r="B2936" s="153" t="s">
        <v>3141</v>
      </c>
      <c r="C2936" s="154">
        <v>8.66</v>
      </c>
      <c r="D2936" s="154">
        <v>0.15071999999999999</v>
      </c>
      <c r="E2936" s="154">
        <v>2.4E-2</v>
      </c>
      <c r="F2936" s="155">
        <f t="shared" si="184"/>
        <v>1.44</v>
      </c>
      <c r="G2936">
        <f t="shared" si="182"/>
        <v>0.96</v>
      </c>
      <c r="H2936">
        <f t="shared" si="183"/>
        <v>0.72</v>
      </c>
      <c r="I2936">
        <f t="shared" si="185"/>
        <v>1.08</v>
      </c>
      <c r="J2936" s="154"/>
    </row>
    <row r="2937" spans="1:10">
      <c r="A2937" t="s">
        <v>239</v>
      </c>
      <c r="B2937" s="153" t="s">
        <v>3142</v>
      </c>
      <c r="C2937" s="154">
        <v>9.4499999999999993</v>
      </c>
      <c r="D2937" s="154">
        <v>0.15166199999999999</v>
      </c>
      <c r="E2937" s="154">
        <v>2.8000000000000004E-2</v>
      </c>
      <c r="F2937" s="155">
        <f t="shared" si="184"/>
        <v>1.6800000000000002</v>
      </c>
      <c r="G2937">
        <f t="shared" si="182"/>
        <v>1.1200000000000001</v>
      </c>
      <c r="H2937">
        <f t="shared" si="183"/>
        <v>0.84000000000000008</v>
      </c>
      <c r="I2937">
        <f t="shared" si="185"/>
        <v>1.2600000000000002</v>
      </c>
      <c r="J2937" s="154"/>
    </row>
    <row r="2938" spans="1:10">
      <c r="A2938" t="s">
        <v>239</v>
      </c>
      <c r="B2938" s="153" t="s">
        <v>3143</v>
      </c>
      <c r="C2938" s="154">
        <v>2.93</v>
      </c>
      <c r="D2938" s="154">
        <v>0.15166199999999999</v>
      </c>
      <c r="E2938" s="154">
        <v>0.01</v>
      </c>
      <c r="F2938" s="155">
        <f t="shared" si="184"/>
        <v>0.6</v>
      </c>
      <c r="G2938">
        <f t="shared" si="182"/>
        <v>0.39999999999999997</v>
      </c>
      <c r="H2938">
        <f t="shared" si="183"/>
        <v>0.3</v>
      </c>
      <c r="I2938">
        <f t="shared" si="185"/>
        <v>0.44999999999999996</v>
      </c>
      <c r="J2938" s="154"/>
    </row>
    <row r="2939" spans="1:10">
      <c r="A2939" t="s">
        <v>239</v>
      </c>
      <c r="B2939" s="153" t="s">
        <v>3144</v>
      </c>
      <c r="C2939" s="154">
        <v>3.25</v>
      </c>
      <c r="D2939" s="154">
        <v>0.15166199999999999</v>
      </c>
      <c r="E2939" s="154">
        <v>0.01</v>
      </c>
      <c r="F2939" s="155">
        <f t="shared" si="184"/>
        <v>0.6</v>
      </c>
      <c r="G2939">
        <f t="shared" si="182"/>
        <v>0.39999999999999997</v>
      </c>
      <c r="H2939">
        <f t="shared" si="183"/>
        <v>0.3</v>
      </c>
      <c r="I2939">
        <f t="shared" si="185"/>
        <v>0.44999999999999996</v>
      </c>
      <c r="J2939" s="154"/>
    </row>
    <row r="2940" spans="1:10">
      <c r="A2940" t="s">
        <v>239</v>
      </c>
      <c r="B2940" s="153" t="s">
        <v>3145</v>
      </c>
      <c r="C2940" s="154">
        <v>3.56</v>
      </c>
      <c r="D2940" s="154">
        <v>0.15166199999999999</v>
      </c>
      <c r="E2940" s="154">
        <v>0.01</v>
      </c>
      <c r="F2940" s="155">
        <f t="shared" si="184"/>
        <v>0.6</v>
      </c>
      <c r="G2940">
        <f t="shared" si="182"/>
        <v>0.39999999999999997</v>
      </c>
      <c r="H2940">
        <f t="shared" si="183"/>
        <v>0.3</v>
      </c>
      <c r="I2940">
        <f t="shared" si="185"/>
        <v>0.44999999999999996</v>
      </c>
      <c r="J2940" s="154"/>
    </row>
    <row r="2941" spans="1:10">
      <c r="A2941" t="s">
        <v>239</v>
      </c>
      <c r="B2941" s="153" t="s">
        <v>3146</v>
      </c>
      <c r="C2941" s="154">
        <v>3.97</v>
      </c>
      <c r="D2941" s="154">
        <v>0.15166199999999999</v>
      </c>
      <c r="E2941" s="154">
        <v>1.2E-2</v>
      </c>
      <c r="F2941" s="155">
        <f t="shared" si="184"/>
        <v>0.72</v>
      </c>
      <c r="G2941">
        <f t="shared" si="182"/>
        <v>0.48</v>
      </c>
      <c r="H2941">
        <f t="shared" si="183"/>
        <v>0.36</v>
      </c>
      <c r="I2941">
        <f t="shared" si="185"/>
        <v>0.54</v>
      </c>
      <c r="J2941" s="154"/>
    </row>
    <row r="2942" spans="1:10">
      <c r="A2942" t="s">
        <v>239</v>
      </c>
      <c r="B2942" s="153" t="s">
        <v>3147</v>
      </c>
      <c r="C2942" s="154">
        <v>4.37</v>
      </c>
      <c r="D2942" s="154">
        <v>0.15166199999999999</v>
      </c>
      <c r="E2942" s="154">
        <v>1.2E-2</v>
      </c>
      <c r="F2942" s="155">
        <f t="shared" si="184"/>
        <v>0.72</v>
      </c>
      <c r="G2942">
        <f t="shared" si="182"/>
        <v>0.48</v>
      </c>
      <c r="H2942">
        <f t="shared" si="183"/>
        <v>0.36</v>
      </c>
      <c r="I2942">
        <f t="shared" si="185"/>
        <v>0.54</v>
      </c>
      <c r="J2942" s="154"/>
    </row>
    <row r="2943" spans="1:10">
      <c r="A2943" t="s">
        <v>239</v>
      </c>
      <c r="B2943" s="153" t="s">
        <v>3148</v>
      </c>
      <c r="C2943" s="154">
        <v>4.8600000000000003</v>
      </c>
      <c r="D2943" s="154">
        <v>0.15166199999999999</v>
      </c>
      <c r="E2943" s="154">
        <v>1.2E-2</v>
      </c>
      <c r="F2943" s="155">
        <f t="shared" si="184"/>
        <v>0.72</v>
      </c>
      <c r="G2943">
        <f t="shared" si="182"/>
        <v>0.48</v>
      </c>
      <c r="H2943">
        <f t="shared" si="183"/>
        <v>0.36</v>
      </c>
      <c r="I2943">
        <f t="shared" si="185"/>
        <v>0.54</v>
      </c>
      <c r="J2943" s="154"/>
    </row>
    <row r="2944" spans="1:10">
      <c r="A2944" t="s">
        <v>239</v>
      </c>
      <c r="B2944" s="153" t="s">
        <v>3149</v>
      </c>
      <c r="C2944" s="154">
        <v>5.34</v>
      </c>
      <c r="D2944" s="154">
        <v>0.15166199999999999</v>
      </c>
      <c r="E2944" s="154">
        <v>1.6E-2</v>
      </c>
      <c r="F2944" s="155">
        <f t="shared" si="184"/>
        <v>0.96</v>
      </c>
      <c r="G2944">
        <f t="shared" si="182"/>
        <v>0.6399999999999999</v>
      </c>
      <c r="H2944">
        <f t="shared" si="183"/>
        <v>0.48</v>
      </c>
      <c r="I2944">
        <f t="shared" si="185"/>
        <v>0.72</v>
      </c>
      <c r="J2944" s="154"/>
    </row>
    <row r="2945" spans="1:10">
      <c r="A2945" t="s">
        <v>239</v>
      </c>
      <c r="B2945" s="153" t="s">
        <v>3150</v>
      </c>
      <c r="C2945" s="154">
        <v>5.9</v>
      </c>
      <c r="D2945" s="154">
        <v>0.15166199999999999</v>
      </c>
      <c r="E2945" s="154">
        <v>1.6E-2</v>
      </c>
      <c r="F2945" s="155">
        <f t="shared" si="184"/>
        <v>0.96</v>
      </c>
      <c r="G2945">
        <f t="shared" si="182"/>
        <v>0.6399999999999999</v>
      </c>
      <c r="H2945">
        <f t="shared" si="183"/>
        <v>0.48</v>
      </c>
      <c r="I2945">
        <f t="shared" si="185"/>
        <v>0.72</v>
      </c>
      <c r="J2945" s="154"/>
    </row>
    <row r="2946" spans="1:10">
      <c r="A2946" t="s">
        <v>239</v>
      </c>
      <c r="B2946" s="153" t="s">
        <v>3151</v>
      </c>
      <c r="C2946" s="154">
        <v>6.53</v>
      </c>
      <c r="D2946" s="154">
        <v>0.15166199999999999</v>
      </c>
      <c r="E2946" s="154">
        <v>0.02</v>
      </c>
      <c r="F2946" s="155">
        <f t="shared" si="184"/>
        <v>1.2</v>
      </c>
      <c r="G2946">
        <f t="shared" ref="G2946:G3009" si="186">40/60*F2946</f>
        <v>0.79999999999999993</v>
      </c>
      <c r="H2946">
        <f t="shared" ref="H2946:H3009" si="187">(30/60*F2946)</f>
        <v>0.6</v>
      </c>
      <c r="I2946">
        <f t="shared" si="185"/>
        <v>0.89999999999999991</v>
      </c>
      <c r="J2946" s="154"/>
    </row>
    <row r="2947" spans="1:10">
      <c r="A2947" t="s">
        <v>239</v>
      </c>
      <c r="B2947" s="153" t="s">
        <v>3152</v>
      </c>
      <c r="C2947" s="154">
        <v>7.21</v>
      </c>
      <c r="D2947" s="154">
        <v>5.7461999999999999E-2</v>
      </c>
      <c r="E2947" s="154">
        <v>0.02</v>
      </c>
      <c r="F2947" s="155">
        <f t="shared" ref="F2947:F3010" si="188">E2947*60</f>
        <v>1.2</v>
      </c>
      <c r="G2947">
        <f t="shared" si="186"/>
        <v>0.79999999999999993</v>
      </c>
      <c r="H2947">
        <f t="shared" si="187"/>
        <v>0.6</v>
      </c>
      <c r="I2947">
        <f t="shared" ref="I2947:I3010" si="189">45/60*F2947</f>
        <v>0.89999999999999991</v>
      </c>
      <c r="J2947" s="154"/>
    </row>
    <row r="2948" spans="1:10">
      <c r="A2948" t="s">
        <v>239</v>
      </c>
      <c r="B2948" s="153" t="s">
        <v>3153</v>
      </c>
      <c r="C2948" s="154">
        <v>7.95</v>
      </c>
      <c r="D2948" s="154">
        <v>0.15166199999999999</v>
      </c>
      <c r="E2948" s="154">
        <v>2.4E-2</v>
      </c>
      <c r="F2948" s="155">
        <f t="shared" si="188"/>
        <v>1.44</v>
      </c>
      <c r="G2948">
        <f t="shared" si="186"/>
        <v>0.96</v>
      </c>
      <c r="H2948">
        <f t="shared" si="187"/>
        <v>0.72</v>
      </c>
      <c r="I2948">
        <f t="shared" si="189"/>
        <v>1.08</v>
      </c>
      <c r="J2948" s="154"/>
    </row>
    <row r="2949" spans="1:10">
      <c r="A2949" t="s">
        <v>239</v>
      </c>
      <c r="B2949" s="153" t="s">
        <v>3154</v>
      </c>
      <c r="C2949" s="154">
        <v>2.3199999999999998</v>
      </c>
      <c r="D2949" s="154">
        <v>0.15386</v>
      </c>
      <c r="E2949" s="154">
        <v>0.01</v>
      </c>
      <c r="F2949" s="155">
        <f t="shared" si="188"/>
        <v>0.6</v>
      </c>
      <c r="G2949">
        <f t="shared" si="186"/>
        <v>0.39999999999999997</v>
      </c>
      <c r="H2949">
        <f t="shared" si="187"/>
        <v>0.3</v>
      </c>
      <c r="I2949">
        <f t="shared" si="189"/>
        <v>0.44999999999999996</v>
      </c>
      <c r="J2949" s="154"/>
    </row>
    <row r="2950" spans="1:10">
      <c r="A2950" t="s">
        <v>239</v>
      </c>
      <c r="B2950" s="153" t="s">
        <v>3155</v>
      </c>
      <c r="C2950" s="154">
        <v>2.87</v>
      </c>
      <c r="D2950" s="154">
        <v>0.15386</v>
      </c>
      <c r="E2950" s="154">
        <v>0.01</v>
      </c>
      <c r="F2950" s="155">
        <f t="shared" si="188"/>
        <v>0.6</v>
      </c>
      <c r="G2950">
        <f t="shared" si="186"/>
        <v>0.39999999999999997</v>
      </c>
      <c r="H2950">
        <f t="shared" si="187"/>
        <v>0.3</v>
      </c>
      <c r="I2950">
        <f t="shared" si="189"/>
        <v>0.44999999999999996</v>
      </c>
      <c r="J2950" s="154"/>
    </row>
    <row r="2951" spans="1:10">
      <c r="A2951" t="s">
        <v>239</v>
      </c>
      <c r="B2951" s="153" t="s">
        <v>3156</v>
      </c>
      <c r="C2951" s="154">
        <v>4.9400000000000004</v>
      </c>
      <c r="D2951" s="154">
        <v>0.15386</v>
      </c>
      <c r="E2951" s="154">
        <v>1.2E-2</v>
      </c>
      <c r="F2951" s="155">
        <f t="shared" si="188"/>
        <v>0.72</v>
      </c>
      <c r="G2951">
        <f t="shared" si="186"/>
        <v>0.48</v>
      </c>
      <c r="H2951">
        <f t="shared" si="187"/>
        <v>0.36</v>
      </c>
      <c r="I2951">
        <f t="shared" si="189"/>
        <v>0.54</v>
      </c>
      <c r="J2951" s="154"/>
    </row>
    <row r="2952" spans="1:10">
      <c r="A2952" t="s">
        <v>239</v>
      </c>
      <c r="B2952" s="153" t="s">
        <v>3157</v>
      </c>
      <c r="C2952" s="154">
        <v>0.03</v>
      </c>
      <c r="D2952" s="154">
        <v>1.5699999999999999E-2</v>
      </c>
      <c r="E2952" s="154">
        <v>0.01</v>
      </c>
      <c r="F2952" s="155">
        <f t="shared" si="188"/>
        <v>0.6</v>
      </c>
      <c r="G2952">
        <f t="shared" si="186"/>
        <v>0.39999999999999997</v>
      </c>
      <c r="H2952">
        <f t="shared" si="187"/>
        <v>0.3</v>
      </c>
      <c r="I2952">
        <f t="shared" si="189"/>
        <v>0.44999999999999996</v>
      </c>
      <c r="J2952" s="154"/>
    </row>
    <row r="2953" spans="1:10">
      <c r="A2953" t="s">
        <v>239</v>
      </c>
      <c r="B2953" s="153" t="s">
        <v>3158</v>
      </c>
      <c r="C2953" s="154">
        <v>0.06</v>
      </c>
      <c r="D2953" s="154">
        <v>1.5699999999999999E-2</v>
      </c>
      <c r="E2953" s="154">
        <v>0.01</v>
      </c>
      <c r="F2953" s="155">
        <f t="shared" si="188"/>
        <v>0.6</v>
      </c>
      <c r="G2953">
        <f t="shared" si="186"/>
        <v>0.39999999999999997</v>
      </c>
      <c r="H2953">
        <f t="shared" si="187"/>
        <v>0.3</v>
      </c>
      <c r="I2953">
        <f t="shared" si="189"/>
        <v>0.44999999999999996</v>
      </c>
      <c r="J2953" s="154"/>
    </row>
    <row r="2954" spans="1:10">
      <c r="A2954" t="s">
        <v>239</v>
      </c>
      <c r="B2954" s="153" t="s">
        <v>3159</v>
      </c>
      <c r="C2954" s="154">
        <v>7.0000000000000007E-2</v>
      </c>
      <c r="D2954" s="154">
        <v>1.5699999999999999E-2</v>
      </c>
      <c r="E2954" s="154">
        <v>0.01</v>
      </c>
      <c r="F2954" s="155">
        <f t="shared" si="188"/>
        <v>0.6</v>
      </c>
      <c r="G2954">
        <f t="shared" si="186"/>
        <v>0.39999999999999997</v>
      </c>
      <c r="H2954">
        <f t="shared" si="187"/>
        <v>0.3</v>
      </c>
      <c r="I2954">
        <f t="shared" si="189"/>
        <v>0.44999999999999996</v>
      </c>
      <c r="J2954" s="154"/>
    </row>
    <row r="2955" spans="1:10">
      <c r="A2955" t="s">
        <v>239</v>
      </c>
      <c r="B2955" s="153" t="s">
        <v>3160</v>
      </c>
      <c r="C2955" s="154">
        <v>0.1</v>
      </c>
      <c r="D2955" s="154">
        <v>1.5699999999999999E-2</v>
      </c>
      <c r="E2955" s="154">
        <v>0.01</v>
      </c>
      <c r="F2955" s="155">
        <f t="shared" si="188"/>
        <v>0.6</v>
      </c>
      <c r="G2955">
        <f t="shared" si="186"/>
        <v>0.39999999999999997</v>
      </c>
      <c r="H2955">
        <f t="shared" si="187"/>
        <v>0.3</v>
      </c>
      <c r="I2955">
        <f t="shared" si="189"/>
        <v>0.44999999999999996</v>
      </c>
      <c r="J2955" s="154"/>
    </row>
    <row r="2956" spans="1:10">
      <c r="A2956" t="s">
        <v>239</v>
      </c>
      <c r="B2956" s="153" t="s">
        <v>3161</v>
      </c>
      <c r="C2956" s="154">
        <v>0.11</v>
      </c>
      <c r="D2956" s="154">
        <v>1.5699999999999999E-2</v>
      </c>
      <c r="E2956" s="154">
        <v>0.01</v>
      </c>
      <c r="F2956" s="155">
        <f t="shared" si="188"/>
        <v>0.6</v>
      </c>
      <c r="G2956">
        <f t="shared" si="186"/>
        <v>0.39999999999999997</v>
      </c>
      <c r="H2956">
        <f t="shared" si="187"/>
        <v>0.3</v>
      </c>
      <c r="I2956">
        <f t="shared" si="189"/>
        <v>0.44999999999999996</v>
      </c>
      <c r="J2956" s="154"/>
    </row>
    <row r="2957" spans="1:10">
      <c r="A2957" t="s">
        <v>239</v>
      </c>
      <c r="B2957" s="153" t="s">
        <v>3162</v>
      </c>
      <c r="C2957" s="154">
        <v>0.13</v>
      </c>
      <c r="D2957" s="154">
        <v>1.5699999999999999E-2</v>
      </c>
      <c r="E2957" s="154">
        <v>0.01</v>
      </c>
      <c r="F2957" s="155">
        <f t="shared" si="188"/>
        <v>0.6</v>
      </c>
      <c r="G2957">
        <f t="shared" si="186"/>
        <v>0.39999999999999997</v>
      </c>
      <c r="H2957">
        <f t="shared" si="187"/>
        <v>0.3</v>
      </c>
      <c r="I2957">
        <f t="shared" si="189"/>
        <v>0.44999999999999996</v>
      </c>
      <c r="J2957" s="154"/>
    </row>
    <row r="2958" spans="1:10">
      <c r="A2958" t="s">
        <v>239</v>
      </c>
      <c r="B2958" s="153" t="s">
        <v>3163</v>
      </c>
      <c r="C2958" s="154">
        <v>0.14000000000000001</v>
      </c>
      <c r="D2958" s="154">
        <v>1.5699999999999999E-2</v>
      </c>
      <c r="E2958" s="154">
        <v>0.01</v>
      </c>
      <c r="F2958" s="155">
        <f t="shared" si="188"/>
        <v>0.6</v>
      </c>
      <c r="G2958">
        <f t="shared" si="186"/>
        <v>0.39999999999999997</v>
      </c>
      <c r="H2958">
        <f t="shared" si="187"/>
        <v>0.3</v>
      </c>
      <c r="I2958">
        <f t="shared" si="189"/>
        <v>0.44999999999999996</v>
      </c>
      <c r="J2958" s="154"/>
    </row>
    <row r="2959" spans="1:10">
      <c r="A2959" t="s">
        <v>239</v>
      </c>
      <c r="B2959" s="153" t="s">
        <v>3164</v>
      </c>
      <c r="C2959" s="154">
        <v>0.61</v>
      </c>
      <c r="D2959" s="154">
        <v>0.157</v>
      </c>
      <c r="E2959" s="154">
        <v>0.01</v>
      </c>
      <c r="F2959" s="155">
        <f t="shared" si="188"/>
        <v>0.6</v>
      </c>
      <c r="G2959">
        <f t="shared" si="186"/>
        <v>0.39999999999999997</v>
      </c>
      <c r="H2959">
        <f t="shared" si="187"/>
        <v>0.3</v>
      </c>
      <c r="I2959">
        <f t="shared" si="189"/>
        <v>0.44999999999999996</v>
      </c>
      <c r="J2959" s="154"/>
    </row>
    <row r="2960" spans="1:10">
      <c r="A2960" t="s">
        <v>239</v>
      </c>
      <c r="B2960" s="153" t="s">
        <v>3165</v>
      </c>
      <c r="C2960" s="154">
        <v>1.21</v>
      </c>
      <c r="D2960" s="154">
        <v>0.157</v>
      </c>
      <c r="E2960" s="154">
        <v>0.01</v>
      </c>
      <c r="F2960" s="155">
        <f t="shared" si="188"/>
        <v>0.6</v>
      </c>
      <c r="G2960">
        <f t="shared" si="186"/>
        <v>0.39999999999999997</v>
      </c>
      <c r="H2960">
        <f t="shared" si="187"/>
        <v>0.3</v>
      </c>
      <c r="I2960">
        <f t="shared" si="189"/>
        <v>0.44999999999999996</v>
      </c>
      <c r="J2960" s="154"/>
    </row>
    <row r="2961" spans="1:10">
      <c r="A2961" t="s">
        <v>239</v>
      </c>
      <c r="B2961" s="153" t="s">
        <v>3166</v>
      </c>
      <c r="C2961" s="154">
        <v>1.44</v>
      </c>
      <c r="D2961" s="154">
        <v>0.157</v>
      </c>
      <c r="E2961" s="154">
        <v>0.01</v>
      </c>
      <c r="F2961" s="155">
        <f t="shared" si="188"/>
        <v>0.6</v>
      </c>
      <c r="G2961">
        <f t="shared" si="186"/>
        <v>0.39999999999999997</v>
      </c>
      <c r="H2961">
        <f t="shared" si="187"/>
        <v>0.3</v>
      </c>
      <c r="I2961">
        <f t="shared" si="189"/>
        <v>0.44999999999999996</v>
      </c>
      <c r="J2961" s="154"/>
    </row>
    <row r="2962" spans="1:10">
      <c r="A2962" t="s">
        <v>239</v>
      </c>
      <c r="B2962" s="153" t="s">
        <v>3167</v>
      </c>
      <c r="C2962" s="154">
        <v>1.5</v>
      </c>
      <c r="D2962" s="154">
        <v>0.157</v>
      </c>
      <c r="E2962" s="154">
        <v>0.01</v>
      </c>
      <c r="F2962" s="155">
        <f t="shared" si="188"/>
        <v>0.6</v>
      </c>
      <c r="G2962">
        <f t="shared" si="186"/>
        <v>0.39999999999999997</v>
      </c>
      <c r="H2962">
        <f t="shared" si="187"/>
        <v>0.3</v>
      </c>
      <c r="I2962">
        <f t="shared" si="189"/>
        <v>0.44999999999999996</v>
      </c>
      <c r="J2962" s="154"/>
    </row>
    <row r="2963" spans="1:10">
      <c r="A2963" t="s">
        <v>239</v>
      </c>
      <c r="B2963" s="153" t="s">
        <v>3168</v>
      </c>
      <c r="C2963" s="154">
        <v>1.79</v>
      </c>
      <c r="D2963" s="154">
        <v>0.157</v>
      </c>
      <c r="E2963" s="154">
        <v>0.01</v>
      </c>
      <c r="F2963" s="155">
        <f t="shared" si="188"/>
        <v>0.6</v>
      </c>
      <c r="G2963">
        <f t="shared" si="186"/>
        <v>0.39999999999999997</v>
      </c>
      <c r="H2963">
        <f t="shared" si="187"/>
        <v>0.3</v>
      </c>
      <c r="I2963">
        <f t="shared" si="189"/>
        <v>0.44999999999999996</v>
      </c>
      <c r="J2963" s="154"/>
    </row>
    <row r="2964" spans="1:10">
      <c r="A2964" t="s">
        <v>239</v>
      </c>
      <c r="B2964" s="153" t="s">
        <v>3169</v>
      </c>
      <c r="C2964" s="154">
        <v>2.09</v>
      </c>
      <c r="D2964" s="154">
        <v>0.157</v>
      </c>
      <c r="E2964" s="154">
        <v>0.01</v>
      </c>
      <c r="F2964" s="155">
        <f t="shared" si="188"/>
        <v>0.6</v>
      </c>
      <c r="G2964">
        <f t="shared" si="186"/>
        <v>0.39999999999999997</v>
      </c>
      <c r="H2964">
        <f t="shared" si="187"/>
        <v>0.3</v>
      </c>
      <c r="I2964">
        <f t="shared" si="189"/>
        <v>0.44999999999999996</v>
      </c>
      <c r="J2964" s="154"/>
    </row>
    <row r="2965" spans="1:10">
      <c r="A2965" t="s">
        <v>239</v>
      </c>
      <c r="B2965" s="153" t="s">
        <v>3170</v>
      </c>
      <c r="C2965" s="154">
        <v>9.86</v>
      </c>
      <c r="D2965" s="154">
        <v>0.157</v>
      </c>
      <c r="E2965" s="154">
        <v>2.8000000000000004E-2</v>
      </c>
      <c r="F2965" s="155">
        <f t="shared" si="188"/>
        <v>1.6800000000000002</v>
      </c>
      <c r="G2965">
        <f t="shared" si="186"/>
        <v>1.1200000000000001</v>
      </c>
      <c r="H2965">
        <f t="shared" si="187"/>
        <v>0.84000000000000008</v>
      </c>
      <c r="I2965">
        <f t="shared" si="189"/>
        <v>1.2600000000000002</v>
      </c>
      <c r="J2965" s="154"/>
    </row>
    <row r="2966" spans="1:10">
      <c r="A2966" t="s">
        <v>239</v>
      </c>
      <c r="B2966" s="153" t="s">
        <v>3171</v>
      </c>
      <c r="C2966" s="154">
        <v>12</v>
      </c>
      <c r="D2966" s="154">
        <v>0.157</v>
      </c>
      <c r="E2966" s="154">
        <v>3.2000000000000001E-2</v>
      </c>
      <c r="F2966" s="155">
        <f t="shared" si="188"/>
        <v>1.92</v>
      </c>
      <c r="G2966">
        <f t="shared" si="186"/>
        <v>1.2799999999999998</v>
      </c>
      <c r="H2966">
        <f t="shared" si="187"/>
        <v>0.96</v>
      </c>
      <c r="I2966">
        <f t="shared" si="189"/>
        <v>1.44</v>
      </c>
      <c r="J2966" s="154"/>
    </row>
    <row r="2967" spans="1:10">
      <c r="A2967" t="s">
        <v>239</v>
      </c>
      <c r="B2967" s="153" t="s">
        <v>3172</v>
      </c>
      <c r="C2967" s="154">
        <v>11.86</v>
      </c>
      <c r="D2967" s="154">
        <v>0.157</v>
      </c>
      <c r="E2967" s="154">
        <v>3.2000000000000001E-2</v>
      </c>
      <c r="F2967" s="155">
        <f t="shared" si="188"/>
        <v>1.92</v>
      </c>
      <c r="G2967">
        <f t="shared" si="186"/>
        <v>1.2799999999999998</v>
      </c>
      <c r="H2967">
        <f t="shared" si="187"/>
        <v>0.96</v>
      </c>
      <c r="I2967">
        <f t="shared" si="189"/>
        <v>1.44</v>
      </c>
      <c r="J2967" s="154"/>
    </row>
    <row r="2968" spans="1:10">
      <c r="A2968" t="s">
        <v>239</v>
      </c>
      <c r="B2968" s="153" t="s">
        <v>3173</v>
      </c>
      <c r="C2968" s="154">
        <v>12.95</v>
      </c>
      <c r="D2968" s="154">
        <v>0.157</v>
      </c>
      <c r="E2968" s="154">
        <v>3.5999999999999997E-2</v>
      </c>
      <c r="F2968" s="155">
        <f t="shared" si="188"/>
        <v>2.1599999999999997</v>
      </c>
      <c r="G2968">
        <f t="shared" si="186"/>
        <v>1.4399999999999997</v>
      </c>
      <c r="H2968">
        <f t="shared" si="187"/>
        <v>1.0799999999999998</v>
      </c>
      <c r="I2968">
        <f t="shared" si="189"/>
        <v>1.6199999999999997</v>
      </c>
      <c r="J2968" s="154"/>
    </row>
    <row r="2969" spans="1:10">
      <c r="A2969" t="s">
        <v>239</v>
      </c>
      <c r="B2969" s="153" t="s">
        <v>3174</v>
      </c>
      <c r="C2969" s="154">
        <v>2.37</v>
      </c>
      <c r="D2969" s="154">
        <v>0.157</v>
      </c>
      <c r="E2969" s="154">
        <v>0.01</v>
      </c>
      <c r="F2969" s="155">
        <f t="shared" si="188"/>
        <v>0.6</v>
      </c>
      <c r="G2969">
        <f t="shared" si="186"/>
        <v>0.39999999999999997</v>
      </c>
      <c r="H2969">
        <f t="shared" si="187"/>
        <v>0.3</v>
      </c>
      <c r="I2969">
        <f t="shared" si="189"/>
        <v>0.44999999999999996</v>
      </c>
      <c r="J2969" s="154"/>
    </row>
    <row r="2970" spans="1:10">
      <c r="A2970" t="s">
        <v>239</v>
      </c>
      <c r="B2970" s="153" t="s">
        <v>3175</v>
      </c>
      <c r="C2970" s="154">
        <v>2.59</v>
      </c>
      <c r="D2970" s="154">
        <v>0.157</v>
      </c>
      <c r="E2970" s="154">
        <v>0.01</v>
      </c>
      <c r="F2970" s="155">
        <f t="shared" si="188"/>
        <v>0.6</v>
      </c>
      <c r="G2970">
        <f t="shared" si="186"/>
        <v>0.39999999999999997</v>
      </c>
      <c r="H2970">
        <f t="shared" si="187"/>
        <v>0.3</v>
      </c>
      <c r="I2970">
        <f t="shared" si="189"/>
        <v>0.44999999999999996</v>
      </c>
      <c r="J2970" s="154"/>
    </row>
    <row r="2971" spans="1:10">
      <c r="A2971" t="s">
        <v>239</v>
      </c>
      <c r="B2971" s="153" t="s">
        <v>3176</v>
      </c>
      <c r="C2971" s="154">
        <v>2.93</v>
      </c>
      <c r="D2971" s="154">
        <v>0.157</v>
      </c>
      <c r="E2971" s="154">
        <v>0.01</v>
      </c>
      <c r="F2971" s="155">
        <f t="shared" si="188"/>
        <v>0.6</v>
      </c>
      <c r="G2971">
        <f t="shared" si="186"/>
        <v>0.39999999999999997</v>
      </c>
      <c r="H2971">
        <f t="shared" si="187"/>
        <v>0.3</v>
      </c>
      <c r="I2971">
        <f t="shared" si="189"/>
        <v>0.44999999999999996</v>
      </c>
      <c r="J2971" s="154"/>
    </row>
    <row r="2972" spans="1:10">
      <c r="A2972" t="s">
        <v>239</v>
      </c>
      <c r="B2972" s="153" t="s">
        <v>3177</v>
      </c>
      <c r="C2972" s="154">
        <v>3.48</v>
      </c>
      <c r="D2972" s="154">
        <v>0.157</v>
      </c>
      <c r="E2972" s="154">
        <v>0.01</v>
      </c>
      <c r="F2972" s="155">
        <f t="shared" si="188"/>
        <v>0.6</v>
      </c>
      <c r="G2972">
        <f t="shared" si="186"/>
        <v>0.39999999999999997</v>
      </c>
      <c r="H2972">
        <f t="shared" si="187"/>
        <v>0.3</v>
      </c>
      <c r="I2972">
        <f t="shared" si="189"/>
        <v>0.44999999999999996</v>
      </c>
      <c r="J2972" s="154"/>
    </row>
    <row r="2973" spans="1:10">
      <c r="A2973" t="s">
        <v>239</v>
      </c>
      <c r="B2973" s="153" t="s">
        <v>3178</v>
      </c>
      <c r="C2973" s="154">
        <v>4.01</v>
      </c>
      <c r="D2973" s="154">
        <v>0.157</v>
      </c>
      <c r="E2973" s="154">
        <v>1.2E-2</v>
      </c>
      <c r="F2973" s="155">
        <f t="shared" si="188"/>
        <v>0.72</v>
      </c>
      <c r="G2973">
        <f t="shared" si="186"/>
        <v>0.48</v>
      </c>
      <c r="H2973">
        <f t="shared" si="187"/>
        <v>0.36</v>
      </c>
      <c r="I2973">
        <f t="shared" si="189"/>
        <v>0.54</v>
      </c>
      <c r="J2973" s="154"/>
    </row>
    <row r="2974" spans="1:10">
      <c r="A2974" t="s">
        <v>239</v>
      </c>
      <c r="B2974" s="153" t="s">
        <v>3179</v>
      </c>
      <c r="C2974" s="154">
        <v>4.54</v>
      </c>
      <c r="D2974" s="154">
        <v>0.157</v>
      </c>
      <c r="E2974" s="154">
        <v>1.2E-2</v>
      </c>
      <c r="F2974" s="155">
        <f t="shared" si="188"/>
        <v>0.72</v>
      </c>
      <c r="G2974">
        <f t="shared" si="186"/>
        <v>0.48</v>
      </c>
      <c r="H2974">
        <f t="shared" si="187"/>
        <v>0.36</v>
      </c>
      <c r="I2974">
        <f t="shared" si="189"/>
        <v>0.54</v>
      </c>
      <c r="J2974" s="154"/>
    </row>
    <row r="2975" spans="1:10">
      <c r="A2975" t="s">
        <v>239</v>
      </c>
      <c r="B2975" s="153" t="s">
        <v>3180</v>
      </c>
      <c r="C2975" s="154">
        <v>5.05</v>
      </c>
      <c r="D2975" s="154">
        <v>0.157</v>
      </c>
      <c r="E2975" s="154">
        <v>1.6E-2</v>
      </c>
      <c r="F2975" s="155">
        <f t="shared" si="188"/>
        <v>0.96</v>
      </c>
      <c r="G2975">
        <f t="shared" si="186"/>
        <v>0.6399999999999999</v>
      </c>
      <c r="H2975">
        <f t="shared" si="187"/>
        <v>0.48</v>
      </c>
      <c r="I2975">
        <f t="shared" si="189"/>
        <v>0.72</v>
      </c>
      <c r="J2975" s="154"/>
    </row>
    <row r="2976" spans="1:10">
      <c r="A2976" t="s">
        <v>239</v>
      </c>
      <c r="B2976" s="153" t="s">
        <v>3181</v>
      </c>
      <c r="C2976" s="154">
        <v>5.3</v>
      </c>
      <c r="D2976" s="154">
        <v>0.157</v>
      </c>
      <c r="E2976" s="154">
        <v>1.6E-2</v>
      </c>
      <c r="F2976" s="155">
        <f t="shared" si="188"/>
        <v>0.96</v>
      </c>
      <c r="G2976">
        <f t="shared" si="186"/>
        <v>0.6399999999999999</v>
      </c>
      <c r="H2976">
        <f t="shared" si="187"/>
        <v>0.48</v>
      </c>
      <c r="I2976">
        <f t="shared" si="189"/>
        <v>0.72</v>
      </c>
      <c r="J2976" s="154"/>
    </row>
    <row r="2977" spans="1:10">
      <c r="A2977" t="s">
        <v>239</v>
      </c>
      <c r="B2977" s="153" t="s">
        <v>3182</v>
      </c>
      <c r="C2977" s="154">
        <v>6.1</v>
      </c>
      <c r="D2977" s="154">
        <v>0.157</v>
      </c>
      <c r="E2977" s="154">
        <v>1.6E-2</v>
      </c>
      <c r="F2977" s="155">
        <f t="shared" si="188"/>
        <v>0.96</v>
      </c>
      <c r="G2977">
        <f t="shared" si="186"/>
        <v>0.6399999999999999</v>
      </c>
      <c r="H2977">
        <f t="shared" si="187"/>
        <v>0.48</v>
      </c>
      <c r="I2977">
        <f t="shared" si="189"/>
        <v>0.72</v>
      </c>
      <c r="J2977" s="154"/>
    </row>
    <row r="2978" spans="1:10">
      <c r="A2978" t="s">
        <v>239</v>
      </c>
      <c r="B2978" s="153" t="s">
        <v>3183</v>
      </c>
      <c r="C2978" s="154">
        <v>6.04</v>
      </c>
      <c r="D2978" s="154">
        <v>0.157</v>
      </c>
      <c r="E2978" s="154">
        <v>1.6E-2</v>
      </c>
      <c r="F2978" s="155">
        <f t="shared" si="188"/>
        <v>0.96</v>
      </c>
      <c r="G2978">
        <f t="shared" si="186"/>
        <v>0.6399999999999999</v>
      </c>
      <c r="H2978">
        <f t="shared" si="187"/>
        <v>0.48</v>
      </c>
      <c r="I2978">
        <f t="shared" si="189"/>
        <v>0.72</v>
      </c>
      <c r="J2978" s="154"/>
    </row>
    <row r="2979" spans="1:10">
      <c r="A2979" t="s">
        <v>239</v>
      </c>
      <c r="B2979" s="153" t="s">
        <v>3184</v>
      </c>
      <c r="C2979" s="154">
        <v>6.51</v>
      </c>
      <c r="D2979" s="154">
        <v>0.157</v>
      </c>
      <c r="E2979" s="154">
        <v>0.02</v>
      </c>
      <c r="F2979" s="155">
        <f t="shared" si="188"/>
        <v>1.2</v>
      </c>
      <c r="G2979">
        <f t="shared" si="186"/>
        <v>0.79999999999999993</v>
      </c>
      <c r="H2979">
        <f t="shared" si="187"/>
        <v>0.6</v>
      </c>
      <c r="I2979">
        <f t="shared" si="189"/>
        <v>0.89999999999999991</v>
      </c>
      <c r="J2979" s="154"/>
    </row>
    <row r="2980" spans="1:10">
      <c r="A2980" t="s">
        <v>239</v>
      </c>
      <c r="B2980" s="153" t="s">
        <v>3185</v>
      </c>
      <c r="C2980" s="154">
        <v>6.97</v>
      </c>
      <c r="D2980" s="154">
        <v>0.157</v>
      </c>
      <c r="E2980" s="154">
        <v>0.02</v>
      </c>
      <c r="F2980" s="155">
        <f t="shared" si="188"/>
        <v>1.2</v>
      </c>
      <c r="G2980">
        <f t="shared" si="186"/>
        <v>0.79999999999999993</v>
      </c>
      <c r="H2980">
        <f t="shared" si="187"/>
        <v>0.6</v>
      </c>
      <c r="I2980">
        <f t="shared" si="189"/>
        <v>0.89999999999999991</v>
      </c>
      <c r="J2980" s="154"/>
    </row>
    <row r="2981" spans="1:10">
      <c r="A2981" t="s">
        <v>239</v>
      </c>
      <c r="B2981" s="153" t="s">
        <v>3186</v>
      </c>
      <c r="C2981" s="154">
        <v>7.9</v>
      </c>
      <c r="D2981" s="154">
        <v>0.157</v>
      </c>
      <c r="E2981" s="154">
        <v>2.4E-2</v>
      </c>
      <c r="F2981" s="155">
        <f t="shared" si="188"/>
        <v>1.44</v>
      </c>
      <c r="G2981">
        <f t="shared" si="186"/>
        <v>0.96</v>
      </c>
      <c r="H2981">
        <f t="shared" si="187"/>
        <v>0.72</v>
      </c>
      <c r="I2981">
        <f t="shared" si="189"/>
        <v>1.08</v>
      </c>
      <c r="J2981" s="154"/>
    </row>
    <row r="2982" spans="1:10">
      <c r="A2982" t="s">
        <v>239</v>
      </c>
      <c r="B2982" s="153" t="s">
        <v>3187</v>
      </c>
      <c r="C2982" s="154">
        <v>7.86</v>
      </c>
      <c r="D2982" s="154">
        <v>0.157</v>
      </c>
      <c r="E2982" s="154">
        <v>2.4E-2</v>
      </c>
      <c r="F2982" s="155">
        <f t="shared" si="188"/>
        <v>1.44</v>
      </c>
      <c r="G2982">
        <f t="shared" si="186"/>
        <v>0.96</v>
      </c>
      <c r="H2982">
        <f t="shared" si="187"/>
        <v>0.72</v>
      </c>
      <c r="I2982">
        <f t="shared" si="189"/>
        <v>1.08</v>
      </c>
      <c r="J2982" s="154"/>
    </row>
    <row r="2983" spans="1:10">
      <c r="A2983" t="s">
        <v>239</v>
      </c>
      <c r="B2983" s="153" t="s">
        <v>3188</v>
      </c>
      <c r="C2983" s="154">
        <v>8.2899999999999991</v>
      </c>
      <c r="D2983" s="154">
        <v>0.157</v>
      </c>
      <c r="E2983" s="154">
        <v>2.4E-2</v>
      </c>
      <c r="F2983" s="155">
        <f t="shared" si="188"/>
        <v>1.44</v>
      </c>
      <c r="G2983">
        <f t="shared" si="186"/>
        <v>0.96</v>
      </c>
      <c r="H2983">
        <f t="shared" si="187"/>
        <v>0.72</v>
      </c>
      <c r="I2983">
        <f t="shared" si="189"/>
        <v>1.08</v>
      </c>
      <c r="J2983" s="154"/>
    </row>
    <row r="2984" spans="1:10">
      <c r="A2984" t="s">
        <v>239</v>
      </c>
      <c r="B2984" s="153" t="s">
        <v>3189</v>
      </c>
      <c r="C2984" s="154">
        <v>9.6</v>
      </c>
      <c r="D2984" s="154">
        <v>0.157</v>
      </c>
      <c r="E2984" s="154">
        <v>2.8000000000000004E-2</v>
      </c>
      <c r="F2984" s="155">
        <f t="shared" si="188"/>
        <v>1.6800000000000002</v>
      </c>
      <c r="G2984">
        <f t="shared" si="186"/>
        <v>1.1200000000000001</v>
      </c>
      <c r="H2984">
        <f t="shared" si="187"/>
        <v>0.84000000000000008</v>
      </c>
      <c r="I2984">
        <f t="shared" si="189"/>
        <v>1.2600000000000002</v>
      </c>
      <c r="J2984" s="154"/>
    </row>
    <row r="2985" spans="1:10">
      <c r="A2985" t="s">
        <v>239</v>
      </c>
      <c r="B2985" s="153" t="s">
        <v>3190</v>
      </c>
      <c r="C2985" s="154">
        <v>135</v>
      </c>
      <c r="D2985" s="154">
        <v>1.5951200000000001</v>
      </c>
      <c r="E2985" s="154">
        <v>0.38</v>
      </c>
      <c r="F2985" s="155">
        <f t="shared" si="188"/>
        <v>22.8</v>
      </c>
      <c r="G2985">
        <f t="shared" si="186"/>
        <v>15.2</v>
      </c>
      <c r="H2985">
        <f t="shared" si="187"/>
        <v>11.4</v>
      </c>
      <c r="I2985">
        <f t="shared" si="189"/>
        <v>17.100000000000001</v>
      </c>
      <c r="J2985" s="154"/>
    </row>
    <row r="2986" spans="1:10">
      <c r="A2986" t="s">
        <v>239</v>
      </c>
      <c r="B2986" s="153" t="s">
        <v>3191</v>
      </c>
      <c r="C2986" s="154">
        <v>153</v>
      </c>
      <c r="D2986" s="154">
        <v>1.5951200000000001</v>
      </c>
      <c r="E2986" s="154">
        <v>0.42800000000000005</v>
      </c>
      <c r="F2986" s="155">
        <f t="shared" si="188"/>
        <v>25.680000000000003</v>
      </c>
      <c r="G2986">
        <f t="shared" si="186"/>
        <v>17.12</v>
      </c>
      <c r="H2986">
        <f t="shared" si="187"/>
        <v>12.840000000000002</v>
      </c>
      <c r="I2986">
        <f t="shared" si="189"/>
        <v>19.260000000000002</v>
      </c>
      <c r="J2986" s="154"/>
    </row>
    <row r="2987" spans="1:10">
      <c r="A2987" t="s">
        <v>239</v>
      </c>
      <c r="B2987" s="153" t="s">
        <v>3192</v>
      </c>
      <c r="C2987" s="154">
        <v>194</v>
      </c>
      <c r="D2987" s="154">
        <v>1.5951200000000001</v>
      </c>
      <c r="E2987" s="154">
        <v>0.54400000000000004</v>
      </c>
      <c r="F2987" s="155">
        <f t="shared" si="188"/>
        <v>32.64</v>
      </c>
      <c r="G2987">
        <f t="shared" si="186"/>
        <v>21.759999999999998</v>
      </c>
      <c r="H2987">
        <f t="shared" si="187"/>
        <v>16.32</v>
      </c>
      <c r="I2987">
        <f t="shared" si="189"/>
        <v>24.48</v>
      </c>
      <c r="J2987" s="154"/>
    </row>
    <row r="2988" spans="1:10">
      <c r="A2988" t="s">
        <v>239</v>
      </c>
      <c r="B2988" s="153" t="s">
        <v>3193</v>
      </c>
      <c r="C2988" s="154">
        <v>298</v>
      </c>
      <c r="D2988" s="154">
        <v>1.5951200000000001</v>
      </c>
      <c r="E2988" s="154">
        <v>0.83599999999999997</v>
      </c>
      <c r="F2988" s="155">
        <f t="shared" si="188"/>
        <v>50.16</v>
      </c>
      <c r="G2988">
        <f t="shared" si="186"/>
        <v>33.44</v>
      </c>
      <c r="H2988">
        <f t="shared" si="187"/>
        <v>25.08</v>
      </c>
      <c r="I2988">
        <f t="shared" si="189"/>
        <v>37.619999999999997</v>
      </c>
      <c r="J2988" s="154"/>
    </row>
    <row r="2989" spans="1:10">
      <c r="A2989" t="s">
        <v>239</v>
      </c>
      <c r="B2989" s="153" t="s">
        <v>3194</v>
      </c>
      <c r="C2989" s="154">
        <v>331</v>
      </c>
      <c r="D2989" s="154">
        <v>1.5951200000000001</v>
      </c>
      <c r="E2989" s="154">
        <v>0.92799999999999994</v>
      </c>
      <c r="F2989" s="155">
        <f t="shared" si="188"/>
        <v>55.679999999999993</v>
      </c>
      <c r="G2989">
        <f t="shared" si="186"/>
        <v>37.11999999999999</v>
      </c>
      <c r="H2989">
        <f t="shared" si="187"/>
        <v>27.839999999999996</v>
      </c>
      <c r="I2989">
        <f t="shared" si="189"/>
        <v>41.759999999999991</v>
      </c>
      <c r="J2989" s="154"/>
    </row>
    <row r="2990" spans="1:10">
      <c r="A2990" t="s">
        <v>239</v>
      </c>
      <c r="B2990" s="153" t="s">
        <v>3195</v>
      </c>
      <c r="C2990" s="154">
        <v>354</v>
      </c>
      <c r="D2990" s="154">
        <v>1.5951200000000001</v>
      </c>
      <c r="E2990" s="154">
        <v>0.99199999999999999</v>
      </c>
      <c r="F2990" s="155">
        <f t="shared" si="188"/>
        <v>59.519999999999996</v>
      </c>
      <c r="G2990">
        <f t="shared" si="186"/>
        <v>39.679999999999993</v>
      </c>
      <c r="H2990">
        <f t="shared" si="187"/>
        <v>29.759999999999998</v>
      </c>
      <c r="I2990">
        <f t="shared" si="189"/>
        <v>44.64</v>
      </c>
      <c r="J2990" s="154"/>
    </row>
    <row r="2991" spans="1:10">
      <c r="A2991" t="s">
        <v>239</v>
      </c>
      <c r="B2991" s="153" t="s">
        <v>3196</v>
      </c>
      <c r="C2991" s="154">
        <v>55.9</v>
      </c>
      <c r="D2991" s="154">
        <v>1.5951200000000001</v>
      </c>
      <c r="E2991" s="154">
        <v>0.156</v>
      </c>
      <c r="F2991" s="155">
        <f t="shared" si="188"/>
        <v>9.36</v>
      </c>
      <c r="G2991">
        <f t="shared" si="186"/>
        <v>6.2399999999999993</v>
      </c>
      <c r="H2991">
        <f t="shared" si="187"/>
        <v>4.68</v>
      </c>
      <c r="I2991">
        <f t="shared" si="189"/>
        <v>7.02</v>
      </c>
      <c r="J2991" s="154"/>
    </row>
    <row r="2992" spans="1:10">
      <c r="A2992" t="s">
        <v>239</v>
      </c>
      <c r="B2992" s="153" t="s">
        <v>3197</v>
      </c>
      <c r="C2992" s="154">
        <v>462</v>
      </c>
      <c r="D2992" s="154">
        <v>1.5951200000000001</v>
      </c>
      <c r="E2992" s="154">
        <v>1.292</v>
      </c>
      <c r="F2992" s="155">
        <f t="shared" si="188"/>
        <v>77.52</v>
      </c>
      <c r="G2992">
        <f t="shared" si="186"/>
        <v>51.679999999999993</v>
      </c>
      <c r="H2992">
        <f t="shared" si="187"/>
        <v>38.76</v>
      </c>
      <c r="I2992">
        <f t="shared" si="189"/>
        <v>58.14</v>
      </c>
      <c r="J2992" s="154"/>
    </row>
    <row r="2993" spans="1:10">
      <c r="A2993" t="s">
        <v>239</v>
      </c>
      <c r="B2993" s="153" t="s">
        <v>3198</v>
      </c>
      <c r="C2993" s="154">
        <v>87.7</v>
      </c>
      <c r="D2993" s="154">
        <v>1.5951200000000001</v>
      </c>
      <c r="E2993" s="154">
        <v>0.24399999999999999</v>
      </c>
      <c r="F2993" s="155">
        <f t="shared" si="188"/>
        <v>14.64</v>
      </c>
      <c r="G2993">
        <f t="shared" si="186"/>
        <v>9.76</v>
      </c>
      <c r="H2993">
        <f t="shared" si="187"/>
        <v>7.32</v>
      </c>
      <c r="I2993">
        <f t="shared" si="189"/>
        <v>10.98</v>
      </c>
      <c r="J2993" s="154"/>
    </row>
    <row r="2994" spans="1:10">
      <c r="A2994" t="s">
        <v>239</v>
      </c>
      <c r="B2994" s="153" t="s">
        <v>3199</v>
      </c>
      <c r="C2994" s="154">
        <v>108</v>
      </c>
      <c r="D2994" s="154">
        <v>1.5951200000000001</v>
      </c>
      <c r="E2994" s="154">
        <v>0.30399999999999999</v>
      </c>
      <c r="F2994" s="155">
        <f t="shared" si="188"/>
        <v>18.239999999999998</v>
      </c>
      <c r="G2994">
        <f t="shared" si="186"/>
        <v>12.159999999999998</v>
      </c>
      <c r="H2994">
        <f t="shared" si="187"/>
        <v>9.1199999999999992</v>
      </c>
      <c r="I2994">
        <f t="shared" si="189"/>
        <v>13.68</v>
      </c>
      <c r="J2994" s="154"/>
    </row>
    <row r="2995" spans="1:10">
      <c r="A2995" t="s">
        <v>239</v>
      </c>
      <c r="B2995" s="153" t="s">
        <v>3200</v>
      </c>
      <c r="C2995" s="154">
        <v>117</v>
      </c>
      <c r="D2995" s="154">
        <v>1.6</v>
      </c>
      <c r="E2995" s="154">
        <v>0.32799999999999996</v>
      </c>
      <c r="F2995" s="155">
        <f t="shared" si="188"/>
        <v>19.679999999999996</v>
      </c>
      <c r="G2995">
        <f t="shared" si="186"/>
        <v>13.119999999999997</v>
      </c>
      <c r="H2995">
        <f t="shared" si="187"/>
        <v>9.8399999999999981</v>
      </c>
      <c r="I2995">
        <f t="shared" si="189"/>
        <v>14.759999999999998</v>
      </c>
      <c r="J2995" s="154"/>
    </row>
    <row r="2996" spans="1:10">
      <c r="A2996" t="s">
        <v>239</v>
      </c>
      <c r="B2996" s="153" t="s">
        <v>3201</v>
      </c>
      <c r="C2996" s="154">
        <v>1.83</v>
      </c>
      <c r="D2996" s="154">
        <v>0.16014</v>
      </c>
      <c r="E2996" s="154">
        <v>0.01</v>
      </c>
      <c r="F2996" s="155">
        <f t="shared" si="188"/>
        <v>0.6</v>
      </c>
      <c r="G2996">
        <f t="shared" si="186"/>
        <v>0.39999999999999997</v>
      </c>
      <c r="H2996">
        <f t="shared" si="187"/>
        <v>0.3</v>
      </c>
      <c r="I2996">
        <f t="shared" si="189"/>
        <v>0.44999999999999996</v>
      </c>
      <c r="J2996" s="154"/>
    </row>
    <row r="2997" spans="1:10">
      <c r="A2997" t="s">
        <v>239</v>
      </c>
      <c r="B2997" s="153" t="s">
        <v>3202</v>
      </c>
      <c r="C2997" s="154">
        <v>2.13</v>
      </c>
      <c r="D2997" s="154">
        <v>0.16014</v>
      </c>
      <c r="E2997" s="154">
        <v>0.01</v>
      </c>
      <c r="F2997" s="155">
        <f t="shared" si="188"/>
        <v>0.6</v>
      </c>
      <c r="G2997">
        <f t="shared" si="186"/>
        <v>0.39999999999999997</v>
      </c>
      <c r="H2997">
        <f t="shared" si="187"/>
        <v>0.3</v>
      </c>
      <c r="I2997">
        <f t="shared" si="189"/>
        <v>0.44999999999999996</v>
      </c>
      <c r="J2997" s="154"/>
    </row>
    <row r="2998" spans="1:10">
      <c r="A2998" t="s">
        <v>239</v>
      </c>
      <c r="B2998" s="153" t="s">
        <v>3203</v>
      </c>
      <c r="C2998" s="154">
        <v>2.42</v>
      </c>
      <c r="D2998" s="154">
        <v>0.16014</v>
      </c>
      <c r="E2998" s="154">
        <v>0.01</v>
      </c>
      <c r="F2998" s="155">
        <f t="shared" si="188"/>
        <v>0.6</v>
      </c>
      <c r="G2998">
        <f t="shared" si="186"/>
        <v>0.39999999999999997</v>
      </c>
      <c r="H2998">
        <f t="shared" si="187"/>
        <v>0.3</v>
      </c>
      <c r="I2998">
        <f t="shared" si="189"/>
        <v>0.44999999999999996</v>
      </c>
      <c r="J2998" s="154"/>
    </row>
    <row r="2999" spans="1:10">
      <c r="A2999" t="s">
        <v>239</v>
      </c>
      <c r="B2999" s="153" t="s">
        <v>3204</v>
      </c>
      <c r="C2999" s="154">
        <v>2.99</v>
      </c>
      <c r="D2999" s="154">
        <v>0.16014</v>
      </c>
      <c r="E2999" s="154">
        <v>0.01</v>
      </c>
      <c r="F2999" s="155">
        <f t="shared" si="188"/>
        <v>0.6</v>
      </c>
      <c r="G2999">
        <f t="shared" si="186"/>
        <v>0.39999999999999997</v>
      </c>
      <c r="H2999">
        <f t="shared" si="187"/>
        <v>0.3</v>
      </c>
      <c r="I2999">
        <f t="shared" si="189"/>
        <v>0.44999999999999996</v>
      </c>
      <c r="J2999" s="154"/>
    </row>
    <row r="3000" spans="1:10">
      <c r="A3000" t="s">
        <v>239</v>
      </c>
      <c r="B3000" s="153" t="s">
        <v>3205</v>
      </c>
      <c r="C3000" s="154">
        <v>3.1</v>
      </c>
      <c r="D3000" s="154">
        <v>0.16014</v>
      </c>
      <c r="E3000" s="154">
        <v>0.01</v>
      </c>
      <c r="F3000" s="155">
        <f t="shared" si="188"/>
        <v>0.6</v>
      </c>
      <c r="G3000">
        <f t="shared" si="186"/>
        <v>0.39999999999999997</v>
      </c>
      <c r="H3000">
        <f t="shared" si="187"/>
        <v>0.3</v>
      </c>
      <c r="I3000">
        <f t="shared" si="189"/>
        <v>0.44999999999999996</v>
      </c>
      <c r="J3000" s="154"/>
    </row>
    <row r="3001" spans="1:10">
      <c r="A3001" t="s">
        <v>239</v>
      </c>
      <c r="B3001" s="153" t="s">
        <v>3206</v>
      </c>
      <c r="C3001" s="154">
        <v>3.44</v>
      </c>
      <c r="D3001" s="154">
        <v>0.16014</v>
      </c>
      <c r="E3001" s="154">
        <v>0.01</v>
      </c>
      <c r="F3001" s="155">
        <f t="shared" si="188"/>
        <v>0.6</v>
      </c>
      <c r="G3001">
        <f t="shared" si="186"/>
        <v>0.39999999999999997</v>
      </c>
      <c r="H3001">
        <f t="shared" si="187"/>
        <v>0.3</v>
      </c>
      <c r="I3001">
        <f t="shared" si="189"/>
        <v>0.44999999999999996</v>
      </c>
      <c r="J3001" s="154"/>
    </row>
    <row r="3002" spans="1:10">
      <c r="A3002" t="s">
        <v>239</v>
      </c>
      <c r="B3002" s="153" t="s">
        <v>3207</v>
      </c>
      <c r="C3002" s="154">
        <v>3.55</v>
      </c>
      <c r="D3002" s="154">
        <v>0.16014</v>
      </c>
      <c r="E3002" s="154">
        <v>0.01</v>
      </c>
      <c r="F3002" s="155">
        <f t="shared" si="188"/>
        <v>0.6</v>
      </c>
      <c r="G3002">
        <f t="shared" si="186"/>
        <v>0.39999999999999997</v>
      </c>
      <c r="H3002">
        <f t="shared" si="187"/>
        <v>0.3</v>
      </c>
      <c r="I3002">
        <f t="shared" si="189"/>
        <v>0.44999999999999996</v>
      </c>
      <c r="J3002" s="154"/>
    </row>
    <row r="3003" spans="1:10">
      <c r="A3003" t="s">
        <v>239</v>
      </c>
      <c r="B3003" s="153" t="s">
        <v>3208</v>
      </c>
      <c r="C3003" s="154">
        <v>3.77</v>
      </c>
      <c r="D3003" s="154">
        <v>0.16014</v>
      </c>
      <c r="E3003" s="154">
        <v>1.2E-2</v>
      </c>
      <c r="F3003" s="155">
        <f t="shared" si="188"/>
        <v>0.72</v>
      </c>
      <c r="G3003">
        <f t="shared" si="186"/>
        <v>0.48</v>
      </c>
      <c r="H3003">
        <f t="shared" si="187"/>
        <v>0.36</v>
      </c>
      <c r="I3003">
        <f t="shared" si="189"/>
        <v>0.54</v>
      </c>
      <c r="J3003" s="154"/>
    </row>
    <row r="3004" spans="1:10">
      <c r="A3004" t="s">
        <v>239</v>
      </c>
      <c r="B3004" s="153" t="s">
        <v>3209</v>
      </c>
      <c r="C3004" s="154">
        <v>4.21</v>
      </c>
      <c r="D3004" s="154">
        <v>0.16014</v>
      </c>
      <c r="E3004" s="154">
        <v>1.2E-2</v>
      </c>
      <c r="F3004" s="155">
        <f t="shared" si="188"/>
        <v>0.72</v>
      </c>
      <c r="G3004">
        <f t="shared" si="186"/>
        <v>0.48</v>
      </c>
      <c r="H3004">
        <f t="shared" si="187"/>
        <v>0.36</v>
      </c>
      <c r="I3004">
        <f t="shared" si="189"/>
        <v>0.54</v>
      </c>
      <c r="J3004" s="154"/>
    </row>
    <row r="3005" spans="1:10">
      <c r="A3005" t="s">
        <v>239</v>
      </c>
      <c r="B3005" s="153" t="s">
        <v>3210</v>
      </c>
      <c r="C3005" s="154">
        <v>4.6399999999999997</v>
      </c>
      <c r="D3005" s="154">
        <v>0.16014</v>
      </c>
      <c r="E3005" s="154">
        <v>1.2E-2</v>
      </c>
      <c r="F3005" s="155">
        <f t="shared" si="188"/>
        <v>0.72</v>
      </c>
      <c r="G3005">
        <f t="shared" si="186"/>
        <v>0.48</v>
      </c>
      <c r="H3005">
        <f t="shared" si="187"/>
        <v>0.36</v>
      </c>
      <c r="I3005">
        <f t="shared" si="189"/>
        <v>0.54</v>
      </c>
      <c r="J3005" s="154"/>
    </row>
    <row r="3006" spans="1:10">
      <c r="A3006" t="s">
        <v>239</v>
      </c>
      <c r="B3006" s="153" t="s">
        <v>3210</v>
      </c>
      <c r="C3006" s="154">
        <v>4.6399999999999997</v>
      </c>
      <c r="D3006" s="154">
        <v>0.16014</v>
      </c>
      <c r="E3006" s="154">
        <v>1.2E-2</v>
      </c>
      <c r="F3006" s="155">
        <f t="shared" si="188"/>
        <v>0.72</v>
      </c>
      <c r="G3006">
        <f t="shared" si="186"/>
        <v>0.48</v>
      </c>
      <c r="H3006">
        <f t="shared" si="187"/>
        <v>0.36</v>
      </c>
      <c r="I3006">
        <f t="shared" si="189"/>
        <v>0.54</v>
      </c>
      <c r="J3006" s="154"/>
    </row>
    <row r="3007" spans="1:10">
      <c r="A3007" t="s">
        <v>239</v>
      </c>
      <c r="B3007" s="153" t="s">
        <v>3211</v>
      </c>
      <c r="C3007" s="154">
        <v>5.16</v>
      </c>
      <c r="D3007" s="154">
        <v>0.16014</v>
      </c>
      <c r="E3007" s="154">
        <v>1.6E-2</v>
      </c>
      <c r="F3007" s="155">
        <f t="shared" si="188"/>
        <v>0.96</v>
      </c>
      <c r="G3007">
        <f t="shared" si="186"/>
        <v>0.6399999999999999</v>
      </c>
      <c r="H3007">
        <f t="shared" si="187"/>
        <v>0.48</v>
      </c>
      <c r="I3007">
        <f t="shared" si="189"/>
        <v>0.72</v>
      </c>
      <c r="J3007" s="154"/>
    </row>
    <row r="3008" spans="1:10">
      <c r="A3008" t="s">
        <v>239</v>
      </c>
      <c r="B3008" s="153" t="s">
        <v>3212</v>
      </c>
      <c r="C3008" s="154">
        <v>5.67</v>
      </c>
      <c r="D3008" s="154">
        <v>0.16014</v>
      </c>
      <c r="E3008" s="154">
        <v>1.6E-2</v>
      </c>
      <c r="F3008" s="155">
        <f t="shared" si="188"/>
        <v>0.96</v>
      </c>
      <c r="G3008">
        <f t="shared" si="186"/>
        <v>0.6399999999999999</v>
      </c>
      <c r="H3008">
        <f t="shared" si="187"/>
        <v>0.48</v>
      </c>
      <c r="I3008">
        <f t="shared" si="189"/>
        <v>0.72</v>
      </c>
      <c r="J3008" s="154"/>
    </row>
    <row r="3009" spans="1:10">
      <c r="A3009" t="s">
        <v>239</v>
      </c>
      <c r="B3009" s="153" t="s">
        <v>3213</v>
      </c>
      <c r="C3009" s="154">
        <v>6.17</v>
      </c>
      <c r="D3009" s="154">
        <v>0.16014</v>
      </c>
      <c r="E3009" s="154">
        <v>1.6E-2</v>
      </c>
      <c r="F3009" s="155">
        <f t="shared" si="188"/>
        <v>0.96</v>
      </c>
      <c r="G3009">
        <f t="shared" si="186"/>
        <v>0.6399999999999999</v>
      </c>
      <c r="H3009">
        <f t="shared" si="187"/>
        <v>0.48</v>
      </c>
      <c r="I3009">
        <f t="shared" si="189"/>
        <v>0.72</v>
      </c>
      <c r="J3009" s="154"/>
    </row>
    <row r="3010" spans="1:10">
      <c r="A3010" t="s">
        <v>239</v>
      </c>
      <c r="B3010" s="153" t="s">
        <v>3214</v>
      </c>
      <c r="C3010" s="154">
        <v>6.27</v>
      </c>
      <c r="D3010" s="154">
        <v>0.16014</v>
      </c>
      <c r="E3010" s="154">
        <v>1.6E-2</v>
      </c>
      <c r="F3010" s="155">
        <f t="shared" si="188"/>
        <v>0.96</v>
      </c>
      <c r="G3010">
        <f t="shared" ref="G3010:G3073" si="190">40/60*F3010</f>
        <v>0.6399999999999999</v>
      </c>
      <c r="H3010">
        <f t="shared" ref="H3010:H3073" si="191">(30/60*F3010)</f>
        <v>0.48</v>
      </c>
      <c r="I3010">
        <f t="shared" si="189"/>
        <v>0.72</v>
      </c>
      <c r="J3010" s="154"/>
    </row>
    <row r="3011" spans="1:10">
      <c r="A3011" t="s">
        <v>239</v>
      </c>
      <c r="B3011" s="153" t="s">
        <v>3215</v>
      </c>
      <c r="C3011" s="154">
        <v>6.66</v>
      </c>
      <c r="D3011" s="154">
        <v>0.16014</v>
      </c>
      <c r="E3011" s="154">
        <v>0.02</v>
      </c>
      <c r="F3011" s="155">
        <f t="shared" ref="F3011:F3074" si="192">E3011*60</f>
        <v>1.2</v>
      </c>
      <c r="G3011">
        <f t="shared" si="190"/>
        <v>0.79999999999999993</v>
      </c>
      <c r="H3011">
        <f t="shared" si="191"/>
        <v>0.6</v>
      </c>
      <c r="I3011">
        <f t="shared" ref="I3011:I3074" si="193">45/60*F3011</f>
        <v>0.89999999999999991</v>
      </c>
      <c r="J3011" s="154"/>
    </row>
    <row r="3012" spans="1:10">
      <c r="A3012" t="s">
        <v>239</v>
      </c>
      <c r="B3012" s="153" t="s">
        <v>3216</v>
      </c>
      <c r="C3012" s="154">
        <v>6.94</v>
      </c>
      <c r="D3012" s="154">
        <v>0.16014</v>
      </c>
      <c r="E3012" s="154">
        <v>0.02</v>
      </c>
      <c r="F3012" s="155">
        <f t="shared" si="192"/>
        <v>1.2</v>
      </c>
      <c r="G3012">
        <f t="shared" si="190"/>
        <v>0.79999999999999993</v>
      </c>
      <c r="H3012">
        <f t="shared" si="191"/>
        <v>0.6</v>
      </c>
      <c r="I3012">
        <f t="shared" si="193"/>
        <v>0.89999999999999991</v>
      </c>
      <c r="J3012" s="154"/>
    </row>
    <row r="3013" spans="1:10">
      <c r="A3013" t="s">
        <v>239</v>
      </c>
      <c r="B3013" s="153" t="s">
        <v>3217</v>
      </c>
      <c r="C3013" s="154">
        <v>7.13</v>
      </c>
      <c r="D3013" s="154">
        <v>0.16014</v>
      </c>
      <c r="E3013" s="154">
        <v>0.02</v>
      </c>
      <c r="F3013" s="155">
        <f t="shared" si="192"/>
        <v>1.2</v>
      </c>
      <c r="G3013">
        <f t="shared" si="190"/>
        <v>0.79999999999999993</v>
      </c>
      <c r="H3013">
        <f t="shared" si="191"/>
        <v>0.6</v>
      </c>
      <c r="I3013">
        <f t="shared" si="193"/>
        <v>0.89999999999999991</v>
      </c>
      <c r="J3013" s="154"/>
    </row>
    <row r="3014" spans="1:10">
      <c r="A3014" t="s">
        <v>239</v>
      </c>
      <c r="B3014" s="153" t="s">
        <v>3218</v>
      </c>
      <c r="C3014" s="154">
        <v>8.0500000000000007</v>
      </c>
      <c r="D3014" s="154">
        <v>0.16014</v>
      </c>
      <c r="E3014" s="154">
        <v>2.4E-2</v>
      </c>
      <c r="F3014" s="155">
        <f t="shared" si="192"/>
        <v>1.44</v>
      </c>
      <c r="G3014">
        <f t="shared" si="190"/>
        <v>0.96</v>
      </c>
      <c r="H3014">
        <f t="shared" si="191"/>
        <v>0.72</v>
      </c>
      <c r="I3014">
        <f t="shared" si="193"/>
        <v>1.08</v>
      </c>
      <c r="J3014" s="154"/>
    </row>
    <row r="3015" spans="1:10">
      <c r="A3015" t="s">
        <v>239</v>
      </c>
      <c r="B3015" s="153" t="s">
        <v>3219</v>
      </c>
      <c r="C3015" s="154">
        <v>8.48</v>
      </c>
      <c r="D3015" s="154">
        <v>0.16014</v>
      </c>
      <c r="E3015" s="154">
        <v>2.4E-2</v>
      </c>
      <c r="F3015" s="155">
        <f t="shared" si="192"/>
        <v>1.44</v>
      </c>
      <c r="G3015">
        <f t="shared" si="190"/>
        <v>0.96</v>
      </c>
      <c r="H3015">
        <f t="shared" si="191"/>
        <v>0.72</v>
      </c>
      <c r="I3015">
        <f t="shared" si="193"/>
        <v>1.08</v>
      </c>
      <c r="J3015" s="154"/>
    </row>
    <row r="3016" spans="1:10">
      <c r="A3016" t="s">
        <v>239</v>
      </c>
      <c r="B3016" s="153" t="s">
        <v>3220</v>
      </c>
      <c r="C3016" s="154">
        <v>1.26</v>
      </c>
      <c r="D3016" s="154">
        <v>0.16328000000000001</v>
      </c>
      <c r="E3016" s="154">
        <v>0.01</v>
      </c>
      <c r="F3016" s="155">
        <f t="shared" si="192"/>
        <v>0.6</v>
      </c>
      <c r="G3016">
        <f t="shared" si="190"/>
        <v>0.39999999999999997</v>
      </c>
      <c r="H3016">
        <f t="shared" si="191"/>
        <v>0.3</v>
      </c>
      <c r="I3016">
        <f t="shared" si="193"/>
        <v>0.44999999999999996</v>
      </c>
      <c r="J3016" s="154"/>
    </row>
    <row r="3017" spans="1:10">
      <c r="A3017" t="s">
        <v>239</v>
      </c>
      <c r="B3017" s="153" t="s">
        <v>3221</v>
      </c>
      <c r="C3017" s="154">
        <v>1.87</v>
      </c>
      <c r="D3017" s="154">
        <v>0.16328000000000001</v>
      </c>
      <c r="E3017" s="154">
        <v>0.01</v>
      </c>
      <c r="F3017" s="155">
        <f t="shared" si="192"/>
        <v>0.6</v>
      </c>
      <c r="G3017">
        <f t="shared" si="190"/>
        <v>0.39999999999999997</v>
      </c>
      <c r="H3017">
        <f t="shared" si="191"/>
        <v>0.3</v>
      </c>
      <c r="I3017">
        <f t="shared" si="193"/>
        <v>0.44999999999999996</v>
      </c>
      <c r="J3017" s="154"/>
    </row>
    <row r="3018" spans="1:10">
      <c r="A3018" t="s">
        <v>239</v>
      </c>
      <c r="B3018" s="153" t="s">
        <v>3222</v>
      </c>
      <c r="C3018" s="154">
        <v>10.36</v>
      </c>
      <c r="D3018" s="154">
        <v>0.16328000000000001</v>
      </c>
      <c r="E3018" s="154">
        <v>2.8000000000000004E-2</v>
      </c>
      <c r="F3018" s="155">
        <f t="shared" si="192"/>
        <v>1.6800000000000002</v>
      </c>
      <c r="G3018">
        <f t="shared" si="190"/>
        <v>1.1200000000000001</v>
      </c>
      <c r="H3018">
        <f t="shared" si="191"/>
        <v>0.84000000000000008</v>
      </c>
      <c r="I3018">
        <f t="shared" si="193"/>
        <v>1.2600000000000002</v>
      </c>
      <c r="J3018" s="154"/>
    </row>
    <row r="3019" spans="1:10">
      <c r="A3019" t="s">
        <v>239</v>
      </c>
      <c r="B3019" s="153" t="s">
        <v>3223</v>
      </c>
      <c r="C3019" s="154">
        <v>11.84</v>
      </c>
      <c r="D3019" s="154">
        <v>0.16328000000000001</v>
      </c>
      <c r="E3019" s="154">
        <v>3.2000000000000001E-2</v>
      </c>
      <c r="F3019" s="155">
        <f t="shared" si="192"/>
        <v>1.92</v>
      </c>
      <c r="G3019">
        <f t="shared" si="190"/>
        <v>1.2799999999999998</v>
      </c>
      <c r="H3019">
        <f t="shared" si="191"/>
        <v>0.96</v>
      </c>
      <c r="I3019">
        <f t="shared" si="193"/>
        <v>1.44</v>
      </c>
      <c r="J3019" s="154"/>
    </row>
    <row r="3020" spans="1:10">
      <c r="A3020" t="s">
        <v>239</v>
      </c>
      <c r="B3020" s="153" t="s">
        <v>3224</v>
      </c>
      <c r="C3020" s="154">
        <v>2.4700000000000002</v>
      </c>
      <c r="D3020" s="154">
        <v>0.16328000000000001</v>
      </c>
      <c r="E3020" s="154">
        <v>0.01</v>
      </c>
      <c r="F3020" s="155">
        <f t="shared" si="192"/>
        <v>0.6</v>
      </c>
      <c r="G3020">
        <f t="shared" si="190"/>
        <v>0.39999999999999997</v>
      </c>
      <c r="H3020">
        <f t="shared" si="191"/>
        <v>0.3</v>
      </c>
      <c r="I3020">
        <f t="shared" si="193"/>
        <v>0.44999999999999996</v>
      </c>
      <c r="J3020" s="154"/>
    </row>
    <row r="3021" spans="1:10">
      <c r="A3021" t="s">
        <v>239</v>
      </c>
      <c r="B3021" s="153" t="s">
        <v>3225</v>
      </c>
      <c r="C3021" s="154">
        <v>3.05</v>
      </c>
      <c r="D3021" s="154">
        <v>0.16328000000000001</v>
      </c>
      <c r="E3021" s="154">
        <v>0.01</v>
      </c>
      <c r="F3021" s="155">
        <f t="shared" si="192"/>
        <v>0.6</v>
      </c>
      <c r="G3021">
        <f t="shared" si="190"/>
        <v>0.39999999999999997</v>
      </c>
      <c r="H3021">
        <f t="shared" si="191"/>
        <v>0.3</v>
      </c>
      <c r="I3021">
        <f t="shared" si="193"/>
        <v>0.44999999999999996</v>
      </c>
      <c r="J3021" s="154"/>
    </row>
    <row r="3022" spans="1:10">
      <c r="A3022" t="s">
        <v>239</v>
      </c>
      <c r="B3022" s="153" t="s">
        <v>3226</v>
      </c>
      <c r="C3022" s="154">
        <v>3.63</v>
      </c>
      <c r="D3022" s="154">
        <v>0.16328000000000001</v>
      </c>
      <c r="E3022" s="154">
        <v>1.2E-2</v>
      </c>
      <c r="F3022" s="155">
        <f t="shared" si="192"/>
        <v>0.72</v>
      </c>
      <c r="G3022">
        <f t="shared" si="190"/>
        <v>0.48</v>
      </c>
      <c r="H3022">
        <f t="shared" si="191"/>
        <v>0.36</v>
      </c>
      <c r="I3022">
        <f t="shared" si="193"/>
        <v>0.54</v>
      </c>
      <c r="J3022" s="154"/>
    </row>
    <row r="3023" spans="1:10">
      <c r="A3023" t="s">
        <v>239</v>
      </c>
      <c r="B3023" s="153" t="s">
        <v>3227</v>
      </c>
      <c r="C3023" s="154">
        <v>4.1900000000000004</v>
      </c>
      <c r="D3023" s="154">
        <v>0.16328000000000001</v>
      </c>
      <c r="E3023" s="154">
        <v>1.2E-2</v>
      </c>
      <c r="F3023" s="155">
        <f t="shared" si="192"/>
        <v>0.72</v>
      </c>
      <c r="G3023">
        <f t="shared" si="190"/>
        <v>0.48</v>
      </c>
      <c r="H3023">
        <f t="shared" si="191"/>
        <v>0.36</v>
      </c>
      <c r="I3023">
        <f t="shared" si="193"/>
        <v>0.54</v>
      </c>
      <c r="J3023" s="154"/>
    </row>
    <row r="3024" spans="1:10">
      <c r="A3024" t="s">
        <v>239</v>
      </c>
      <c r="B3024" s="153" t="s">
        <v>3228</v>
      </c>
      <c r="C3024" s="154">
        <v>4.74</v>
      </c>
      <c r="D3024" s="154">
        <v>0.16328000000000001</v>
      </c>
      <c r="E3024" s="154">
        <v>1.2E-2</v>
      </c>
      <c r="F3024" s="155">
        <f t="shared" si="192"/>
        <v>0.72</v>
      </c>
      <c r="G3024">
        <f t="shared" si="190"/>
        <v>0.48</v>
      </c>
      <c r="H3024">
        <f t="shared" si="191"/>
        <v>0.36</v>
      </c>
      <c r="I3024">
        <f t="shared" si="193"/>
        <v>0.54</v>
      </c>
      <c r="J3024" s="154"/>
    </row>
    <row r="3025" spans="1:10">
      <c r="A3025" t="s">
        <v>239</v>
      </c>
      <c r="B3025" s="153" t="s">
        <v>3229</v>
      </c>
      <c r="C3025" s="154">
        <v>5.27</v>
      </c>
      <c r="D3025" s="154">
        <v>0.16328000000000001</v>
      </c>
      <c r="E3025" s="154">
        <v>1.6E-2</v>
      </c>
      <c r="F3025" s="155">
        <f t="shared" si="192"/>
        <v>0.96</v>
      </c>
      <c r="G3025">
        <f t="shared" si="190"/>
        <v>0.6399999999999999</v>
      </c>
      <c r="H3025">
        <f t="shared" si="191"/>
        <v>0.48</v>
      </c>
      <c r="I3025">
        <f t="shared" si="193"/>
        <v>0.72</v>
      </c>
      <c r="J3025" s="154"/>
    </row>
    <row r="3026" spans="1:10">
      <c r="A3026" t="s">
        <v>239</v>
      </c>
      <c r="B3026" s="153" t="s">
        <v>3230</v>
      </c>
      <c r="C3026" s="154">
        <v>5.8</v>
      </c>
      <c r="D3026" s="154">
        <v>0.16328000000000001</v>
      </c>
      <c r="E3026" s="154">
        <v>1.6E-2</v>
      </c>
      <c r="F3026" s="155">
        <f t="shared" si="192"/>
        <v>0.96</v>
      </c>
      <c r="G3026">
        <f t="shared" si="190"/>
        <v>0.6399999999999999</v>
      </c>
      <c r="H3026">
        <f t="shared" si="191"/>
        <v>0.48</v>
      </c>
      <c r="I3026">
        <f t="shared" si="193"/>
        <v>0.72</v>
      </c>
      <c r="J3026" s="154"/>
    </row>
    <row r="3027" spans="1:10">
      <c r="A3027" t="s">
        <v>239</v>
      </c>
      <c r="B3027" s="153" t="s">
        <v>3231</v>
      </c>
      <c r="C3027" s="154">
        <v>6.31</v>
      </c>
      <c r="D3027" s="154">
        <v>0.16328000000000001</v>
      </c>
      <c r="E3027" s="154">
        <v>1.6E-2</v>
      </c>
      <c r="F3027" s="155">
        <f t="shared" si="192"/>
        <v>0.96</v>
      </c>
      <c r="G3027">
        <f t="shared" si="190"/>
        <v>0.6399999999999999</v>
      </c>
      <c r="H3027">
        <f t="shared" si="191"/>
        <v>0.48</v>
      </c>
      <c r="I3027">
        <f t="shared" si="193"/>
        <v>0.72</v>
      </c>
      <c r="J3027" s="154"/>
    </row>
    <row r="3028" spans="1:10">
      <c r="A3028" t="s">
        <v>239</v>
      </c>
      <c r="B3028" s="153" t="s">
        <v>3232</v>
      </c>
      <c r="C3028" s="154">
        <v>6.81</v>
      </c>
      <c r="D3028" s="154">
        <v>0.16328000000000001</v>
      </c>
      <c r="E3028" s="154">
        <v>0.02</v>
      </c>
      <c r="F3028" s="155">
        <f t="shared" si="192"/>
        <v>1.2</v>
      </c>
      <c r="G3028">
        <f t="shared" si="190"/>
        <v>0.79999999999999993</v>
      </c>
      <c r="H3028">
        <f t="shared" si="191"/>
        <v>0.6</v>
      </c>
      <c r="I3028">
        <f t="shared" si="193"/>
        <v>0.89999999999999991</v>
      </c>
      <c r="J3028" s="154"/>
    </row>
    <row r="3029" spans="1:10">
      <c r="A3029" t="s">
        <v>239</v>
      </c>
      <c r="B3029" s="153" t="s">
        <v>3233</v>
      </c>
      <c r="C3029" s="154">
        <v>7.77</v>
      </c>
      <c r="D3029" s="154">
        <v>0.16328000000000001</v>
      </c>
      <c r="E3029" s="154">
        <v>0.02</v>
      </c>
      <c r="F3029" s="155">
        <f t="shared" si="192"/>
        <v>1.2</v>
      </c>
      <c r="G3029">
        <f t="shared" si="190"/>
        <v>0.79999999999999993</v>
      </c>
      <c r="H3029">
        <f t="shared" si="191"/>
        <v>0.6</v>
      </c>
      <c r="I3029">
        <f t="shared" si="193"/>
        <v>0.89999999999999991</v>
      </c>
      <c r="J3029" s="154"/>
    </row>
    <row r="3030" spans="1:10">
      <c r="A3030" t="s">
        <v>239</v>
      </c>
      <c r="B3030" s="153" t="s">
        <v>3234</v>
      </c>
      <c r="C3030" s="154">
        <v>8.23</v>
      </c>
      <c r="D3030" s="154">
        <v>0.16328000000000001</v>
      </c>
      <c r="E3030" s="154">
        <v>2.4E-2</v>
      </c>
      <c r="F3030" s="155">
        <f t="shared" si="192"/>
        <v>1.44</v>
      </c>
      <c r="G3030">
        <f t="shared" si="190"/>
        <v>0.96</v>
      </c>
      <c r="H3030">
        <f t="shared" si="191"/>
        <v>0.72</v>
      </c>
      <c r="I3030">
        <f t="shared" si="193"/>
        <v>1.08</v>
      </c>
      <c r="J3030" s="154"/>
    </row>
    <row r="3031" spans="1:10">
      <c r="A3031" t="s">
        <v>239</v>
      </c>
      <c r="B3031" s="153" t="s">
        <v>3235</v>
      </c>
      <c r="C3031" s="154">
        <v>8.68</v>
      </c>
      <c r="D3031" s="154">
        <v>0.16328000000000001</v>
      </c>
      <c r="E3031" s="154">
        <v>2.4E-2</v>
      </c>
      <c r="F3031" s="155">
        <f t="shared" si="192"/>
        <v>1.44</v>
      </c>
      <c r="G3031">
        <f t="shared" si="190"/>
        <v>0.96</v>
      </c>
      <c r="H3031">
        <f t="shared" si="191"/>
        <v>0.72</v>
      </c>
      <c r="I3031">
        <f t="shared" si="193"/>
        <v>1.08</v>
      </c>
      <c r="J3031" s="154"/>
    </row>
    <row r="3032" spans="1:10">
      <c r="A3032" t="s">
        <v>239</v>
      </c>
      <c r="B3032" s="153" t="s">
        <v>3236</v>
      </c>
      <c r="C3032" s="154">
        <v>9.1199999999999992</v>
      </c>
      <c r="D3032" s="154">
        <v>0.16328000000000001</v>
      </c>
      <c r="E3032" s="154">
        <v>2.4E-2</v>
      </c>
      <c r="F3032" s="155">
        <f t="shared" si="192"/>
        <v>1.44</v>
      </c>
      <c r="G3032">
        <f t="shared" si="190"/>
        <v>0.96</v>
      </c>
      <c r="H3032">
        <f t="shared" si="191"/>
        <v>0.72</v>
      </c>
      <c r="I3032">
        <f t="shared" si="193"/>
        <v>1.08</v>
      </c>
      <c r="J3032" s="154"/>
    </row>
    <row r="3033" spans="1:10">
      <c r="A3033" t="s">
        <v>239</v>
      </c>
      <c r="B3033" s="153" t="s">
        <v>3237</v>
      </c>
      <c r="C3033" s="154">
        <v>1.28</v>
      </c>
      <c r="D3033" s="154">
        <v>0.16642000000000001</v>
      </c>
      <c r="E3033" s="154">
        <v>0.01</v>
      </c>
      <c r="F3033" s="155">
        <f t="shared" si="192"/>
        <v>0.6</v>
      </c>
      <c r="G3033">
        <f t="shared" si="190"/>
        <v>0.39999999999999997</v>
      </c>
      <c r="H3033">
        <f t="shared" si="191"/>
        <v>0.3</v>
      </c>
      <c r="I3033">
        <f t="shared" si="193"/>
        <v>0.44999999999999996</v>
      </c>
      <c r="J3033" s="154"/>
    </row>
    <row r="3034" spans="1:10">
      <c r="A3034" t="s">
        <v>239</v>
      </c>
      <c r="B3034" s="153" t="s">
        <v>3238</v>
      </c>
      <c r="C3034" s="154">
        <v>1.91</v>
      </c>
      <c r="D3034" s="154">
        <v>0.16642000000000001</v>
      </c>
      <c r="E3034" s="154">
        <v>0.01</v>
      </c>
      <c r="F3034" s="155">
        <f t="shared" si="192"/>
        <v>0.6</v>
      </c>
      <c r="G3034">
        <f t="shared" si="190"/>
        <v>0.39999999999999997</v>
      </c>
      <c r="H3034">
        <f t="shared" si="191"/>
        <v>0.3</v>
      </c>
      <c r="I3034">
        <f t="shared" si="193"/>
        <v>0.44999999999999996</v>
      </c>
      <c r="J3034" s="154"/>
    </row>
    <row r="3035" spans="1:10">
      <c r="A3035" t="s">
        <v>239</v>
      </c>
      <c r="B3035" s="153" t="s">
        <v>3239</v>
      </c>
      <c r="C3035" s="154">
        <v>2.52</v>
      </c>
      <c r="D3035" s="154">
        <v>0.16642000000000001</v>
      </c>
      <c r="E3035" s="154">
        <v>0.01</v>
      </c>
      <c r="F3035" s="155">
        <f t="shared" si="192"/>
        <v>0.6</v>
      </c>
      <c r="G3035">
        <f t="shared" si="190"/>
        <v>0.39999999999999997</v>
      </c>
      <c r="H3035">
        <f t="shared" si="191"/>
        <v>0.3</v>
      </c>
      <c r="I3035">
        <f t="shared" si="193"/>
        <v>0.44999999999999996</v>
      </c>
      <c r="J3035" s="154"/>
    </row>
    <row r="3036" spans="1:10">
      <c r="A3036" t="s">
        <v>239</v>
      </c>
      <c r="B3036" s="153" t="s">
        <v>3240</v>
      </c>
      <c r="C3036" s="154">
        <v>3.11</v>
      </c>
      <c r="D3036" s="154">
        <v>0.16642000000000001</v>
      </c>
      <c r="E3036" s="154">
        <v>0.01</v>
      </c>
      <c r="F3036" s="155">
        <f t="shared" si="192"/>
        <v>0.6</v>
      </c>
      <c r="G3036">
        <f t="shared" si="190"/>
        <v>0.39999999999999997</v>
      </c>
      <c r="H3036">
        <f t="shared" si="191"/>
        <v>0.3</v>
      </c>
      <c r="I3036">
        <f t="shared" si="193"/>
        <v>0.44999999999999996</v>
      </c>
      <c r="J3036" s="154"/>
    </row>
    <row r="3037" spans="1:10">
      <c r="A3037" t="s">
        <v>239</v>
      </c>
      <c r="B3037" s="153" t="s">
        <v>3241</v>
      </c>
      <c r="C3037" s="154">
        <v>3.7</v>
      </c>
      <c r="D3037" s="154">
        <v>0.16642000000000001</v>
      </c>
      <c r="E3037" s="154">
        <v>1.2E-2</v>
      </c>
      <c r="F3037" s="155">
        <f t="shared" si="192"/>
        <v>0.72</v>
      </c>
      <c r="G3037">
        <f t="shared" si="190"/>
        <v>0.48</v>
      </c>
      <c r="H3037">
        <f t="shared" si="191"/>
        <v>0.36</v>
      </c>
      <c r="I3037">
        <f t="shared" si="193"/>
        <v>0.54</v>
      </c>
      <c r="J3037" s="154"/>
    </row>
    <row r="3038" spans="1:10">
      <c r="A3038" t="s">
        <v>239</v>
      </c>
      <c r="B3038" s="153" t="s">
        <v>3242</v>
      </c>
      <c r="C3038" s="154">
        <v>4.83</v>
      </c>
      <c r="D3038" s="154">
        <v>0.16642000000000001</v>
      </c>
      <c r="E3038" s="154">
        <v>1.2E-2</v>
      </c>
      <c r="F3038" s="155">
        <f t="shared" si="192"/>
        <v>0.72</v>
      </c>
      <c r="G3038">
        <f t="shared" si="190"/>
        <v>0.48</v>
      </c>
      <c r="H3038">
        <f t="shared" si="191"/>
        <v>0.36</v>
      </c>
      <c r="I3038">
        <f t="shared" si="193"/>
        <v>0.54</v>
      </c>
      <c r="J3038" s="154"/>
    </row>
    <row r="3039" spans="1:10">
      <c r="A3039" t="s">
        <v>239</v>
      </c>
      <c r="B3039" s="153" t="s">
        <v>3243</v>
      </c>
      <c r="C3039" s="154">
        <v>5.91</v>
      </c>
      <c r="D3039" s="154">
        <v>0.16642000000000001</v>
      </c>
      <c r="E3039" s="154">
        <v>1.6E-2</v>
      </c>
      <c r="F3039" s="155">
        <f t="shared" si="192"/>
        <v>0.96</v>
      </c>
      <c r="G3039">
        <f t="shared" si="190"/>
        <v>0.6399999999999999</v>
      </c>
      <c r="H3039">
        <f t="shared" si="191"/>
        <v>0.48</v>
      </c>
      <c r="I3039">
        <f t="shared" si="193"/>
        <v>0.72</v>
      </c>
      <c r="J3039" s="154"/>
    </row>
    <row r="3040" spans="1:10">
      <c r="A3040" t="s">
        <v>239</v>
      </c>
      <c r="B3040" s="153" t="s">
        <v>3244</v>
      </c>
      <c r="C3040" s="154">
        <v>7.94</v>
      </c>
      <c r="D3040" s="154">
        <v>0.16642000000000001</v>
      </c>
      <c r="E3040" s="154">
        <v>2.4E-2</v>
      </c>
      <c r="F3040" s="155">
        <f t="shared" si="192"/>
        <v>1.44</v>
      </c>
      <c r="G3040">
        <f t="shared" si="190"/>
        <v>0.96</v>
      </c>
      <c r="H3040">
        <f t="shared" si="191"/>
        <v>0.72</v>
      </c>
      <c r="I3040">
        <f t="shared" si="193"/>
        <v>1.08</v>
      </c>
      <c r="J3040" s="154"/>
    </row>
    <row r="3041" spans="1:10">
      <c r="A3041" t="s">
        <v>239</v>
      </c>
      <c r="B3041" s="153" t="s">
        <v>3245</v>
      </c>
      <c r="C3041" s="154">
        <v>8.8800000000000008</v>
      </c>
      <c r="D3041" s="154">
        <v>0.16642000000000001</v>
      </c>
      <c r="E3041" s="154">
        <v>2.4E-2</v>
      </c>
      <c r="F3041" s="155">
        <f t="shared" si="192"/>
        <v>1.44</v>
      </c>
      <c r="G3041">
        <f t="shared" si="190"/>
        <v>0.96</v>
      </c>
      <c r="H3041">
        <f t="shared" si="191"/>
        <v>0.72</v>
      </c>
      <c r="I3041">
        <f t="shared" si="193"/>
        <v>1.08</v>
      </c>
      <c r="J3041" s="154"/>
    </row>
    <row r="3042" spans="1:10">
      <c r="A3042" t="s">
        <v>239</v>
      </c>
      <c r="B3042" s="153" t="s">
        <v>3246</v>
      </c>
      <c r="C3042" s="154">
        <v>9.77</v>
      </c>
      <c r="D3042" s="154">
        <v>0.16642000000000001</v>
      </c>
      <c r="E3042" s="154">
        <v>2.8000000000000004E-2</v>
      </c>
      <c r="F3042" s="155">
        <f t="shared" si="192"/>
        <v>1.6800000000000002</v>
      </c>
      <c r="G3042">
        <f t="shared" si="190"/>
        <v>1.1200000000000001</v>
      </c>
      <c r="H3042">
        <f t="shared" si="191"/>
        <v>0.84000000000000008</v>
      </c>
      <c r="I3042">
        <f t="shared" si="193"/>
        <v>1.2600000000000002</v>
      </c>
      <c r="J3042" s="154"/>
    </row>
    <row r="3043" spans="1:10">
      <c r="A3043" t="s">
        <v>239</v>
      </c>
      <c r="B3043" s="153" t="s">
        <v>3247</v>
      </c>
      <c r="C3043" s="154">
        <v>1.31</v>
      </c>
      <c r="D3043" s="154">
        <v>0.16955999999999999</v>
      </c>
      <c r="E3043" s="154">
        <v>0.01</v>
      </c>
      <c r="F3043" s="155">
        <f t="shared" si="192"/>
        <v>0.6</v>
      </c>
      <c r="G3043">
        <f t="shared" si="190"/>
        <v>0.39999999999999997</v>
      </c>
      <c r="H3043">
        <f t="shared" si="191"/>
        <v>0.3</v>
      </c>
      <c r="I3043">
        <f t="shared" si="193"/>
        <v>0.44999999999999996</v>
      </c>
      <c r="J3043" s="154"/>
    </row>
    <row r="3044" spans="1:10">
      <c r="A3044" t="s">
        <v>239</v>
      </c>
      <c r="B3044" s="153" t="s">
        <v>3248</v>
      </c>
      <c r="C3044" s="154">
        <v>1.94</v>
      </c>
      <c r="D3044" s="154">
        <v>0.16955999999999999</v>
      </c>
      <c r="E3044" s="154">
        <v>0.01</v>
      </c>
      <c r="F3044" s="155">
        <f t="shared" si="192"/>
        <v>0.6</v>
      </c>
      <c r="G3044">
        <f t="shared" si="190"/>
        <v>0.39999999999999997</v>
      </c>
      <c r="H3044">
        <f t="shared" si="191"/>
        <v>0.3</v>
      </c>
      <c r="I3044">
        <f t="shared" si="193"/>
        <v>0.44999999999999996</v>
      </c>
      <c r="J3044" s="154"/>
    </row>
    <row r="3045" spans="1:10">
      <c r="A3045" t="s">
        <v>239</v>
      </c>
      <c r="B3045" s="153" t="s">
        <v>3249</v>
      </c>
      <c r="C3045" s="154">
        <v>10.9</v>
      </c>
      <c r="D3045" s="154">
        <v>0.16955999999999999</v>
      </c>
      <c r="E3045" s="154">
        <v>3.2000000000000001E-2</v>
      </c>
      <c r="F3045" s="155">
        <f t="shared" si="192"/>
        <v>1.92</v>
      </c>
      <c r="G3045">
        <f t="shared" si="190"/>
        <v>1.2799999999999998</v>
      </c>
      <c r="H3045">
        <f t="shared" si="191"/>
        <v>0.96</v>
      </c>
      <c r="I3045">
        <f t="shared" si="193"/>
        <v>1.44</v>
      </c>
      <c r="J3045" s="154"/>
    </row>
    <row r="3046" spans="1:10">
      <c r="A3046" t="s">
        <v>239</v>
      </c>
      <c r="B3046" s="153" t="s">
        <v>3250</v>
      </c>
      <c r="C3046" s="154">
        <v>2.57</v>
      </c>
      <c r="D3046" s="154">
        <v>0.16955999999999999</v>
      </c>
      <c r="E3046" s="154">
        <v>0.01</v>
      </c>
      <c r="F3046" s="155">
        <f t="shared" si="192"/>
        <v>0.6</v>
      </c>
      <c r="G3046">
        <f t="shared" si="190"/>
        <v>0.39999999999999997</v>
      </c>
      <c r="H3046">
        <f t="shared" si="191"/>
        <v>0.3</v>
      </c>
      <c r="I3046">
        <f t="shared" si="193"/>
        <v>0.44999999999999996</v>
      </c>
      <c r="J3046" s="154"/>
    </row>
    <row r="3047" spans="1:10">
      <c r="A3047" t="s">
        <v>239</v>
      </c>
      <c r="B3047" s="153" t="s">
        <v>3251</v>
      </c>
      <c r="C3047" s="154">
        <v>3.18</v>
      </c>
      <c r="D3047" s="154">
        <v>0.16955999999999999</v>
      </c>
      <c r="E3047" s="154">
        <v>0.01</v>
      </c>
      <c r="F3047" s="155">
        <f t="shared" si="192"/>
        <v>0.6</v>
      </c>
      <c r="G3047">
        <f t="shared" si="190"/>
        <v>0.39999999999999997</v>
      </c>
      <c r="H3047">
        <f t="shared" si="191"/>
        <v>0.3</v>
      </c>
      <c r="I3047">
        <f t="shared" si="193"/>
        <v>0.44999999999999996</v>
      </c>
      <c r="J3047" s="154"/>
    </row>
    <row r="3048" spans="1:10">
      <c r="A3048" t="s">
        <v>239</v>
      </c>
      <c r="B3048" s="153" t="s">
        <v>3252</v>
      </c>
      <c r="C3048" s="154">
        <v>3.3</v>
      </c>
      <c r="D3048" s="154">
        <v>0.16955999999999999</v>
      </c>
      <c r="E3048" s="154">
        <v>0.01</v>
      </c>
      <c r="F3048" s="155">
        <f t="shared" si="192"/>
        <v>0.6</v>
      </c>
      <c r="G3048">
        <f t="shared" si="190"/>
        <v>0.39999999999999997</v>
      </c>
      <c r="H3048">
        <f t="shared" si="191"/>
        <v>0.3</v>
      </c>
      <c r="I3048">
        <f t="shared" si="193"/>
        <v>0.44999999999999996</v>
      </c>
      <c r="J3048" s="154"/>
    </row>
    <row r="3049" spans="1:10">
      <c r="A3049" t="s">
        <v>239</v>
      </c>
      <c r="B3049" s="153" t="s">
        <v>3253</v>
      </c>
      <c r="C3049" s="154">
        <v>3.65</v>
      </c>
      <c r="D3049" s="154">
        <v>0.16955999999999999</v>
      </c>
      <c r="E3049" s="154">
        <v>1.2E-2</v>
      </c>
      <c r="F3049" s="155">
        <f t="shared" si="192"/>
        <v>0.72</v>
      </c>
      <c r="G3049">
        <f t="shared" si="190"/>
        <v>0.48</v>
      </c>
      <c r="H3049">
        <f t="shared" si="191"/>
        <v>0.36</v>
      </c>
      <c r="I3049">
        <f t="shared" si="193"/>
        <v>0.54</v>
      </c>
      <c r="J3049" s="154"/>
    </row>
    <row r="3050" spans="1:10">
      <c r="A3050" t="s">
        <v>239</v>
      </c>
      <c r="B3050" s="153" t="s">
        <v>3254</v>
      </c>
      <c r="C3050" s="154">
        <v>3.77</v>
      </c>
      <c r="D3050" s="154">
        <v>0.16955999999999999</v>
      </c>
      <c r="E3050" s="154">
        <v>1.2E-2</v>
      </c>
      <c r="F3050" s="155">
        <f t="shared" si="192"/>
        <v>0.72</v>
      </c>
      <c r="G3050">
        <f t="shared" si="190"/>
        <v>0.48</v>
      </c>
      <c r="H3050">
        <f t="shared" si="191"/>
        <v>0.36</v>
      </c>
      <c r="I3050">
        <f t="shared" si="193"/>
        <v>0.54</v>
      </c>
      <c r="J3050" s="154"/>
    </row>
    <row r="3051" spans="1:10">
      <c r="A3051" t="s">
        <v>239</v>
      </c>
      <c r="B3051" s="153" t="s">
        <v>3255</v>
      </c>
      <c r="C3051" s="154">
        <v>4.01</v>
      </c>
      <c r="D3051" s="154">
        <v>0.16955999999999999</v>
      </c>
      <c r="E3051" s="154">
        <v>1.2E-2</v>
      </c>
      <c r="F3051" s="155">
        <f t="shared" si="192"/>
        <v>0.72</v>
      </c>
      <c r="G3051">
        <f t="shared" si="190"/>
        <v>0.48</v>
      </c>
      <c r="H3051">
        <f t="shared" si="191"/>
        <v>0.36</v>
      </c>
      <c r="I3051">
        <f t="shared" si="193"/>
        <v>0.54</v>
      </c>
      <c r="J3051" s="154"/>
    </row>
    <row r="3052" spans="1:10">
      <c r="A3052" t="s">
        <v>239</v>
      </c>
      <c r="B3052" s="153" t="s">
        <v>3256</v>
      </c>
      <c r="C3052" s="154">
        <v>4.07</v>
      </c>
      <c r="D3052" s="154">
        <v>0.16955999999999999</v>
      </c>
      <c r="E3052" s="154">
        <v>1.2E-2</v>
      </c>
      <c r="F3052" s="155">
        <f t="shared" si="192"/>
        <v>0.72</v>
      </c>
      <c r="G3052">
        <f t="shared" si="190"/>
        <v>0.48</v>
      </c>
      <c r="H3052">
        <f t="shared" si="191"/>
        <v>0.36</v>
      </c>
      <c r="I3052">
        <f t="shared" si="193"/>
        <v>0.54</v>
      </c>
      <c r="J3052" s="154"/>
    </row>
    <row r="3053" spans="1:10">
      <c r="A3053" t="s">
        <v>239</v>
      </c>
      <c r="B3053" s="153" t="s">
        <v>3257</v>
      </c>
      <c r="C3053" s="154">
        <v>4.3600000000000003</v>
      </c>
      <c r="D3053" s="154">
        <v>0.16955999999999999</v>
      </c>
      <c r="E3053" s="154">
        <v>1.2E-2</v>
      </c>
      <c r="F3053" s="155">
        <f t="shared" si="192"/>
        <v>0.72</v>
      </c>
      <c r="G3053">
        <f t="shared" si="190"/>
        <v>0.48</v>
      </c>
      <c r="H3053">
        <f t="shared" si="191"/>
        <v>0.36</v>
      </c>
      <c r="I3053">
        <f t="shared" si="193"/>
        <v>0.54</v>
      </c>
      <c r="J3053" s="154"/>
    </row>
    <row r="3054" spans="1:10">
      <c r="A3054" t="s">
        <v>239</v>
      </c>
      <c r="B3054" s="153" t="s">
        <v>3258</v>
      </c>
      <c r="C3054" s="154">
        <v>4.47</v>
      </c>
      <c r="D3054" s="154">
        <v>0.16955999999999999</v>
      </c>
      <c r="E3054" s="154">
        <v>1.2E-2</v>
      </c>
      <c r="F3054" s="155">
        <f t="shared" si="192"/>
        <v>0.72</v>
      </c>
      <c r="G3054">
        <f t="shared" si="190"/>
        <v>0.48</v>
      </c>
      <c r="H3054">
        <f t="shared" si="191"/>
        <v>0.36</v>
      </c>
      <c r="I3054">
        <f t="shared" si="193"/>
        <v>0.54</v>
      </c>
      <c r="J3054" s="154"/>
    </row>
    <row r="3055" spans="1:10">
      <c r="A3055" t="s">
        <v>239</v>
      </c>
      <c r="B3055" s="153" t="s">
        <v>3259</v>
      </c>
      <c r="C3055" s="154">
        <v>4.93</v>
      </c>
      <c r="D3055" s="154">
        <v>0.16955999999999999</v>
      </c>
      <c r="E3055" s="154">
        <v>1.2E-2</v>
      </c>
      <c r="F3055" s="155">
        <f t="shared" si="192"/>
        <v>0.72</v>
      </c>
      <c r="G3055">
        <f t="shared" si="190"/>
        <v>0.48</v>
      </c>
      <c r="H3055">
        <f t="shared" si="191"/>
        <v>0.36</v>
      </c>
      <c r="I3055">
        <f t="shared" si="193"/>
        <v>0.54</v>
      </c>
      <c r="J3055" s="154"/>
    </row>
    <row r="3056" spans="1:10">
      <c r="A3056" t="s">
        <v>239</v>
      </c>
      <c r="B3056" s="153" t="s">
        <v>3260</v>
      </c>
      <c r="C3056" s="154">
        <v>5.49</v>
      </c>
      <c r="D3056" s="154">
        <v>0.16955999999999999</v>
      </c>
      <c r="E3056" s="154">
        <v>1.6E-2</v>
      </c>
      <c r="F3056" s="155">
        <f t="shared" si="192"/>
        <v>0.96</v>
      </c>
      <c r="G3056">
        <f t="shared" si="190"/>
        <v>0.6399999999999999</v>
      </c>
      <c r="H3056">
        <f t="shared" si="191"/>
        <v>0.48</v>
      </c>
      <c r="I3056">
        <f t="shared" si="193"/>
        <v>0.72</v>
      </c>
      <c r="J3056" s="154"/>
    </row>
    <row r="3057" spans="1:10">
      <c r="A3057" t="s">
        <v>239</v>
      </c>
      <c r="B3057" s="153" t="s">
        <v>3261</v>
      </c>
      <c r="C3057" s="154">
        <v>6.04</v>
      </c>
      <c r="D3057" s="154">
        <v>0.16955999999999999</v>
      </c>
      <c r="E3057" s="154">
        <v>1.6E-2</v>
      </c>
      <c r="F3057" s="155">
        <f t="shared" si="192"/>
        <v>0.96</v>
      </c>
      <c r="G3057">
        <f t="shared" si="190"/>
        <v>0.6399999999999999</v>
      </c>
      <c r="H3057">
        <f t="shared" si="191"/>
        <v>0.48</v>
      </c>
      <c r="I3057">
        <f t="shared" si="193"/>
        <v>0.72</v>
      </c>
      <c r="J3057" s="154"/>
    </row>
    <row r="3058" spans="1:10">
      <c r="A3058" t="s">
        <v>239</v>
      </c>
      <c r="B3058" s="153" t="s">
        <v>3262</v>
      </c>
      <c r="C3058" s="154">
        <v>6.68</v>
      </c>
      <c r="D3058" s="154">
        <v>0.16955999999999999</v>
      </c>
      <c r="E3058" s="154">
        <v>0.02</v>
      </c>
      <c r="F3058" s="155">
        <f t="shared" si="192"/>
        <v>1.2</v>
      </c>
      <c r="G3058">
        <f t="shared" si="190"/>
        <v>0.79999999999999993</v>
      </c>
      <c r="H3058">
        <f t="shared" si="191"/>
        <v>0.6</v>
      </c>
      <c r="I3058">
        <f t="shared" si="193"/>
        <v>0.89999999999999991</v>
      </c>
      <c r="J3058" s="154"/>
    </row>
    <row r="3059" spans="1:10">
      <c r="A3059" t="s">
        <v>239</v>
      </c>
      <c r="B3059" s="153" t="s">
        <v>3263</v>
      </c>
      <c r="C3059" s="154">
        <v>7.1</v>
      </c>
      <c r="D3059" s="154">
        <v>0.16955999999999999</v>
      </c>
      <c r="E3059" s="154">
        <v>0.02</v>
      </c>
      <c r="F3059" s="155">
        <f t="shared" si="192"/>
        <v>1.2</v>
      </c>
      <c r="G3059">
        <f t="shared" si="190"/>
        <v>0.79999999999999993</v>
      </c>
      <c r="H3059">
        <f t="shared" si="191"/>
        <v>0.6</v>
      </c>
      <c r="I3059">
        <f t="shared" si="193"/>
        <v>0.89999999999999991</v>
      </c>
      <c r="J3059" s="154"/>
    </row>
    <row r="3060" spans="1:10">
      <c r="A3060" t="s">
        <v>239</v>
      </c>
      <c r="B3060" s="153" t="s">
        <v>3264</v>
      </c>
      <c r="C3060" s="154">
        <v>7.41</v>
      </c>
      <c r="D3060" s="154">
        <v>0.16955999999999999</v>
      </c>
      <c r="E3060" s="154">
        <v>0.02</v>
      </c>
      <c r="F3060" s="155">
        <f t="shared" si="192"/>
        <v>1.2</v>
      </c>
      <c r="G3060">
        <f t="shared" si="190"/>
        <v>0.79999999999999993</v>
      </c>
      <c r="H3060">
        <f t="shared" si="191"/>
        <v>0.6</v>
      </c>
      <c r="I3060">
        <f t="shared" si="193"/>
        <v>0.89999999999999991</v>
      </c>
      <c r="J3060" s="154"/>
    </row>
    <row r="3061" spans="1:10">
      <c r="A3061" t="s">
        <v>239</v>
      </c>
      <c r="B3061" s="153" t="s">
        <v>3265</v>
      </c>
      <c r="C3061" s="154">
        <v>8.11</v>
      </c>
      <c r="D3061" s="154">
        <v>0.16955999999999999</v>
      </c>
      <c r="E3061" s="154">
        <v>2.4E-2</v>
      </c>
      <c r="F3061" s="155">
        <f t="shared" si="192"/>
        <v>1.44</v>
      </c>
      <c r="G3061">
        <f t="shared" si="190"/>
        <v>0.96</v>
      </c>
      <c r="H3061">
        <f t="shared" si="191"/>
        <v>0.72</v>
      </c>
      <c r="I3061">
        <f t="shared" si="193"/>
        <v>1.08</v>
      </c>
      <c r="J3061" s="154"/>
    </row>
    <row r="3062" spans="1:10">
      <c r="A3062" t="s">
        <v>239</v>
      </c>
      <c r="B3062" s="153" t="s">
        <v>3266</v>
      </c>
      <c r="C3062" s="154">
        <v>9.08</v>
      </c>
      <c r="D3062" s="154">
        <v>0.16955999999999999</v>
      </c>
      <c r="E3062" s="154">
        <v>2.4E-2</v>
      </c>
      <c r="F3062" s="155">
        <f t="shared" si="192"/>
        <v>1.44</v>
      </c>
      <c r="G3062">
        <f t="shared" si="190"/>
        <v>0.96</v>
      </c>
      <c r="H3062">
        <f t="shared" si="191"/>
        <v>0.72</v>
      </c>
      <c r="I3062">
        <f t="shared" si="193"/>
        <v>1.08</v>
      </c>
      <c r="J3062" s="154"/>
    </row>
    <row r="3063" spans="1:10">
      <c r="A3063" t="s">
        <v>239</v>
      </c>
      <c r="B3063" s="153" t="s">
        <v>3267</v>
      </c>
      <c r="C3063" s="154">
        <v>0.67</v>
      </c>
      <c r="D3063" s="154">
        <v>0.17269999999999999</v>
      </c>
      <c r="E3063" s="154">
        <v>0.01</v>
      </c>
      <c r="F3063" s="155">
        <f t="shared" si="192"/>
        <v>0.6</v>
      </c>
      <c r="G3063">
        <f t="shared" si="190"/>
        <v>0.39999999999999997</v>
      </c>
      <c r="H3063">
        <f t="shared" si="191"/>
        <v>0.3</v>
      </c>
      <c r="I3063">
        <f t="shared" si="193"/>
        <v>0.44999999999999996</v>
      </c>
      <c r="J3063" s="154"/>
    </row>
    <row r="3064" spans="1:10">
      <c r="A3064" t="s">
        <v>239</v>
      </c>
      <c r="B3064" s="153" t="s">
        <v>3268</v>
      </c>
      <c r="C3064" s="154">
        <v>1</v>
      </c>
      <c r="D3064" s="154">
        <v>0.17269999999999999</v>
      </c>
      <c r="E3064" s="154">
        <v>0.01</v>
      </c>
      <c r="F3064" s="155">
        <f t="shared" si="192"/>
        <v>0.6</v>
      </c>
      <c r="G3064">
        <f t="shared" si="190"/>
        <v>0.39999999999999997</v>
      </c>
      <c r="H3064">
        <f t="shared" si="191"/>
        <v>0.3</v>
      </c>
      <c r="I3064">
        <f t="shared" si="193"/>
        <v>0.44999999999999996</v>
      </c>
      <c r="J3064" s="154"/>
    </row>
    <row r="3065" spans="1:10">
      <c r="A3065" t="s">
        <v>239</v>
      </c>
      <c r="B3065" s="153" t="s">
        <v>3269</v>
      </c>
      <c r="C3065" s="154">
        <v>1.33</v>
      </c>
      <c r="D3065" s="154">
        <v>0.17269999999999999</v>
      </c>
      <c r="E3065" s="154">
        <v>0.01</v>
      </c>
      <c r="F3065" s="155">
        <f t="shared" si="192"/>
        <v>0.6</v>
      </c>
      <c r="G3065">
        <f t="shared" si="190"/>
        <v>0.39999999999999997</v>
      </c>
      <c r="H3065">
        <f t="shared" si="191"/>
        <v>0.3</v>
      </c>
      <c r="I3065">
        <f t="shared" si="193"/>
        <v>0.44999999999999996</v>
      </c>
      <c r="J3065" s="154"/>
    </row>
    <row r="3066" spans="1:10">
      <c r="A3066" t="s">
        <v>239</v>
      </c>
      <c r="B3066" s="153" t="s">
        <v>3270</v>
      </c>
      <c r="C3066" s="154">
        <v>1.59</v>
      </c>
      <c r="D3066" s="154">
        <v>0.17269999999999999</v>
      </c>
      <c r="E3066" s="154">
        <v>0.01</v>
      </c>
      <c r="F3066" s="155">
        <f t="shared" si="192"/>
        <v>0.6</v>
      </c>
      <c r="G3066">
        <f t="shared" si="190"/>
        <v>0.39999999999999997</v>
      </c>
      <c r="H3066">
        <f t="shared" si="191"/>
        <v>0.3</v>
      </c>
      <c r="I3066">
        <f t="shared" si="193"/>
        <v>0.44999999999999996</v>
      </c>
      <c r="J3066" s="154"/>
    </row>
    <row r="3067" spans="1:10">
      <c r="A3067" t="s">
        <v>239</v>
      </c>
      <c r="B3067" s="153" t="s">
        <v>3271</v>
      </c>
      <c r="C3067" s="154">
        <v>1.66</v>
      </c>
      <c r="D3067" s="154">
        <v>0.17269999999999999</v>
      </c>
      <c r="E3067" s="154">
        <v>0.01</v>
      </c>
      <c r="F3067" s="155">
        <f t="shared" si="192"/>
        <v>0.6</v>
      </c>
      <c r="G3067">
        <f t="shared" si="190"/>
        <v>0.39999999999999997</v>
      </c>
      <c r="H3067">
        <f t="shared" si="191"/>
        <v>0.3</v>
      </c>
      <c r="I3067">
        <f t="shared" si="193"/>
        <v>0.44999999999999996</v>
      </c>
      <c r="J3067" s="154"/>
    </row>
    <row r="3068" spans="1:10">
      <c r="A3068" t="s">
        <v>239</v>
      </c>
      <c r="B3068" s="153" t="s">
        <v>3272</v>
      </c>
      <c r="C3068" s="154">
        <v>1.98</v>
      </c>
      <c r="D3068" s="154">
        <v>0.17269999999999999</v>
      </c>
      <c r="E3068" s="154">
        <v>0.01</v>
      </c>
      <c r="F3068" s="155">
        <f t="shared" si="192"/>
        <v>0.6</v>
      </c>
      <c r="G3068">
        <f t="shared" si="190"/>
        <v>0.39999999999999997</v>
      </c>
      <c r="H3068">
        <f t="shared" si="191"/>
        <v>0.3</v>
      </c>
      <c r="I3068">
        <f t="shared" si="193"/>
        <v>0.44999999999999996</v>
      </c>
      <c r="J3068" s="154"/>
    </row>
    <row r="3069" spans="1:10">
      <c r="A3069" t="s">
        <v>239</v>
      </c>
      <c r="B3069" s="153" t="s">
        <v>3273</v>
      </c>
      <c r="C3069" s="154">
        <v>2.2999999999999998</v>
      </c>
      <c r="D3069" s="154">
        <v>0.17269999999999999</v>
      </c>
      <c r="E3069" s="154">
        <v>0.01</v>
      </c>
      <c r="F3069" s="155">
        <f t="shared" si="192"/>
        <v>0.6</v>
      </c>
      <c r="G3069">
        <f t="shared" si="190"/>
        <v>0.39999999999999997</v>
      </c>
      <c r="H3069">
        <f t="shared" si="191"/>
        <v>0.3</v>
      </c>
      <c r="I3069">
        <f t="shared" si="193"/>
        <v>0.44999999999999996</v>
      </c>
      <c r="J3069" s="154"/>
    </row>
    <row r="3070" spans="1:10">
      <c r="A3070" t="s">
        <v>239</v>
      </c>
      <c r="B3070" s="153" t="s">
        <v>3274</v>
      </c>
      <c r="C3070" s="154">
        <v>11.1</v>
      </c>
      <c r="D3070" s="154">
        <v>0.17269999999999999</v>
      </c>
      <c r="E3070" s="154">
        <v>3.2000000000000001E-2</v>
      </c>
      <c r="F3070" s="155">
        <f t="shared" si="192"/>
        <v>1.92</v>
      </c>
      <c r="G3070">
        <f t="shared" si="190"/>
        <v>1.2799999999999998</v>
      </c>
      <c r="H3070">
        <f t="shared" si="191"/>
        <v>0.96</v>
      </c>
      <c r="I3070">
        <f t="shared" si="193"/>
        <v>1.44</v>
      </c>
      <c r="J3070" s="154"/>
    </row>
    <row r="3071" spans="1:10">
      <c r="A3071" t="s">
        <v>239</v>
      </c>
      <c r="B3071" s="153" t="s">
        <v>3275</v>
      </c>
      <c r="C3071" s="154">
        <v>11.94</v>
      </c>
      <c r="D3071" s="154">
        <v>0.17269999999999999</v>
      </c>
      <c r="E3071" s="154">
        <v>3.2000000000000001E-2</v>
      </c>
      <c r="F3071" s="155">
        <f t="shared" si="192"/>
        <v>1.92</v>
      </c>
      <c r="G3071">
        <f t="shared" si="190"/>
        <v>1.2799999999999998</v>
      </c>
      <c r="H3071">
        <f t="shared" si="191"/>
        <v>0.96</v>
      </c>
      <c r="I3071">
        <f t="shared" si="193"/>
        <v>1.44</v>
      </c>
      <c r="J3071" s="154"/>
    </row>
    <row r="3072" spans="1:10">
      <c r="A3072" t="s">
        <v>239</v>
      </c>
      <c r="B3072" s="153" t="s">
        <v>3276</v>
      </c>
      <c r="C3072" s="154">
        <v>13.1</v>
      </c>
      <c r="D3072" s="154">
        <v>0.17269999999999999</v>
      </c>
      <c r="E3072" s="154">
        <v>3.5999999999999997E-2</v>
      </c>
      <c r="F3072" s="155">
        <f t="shared" si="192"/>
        <v>2.1599999999999997</v>
      </c>
      <c r="G3072">
        <f t="shared" si="190"/>
        <v>1.4399999999999997</v>
      </c>
      <c r="H3072">
        <f t="shared" si="191"/>
        <v>1.0799999999999998</v>
      </c>
      <c r="I3072">
        <f t="shared" si="193"/>
        <v>1.6199999999999997</v>
      </c>
      <c r="J3072" s="154"/>
    </row>
    <row r="3073" spans="1:10">
      <c r="A3073" t="s">
        <v>239</v>
      </c>
      <c r="B3073" s="153" t="s">
        <v>3277</v>
      </c>
      <c r="C3073" s="154">
        <v>14.8</v>
      </c>
      <c r="D3073" s="154">
        <v>0.17269999999999999</v>
      </c>
      <c r="E3073" s="154">
        <v>0.04</v>
      </c>
      <c r="F3073" s="155">
        <f t="shared" si="192"/>
        <v>2.4</v>
      </c>
      <c r="G3073">
        <f t="shared" si="190"/>
        <v>1.5999999999999999</v>
      </c>
      <c r="H3073">
        <f t="shared" si="191"/>
        <v>1.2</v>
      </c>
      <c r="I3073">
        <f t="shared" si="193"/>
        <v>1.7999999999999998</v>
      </c>
      <c r="J3073" s="154"/>
    </row>
    <row r="3074" spans="1:10">
      <c r="A3074" t="s">
        <v>239</v>
      </c>
      <c r="B3074" s="153" t="s">
        <v>3278</v>
      </c>
      <c r="C3074" s="154">
        <v>2.61</v>
      </c>
      <c r="D3074" s="154">
        <v>0.17269999999999999</v>
      </c>
      <c r="E3074" s="154">
        <v>0.01</v>
      </c>
      <c r="F3074" s="155">
        <f t="shared" si="192"/>
        <v>0.6</v>
      </c>
      <c r="G3074">
        <f t="shared" ref="G3074:G3137" si="194">40/60*F3074</f>
        <v>0.39999999999999997</v>
      </c>
      <c r="H3074">
        <f t="shared" ref="H3074:H3137" si="195">(30/60*F3074)</f>
        <v>0.3</v>
      </c>
      <c r="I3074">
        <f t="shared" si="193"/>
        <v>0.44999999999999996</v>
      </c>
      <c r="J3074" s="154"/>
    </row>
    <row r="3075" spans="1:10">
      <c r="A3075" t="s">
        <v>239</v>
      </c>
      <c r="B3075" s="153" t="s">
        <v>3279</v>
      </c>
      <c r="C3075" s="154">
        <v>2.87</v>
      </c>
      <c r="D3075" s="154">
        <v>0.17269999999999999</v>
      </c>
      <c r="E3075" s="154">
        <v>0.01</v>
      </c>
      <c r="F3075" s="155">
        <f t="shared" ref="F3075:F3138" si="196">E3075*60</f>
        <v>0.6</v>
      </c>
      <c r="G3075">
        <f t="shared" si="194"/>
        <v>0.39999999999999997</v>
      </c>
      <c r="H3075">
        <f t="shared" si="195"/>
        <v>0.3</v>
      </c>
      <c r="I3075">
        <f t="shared" ref="I3075:I3138" si="197">45/60*F3075</f>
        <v>0.44999999999999996</v>
      </c>
      <c r="J3075" s="154"/>
    </row>
    <row r="3076" spans="1:10">
      <c r="A3076" t="s">
        <v>239</v>
      </c>
      <c r="B3076" s="153" t="s">
        <v>3280</v>
      </c>
      <c r="C3076" s="154">
        <v>3.24</v>
      </c>
      <c r="D3076" s="154">
        <v>0.17269999999999999</v>
      </c>
      <c r="E3076" s="154">
        <v>0.01</v>
      </c>
      <c r="F3076" s="155">
        <f t="shared" si="196"/>
        <v>0.6</v>
      </c>
      <c r="G3076">
        <f t="shared" si="194"/>
        <v>0.39999999999999997</v>
      </c>
      <c r="H3076">
        <f t="shared" si="195"/>
        <v>0.3</v>
      </c>
      <c r="I3076">
        <f t="shared" si="197"/>
        <v>0.44999999999999996</v>
      </c>
      <c r="J3076" s="154"/>
    </row>
    <row r="3077" spans="1:10">
      <c r="A3077" t="s">
        <v>239</v>
      </c>
      <c r="B3077" s="153" t="s">
        <v>3281</v>
      </c>
      <c r="C3077" s="154">
        <v>3.85</v>
      </c>
      <c r="D3077" s="154">
        <v>0.17269999999999999</v>
      </c>
      <c r="E3077" s="154">
        <v>1.2E-2</v>
      </c>
      <c r="F3077" s="155">
        <f t="shared" si="196"/>
        <v>0.72</v>
      </c>
      <c r="G3077">
        <f t="shared" si="194"/>
        <v>0.48</v>
      </c>
      <c r="H3077">
        <f t="shared" si="195"/>
        <v>0.36</v>
      </c>
      <c r="I3077">
        <f t="shared" si="197"/>
        <v>0.54</v>
      </c>
      <c r="J3077" s="154"/>
    </row>
    <row r="3078" spans="1:10">
      <c r="A3078" t="s">
        <v>239</v>
      </c>
      <c r="B3078" s="153" t="s">
        <v>3282</v>
      </c>
      <c r="C3078" s="154">
        <v>4.45</v>
      </c>
      <c r="D3078" s="154">
        <v>0.17269999999999999</v>
      </c>
      <c r="E3078" s="154">
        <v>1.2E-2</v>
      </c>
      <c r="F3078" s="155">
        <f t="shared" si="196"/>
        <v>0.72</v>
      </c>
      <c r="G3078">
        <f t="shared" si="194"/>
        <v>0.48</v>
      </c>
      <c r="H3078">
        <f t="shared" si="195"/>
        <v>0.36</v>
      </c>
      <c r="I3078">
        <f t="shared" si="197"/>
        <v>0.54</v>
      </c>
      <c r="J3078" s="154"/>
    </row>
    <row r="3079" spans="1:10">
      <c r="A3079" t="s">
        <v>239</v>
      </c>
      <c r="B3079" s="153" t="s">
        <v>3283</v>
      </c>
      <c r="C3079" s="154">
        <v>5.03</v>
      </c>
      <c r="D3079" s="154">
        <v>0.17269999999999999</v>
      </c>
      <c r="E3079" s="154">
        <v>1.6E-2</v>
      </c>
      <c r="F3079" s="155">
        <f t="shared" si="196"/>
        <v>0.96</v>
      </c>
      <c r="G3079">
        <f t="shared" si="194"/>
        <v>0.6399999999999999</v>
      </c>
      <c r="H3079">
        <f t="shared" si="195"/>
        <v>0.48</v>
      </c>
      <c r="I3079">
        <f t="shared" si="197"/>
        <v>0.72</v>
      </c>
      <c r="J3079" s="154"/>
    </row>
    <row r="3080" spans="1:10">
      <c r="A3080" t="s">
        <v>239</v>
      </c>
      <c r="B3080" s="153" t="s">
        <v>3284</v>
      </c>
      <c r="C3080" s="154">
        <v>5.6</v>
      </c>
      <c r="D3080" s="154">
        <v>0.17269999999999999</v>
      </c>
      <c r="E3080" s="154">
        <v>1.6E-2</v>
      </c>
      <c r="F3080" s="155">
        <f t="shared" si="196"/>
        <v>0.96</v>
      </c>
      <c r="G3080">
        <f t="shared" si="194"/>
        <v>0.6399999999999999</v>
      </c>
      <c r="H3080">
        <f t="shared" si="195"/>
        <v>0.48</v>
      </c>
      <c r="I3080">
        <f t="shared" si="197"/>
        <v>0.72</v>
      </c>
      <c r="J3080" s="154"/>
    </row>
    <row r="3081" spans="1:10">
      <c r="A3081" t="s">
        <v>239</v>
      </c>
      <c r="B3081" s="153" t="s">
        <v>3285</v>
      </c>
      <c r="C3081" s="154">
        <v>6.17</v>
      </c>
      <c r="D3081" s="154">
        <v>0.17269999999999999</v>
      </c>
      <c r="E3081" s="154">
        <v>1.6E-2</v>
      </c>
      <c r="F3081" s="155">
        <f t="shared" si="196"/>
        <v>0.96</v>
      </c>
      <c r="G3081">
        <f t="shared" si="194"/>
        <v>0.6399999999999999</v>
      </c>
      <c r="H3081">
        <f t="shared" si="195"/>
        <v>0.48</v>
      </c>
      <c r="I3081">
        <f t="shared" si="197"/>
        <v>0.72</v>
      </c>
      <c r="J3081" s="154"/>
    </row>
    <row r="3082" spans="1:10">
      <c r="A3082" t="s">
        <v>239</v>
      </c>
      <c r="B3082" s="153" t="s">
        <v>3286</v>
      </c>
      <c r="C3082" s="154">
        <v>6.71</v>
      </c>
      <c r="D3082" s="154">
        <v>0.17269999999999999</v>
      </c>
      <c r="E3082" s="154">
        <v>0.02</v>
      </c>
      <c r="F3082" s="155">
        <f t="shared" si="196"/>
        <v>1.2</v>
      </c>
      <c r="G3082">
        <f t="shared" si="194"/>
        <v>0.79999999999999993</v>
      </c>
      <c r="H3082">
        <f t="shared" si="195"/>
        <v>0.6</v>
      </c>
      <c r="I3082">
        <f t="shared" si="197"/>
        <v>0.89999999999999991</v>
      </c>
      <c r="J3082" s="154"/>
    </row>
    <row r="3083" spans="1:10">
      <c r="A3083" t="s">
        <v>239</v>
      </c>
      <c r="B3083" s="153" t="s">
        <v>3287</v>
      </c>
      <c r="C3083" s="154">
        <v>7.25</v>
      </c>
      <c r="D3083" s="154">
        <v>0.17269999999999999</v>
      </c>
      <c r="E3083" s="154">
        <v>0.02</v>
      </c>
      <c r="F3083" s="155">
        <f t="shared" si="196"/>
        <v>1.2</v>
      </c>
      <c r="G3083">
        <f t="shared" si="194"/>
        <v>0.79999999999999993</v>
      </c>
      <c r="H3083">
        <f t="shared" si="195"/>
        <v>0.6</v>
      </c>
      <c r="I3083">
        <f t="shared" si="197"/>
        <v>0.89999999999999991</v>
      </c>
      <c r="J3083" s="154"/>
    </row>
    <row r="3084" spans="1:10">
      <c r="A3084" t="s">
        <v>239</v>
      </c>
      <c r="B3084" s="153" t="s">
        <v>3288</v>
      </c>
      <c r="C3084" s="154">
        <v>7.77</v>
      </c>
      <c r="D3084" s="154">
        <v>0.17269999999999999</v>
      </c>
      <c r="E3084" s="154">
        <v>0.02</v>
      </c>
      <c r="F3084" s="155">
        <f t="shared" si="196"/>
        <v>1.2</v>
      </c>
      <c r="G3084">
        <f t="shared" si="194"/>
        <v>0.79999999999999993</v>
      </c>
      <c r="H3084">
        <f t="shared" si="195"/>
        <v>0.6</v>
      </c>
      <c r="I3084">
        <f t="shared" si="197"/>
        <v>0.89999999999999991</v>
      </c>
      <c r="J3084" s="154"/>
    </row>
    <row r="3085" spans="1:10">
      <c r="A3085" t="s">
        <v>239</v>
      </c>
      <c r="B3085" s="153" t="s">
        <v>3289</v>
      </c>
      <c r="C3085" s="154">
        <v>8.2899999999999991</v>
      </c>
      <c r="D3085" s="154">
        <v>0.17269999999999999</v>
      </c>
      <c r="E3085" s="154">
        <v>2.4E-2</v>
      </c>
      <c r="F3085" s="155">
        <f t="shared" si="196"/>
        <v>1.44</v>
      </c>
      <c r="G3085">
        <f t="shared" si="194"/>
        <v>0.96</v>
      </c>
      <c r="H3085">
        <f t="shared" si="195"/>
        <v>0.72</v>
      </c>
      <c r="I3085">
        <f t="shared" si="197"/>
        <v>1.08</v>
      </c>
      <c r="J3085" s="154"/>
    </row>
    <row r="3086" spans="1:10">
      <c r="A3086" t="s">
        <v>239</v>
      </c>
      <c r="B3086" s="153" t="s">
        <v>3290</v>
      </c>
      <c r="C3086" s="154">
        <v>8.7899999999999991</v>
      </c>
      <c r="D3086" s="154">
        <v>0.17269999999999999</v>
      </c>
      <c r="E3086" s="154">
        <v>2.4E-2</v>
      </c>
      <c r="F3086" s="155">
        <f t="shared" si="196"/>
        <v>1.44</v>
      </c>
      <c r="G3086">
        <f t="shared" si="194"/>
        <v>0.96</v>
      </c>
      <c r="H3086">
        <f t="shared" si="195"/>
        <v>0.72</v>
      </c>
      <c r="I3086">
        <f t="shared" si="197"/>
        <v>1.08</v>
      </c>
      <c r="J3086" s="154"/>
    </row>
    <row r="3087" spans="1:10">
      <c r="A3087" t="s">
        <v>239</v>
      </c>
      <c r="B3087" s="153" t="s">
        <v>3291</v>
      </c>
      <c r="C3087" s="154">
        <v>9.27</v>
      </c>
      <c r="D3087" s="154">
        <v>0.17269999999999999</v>
      </c>
      <c r="E3087" s="154">
        <v>2.4E-2</v>
      </c>
      <c r="F3087" s="155">
        <f t="shared" si="196"/>
        <v>1.44</v>
      </c>
      <c r="G3087">
        <f t="shared" si="194"/>
        <v>0.96</v>
      </c>
      <c r="H3087">
        <f t="shared" si="195"/>
        <v>0.72</v>
      </c>
      <c r="I3087">
        <f t="shared" si="197"/>
        <v>1.08</v>
      </c>
      <c r="J3087" s="154"/>
    </row>
    <row r="3088" spans="1:10">
      <c r="A3088" t="s">
        <v>239</v>
      </c>
      <c r="B3088" s="153" t="s">
        <v>3292</v>
      </c>
      <c r="C3088" s="154">
        <v>9.75</v>
      </c>
      <c r="D3088" s="154">
        <v>0.17269999999999999</v>
      </c>
      <c r="E3088" s="154">
        <v>2.8000000000000004E-2</v>
      </c>
      <c r="F3088" s="155">
        <f t="shared" si="196"/>
        <v>1.6800000000000002</v>
      </c>
      <c r="G3088">
        <f t="shared" si="194"/>
        <v>1.1200000000000001</v>
      </c>
      <c r="H3088">
        <f t="shared" si="195"/>
        <v>0.84000000000000008</v>
      </c>
      <c r="I3088">
        <f t="shared" si="197"/>
        <v>1.2600000000000002</v>
      </c>
      <c r="J3088" s="154"/>
    </row>
    <row r="3089" spans="1:16">
      <c r="A3089" t="s">
        <v>239</v>
      </c>
      <c r="B3089" s="153" t="s">
        <v>3293</v>
      </c>
      <c r="C3089" s="154">
        <v>10.210000000000001</v>
      </c>
      <c r="D3089" s="154">
        <v>0.17269999999999999</v>
      </c>
      <c r="E3089" s="154">
        <v>2.8000000000000004E-2</v>
      </c>
      <c r="F3089" s="155">
        <f t="shared" si="196"/>
        <v>1.6800000000000002</v>
      </c>
      <c r="G3089">
        <f t="shared" si="194"/>
        <v>1.1200000000000001</v>
      </c>
      <c r="H3089">
        <f t="shared" si="195"/>
        <v>0.84000000000000008</v>
      </c>
      <c r="I3089">
        <f t="shared" si="197"/>
        <v>1.2600000000000002</v>
      </c>
      <c r="J3089" s="154"/>
    </row>
    <row r="3090" spans="1:16">
      <c r="A3090" t="s">
        <v>239</v>
      </c>
      <c r="B3090" s="153" t="s">
        <v>3294</v>
      </c>
      <c r="C3090" s="154">
        <v>135.4</v>
      </c>
      <c r="D3090" s="154">
        <v>1.75526</v>
      </c>
      <c r="E3090" s="154">
        <v>0.38</v>
      </c>
      <c r="F3090" s="155">
        <f t="shared" si="196"/>
        <v>22.8</v>
      </c>
      <c r="G3090">
        <f t="shared" si="194"/>
        <v>15.2</v>
      </c>
      <c r="H3090">
        <f t="shared" si="195"/>
        <v>11.4</v>
      </c>
      <c r="I3090">
        <f t="shared" si="197"/>
        <v>17.100000000000001</v>
      </c>
      <c r="J3090" s="154"/>
    </row>
    <row r="3091" spans="1:16">
      <c r="A3091" t="s">
        <v>239</v>
      </c>
      <c r="B3091" s="153" t="s">
        <v>3295</v>
      </c>
      <c r="C3091" s="154">
        <v>68.3</v>
      </c>
      <c r="D3091" s="154">
        <v>1.75526</v>
      </c>
      <c r="E3091" s="154">
        <v>0.192</v>
      </c>
      <c r="F3091" s="155">
        <f t="shared" si="196"/>
        <v>11.52</v>
      </c>
      <c r="G3091">
        <f t="shared" si="194"/>
        <v>7.68</v>
      </c>
      <c r="H3091">
        <f t="shared" si="195"/>
        <v>5.76</v>
      </c>
      <c r="I3091">
        <f t="shared" si="197"/>
        <v>8.64</v>
      </c>
      <c r="J3091" s="154"/>
    </row>
    <row r="3092" spans="1:16">
      <c r="A3092" t="s">
        <v>239</v>
      </c>
      <c r="B3092" s="153" t="s">
        <v>3296</v>
      </c>
      <c r="C3092" s="154">
        <v>85.9</v>
      </c>
      <c r="D3092" s="154">
        <v>1.75526</v>
      </c>
      <c r="E3092" s="154">
        <v>0.24</v>
      </c>
      <c r="F3092" s="155">
        <f t="shared" si="196"/>
        <v>14.399999999999999</v>
      </c>
      <c r="G3092">
        <f t="shared" si="194"/>
        <v>9.5999999999999979</v>
      </c>
      <c r="H3092">
        <f t="shared" si="195"/>
        <v>7.1999999999999993</v>
      </c>
      <c r="I3092">
        <f t="shared" si="197"/>
        <v>10.799999999999999</v>
      </c>
      <c r="J3092" s="154"/>
    </row>
    <row r="3093" spans="1:16">
      <c r="A3093" t="s">
        <v>239</v>
      </c>
      <c r="B3093" s="153" t="s">
        <v>3297</v>
      </c>
      <c r="C3093" s="154">
        <v>108.7</v>
      </c>
      <c r="D3093" s="154">
        <v>1.75526</v>
      </c>
      <c r="E3093" s="154">
        <v>0.30399999999999999</v>
      </c>
      <c r="F3093" s="155">
        <f t="shared" si="196"/>
        <v>18.239999999999998</v>
      </c>
      <c r="G3093">
        <f t="shared" si="194"/>
        <v>12.159999999999998</v>
      </c>
      <c r="H3093">
        <f t="shared" si="195"/>
        <v>9.1199999999999992</v>
      </c>
      <c r="I3093">
        <f t="shared" si="197"/>
        <v>13.68</v>
      </c>
      <c r="J3093" s="154"/>
    </row>
    <row r="3094" spans="1:16">
      <c r="A3094" t="s">
        <v>239</v>
      </c>
      <c r="B3094" s="153" t="s">
        <v>3298</v>
      </c>
      <c r="C3094" s="154">
        <v>1.36</v>
      </c>
      <c r="D3094" s="154">
        <v>0.17584</v>
      </c>
      <c r="E3094" s="154">
        <v>0.01</v>
      </c>
      <c r="F3094" s="155">
        <f t="shared" si="196"/>
        <v>0.6</v>
      </c>
      <c r="G3094">
        <f t="shared" si="194"/>
        <v>0.39999999999999997</v>
      </c>
      <c r="H3094">
        <f t="shared" si="195"/>
        <v>0.3</v>
      </c>
      <c r="I3094">
        <f t="shared" si="197"/>
        <v>0.44999999999999996</v>
      </c>
      <c r="J3094" s="154"/>
      <c r="P3094" t="s">
        <v>3870</v>
      </c>
    </row>
    <row r="3095" spans="1:16">
      <c r="A3095" t="s">
        <v>239</v>
      </c>
      <c r="B3095" s="153" t="s">
        <v>3299</v>
      </c>
      <c r="C3095" s="154">
        <v>2.02</v>
      </c>
      <c r="D3095" s="154">
        <v>0.17584</v>
      </c>
      <c r="E3095" s="154">
        <v>0.01</v>
      </c>
      <c r="F3095" s="155">
        <f t="shared" si="196"/>
        <v>0.6</v>
      </c>
      <c r="G3095">
        <f t="shared" si="194"/>
        <v>0.39999999999999997</v>
      </c>
      <c r="H3095">
        <f t="shared" si="195"/>
        <v>0.3</v>
      </c>
      <c r="I3095">
        <f t="shared" si="197"/>
        <v>0.44999999999999996</v>
      </c>
      <c r="J3095" s="154"/>
    </row>
    <row r="3096" spans="1:16">
      <c r="A3096" t="s">
        <v>239</v>
      </c>
      <c r="B3096" s="153" t="s">
        <v>3300</v>
      </c>
      <c r="C3096" s="154">
        <v>11.9</v>
      </c>
      <c r="D3096" s="154">
        <v>0.17584</v>
      </c>
      <c r="E3096" s="154">
        <v>3.2000000000000001E-2</v>
      </c>
      <c r="F3096" s="155">
        <f t="shared" si="196"/>
        <v>1.92</v>
      </c>
      <c r="G3096">
        <f t="shared" si="194"/>
        <v>1.2799999999999998</v>
      </c>
      <c r="H3096">
        <f t="shared" si="195"/>
        <v>0.96</v>
      </c>
      <c r="I3096">
        <f t="shared" si="197"/>
        <v>1.44</v>
      </c>
      <c r="J3096" s="154"/>
    </row>
    <row r="3097" spans="1:16">
      <c r="A3097" t="s">
        <v>239</v>
      </c>
      <c r="B3097" s="153" t="s">
        <v>3301</v>
      </c>
      <c r="C3097" s="154">
        <v>15</v>
      </c>
      <c r="D3097" s="154">
        <v>0.17584</v>
      </c>
      <c r="E3097" s="154">
        <v>4.3999999999999997E-2</v>
      </c>
      <c r="F3097" s="155">
        <f t="shared" si="196"/>
        <v>2.6399999999999997</v>
      </c>
      <c r="G3097">
        <f t="shared" si="194"/>
        <v>1.7599999999999998</v>
      </c>
      <c r="H3097">
        <f t="shared" si="195"/>
        <v>1.3199999999999998</v>
      </c>
      <c r="I3097">
        <f t="shared" si="197"/>
        <v>1.9799999999999998</v>
      </c>
      <c r="J3097" s="154"/>
    </row>
    <row r="3098" spans="1:16">
      <c r="A3098" t="s">
        <v>239</v>
      </c>
      <c r="B3098" s="153" t="s">
        <v>3302</v>
      </c>
      <c r="C3098" s="154">
        <v>2.66</v>
      </c>
      <c r="D3098" s="154">
        <v>0.17584</v>
      </c>
      <c r="E3098" s="154">
        <v>0.01</v>
      </c>
      <c r="F3098" s="155">
        <f t="shared" si="196"/>
        <v>0.6</v>
      </c>
      <c r="G3098">
        <f t="shared" si="194"/>
        <v>0.39999999999999997</v>
      </c>
      <c r="H3098">
        <f t="shared" si="195"/>
        <v>0.3</v>
      </c>
      <c r="I3098">
        <f t="shared" si="197"/>
        <v>0.44999999999999996</v>
      </c>
      <c r="J3098" s="154"/>
    </row>
    <row r="3099" spans="1:16">
      <c r="A3099" t="s">
        <v>239</v>
      </c>
      <c r="B3099" s="153" t="s">
        <v>3303</v>
      </c>
      <c r="C3099" s="154">
        <v>3.3</v>
      </c>
      <c r="D3099" s="154">
        <v>0.17584</v>
      </c>
      <c r="E3099" s="154">
        <v>0.01</v>
      </c>
      <c r="F3099" s="155">
        <f t="shared" si="196"/>
        <v>0.6</v>
      </c>
      <c r="G3099">
        <f t="shared" si="194"/>
        <v>0.39999999999999997</v>
      </c>
      <c r="H3099">
        <f t="shared" si="195"/>
        <v>0.3</v>
      </c>
      <c r="I3099">
        <f t="shared" si="197"/>
        <v>0.44999999999999996</v>
      </c>
      <c r="J3099" s="154"/>
    </row>
    <row r="3100" spans="1:16">
      <c r="A3100" t="s">
        <v>239</v>
      </c>
      <c r="B3100" s="153" t="s">
        <v>3304</v>
      </c>
      <c r="C3100" s="154">
        <v>3.92</v>
      </c>
      <c r="D3100" s="154">
        <v>0.17584</v>
      </c>
      <c r="E3100" s="154">
        <v>1.2E-2</v>
      </c>
      <c r="F3100" s="155">
        <f t="shared" si="196"/>
        <v>0.72</v>
      </c>
      <c r="G3100">
        <f t="shared" si="194"/>
        <v>0.48</v>
      </c>
      <c r="H3100">
        <f t="shared" si="195"/>
        <v>0.36</v>
      </c>
      <c r="I3100">
        <f t="shared" si="197"/>
        <v>0.54</v>
      </c>
      <c r="J3100" s="154"/>
    </row>
    <row r="3101" spans="1:16">
      <c r="A3101" t="s">
        <v>239</v>
      </c>
      <c r="B3101" s="153" t="s">
        <v>3305</v>
      </c>
      <c r="C3101" s="154">
        <v>4.53</v>
      </c>
      <c r="D3101" s="154">
        <v>0.17584</v>
      </c>
      <c r="E3101" s="154">
        <v>1.2E-2</v>
      </c>
      <c r="F3101" s="155">
        <f t="shared" si="196"/>
        <v>0.72</v>
      </c>
      <c r="G3101">
        <f t="shared" si="194"/>
        <v>0.48</v>
      </c>
      <c r="H3101">
        <f t="shared" si="195"/>
        <v>0.36</v>
      </c>
      <c r="I3101">
        <f t="shared" si="197"/>
        <v>0.54</v>
      </c>
      <c r="J3101" s="154"/>
    </row>
    <row r="3102" spans="1:16">
      <c r="A3102" t="s">
        <v>239</v>
      </c>
      <c r="B3102" s="153" t="s">
        <v>3306</v>
      </c>
      <c r="C3102" s="154">
        <v>5.13</v>
      </c>
      <c r="D3102" s="154">
        <v>0.17584</v>
      </c>
      <c r="E3102" s="154">
        <v>1.6E-2</v>
      </c>
      <c r="F3102" s="155">
        <f t="shared" si="196"/>
        <v>0.96</v>
      </c>
      <c r="G3102">
        <f t="shared" si="194"/>
        <v>0.6399999999999999</v>
      </c>
      <c r="H3102">
        <f t="shared" si="195"/>
        <v>0.48</v>
      </c>
      <c r="I3102">
        <f t="shared" si="197"/>
        <v>0.72</v>
      </c>
      <c r="J3102" s="154"/>
    </row>
    <row r="3103" spans="1:16">
      <c r="A3103" t="s">
        <v>239</v>
      </c>
      <c r="B3103" s="153" t="s">
        <v>3307</v>
      </c>
      <c r="C3103" s="154">
        <v>5.72</v>
      </c>
      <c r="D3103" s="154">
        <v>0.17584</v>
      </c>
      <c r="E3103" s="154">
        <v>1.6E-2</v>
      </c>
      <c r="F3103" s="155">
        <f t="shared" si="196"/>
        <v>0.96</v>
      </c>
      <c r="G3103">
        <f t="shared" si="194"/>
        <v>0.6399999999999999</v>
      </c>
      <c r="H3103">
        <f t="shared" si="195"/>
        <v>0.48</v>
      </c>
      <c r="I3103">
        <f t="shared" si="197"/>
        <v>0.72</v>
      </c>
      <c r="J3103" s="154"/>
    </row>
    <row r="3104" spans="1:16">
      <c r="A3104" t="s">
        <v>239</v>
      </c>
      <c r="B3104" s="153" t="s">
        <v>3308</v>
      </c>
      <c r="C3104" s="154">
        <v>6.29</v>
      </c>
      <c r="D3104" s="154">
        <v>0.17584</v>
      </c>
      <c r="E3104" s="154">
        <v>1.6E-2</v>
      </c>
      <c r="F3104" s="155">
        <f t="shared" si="196"/>
        <v>0.96</v>
      </c>
      <c r="G3104">
        <f t="shared" si="194"/>
        <v>0.6399999999999999</v>
      </c>
      <c r="H3104">
        <f t="shared" si="195"/>
        <v>0.48</v>
      </c>
      <c r="I3104">
        <f t="shared" si="197"/>
        <v>0.72</v>
      </c>
      <c r="J3104" s="154"/>
    </row>
    <row r="3105" spans="1:10">
      <c r="A3105" t="s">
        <v>239</v>
      </c>
      <c r="B3105" s="153" t="s">
        <v>3309</v>
      </c>
      <c r="C3105" s="154">
        <v>7.5</v>
      </c>
      <c r="D3105" s="154">
        <v>0.17584</v>
      </c>
      <c r="E3105" s="154">
        <v>0.02</v>
      </c>
      <c r="F3105" s="155">
        <f t="shared" si="196"/>
        <v>1.2</v>
      </c>
      <c r="G3105">
        <f t="shared" si="194"/>
        <v>0.79999999999999993</v>
      </c>
      <c r="H3105">
        <f t="shared" si="195"/>
        <v>0.6</v>
      </c>
      <c r="I3105">
        <f t="shared" si="197"/>
        <v>0.89999999999999991</v>
      </c>
      <c r="J3105" s="154"/>
    </row>
    <row r="3106" spans="1:10">
      <c r="A3106" t="s">
        <v>239</v>
      </c>
      <c r="B3106" s="153" t="s">
        <v>3310</v>
      </c>
      <c r="C3106" s="154">
        <v>7.4</v>
      </c>
      <c r="D3106" s="154">
        <v>0.17584</v>
      </c>
      <c r="E3106" s="154">
        <v>0.02</v>
      </c>
      <c r="F3106" s="155">
        <f t="shared" si="196"/>
        <v>1.2</v>
      </c>
      <c r="G3106">
        <f t="shared" si="194"/>
        <v>0.79999999999999993</v>
      </c>
      <c r="H3106">
        <f t="shared" si="195"/>
        <v>0.6</v>
      </c>
      <c r="I3106">
        <f t="shared" si="197"/>
        <v>0.89999999999999991</v>
      </c>
      <c r="J3106" s="154"/>
    </row>
    <row r="3107" spans="1:10">
      <c r="A3107" t="s">
        <v>239</v>
      </c>
      <c r="B3107" s="153" t="s">
        <v>3311</v>
      </c>
      <c r="C3107" s="154">
        <v>8.4600000000000009</v>
      </c>
      <c r="D3107" s="154">
        <v>0.17584</v>
      </c>
      <c r="E3107" s="154">
        <v>2.4E-2</v>
      </c>
      <c r="F3107" s="155">
        <f t="shared" si="196"/>
        <v>1.44</v>
      </c>
      <c r="G3107">
        <f t="shared" si="194"/>
        <v>0.96</v>
      </c>
      <c r="H3107">
        <f t="shared" si="195"/>
        <v>0.72</v>
      </c>
      <c r="I3107">
        <f t="shared" si="197"/>
        <v>1.08</v>
      </c>
      <c r="J3107" s="154"/>
    </row>
    <row r="3108" spans="1:10">
      <c r="A3108" t="s">
        <v>239</v>
      </c>
      <c r="B3108" s="153" t="s">
        <v>3312</v>
      </c>
      <c r="C3108" s="154">
        <v>10</v>
      </c>
      <c r="D3108" s="154">
        <v>0.17584</v>
      </c>
      <c r="E3108" s="154">
        <v>2.8000000000000004E-2</v>
      </c>
      <c r="F3108" s="155">
        <f t="shared" si="196"/>
        <v>1.6800000000000002</v>
      </c>
      <c r="G3108">
        <f t="shared" si="194"/>
        <v>1.1200000000000001</v>
      </c>
      <c r="H3108">
        <f t="shared" si="195"/>
        <v>0.84000000000000008</v>
      </c>
      <c r="I3108">
        <f t="shared" si="197"/>
        <v>1.2600000000000002</v>
      </c>
      <c r="J3108" s="154"/>
    </row>
    <row r="3109" spans="1:10">
      <c r="A3109" t="s">
        <v>239</v>
      </c>
      <c r="B3109" s="153" t="s">
        <v>3313</v>
      </c>
      <c r="C3109" s="154">
        <v>10.43</v>
      </c>
      <c r="D3109" s="154">
        <v>0.17584</v>
      </c>
      <c r="E3109" s="154">
        <v>2.8000000000000004E-2</v>
      </c>
      <c r="F3109" s="155">
        <f t="shared" si="196"/>
        <v>1.6800000000000002</v>
      </c>
      <c r="G3109">
        <f t="shared" si="194"/>
        <v>1.1200000000000001</v>
      </c>
      <c r="H3109">
        <f t="shared" si="195"/>
        <v>0.84000000000000008</v>
      </c>
      <c r="I3109">
        <f t="shared" si="197"/>
        <v>1.2600000000000002</v>
      </c>
      <c r="J3109" s="154"/>
    </row>
    <row r="3110" spans="1:10">
      <c r="A3110" t="s">
        <v>239</v>
      </c>
      <c r="B3110" s="153" t="s">
        <v>3314</v>
      </c>
      <c r="C3110" s="154">
        <v>1.38</v>
      </c>
      <c r="D3110" s="154">
        <v>0.17898</v>
      </c>
      <c r="E3110" s="154">
        <v>0.01</v>
      </c>
      <c r="F3110" s="155">
        <f t="shared" si="196"/>
        <v>0.6</v>
      </c>
      <c r="G3110">
        <f t="shared" si="194"/>
        <v>0.39999999999999997</v>
      </c>
      <c r="H3110">
        <f t="shared" si="195"/>
        <v>0.3</v>
      </c>
      <c r="I3110">
        <f t="shared" si="197"/>
        <v>0.44999999999999996</v>
      </c>
      <c r="J3110" s="154"/>
    </row>
    <row r="3111" spans="1:10">
      <c r="A3111" t="s">
        <v>239</v>
      </c>
      <c r="B3111" s="153" t="s">
        <v>3315</v>
      </c>
      <c r="C3111" s="154">
        <v>2.0499999999999998</v>
      </c>
      <c r="D3111" s="154">
        <v>0.17898</v>
      </c>
      <c r="E3111" s="154">
        <v>0.01</v>
      </c>
      <c r="F3111" s="155">
        <f t="shared" si="196"/>
        <v>0.6</v>
      </c>
      <c r="G3111">
        <f t="shared" si="194"/>
        <v>0.39999999999999997</v>
      </c>
      <c r="H3111">
        <f t="shared" si="195"/>
        <v>0.3</v>
      </c>
      <c r="I3111">
        <f t="shared" si="197"/>
        <v>0.44999999999999996</v>
      </c>
      <c r="J3111" s="154"/>
    </row>
    <row r="3112" spans="1:10">
      <c r="A3112" t="s">
        <v>239</v>
      </c>
      <c r="B3112" s="153" t="s">
        <v>3316</v>
      </c>
      <c r="C3112" s="154">
        <v>2.38</v>
      </c>
      <c r="D3112" s="154">
        <v>0.17898</v>
      </c>
      <c r="E3112" s="154">
        <v>0.01</v>
      </c>
      <c r="F3112" s="155">
        <f t="shared" si="196"/>
        <v>0.6</v>
      </c>
      <c r="G3112">
        <f t="shared" si="194"/>
        <v>0.39999999999999997</v>
      </c>
      <c r="H3112">
        <f t="shared" si="195"/>
        <v>0.3</v>
      </c>
      <c r="I3112">
        <f t="shared" si="197"/>
        <v>0.44999999999999996</v>
      </c>
      <c r="J3112" s="154"/>
    </row>
    <row r="3113" spans="1:10">
      <c r="A3113" t="s">
        <v>239</v>
      </c>
      <c r="B3113" s="153" t="s">
        <v>3317</v>
      </c>
      <c r="C3113" s="154">
        <v>11.6</v>
      </c>
      <c r="D3113" s="154">
        <v>0.17898</v>
      </c>
      <c r="E3113" s="154">
        <v>3.2000000000000001E-2</v>
      </c>
      <c r="F3113" s="155">
        <f t="shared" si="196"/>
        <v>1.92</v>
      </c>
      <c r="G3113">
        <f t="shared" si="194"/>
        <v>1.2799999999999998</v>
      </c>
      <c r="H3113">
        <f t="shared" si="195"/>
        <v>0.96</v>
      </c>
      <c r="I3113">
        <f t="shared" si="197"/>
        <v>1.44</v>
      </c>
      <c r="J3113" s="154"/>
    </row>
    <row r="3114" spans="1:10">
      <c r="A3114" t="s">
        <v>239</v>
      </c>
      <c r="B3114" s="153" t="s">
        <v>3318</v>
      </c>
      <c r="C3114" s="154">
        <v>2.71</v>
      </c>
      <c r="D3114" s="154">
        <v>0.17898</v>
      </c>
      <c r="E3114" s="154">
        <v>0.01</v>
      </c>
      <c r="F3114" s="155">
        <f t="shared" si="196"/>
        <v>0.6</v>
      </c>
      <c r="G3114">
        <f t="shared" si="194"/>
        <v>0.39999999999999997</v>
      </c>
      <c r="H3114">
        <f t="shared" si="195"/>
        <v>0.3</v>
      </c>
      <c r="I3114">
        <f t="shared" si="197"/>
        <v>0.44999999999999996</v>
      </c>
      <c r="J3114" s="154"/>
    </row>
    <row r="3115" spans="1:10">
      <c r="A3115" t="s">
        <v>239</v>
      </c>
      <c r="B3115" s="153" t="s">
        <v>3319</v>
      </c>
      <c r="C3115" s="154">
        <v>3.36</v>
      </c>
      <c r="D3115" s="154">
        <v>0.17898</v>
      </c>
      <c r="E3115" s="154">
        <v>0.01</v>
      </c>
      <c r="F3115" s="155">
        <f t="shared" si="196"/>
        <v>0.6</v>
      </c>
      <c r="G3115">
        <f t="shared" si="194"/>
        <v>0.39999999999999997</v>
      </c>
      <c r="H3115">
        <f t="shared" si="195"/>
        <v>0.3</v>
      </c>
      <c r="I3115">
        <f t="shared" si="197"/>
        <v>0.44999999999999996</v>
      </c>
      <c r="J3115" s="154"/>
    </row>
    <row r="3116" spans="1:10">
      <c r="A3116" t="s">
        <v>239</v>
      </c>
      <c r="B3116" s="153" t="s">
        <v>3320</v>
      </c>
      <c r="C3116" s="154">
        <v>3.74</v>
      </c>
      <c r="D3116" s="154">
        <v>0.17898</v>
      </c>
      <c r="E3116" s="154">
        <v>1.2E-2</v>
      </c>
      <c r="F3116" s="155">
        <f t="shared" si="196"/>
        <v>0.72</v>
      </c>
      <c r="G3116">
        <f t="shared" si="194"/>
        <v>0.48</v>
      </c>
      <c r="H3116">
        <f t="shared" si="195"/>
        <v>0.36</v>
      </c>
      <c r="I3116">
        <f t="shared" si="197"/>
        <v>0.54</v>
      </c>
      <c r="J3116" s="154"/>
    </row>
    <row r="3117" spans="1:10">
      <c r="A3117" t="s">
        <v>239</v>
      </c>
      <c r="B3117" s="153" t="s">
        <v>3321</v>
      </c>
      <c r="C3117" s="154">
        <v>3.87</v>
      </c>
      <c r="D3117" s="154">
        <v>0.17898</v>
      </c>
      <c r="E3117" s="154">
        <v>1.2E-2</v>
      </c>
      <c r="F3117" s="155">
        <f t="shared" si="196"/>
        <v>0.72</v>
      </c>
      <c r="G3117">
        <f t="shared" si="194"/>
        <v>0.48</v>
      </c>
      <c r="H3117">
        <f t="shared" si="195"/>
        <v>0.36</v>
      </c>
      <c r="I3117">
        <f t="shared" si="197"/>
        <v>0.54</v>
      </c>
      <c r="J3117" s="154"/>
    </row>
    <row r="3118" spans="1:10">
      <c r="A3118" t="s">
        <v>239</v>
      </c>
      <c r="B3118" s="153" t="s">
        <v>3322</v>
      </c>
      <c r="C3118" s="154">
        <v>4</v>
      </c>
      <c r="D3118" s="154">
        <v>0.17898</v>
      </c>
      <c r="E3118" s="154">
        <v>1.2E-2</v>
      </c>
      <c r="F3118" s="155">
        <f t="shared" si="196"/>
        <v>0.72</v>
      </c>
      <c r="G3118">
        <f t="shared" si="194"/>
        <v>0.48</v>
      </c>
      <c r="H3118">
        <f t="shared" si="195"/>
        <v>0.36</v>
      </c>
      <c r="I3118">
        <f t="shared" si="197"/>
        <v>0.54</v>
      </c>
      <c r="J3118" s="154"/>
    </row>
    <row r="3119" spans="1:10">
      <c r="A3119" t="s">
        <v>239</v>
      </c>
      <c r="B3119" s="153" t="s">
        <v>3323</v>
      </c>
      <c r="C3119" s="154">
        <v>4.25</v>
      </c>
      <c r="D3119" s="154">
        <v>0.17898</v>
      </c>
      <c r="E3119" s="154">
        <v>1.2E-2</v>
      </c>
      <c r="F3119" s="155">
        <f t="shared" si="196"/>
        <v>0.72</v>
      </c>
      <c r="G3119">
        <f t="shared" si="194"/>
        <v>0.48</v>
      </c>
      <c r="H3119">
        <f t="shared" si="195"/>
        <v>0.36</v>
      </c>
      <c r="I3119">
        <f t="shared" si="197"/>
        <v>0.54</v>
      </c>
      <c r="J3119" s="154"/>
    </row>
    <row r="3120" spans="1:10">
      <c r="A3120" t="s">
        <v>239</v>
      </c>
      <c r="B3120" s="153" t="s">
        <v>3324</v>
      </c>
      <c r="C3120" s="154">
        <v>4.62</v>
      </c>
      <c r="D3120" s="154">
        <v>0.17898</v>
      </c>
      <c r="E3120" s="154">
        <v>1.2E-2</v>
      </c>
      <c r="F3120" s="155">
        <f t="shared" si="196"/>
        <v>0.72</v>
      </c>
      <c r="G3120">
        <f t="shared" si="194"/>
        <v>0.48</v>
      </c>
      <c r="H3120">
        <f t="shared" si="195"/>
        <v>0.36</v>
      </c>
      <c r="I3120">
        <f t="shared" si="197"/>
        <v>0.54</v>
      </c>
      <c r="J3120" s="154"/>
    </row>
    <row r="3121" spans="1:10">
      <c r="A3121" t="s">
        <v>239</v>
      </c>
      <c r="B3121" s="153" t="s">
        <v>3325</v>
      </c>
      <c r="C3121" s="154">
        <v>4.74</v>
      </c>
      <c r="D3121" s="154">
        <v>0.17898</v>
      </c>
      <c r="E3121" s="154">
        <v>1.2E-2</v>
      </c>
      <c r="F3121" s="155">
        <f t="shared" si="196"/>
        <v>0.72</v>
      </c>
      <c r="G3121">
        <f t="shared" si="194"/>
        <v>0.48</v>
      </c>
      <c r="H3121">
        <f t="shared" si="195"/>
        <v>0.36</v>
      </c>
      <c r="I3121">
        <f t="shared" si="197"/>
        <v>0.54</v>
      </c>
      <c r="J3121" s="154"/>
    </row>
    <row r="3122" spans="1:10">
      <c r="A3122" t="s">
        <v>239</v>
      </c>
      <c r="B3122" s="153" t="s">
        <v>3326</v>
      </c>
      <c r="C3122" s="154">
        <v>5.23</v>
      </c>
      <c r="D3122" s="154">
        <v>0.17898</v>
      </c>
      <c r="E3122" s="154">
        <v>1.6E-2</v>
      </c>
      <c r="F3122" s="155">
        <f t="shared" si="196"/>
        <v>0.96</v>
      </c>
      <c r="G3122">
        <f t="shared" si="194"/>
        <v>0.6399999999999999</v>
      </c>
      <c r="H3122">
        <f t="shared" si="195"/>
        <v>0.48</v>
      </c>
      <c r="I3122">
        <f t="shared" si="197"/>
        <v>0.72</v>
      </c>
      <c r="J3122" s="154"/>
    </row>
    <row r="3123" spans="1:10">
      <c r="A3123" t="s">
        <v>239</v>
      </c>
      <c r="B3123" s="153" t="s">
        <v>3327</v>
      </c>
      <c r="C3123" s="154">
        <v>5.83</v>
      </c>
      <c r="D3123" s="154">
        <v>0.17898</v>
      </c>
      <c r="E3123" s="154">
        <v>1.6E-2</v>
      </c>
      <c r="F3123" s="155">
        <f t="shared" si="196"/>
        <v>0.96</v>
      </c>
      <c r="G3123">
        <f t="shared" si="194"/>
        <v>0.6399999999999999</v>
      </c>
      <c r="H3123">
        <f t="shared" si="195"/>
        <v>0.48</v>
      </c>
      <c r="I3123">
        <f t="shared" si="197"/>
        <v>0.72</v>
      </c>
      <c r="J3123" s="154"/>
    </row>
    <row r="3124" spans="1:10">
      <c r="A3124" t="s">
        <v>239</v>
      </c>
      <c r="B3124" s="153" t="s">
        <v>3328</v>
      </c>
      <c r="C3124" s="154">
        <v>6.41</v>
      </c>
      <c r="D3124" s="154">
        <v>0.17898</v>
      </c>
      <c r="E3124" s="154">
        <v>1.6E-2</v>
      </c>
      <c r="F3124" s="155">
        <f t="shared" si="196"/>
        <v>0.96</v>
      </c>
      <c r="G3124">
        <f t="shared" si="194"/>
        <v>0.6399999999999999</v>
      </c>
      <c r="H3124">
        <f t="shared" si="195"/>
        <v>0.48</v>
      </c>
      <c r="I3124">
        <f t="shared" si="197"/>
        <v>0.72</v>
      </c>
      <c r="J3124" s="154"/>
    </row>
    <row r="3125" spans="1:10">
      <c r="A3125" t="s">
        <v>239</v>
      </c>
      <c r="B3125" s="153" t="s">
        <v>3329</v>
      </c>
      <c r="C3125" s="154">
        <v>7.1</v>
      </c>
      <c r="D3125" s="154">
        <v>0.17898</v>
      </c>
      <c r="E3125" s="154">
        <v>0.02</v>
      </c>
      <c r="F3125" s="155">
        <f t="shared" si="196"/>
        <v>1.2</v>
      </c>
      <c r="G3125">
        <f t="shared" si="194"/>
        <v>0.79999999999999993</v>
      </c>
      <c r="H3125">
        <f t="shared" si="195"/>
        <v>0.6</v>
      </c>
      <c r="I3125">
        <f t="shared" si="197"/>
        <v>0.89999999999999991</v>
      </c>
      <c r="J3125" s="154"/>
    </row>
    <row r="3126" spans="1:10">
      <c r="A3126" t="s">
        <v>239</v>
      </c>
      <c r="B3126" s="153" t="s">
        <v>3330</v>
      </c>
      <c r="C3126" s="154">
        <v>7.55</v>
      </c>
      <c r="D3126" s="154">
        <v>0.17898</v>
      </c>
      <c r="E3126" s="154">
        <v>0.02</v>
      </c>
      <c r="F3126" s="155">
        <f t="shared" si="196"/>
        <v>1.2</v>
      </c>
      <c r="G3126">
        <f t="shared" si="194"/>
        <v>0.79999999999999993</v>
      </c>
      <c r="H3126">
        <f t="shared" si="195"/>
        <v>0.6</v>
      </c>
      <c r="I3126">
        <f t="shared" si="197"/>
        <v>0.89999999999999991</v>
      </c>
      <c r="J3126" s="154"/>
    </row>
    <row r="3127" spans="1:10">
      <c r="A3127" t="s">
        <v>239</v>
      </c>
      <c r="B3127" s="153" t="s">
        <v>3331</v>
      </c>
      <c r="C3127" s="154">
        <v>7.88</v>
      </c>
      <c r="D3127" s="154">
        <v>0.17898</v>
      </c>
      <c r="E3127" s="154">
        <v>2.4E-2</v>
      </c>
      <c r="F3127" s="155">
        <f t="shared" si="196"/>
        <v>1.44</v>
      </c>
      <c r="G3127">
        <f t="shared" si="194"/>
        <v>0.96</v>
      </c>
      <c r="H3127">
        <f t="shared" si="195"/>
        <v>0.72</v>
      </c>
      <c r="I3127">
        <f t="shared" si="197"/>
        <v>1.08</v>
      </c>
      <c r="J3127" s="154"/>
    </row>
    <row r="3128" spans="1:10">
      <c r="A3128" t="s">
        <v>239</v>
      </c>
      <c r="B3128" s="153" t="s">
        <v>3332</v>
      </c>
      <c r="C3128" s="154">
        <v>8.74</v>
      </c>
      <c r="D3128" s="154">
        <v>0.17898</v>
      </c>
      <c r="E3128" s="154">
        <v>2.4E-2</v>
      </c>
      <c r="F3128" s="155">
        <f t="shared" si="196"/>
        <v>1.44</v>
      </c>
      <c r="G3128">
        <f t="shared" si="194"/>
        <v>0.96</v>
      </c>
      <c r="H3128">
        <f t="shared" si="195"/>
        <v>0.72</v>
      </c>
      <c r="I3128">
        <f t="shared" si="197"/>
        <v>1.08</v>
      </c>
      <c r="J3128" s="154"/>
    </row>
    <row r="3129" spans="1:10">
      <c r="A3129" t="s">
        <v>239</v>
      </c>
      <c r="B3129" s="153" t="s">
        <v>3333</v>
      </c>
      <c r="C3129" s="154">
        <v>9.16</v>
      </c>
      <c r="D3129" s="154">
        <v>0.17898</v>
      </c>
      <c r="E3129" s="154">
        <v>2.4E-2</v>
      </c>
      <c r="F3129" s="155">
        <f t="shared" si="196"/>
        <v>1.44</v>
      </c>
      <c r="G3129">
        <f t="shared" si="194"/>
        <v>0.96</v>
      </c>
      <c r="H3129">
        <f t="shared" si="195"/>
        <v>0.72</v>
      </c>
      <c r="I3129">
        <f t="shared" si="197"/>
        <v>1.08</v>
      </c>
      <c r="J3129" s="154"/>
    </row>
    <row r="3130" spans="1:10">
      <c r="A3130" t="s">
        <v>239</v>
      </c>
      <c r="B3130" s="153" t="s">
        <v>3334</v>
      </c>
      <c r="C3130" s="154">
        <v>9.67</v>
      </c>
      <c r="D3130" s="154">
        <v>0.17898</v>
      </c>
      <c r="E3130" s="154">
        <v>2.8000000000000004E-2</v>
      </c>
      <c r="F3130" s="155">
        <f t="shared" si="196"/>
        <v>1.6800000000000002</v>
      </c>
      <c r="G3130">
        <f t="shared" si="194"/>
        <v>1.1200000000000001</v>
      </c>
      <c r="H3130">
        <f t="shared" si="195"/>
        <v>0.84000000000000008</v>
      </c>
      <c r="I3130">
        <f t="shared" si="197"/>
        <v>1.2600000000000002</v>
      </c>
      <c r="J3130" s="154"/>
    </row>
    <row r="3131" spans="1:10">
      <c r="A3131" t="s">
        <v>239</v>
      </c>
      <c r="B3131" s="153" t="s">
        <v>3335</v>
      </c>
      <c r="C3131" s="154">
        <v>10.65</v>
      </c>
      <c r="D3131" s="154">
        <v>0.17898</v>
      </c>
      <c r="E3131" s="154">
        <v>2.8000000000000004E-2</v>
      </c>
      <c r="F3131" s="155">
        <f t="shared" si="196"/>
        <v>1.6800000000000002</v>
      </c>
      <c r="G3131">
        <f t="shared" si="194"/>
        <v>1.1200000000000001</v>
      </c>
      <c r="H3131">
        <f t="shared" si="195"/>
        <v>0.84000000000000008</v>
      </c>
      <c r="I3131">
        <f t="shared" si="197"/>
        <v>1.2600000000000002</v>
      </c>
      <c r="J3131" s="154"/>
    </row>
    <row r="3132" spans="1:10">
      <c r="A3132" t="s">
        <v>239</v>
      </c>
      <c r="B3132" s="153" t="s">
        <v>3336</v>
      </c>
      <c r="C3132" s="154">
        <v>1.41</v>
      </c>
      <c r="D3132" s="154">
        <v>0.18212</v>
      </c>
      <c r="E3132" s="154">
        <v>0.01</v>
      </c>
      <c r="F3132" s="155">
        <f t="shared" si="196"/>
        <v>0.6</v>
      </c>
      <c r="G3132">
        <f t="shared" si="194"/>
        <v>0.39999999999999997</v>
      </c>
      <c r="H3132">
        <f t="shared" si="195"/>
        <v>0.3</v>
      </c>
      <c r="I3132">
        <f t="shared" si="197"/>
        <v>0.44999999999999996</v>
      </c>
      <c r="J3132" s="154"/>
    </row>
    <row r="3133" spans="1:10">
      <c r="A3133" t="s">
        <v>239</v>
      </c>
      <c r="B3133" s="153" t="s">
        <v>3337</v>
      </c>
      <c r="C3133" s="154">
        <v>2.09</v>
      </c>
      <c r="D3133" s="154">
        <v>0.18212</v>
      </c>
      <c r="E3133" s="154">
        <v>0.01</v>
      </c>
      <c r="F3133" s="155">
        <f t="shared" si="196"/>
        <v>0.6</v>
      </c>
      <c r="G3133">
        <f t="shared" si="194"/>
        <v>0.39999999999999997</v>
      </c>
      <c r="H3133">
        <f t="shared" si="195"/>
        <v>0.3</v>
      </c>
      <c r="I3133">
        <f t="shared" si="197"/>
        <v>0.44999999999999996</v>
      </c>
      <c r="J3133" s="154"/>
    </row>
    <row r="3134" spans="1:10">
      <c r="A3134" t="s">
        <v>239</v>
      </c>
      <c r="B3134" s="153" t="s">
        <v>3338</v>
      </c>
      <c r="C3134" s="154">
        <v>11.84</v>
      </c>
      <c r="D3134" s="154">
        <v>0.18212</v>
      </c>
      <c r="E3134" s="154">
        <v>3.2000000000000001E-2</v>
      </c>
      <c r="F3134" s="155">
        <f t="shared" si="196"/>
        <v>1.92</v>
      </c>
      <c r="G3134">
        <f t="shared" si="194"/>
        <v>1.2799999999999998</v>
      </c>
      <c r="H3134">
        <f t="shared" si="195"/>
        <v>0.96</v>
      </c>
      <c r="I3134">
        <f t="shared" si="197"/>
        <v>1.44</v>
      </c>
      <c r="J3134" s="154"/>
    </row>
    <row r="3135" spans="1:10">
      <c r="A3135" t="s">
        <v>239</v>
      </c>
      <c r="B3135" s="153" t="s">
        <v>3339</v>
      </c>
      <c r="C3135" s="154">
        <v>2.76</v>
      </c>
      <c r="D3135" s="154">
        <v>0.18212</v>
      </c>
      <c r="E3135" s="154">
        <v>0.01</v>
      </c>
      <c r="F3135" s="155">
        <f t="shared" si="196"/>
        <v>0.6</v>
      </c>
      <c r="G3135">
        <f t="shared" si="194"/>
        <v>0.39999999999999997</v>
      </c>
      <c r="H3135">
        <f t="shared" si="195"/>
        <v>0.3</v>
      </c>
      <c r="I3135">
        <f t="shared" si="197"/>
        <v>0.44999999999999996</v>
      </c>
      <c r="J3135" s="154"/>
    </row>
    <row r="3136" spans="1:10">
      <c r="A3136" t="s">
        <v>239</v>
      </c>
      <c r="B3136" s="153" t="s">
        <v>3340</v>
      </c>
      <c r="C3136" s="154">
        <v>3.42</v>
      </c>
      <c r="D3136" s="154">
        <v>0.18212</v>
      </c>
      <c r="E3136" s="154">
        <v>0.01</v>
      </c>
      <c r="F3136" s="155">
        <f t="shared" si="196"/>
        <v>0.6</v>
      </c>
      <c r="G3136">
        <f t="shared" si="194"/>
        <v>0.39999999999999997</v>
      </c>
      <c r="H3136">
        <f t="shared" si="195"/>
        <v>0.3</v>
      </c>
      <c r="I3136">
        <f t="shared" si="197"/>
        <v>0.44999999999999996</v>
      </c>
      <c r="J3136" s="154"/>
    </row>
    <row r="3137" spans="1:10">
      <c r="A3137" t="s">
        <v>239</v>
      </c>
      <c r="B3137" s="153" t="s">
        <v>3341</v>
      </c>
      <c r="C3137" s="154">
        <v>4.07</v>
      </c>
      <c r="D3137" s="154">
        <v>0.18212</v>
      </c>
      <c r="E3137" s="154">
        <v>1.2E-2</v>
      </c>
      <c r="F3137" s="155">
        <f t="shared" si="196"/>
        <v>0.72</v>
      </c>
      <c r="G3137">
        <f t="shared" si="194"/>
        <v>0.48</v>
      </c>
      <c r="H3137">
        <f t="shared" si="195"/>
        <v>0.36</v>
      </c>
      <c r="I3137">
        <f t="shared" si="197"/>
        <v>0.54</v>
      </c>
      <c r="J3137" s="154"/>
    </row>
    <row r="3138" spans="1:10">
      <c r="A3138" t="s">
        <v>239</v>
      </c>
      <c r="B3138" s="153" t="s">
        <v>3342</v>
      </c>
      <c r="C3138" s="154">
        <v>4.7</v>
      </c>
      <c r="D3138" s="154">
        <v>0.18212</v>
      </c>
      <c r="E3138" s="154">
        <v>1.2E-2</v>
      </c>
      <c r="F3138" s="155">
        <f t="shared" si="196"/>
        <v>0.72</v>
      </c>
      <c r="G3138">
        <f t="shared" ref="G3138:G3201" si="198">40/60*F3138</f>
        <v>0.48</v>
      </c>
      <c r="H3138">
        <f t="shared" ref="H3138:H3201" si="199">(30/60*F3138)</f>
        <v>0.36</v>
      </c>
      <c r="I3138">
        <f t="shared" si="197"/>
        <v>0.54</v>
      </c>
      <c r="J3138" s="154"/>
    </row>
    <row r="3139" spans="1:10">
      <c r="A3139" t="s">
        <v>239</v>
      </c>
      <c r="B3139" s="153" t="s">
        <v>3343</v>
      </c>
      <c r="C3139" s="154">
        <v>5.33</v>
      </c>
      <c r="D3139" s="154">
        <v>0.18212</v>
      </c>
      <c r="E3139" s="154">
        <v>1.6E-2</v>
      </c>
      <c r="F3139" s="155">
        <f t="shared" ref="F3139:F3202" si="200">E3139*60</f>
        <v>0.96</v>
      </c>
      <c r="G3139">
        <f t="shared" si="198"/>
        <v>0.6399999999999999</v>
      </c>
      <c r="H3139">
        <f t="shared" si="199"/>
        <v>0.48</v>
      </c>
      <c r="I3139">
        <f t="shared" ref="I3139:I3202" si="201">45/60*F3139</f>
        <v>0.72</v>
      </c>
      <c r="J3139" s="154"/>
    </row>
    <row r="3140" spans="1:10">
      <c r="A3140" t="s">
        <v>239</v>
      </c>
      <c r="B3140" s="153" t="s">
        <v>3344</v>
      </c>
      <c r="C3140" s="154">
        <v>6.54</v>
      </c>
      <c r="D3140" s="154">
        <v>0.18212</v>
      </c>
      <c r="E3140" s="154">
        <v>0.02</v>
      </c>
      <c r="F3140" s="155">
        <f t="shared" si="200"/>
        <v>1.2</v>
      </c>
      <c r="G3140">
        <f t="shared" si="198"/>
        <v>0.79999999999999993</v>
      </c>
      <c r="H3140">
        <f t="shared" si="199"/>
        <v>0.6</v>
      </c>
      <c r="I3140">
        <f t="shared" si="201"/>
        <v>0.89999999999999991</v>
      </c>
      <c r="J3140" s="154"/>
    </row>
    <row r="3141" spans="1:10">
      <c r="A3141" t="s">
        <v>239</v>
      </c>
      <c r="B3141" s="153" t="s">
        <v>3345</v>
      </c>
      <c r="C3141" s="154">
        <v>7.12</v>
      </c>
      <c r="D3141" s="154">
        <v>0.18212</v>
      </c>
      <c r="E3141" s="154">
        <v>0.02</v>
      </c>
      <c r="F3141" s="155">
        <f t="shared" si="200"/>
        <v>1.2</v>
      </c>
      <c r="G3141">
        <f t="shared" si="198"/>
        <v>0.79999999999999993</v>
      </c>
      <c r="H3141">
        <f t="shared" si="199"/>
        <v>0.6</v>
      </c>
      <c r="I3141">
        <f t="shared" si="201"/>
        <v>0.89999999999999991</v>
      </c>
      <c r="J3141" s="154"/>
    </row>
    <row r="3142" spans="1:10">
      <c r="A3142" t="s">
        <v>239</v>
      </c>
      <c r="B3142" s="153" t="s">
        <v>3346</v>
      </c>
      <c r="C3142" s="154">
        <v>7.69</v>
      </c>
      <c r="D3142" s="154">
        <v>0.18212</v>
      </c>
      <c r="E3142" s="154">
        <v>0.02</v>
      </c>
      <c r="F3142" s="155">
        <f t="shared" si="200"/>
        <v>1.2</v>
      </c>
      <c r="G3142">
        <f t="shared" si="198"/>
        <v>0.79999999999999993</v>
      </c>
      <c r="H3142">
        <f t="shared" si="199"/>
        <v>0.6</v>
      </c>
      <c r="I3142">
        <f t="shared" si="201"/>
        <v>0.89999999999999991</v>
      </c>
      <c r="J3142" s="154"/>
    </row>
    <row r="3143" spans="1:10">
      <c r="A3143" t="s">
        <v>239</v>
      </c>
      <c r="B3143" s="153" t="s">
        <v>3347</v>
      </c>
      <c r="C3143" s="154">
        <v>8.8000000000000007</v>
      </c>
      <c r="D3143" s="154">
        <v>0.18212</v>
      </c>
      <c r="E3143" s="154">
        <v>2.4E-2</v>
      </c>
      <c r="F3143" s="155">
        <f t="shared" si="200"/>
        <v>1.44</v>
      </c>
      <c r="G3143">
        <f t="shared" si="198"/>
        <v>0.96</v>
      </c>
      <c r="H3143">
        <f t="shared" si="199"/>
        <v>0.72</v>
      </c>
      <c r="I3143">
        <f t="shared" si="201"/>
        <v>1.08</v>
      </c>
      <c r="J3143" s="154"/>
    </row>
    <row r="3144" spans="1:10">
      <c r="A3144" t="s">
        <v>239</v>
      </c>
      <c r="B3144" s="153" t="s">
        <v>3348</v>
      </c>
      <c r="C3144" s="154">
        <v>9.8699999999999992</v>
      </c>
      <c r="D3144" s="154">
        <v>0.18212</v>
      </c>
      <c r="E3144" s="154">
        <v>2.8000000000000004E-2</v>
      </c>
      <c r="F3144" s="155">
        <f t="shared" si="200"/>
        <v>1.6800000000000002</v>
      </c>
      <c r="G3144">
        <f t="shared" si="198"/>
        <v>1.1200000000000001</v>
      </c>
      <c r="H3144">
        <f t="shared" si="199"/>
        <v>0.84000000000000008</v>
      </c>
      <c r="I3144">
        <f t="shared" si="201"/>
        <v>1.2600000000000002</v>
      </c>
      <c r="J3144" s="154"/>
    </row>
    <row r="3145" spans="1:10">
      <c r="A3145" t="s">
        <v>239</v>
      </c>
      <c r="B3145" s="153" t="s">
        <v>3349</v>
      </c>
      <c r="C3145" s="154">
        <v>10.88</v>
      </c>
      <c r="D3145" s="154">
        <v>0.18212</v>
      </c>
      <c r="E3145" s="154">
        <v>3.2000000000000001E-2</v>
      </c>
      <c r="F3145" s="155">
        <f t="shared" si="200"/>
        <v>1.92</v>
      </c>
      <c r="G3145">
        <f t="shared" si="198"/>
        <v>1.2799999999999998</v>
      </c>
      <c r="H3145">
        <f t="shared" si="199"/>
        <v>0.96</v>
      </c>
      <c r="I3145">
        <f t="shared" si="201"/>
        <v>1.44</v>
      </c>
      <c r="J3145" s="154"/>
    </row>
    <row r="3146" spans="1:10">
      <c r="A3146" t="s">
        <v>239</v>
      </c>
      <c r="B3146" s="153" t="s">
        <v>3350</v>
      </c>
      <c r="C3146" s="154">
        <v>1.43</v>
      </c>
      <c r="D3146" s="154">
        <v>0.18526000000000001</v>
      </c>
      <c r="E3146" s="154">
        <v>0.01</v>
      </c>
      <c r="F3146" s="155">
        <f t="shared" si="200"/>
        <v>0.6</v>
      </c>
      <c r="G3146">
        <f t="shared" si="198"/>
        <v>0.39999999999999997</v>
      </c>
      <c r="H3146">
        <f t="shared" si="199"/>
        <v>0.3</v>
      </c>
      <c r="I3146">
        <f t="shared" si="201"/>
        <v>0.44999999999999996</v>
      </c>
      <c r="J3146" s="154"/>
    </row>
    <row r="3147" spans="1:10">
      <c r="A3147" t="s">
        <v>239</v>
      </c>
      <c r="B3147" s="153" t="s">
        <v>3351</v>
      </c>
      <c r="C3147" s="154">
        <v>2.81</v>
      </c>
      <c r="D3147" s="154">
        <v>0.18526000000000001</v>
      </c>
      <c r="E3147" s="154">
        <v>0.01</v>
      </c>
      <c r="F3147" s="155">
        <f t="shared" si="200"/>
        <v>0.6</v>
      </c>
      <c r="G3147">
        <f t="shared" si="198"/>
        <v>0.39999999999999997</v>
      </c>
      <c r="H3147">
        <f t="shared" si="199"/>
        <v>0.3</v>
      </c>
      <c r="I3147">
        <f t="shared" si="201"/>
        <v>0.44999999999999996</v>
      </c>
      <c r="J3147" s="154"/>
    </row>
    <row r="3148" spans="1:10">
      <c r="A3148" t="s">
        <v>239</v>
      </c>
      <c r="B3148" s="153" t="s">
        <v>3352</v>
      </c>
      <c r="C3148" s="154">
        <v>4.1399999999999997</v>
      </c>
      <c r="D3148" s="154">
        <v>0.18526000000000001</v>
      </c>
      <c r="E3148" s="154">
        <v>1.2E-2</v>
      </c>
      <c r="F3148" s="155">
        <f t="shared" si="200"/>
        <v>0.72</v>
      </c>
      <c r="G3148">
        <f t="shared" si="198"/>
        <v>0.48</v>
      </c>
      <c r="H3148">
        <f t="shared" si="199"/>
        <v>0.36</v>
      </c>
      <c r="I3148">
        <f t="shared" si="201"/>
        <v>0.54</v>
      </c>
      <c r="J3148" s="154"/>
    </row>
    <row r="3149" spans="1:10">
      <c r="A3149" t="s">
        <v>239</v>
      </c>
      <c r="B3149" s="153" t="s">
        <v>3353</v>
      </c>
      <c r="C3149" s="154">
        <v>7.0000000000000007E-2</v>
      </c>
      <c r="D3149" s="154">
        <v>1.8839999999999999E-2</v>
      </c>
      <c r="E3149" s="154">
        <v>0.01</v>
      </c>
      <c r="F3149" s="155">
        <f t="shared" si="200"/>
        <v>0.6</v>
      </c>
      <c r="G3149">
        <f t="shared" si="198"/>
        <v>0.39999999999999997</v>
      </c>
      <c r="H3149">
        <f t="shared" si="199"/>
        <v>0.3</v>
      </c>
      <c r="I3149">
        <f t="shared" si="201"/>
        <v>0.44999999999999996</v>
      </c>
      <c r="J3149" s="154"/>
    </row>
    <row r="3150" spans="1:10">
      <c r="A3150" t="s">
        <v>239</v>
      </c>
      <c r="B3150" s="153" t="s">
        <v>3354</v>
      </c>
      <c r="C3150" s="154">
        <v>0.09</v>
      </c>
      <c r="D3150" s="154">
        <v>1.8839999999999999E-2</v>
      </c>
      <c r="E3150" s="154">
        <v>0.01</v>
      </c>
      <c r="F3150" s="155">
        <f t="shared" si="200"/>
        <v>0.6</v>
      </c>
      <c r="G3150">
        <f t="shared" si="198"/>
        <v>0.39999999999999997</v>
      </c>
      <c r="H3150">
        <f t="shared" si="199"/>
        <v>0.3</v>
      </c>
      <c r="I3150">
        <f t="shared" si="201"/>
        <v>0.44999999999999996</v>
      </c>
      <c r="J3150" s="154"/>
    </row>
    <row r="3151" spans="1:10">
      <c r="A3151" t="s">
        <v>239</v>
      </c>
      <c r="B3151" s="153" t="s">
        <v>3355</v>
      </c>
      <c r="C3151" s="154">
        <v>0.12</v>
      </c>
      <c r="D3151" s="154">
        <v>1.8839999999999999E-2</v>
      </c>
      <c r="E3151" s="154">
        <v>0.01</v>
      </c>
      <c r="F3151" s="155">
        <f t="shared" si="200"/>
        <v>0.6</v>
      </c>
      <c r="G3151">
        <f t="shared" si="198"/>
        <v>0.39999999999999997</v>
      </c>
      <c r="H3151">
        <f t="shared" si="199"/>
        <v>0.3</v>
      </c>
      <c r="I3151">
        <f t="shared" si="201"/>
        <v>0.44999999999999996</v>
      </c>
      <c r="J3151" s="154"/>
    </row>
    <row r="3152" spans="1:10">
      <c r="A3152" t="s">
        <v>239</v>
      </c>
      <c r="B3152" s="153" t="s">
        <v>3356</v>
      </c>
      <c r="C3152" s="154">
        <v>0.14000000000000001</v>
      </c>
      <c r="D3152" s="154">
        <v>1.8839999999999999E-2</v>
      </c>
      <c r="E3152" s="154">
        <v>0.01</v>
      </c>
      <c r="F3152" s="155">
        <f t="shared" si="200"/>
        <v>0.6</v>
      </c>
      <c r="G3152">
        <f t="shared" si="198"/>
        <v>0.39999999999999997</v>
      </c>
      <c r="H3152">
        <f t="shared" si="199"/>
        <v>0.3</v>
      </c>
      <c r="I3152">
        <f t="shared" si="201"/>
        <v>0.44999999999999996</v>
      </c>
      <c r="J3152" s="154"/>
    </row>
    <row r="3153" spans="1:10">
      <c r="A3153" t="s">
        <v>239</v>
      </c>
      <c r="B3153" s="153" t="s">
        <v>3357</v>
      </c>
      <c r="C3153" s="154">
        <v>0.17</v>
      </c>
      <c r="D3153" s="154">
        <v>1.8839999999999999E-2</v>
      </c>
      <c r="E3153" s="154">
        <v>0.01</v>
      </c>
      <c r="F3153" s="155">
        <f t="shared" si="200"/>
        <v>0.6</v>
      </c>
      <c r="G3153">
        <f t="shared" si="198"/>
        <v>0.39999999999999997</v>
      </c>
      <c r="H3153">
        <f t="shared" si="199"/>
        <v>0.3</v>
      </c>
      <c r="I3153">
        <f t="shared" si="201"/>
        <v>0.44999999999999996</v>
      </c>
      <c r="J3153" s="154"/>
    </row>
    <row r="3154" spans="1:10">
      <c r="A3154" t="s">
        <v>239</v>
      </c>
      <c r="B3154" s="153" t="s">
        <v>3358</v>
      </c>
      <c r="C3154" s="154">
        <v>0.19</v>
      </c>
      <c r="D3154" s="154">
        <v>1.8839999999999999E-2</v>
      </c>
      <c r="E3154" s="154">
        <v>0.01</v>
      </c>
      <c r="F3154" s="155">
        <f t="shared" si="200"/>
        <v>0.6</v>
      </c>
      <c r="G3154">
        <f t="shared" si="198"/>
        <v>0.39999999999999997</v>
      </c>
      <c r="H3154">
        <f t="shared" si="199"/>
        <v>0.3</v>
      </c>
      <c r="I3154">
        <f t="shared" si="201"/>
        <v>0.44999999999999996</v>
      </c>
      <c r="J3154" s="154"/>
    </row>
    <row r="3155" spans="1:10">
      <c r="A3155" t="s">
        <v>239</v>
      </c>
      <c r="B3155" s="153" t="s">
        <v>3359</v>
      </c>
      <c r="C3155" s="154">
        <v>0.2</v>
      </c>
      <c r="D3155" s="154">
        <v>1.8839999999999999E-2</v>
      </c>
      <c r="E3155" s="154">
        <v>0.01</v>
      </c>
      <c r="F3155" s="155">
        <f t="shared" si="200"/>
        <v>0.6</v>
      </c>
      <c r="G3155">
        <f t="shared" si="198"/>
        <v>0.39999999999999997</v>
      </c>
      <c r="H3155">
        <f t="shared" si="199"/>
        <v>0.3</v>
      </c>
      <c r="I3155">
        <f t="shared" si="201"/>
        <v>0.44999999999999996</v>
      </c>
      <c r="J3155" s="154"/>
    </row>
    <row r="3156" spans="1:10">
      <c r="A3156" t="s">
        <v>239</v>
      </c>
      <c r="B3156" s="153" t="s">
        <v>3360</v>
      </c>
      <c r="C3156" s="154">
        <v>0.21</v>
      </c>
      <c r="D3156" s="154">
        <v>1.8839999999999999E-2</v>
      </c>
      <c r="E3156" s="154">
        <v>0.01</v>
      </c>
      <c r="F3156" s="155">
        <f t="shared" si="200"/>
        <v>0.6</v>
      </c>
      <c r="G3156">
        <f t="shared" si="198"/>
        <v>0.39999999999999997</v>
      </c>
      <c r="H3156">
        <f t="shared" si="199"/>
        <v>0.3</v>
      </c>
      <c r="I3156">
        <f t="shared" si="201"/>
        <v>0.44999999999999996</v>
      </c>
      <c r="J3156" s="154"/>
    </row>
    <row r="3157" spans="1:10">
      <c r="A3157" t="s">
        <v>239</v>
      </c>
      <c r="B3157" s="153" t="s">
        <v>3361</v>
      </c>
      <c r="C3157" s="154">
        <v>0.22</v>
      </c>
      <c r="D3157" s="154">
        <v>1.8839999999999999E-2</v>
      </c>
      <c r="E3157" s="154">
        <v>0.01</v>
      </c>
      <c r="F3157" s="155">
        <f t="shared" si="200"/>
        <v>0.6</v>
      </c>
      <c r="G3157">
        <f t="shared" si="198"/>
        <v>0.39999999999999997</v>
      </c>
      <c r="H3157">
        <f t="shared" si="199"/>
        <v>0.3</v>
      </c>
      <c r="I3157">
        <f t="shared" si="201"/>
        <v>0.44999999999999996</v>
      </c>
      <c r="J3157" s="154"/>
    </row>
    <row r="3158" spans="1:10">
      <c r="A3158" t="s">
        <v>239</v>
      </c>
      <c r="B3158" s="153" t="s">
        <v>3362</v>
      </c>
      <c r="C3158" s="154">
        <v>0.1</v>
      </c>
      <c r="D3158" s="154">
        <v>1.8839999999999999E-2</v>
      </c>
      <c r="E3158" s="154">
        <v>0.01</v>
      </c>
      <c r="F3158" s="155">
        <f t="shared" si="200"/>
        <v>0.6</v>
      </c>
      <c r="G3158">
        <f t="shared" si="198"/>
        <v>0.39999999999999997</v>
      </c>
      <c r="H3158">
        <f t="shared" si="199"/>
        <v>0.3</v>
      </c>
      <c r="I3158">
        <f t="shared" si="201"/>
        <v>0.44999999999999996</v>
      </c>
      <c r="J3158" s="154"/>
    </row>
    <row r="3159" spans="1:10">
      <c r="A3159" t="s">
        <v>239</v>
      </c>
      <c r="B3159" s="153" t="s">
        <v>3363</v>
      </c>
      <c r="C3159" s="154">
        <v>0.13</v>
      </c>
      <c r="D3159" s="154">
        <v>1.8839999999999999E-2</v>
      </c>
      <c r="E3159" s="154">
        <v>0.01</v>
      </c>
      <c r="F3159" s="155">
        <f t="shared" si="200"/>
        <v>0.6</v>
      </c>
      <c r="G3159">
        <f t="shared" si="198"/>
        <v>0.39999999999999997</v>
      </c>
      <c r="H3159">
        <f t="shared" si="199"/>
        <v>0.3</v>
      </c>
      <c r="I3159">
        <f t="shared" si="201"/>
        <v>0.44999999999999996</v>
      </c>
      <c r="J3159" s="154"/>
    </row>
    <row r="3160" spans="1:10">
      <c r="A3160" t="s">
        <v>239</v>
      </c>
      <c r="B3160" s="153" t="s">
        <v>3364</v>
      </c>
      <c r="C3160" s="154">
        <v>1.46</v>
      </c>
      <c r="D3160" s="154">
        <v>0.18840000000000001</v>
      </c>
      <c r="E3160" s="154">
        <v>0.01</v>
      </c>
      <c r="F3160" s="155">
        <f t="shared" si="200"/>
        <v>0.6</v>
      </c>
      <c r="G3160">
        <f t="shared" si="198"/>
        <v>0.39999999999999997</v>
      </c>
      <c r="H3160">
        <f t="shared" si="199"/>
        <v>0.3</v>
      </c>
      <c r="I3160">
        <f t="shared" si="201"/>
        <v>0.44999999999999996</v>
      </c>
      <c r="J3160" s="154"/>
    </row>
    <row r="3161" spans="1:10">
      <c r="A3161" t="s">
        <v>239</v>
      </c>
      <c r="B3161" s="153" t="s">
        <v>3365</v>
      </c>
      <c r="C3161" s="154">
        <v>1.74</v>
      </c>
      <c r="D3161" s="154">
        <v>0.18840000000000001</v>
      </c>
      <c r="E3161" s="154">
        <v>0.01</v>
      </c>
      <c r="F3161" s="155">
        <f t="shared" si="200"/>
        <v>0.6</v>
      </c>
      <c r="G3161">
        <f t="shared" si="198"/>
        <v>0.39999999999999997</v>
      </c>
      <c r="H3161">
        <f t="shared" si="199"/>
        <v>0.3</v>
      </c>
      <c r="I3161">
        <f t="shared" si="201"/>
        <v>0.44999999999999996</v>
      </c>
      <c r="J3161" s="154"/>
    </row>
    <row r="3162" spans="1:10">
      <c r="A3162" t="s">
        <v>239</v>
      </c>
      <c r="B3162" s="153" t="s">
        <v>3366</v>
      </c>
      <c r="C3162" s="154">
        <v>1.81</v>
      </c>
      <c r="D3162" s="154">
        <v>0.18840000000000001</v>
      </c>
      <c r="E3162" s="154">
        <v>0.01</v>
      </c>
      <c r="F3162" s="155">
        <f t="shared" si="200"/>
        <v>0.6</v>
      </c>
      <c r="G3162">
        <f t="shared" si="198"/>
        <v>0.39999999999999997</v>
      </c>
      <c r="H3162">
        <f t="shared" si="199"/>
        <v>0.3</v>
      </c>
      <c r="I3162">
        <f t="shared" si="201"/>
        <v>0.44999999999999996</v>
      </c>
      <c r="J3162" s="154"/>
    </row>
    <row r="3163" spans="1:10">
      <c r="A3163" t="s">
        <v>239</v>
      </c>
      <c r="B3163" s="153" t="s">
        <v>3367</v>
      </c>
      <c r="C3163" s="154">
        <v>2.16</v>
      </c>
      <c r="D3163" s="154">
        <v>0.18840000000000001</v>
      </c>
      <c r="E3163" s="154">
        <v>0.01</v>
      </c>
      <c r="F3163" s="155">
        <f t="shared" si="200"/>
        <v>0.6</v>
      </c>
      <c r="G3163">
        <f t="shared" si="198"/>
        <v>0.39999999999999997</v>
      </c>
      <c r="H3163">
        <f t="shared" si="199"/>
        <v>0.3</v>
      </c>
      <c r="I3163">
        <f t="shared" si="201"/>
        <v>0.44999999999999996</v>
      </c>
      <c r="J3163" s="154"/>
    </row>
    <row r="3164" spans="1:10">
      <c r="A3164" t="s">
        <v>239</v>
      </c>
      <c r="B3164" s="153" t="s">
        <v>3368</v>
      </c>
      <c r="C3164" s="154">
        <v>12.33</v>
      </c>
      <c r="D3164" s="154">
        <v>0.18840000000000001</v>
      </c>
      <c r="E3164" s="154">
        <v>3.5999999999999997E-2</v>
      </c>
      <c r="F3164" s="155">
        <f t="shared" si="200"/>
        <v>2.1599999999999997</v>
      </c>
      <c r="G3164">
        <f t="shared" si="198"/>
        <v>1.4399999999999997</v>
      </c>
      <c r="H3164">
        <f t="shared" si="199"/>
        <v>1.0799999999999998</v>
      </c>
      <c r="I3164">
        <f t="shared" si="201"/>
        <v>1.6199999999999997</v>
      </c>
      <c r="J3164" s="154"/>
    </row>
    <row r="3165" spans="1:10">
      <c r="A3165" t="s">
        <v>239</v>
      </c>
      <c r="B3165" s="153" t="s">
        <v>3369</v>
      </c>
      <c r="C3165" s="154">
        <v>13.29</v>
      </c>
      <c r="D3165" s="154">
        <v>0.18840000000000001</v>
      </c>
      <c r="E3165" s="154">
        <v>3.5999999999999997E-2</v>
      </c>
      <c r="F3165" s="155">
        <f t="shared" si="200"/>
        <v>2.1599999999999997</v>
      </c>
      <c r="G3165">
        <f t="shared" si="198"/>
        <v>1.4399999999999997</v>
      </c>
      <c r="H3165">
        <f t="shared" si="199"/>
        <v>1.0799999999999998</v>
      </c>
      <c r="I3165">
        <f t="shared" si="201"/>
        <v>1.6199999999999997</v>
      </c>
      <c r="J3165" s="154"/>
    </row>
    <row r="3166" spans="1:10">
      <c r="A3166" t="s">
        <v>239</v>
      </c>
      <c r="B3166" s="153" t="s">
        <v>3370</v>
      </c>
      <c r="C3166" s="154">
        <v>14.63</v>
      </c>
      <c r="D3166" s="154">
        <v>0.18840000000000001</v>
      </c>
      <c r="E3166" s="154">
        <v>0.04</v>
      </c>
      <c r="F3166" s="155">
        <f t="shared" si="200"/>
        <v>2.4</v>
      </c>
      <c r="G3166">
        <f t="shared" si="198"/>
        <v>1.5999999999999999</v>
      </c>
      <c r="H3166">
        <f t="shared" si="199"/>
        <v>1.2</v>
      </c>
      <c r="I3166">
        <f t="shared" si="201"/>
        <v>1.7999999999999998</v>
      </c>
      <c r="J3166" s="154"/>
    </row>
    <row r="3167" spans="1:10">
      <c r="A3167" t="s">
        <v>239</v>
      </c>
      <c r="B3167" s="153" t="s">
        <v>3371</v>
      </c>
      <c r="C3167" s="154">
        <v>15.07</v>
      </c>
      <c r="D3167" s="154">
        <v>0.18840000000000001</v>
      </c>
      <c r="E3167" s="154">
        <v>4.3999999999999997E-2</v>
      </c>
      <c r="F3167" s="155">
        <f t="shared" si="200"/>
        <v>2.6399999999999997</v>
      </c>
      <c r="G3167">
        <f t="shared" si="198"/>
        <v>1.7599999999999998</v>
      </c>
      <c r="H3167">
        <f t="shared" si="199"/>
        <v>1.3199999999999998</v>
      </c>
      <c r="I3167">
        <f t="shared" si="201"/>
        <v>1.9799999999999998</v>
      </c>
      <c r="J3167" s="154"/>
    </row>
    <row r="3168" spans="1:10">
      <c r="A3168" t="s">
        <v>239</v>
      </c>
      <c r="B3168" s="153" t="s">
        <v>3372</v>
      </c>
      <c r="C3168" s="154">
        <v>16.649999999999999</v>
      </c>
      <c r="D3168" s="154">
        <v>0.18840000000000001</v>
      </c>
      <c r="E3168" s="154">
        <v>4.8000000000000001E-2</v>
      </c>
      <c r="F3168" s="155">
        <f t="shared" si="200"/>
        <v>2.88</v>
      </c>
      <c r="G3168">
        <f t="shared" si="198"/>
        <v>1.92</v>
      </c>
      <c r="H3168">
        <f t="shared" si="199"/>
        <v>1.44</v>
      </c>
      <c r="I3168">
        <f t="shared" si="201"/>
        <v>2.16</v>
      </c>
      <c r="J3168" s="154"/>
    </row>
    <row r="3169" spans="1:10">
      <c r="A3169" t="s">
        <v>239</v>
      </c>
      <c r="B3169" s="153" t="s">
        <v>3373</v>
      </c>
      <c r="C3169" s="154">
        <v>2.86</v>
      </c>
      <c r="D3169" s="154">
        <v>0.18840000000000001</v>
      </c>
      <c r="E3169" s="154">
        <v>0.01</v>
      </c>
      <c r="F3169" s="155">
        <f t="shared" si="200"/>
        <v>0.6</v>
      </c>
      <c r="G3169">
        <f t="shared" si="198"/>
        <v>0.39999999999999997</v>
      </c>
      <c r="H3169">
        <f t="shared" si="199"/>
        <v>0.3</v>
      </c>
      <c r="I3169">
        <f t="shared" si="201"/>
        <v>0.44999999999999996</v>
      </c>
      <c r="J3169" s="154"/>
    </row>
    <row r="3170" spans="1:10">
      <c r="A3170" t="s">
        <v>239</v>
      </c>
      <c r="B3170" s="153" t="s">
        <v>3374</v>
      </c>
      <c r="C3170" s="154">
        <v>3.55</v>
      </c>
      <c r="D3170" s="154">
        <v>0.18840000000000001</v>
      </c>
      <c r="E3170" s="154">
        <v>0.01</v>
      </c>
      <c r="F3170" s="155">
        <f t="shared" si="200"/>
        <v>0.6</v>
      </c>
      <c r="G3170">
        <f t="shared" si="198"/>
        <v>0.39999999999999997</v>
      </c>
      <c r="H3170">
        <f t="shared" si="199"/>
        <v>0.3</v>
      </c>
      <c r="I3170">
        <f t="shared" si="201"/>
        <v>0.44999999999999996</v>
      </c>
      <c r="J3170" s="154"/>
    </row>
    <row r="3171" spans="1:10">
      <c r="A3171" t="s">
        <v>239</v>
      </c>
      <c r="B3171" s="153" t="s">
        <v>3375</v>
      </c>
      <c r="C3171" s="154">
        <v>4.22</v>
      </c>
      <c r="D3171" s="154">
        <v>0.18840000000000001</v>
      </c>
      <c r="E3171" s="154">
        <v>1.2E-2</v>
      </c>
      <c r="F3171" s="155">
        <f t="shared" si="200"/>
        <v>0.72</v>
      </c>
      <c r="G3171">
        <f t="shared" si="198"/>
        <v>0.48</v>
      </c>
      <c r="H3171">
        <f t="shared" si="199"/>
        <v>0.36</v>
      </c>
      <c r="I3171">
        <f t="shared" si="201"/>
        <v>0.54</v>
      </c>
      <c r="J3171" s="154"/>
    </row>
    <row r="3172" spans="1:10">
      <c r="A3172" t="s">
        <v>239</v>
      </c>
      <c r="B3172" s="153" t="s">
        <v>3376</v>
      </c>
      <c r="C3172" s="154">
        <v>4.88</v>
      </c>
      <c r="D3172" s="154">
        <v>0.18840000000000001</v>
      </c>
      <c r="E3172" s="154">
        <v>1.2E-2</v>
      </c>
      <c r="F3172" s="155">
        <f t="shared" si="200"/>
        <v>0.72</v>
      </c>
      <c r="G3172">
        <f t="shared" si="198"/>
        <v>0.48</v>
      </c>
      <c r="H3172">
        <f t="shared" si="199"/>
        <v>0.36</v>
      </c>
      <c r="I3172">
        <f t="shared" si="201"/>
        <v>0.54</v>
      </c>
      <c r="J3172" s="154"/>
    </row>
    <row r="3173" spans="1:10">
      <c r="A3173" t="s">
        <v>239</v>
      </c>
      <c r="B3173" s="153" t="s">
        <v>3377</v>
      </c>
      <c r="C3173" s="154">
        <v>5.52</v>
      </c>
      <c r="D3173" s="154">
        <v>0.18840000000000001</v>
      </c>
      <c r="E3173" s="154">
        <v>1.6E-2</v>
      </c>
      <c r="F3173" s="155">
        <f t="shared" si="200"/>
        <v>0.96</v>
      </c>
      <c r="G3173">
        <f t="shared" si="198"/>
        <v>0.6399999999999999</v>
      </c>
      <c r="H3173">
        <f t="shared" si="199"/>
        <v>0.48</v>
      </c>
      <c r="I3173">
        <f t="shared" si="201"/>
        <v>0.72</v>
      </c>
      <c r="J3173" s="154"/>
    </row>
    <row r="3174" spans="1:10">
      <c r="A3174" t="s">
        <v>239</v>
      </c>
      <c r="B3174" s="153" t="s">
        <v>3378</v>
      </c>
      <c r="C3174" s="154">
        <v>6.16</v>
      </c>
      <c r="D3174" s="154">
        <v>0.18840000000000001</v>
      </c>
      <c r="E3174" s="154">
        <v>1.6E-2</v>
      </c>
      <c r="F3174" s="155">
        <f t="shared" si="200"/>
        <v>0.96</v>
      </c>
      <c r="G3174">
        <f t="shared" si="198"/>
        <v>0.6399999999999999</v>
      </c>
      <c r="H3174">
        <f t="shared" si="199"/>
        <v>0.48</v>
      </c>
      <c r="I3174">
        <f t="shared" si="201"/>
        <v>0.72</v>
      </c>
      <c r="J3174" s="154"/>
    </row>
    <row r="3175" spans="1:10">
      <c r="A3175" t="s">
        <v>239</v>
      </c>
      <c r="B3175" s="153" t="s">
        <v>3379</v>
      </c>
      <c r="C3175" s="154">
        <v>6.78</v>
      </c>
      <c r="D3175" s="154">
        <v>0.18840000000000001</v>
      </c>
      <c r="E3175" s="154">
        <v>0.02</v>
      </c>
      <c r="F3175" s="155">
        <f t="shared" si="200"/>
        <v>1.2</v>
      </c>
      <c r="G3175">
        <f t="shared" si="198"/>
        <v>0.79999999999999993</v>
      </c>
      <c r="H3175">
        <f t="shared" si="199"/>
        <v>0.6</v>
      </c>
      <c r="I3175">
        <f t="shared" si="201"/>
        <v>0.89999999999999991</v>
      </c>
      <c r="J3175" s="154"/>
    </row>
    <row r="3176" spans="1:10">
      <c r="A3176" t="s">
        <v>239</v>
      </c>
      <c r="B3176" s="153" t="s">
        <v>3380</v>
      </c>
      <c r="C3176" s="154">
        <v>7.39</v>
      </c>
      <c r="D3176" s="154">
        <v>0.18840000000000001</v>
      </c>
      <c r="E3176" s="154">
        <v>0.02</v>
      </c>
      <c r="F3176" s="155">
        <f t="shared" si="200"/>
        <v>1.2</v>
      </c>
      <c r="G3176">
        <f t="shared" si="198"/>
        <v>0.79999999999999993</v>
      </c>
      <c r="H3176">
        <f t="shared" si="199"/>
        <v>0.6</v>
      </c>
      <c r="I3176">
        <f t="shared" si="201"/>
        <v>0.89999999999999991</v>
      </c>
      <c r="J3176" s="154"/>
    </row>
    <row r="3177" spans="1:10">
      <c r="A3177" t="s">
        <v>239</v>
      </c>
      <c r="B3177" s="153" t="s">
        <v>3381</v>
      </c>
      <c r="C3177" s="154">
        <v>7.99</v>
      </c>
      <c r="D3177" s="154">
        <v>0.18840000000000001</v>
      </c>
      <c r="E3177" s="154">
        <v>2.4E-2</v>
      </c>
      <c r="F3177" s="155">
        <f t="shared" si="200"/>
        <v>1.44</v>
      </c>
      <c r="G3177">
        <f t="shared" si="198"/>
        <v>0.96</v>
      </c>
      <c r="H3177">
        <f t="shared" si="199"/>
        <v>0.72</v>
      </c>
      <c r="I3177">
        <f t="shared" si="201"/>
        <v>1.08</v>
      </c>
      <c r="J3177" s="154"/>
    </row>
    <row r="3178" spans="1:10">
      <c r="A3178" t="s">
        <v>239</v>
      </c>
      <c r="B3178" s="153" t="s">
        <v>3382</v>
      </c>
      <c r="C3178" s="154">
        <v>8.58</v>
      </c>
      <c r="D3178" s="154">
        <v>0.18840000000000001</v>
      </c>
      <c r="E3178" s="154">
        <v>2.4E-2</v>
      </c>
      <c r="F3178" s="155">
        <f t="shared" si="200"/>
        <v>1.44</v>
      </c>
      <c r="G3178">
        <f t="shared" si="198"/>
        <v>0.96</v>
      </c>
      <c r="H3178">
        <f t="shared" si="199"/>
        <v>0.72</v>
      </c>
      <c r="I3178">
        <f t="shared" si="201"/>
        <v>1.08</v>
      </c>
      <c r="J3178" s="154"/>
    </row>
    <row r="3179" spans="1:10">
      <c r="A3179" t="s">
        <v>239</v>
      </c>
      <c r="B3179" s="153" t="s">
        <v>3383</v>
      </c>
      <c r="C3179" s="154">
        <v>9.15</v>
      </c>
      <c r="D3179" s="154">
        <v>0.18840000000000001</v>
      </c>
      <c r="E3179" s="154">
        <v>2.4E-2</v>
      </c>
      <c r="F3179" s="155">
        <f t="shared" si="200"/>
        <v>1.44</v>
      </c>
      <c r="G3179">
        <f t="shared" si="198"/>
        <v>0.96</v>
      </c>
      <c r="H3179">
        <f t="shared" si="199"/>
        <v>0.72</v>
      </c>
      <c r="I3179">
        <f t="shared" si="201"/>
        <v>1.08</v>
      </c>
      <c r="J3179" s="154"/>
    </row>
    <row r="3180" spans="1:10">
      <c r="A3180" t="s">
        <v>239</v>
      </c>
      <c r="B3180" s="153" t="s">
        <v>3384</v>
      </c>
      <c r="C3180" s="154">
        <v>9.7100000000000009</v>
      </c>
      <c r="D3180" s="154">
        <v>0.18840000000000001</v>
      </c>
      <c r="E3180" s="154">
        <v>2.8000000000000004E-2</v>
      </c>
      <c r="F3180" s="155">
        <f t="shared" si="200"/>
        <v>1.6800000000000002</v>
      </c>
      <c r="G3180">
        <f t="shared" si="198"/>
        <v>1.1200000000000001</v>
      </c>
      <c r="H3180">
        <f t="shared" si="199"/>
        <v>0.84000000000000008</v>
      </c>
      <c r="I3180">
        <f t="shared" si="201"/>
        <v>1.2600000000000002</v>
      </c>
      <c r="J3180" s="154"/>
    </row>
    <row r="3181" spans="1:10">
      <c r="A3181" t="s">
        <v>239</v>
      </c>
      <c r="B3181" s="153" t="s">
        <v>3385</v>
      </c>
      <c r="C3181" s="154">
        <v>10.26</v>
      </c>
      <c r="D3181" s="154">
        <v>0.18840000000000001</v>
      </c>
      <c r="E3181" s="154">
        <v>2.8000000000000004E-2</v>
      </c>
      <c r="F3181" s="155">
        <f t="shared" si="200"/>
        <v>1.6800000000000002</v>
      </c>
      <c r="G3181">
        <f t="shared" si="198"/>
        <v>1.1200000000000001</v>
      </c>
      <c r="H3181">
        <f t="shared" si="199"/>
        <v>0.84000000000000008</v>
      </c>
      <c r="I3181">
        <f t="shared" si="201"/>
        <v>1.2600000000000002</v>
      </c>
      <c r="J3181" s="154"/>
    </row>
    <row r="3182" spans="1:10">
      <c r="A3182" t="s">
        <v>239</v>
      </c>
      <c r="B3182" s="153" t="s">
        <v>3386</v>
      </c>
      <c r="C3182" s="154">
        <v>10.8</v>
      </c>
      <c r="D3182" s="154">
        <v>0.18840000000000001</v>
      </c>
      <c r="E3182" s="154">
        <v>3.2000000000000001E-2</v>
      </c>
      <c r="F3182" s="155">
        <f t="shared" si="200"/>
        <v>1.92</v>
      </c>
      <c r="G3182">
        <f t="shared" si="198"/>
        <v>1.2799999999999998</v>
      </c>
      <c r="H3182">
        <f t="shared" si="199"/>
        <v>0.96</v>
      </c>
      <c r="I3182">
        <f t="shared" si="201"/>
        <v>1.44</v>
      </c>
      <c r="J3182" s="154"/>
    </row>
    <row r="3183" spans="1:10">
      <c r="A3183" t="s">
        <v>239</v>
      </c>
      <c r="B3183" s="153" t="s">
        <v>3387</v>
      </c>
      <c r="C3183" s="154">
        <v>11.32</v>
      </c>
      <c r="D3183" s="154">
        <v>0.18840000000000001</v>
      </c>
      <c r="E3183" s="154">
        <v>3.2000000000000001E-2</v>
      </c>
      <c r="F3183" s="155">
        <f t="shared" si="200"/>
        <v>1.92</v>
      </c>
      <c r="G3183">
        <f t="shared" si="198"/>
        <v>1.2799999999999998</v>
      </c>
      <c r="H3183">
        <f t="shared" si="199"/>
        <v>0.96</v>
      </c>
      <c r="I3183">
        <f t="shared" si="201"/>
        <v>1.44</v>
      </c>
      <c r="J3183" s="154"/>
    </row>
    <row r="3184" spans="1:10">
      <c r="A3184" t="s">
        <v>239</v>
      </c>
      <c r="B3184" s="153" t="s">
        <v>3388</v>
      </c>
      <c r="C3184" s="154">
        <v>12.4</v>
      </c>
      <c r="D3184" s="154">
        <v>0.18934200000000001</v>
      </c>
      <c r="E3184" s="154">
        <v>3.5999999999999997E-2</v>
      </c>
      <c r="F3184" s="155">
        <f t="shared" si="200"/>
        <v>2.1599999999999997</v>
      </c>
      <c r="G3184">
        <f t="shared" si="198"/>
        <v>1.4399999999999997</v>
      </c>
      <c r="H3184">
        <f t="shared" si="199"/>
        <v>1.0799999999999998</v>
      </c>
      <c r="I3184">
        <f t="shared" si="201"/>
        <v>1.6199999999999997</v>
      </c>
      <c r="J3184" s="154"/>
    </row>
    <row r="3185" spans="1:10">
      <c r="A3185" t="s">
        <v>239</v>
      </c>
      <c r="B3185" s="153" t="s">
        <v>3389</v>
      </c>
      <c r="C3185" s="154">
        <v>13.4</v>
      </c>
      <c r="D3185" s="154">
        <v>0.18934200000000001</v>
      </c>
      <c r="E3185" s="154">
        <v>3.5999999999999997E-2</v>
      </c>
      <c r="F3185" s="155">
        <f t="shared" si="200"/>
        <v>2.1599999999999997</v>
      </c>
      <c r="G3185">
        <f t="shared" si="198"/>
        <v>1.4399999999999997</v>
      </c>
      <c r="H3185">
        <f t="shared" si="199"/>
        <v>1.0799999999999998</v>
      </c>
      <c r="I3185">
        <f t="shared" si="201"/>
        <v>1.6199999999999997</v>
      </c>
      <c r="J3185" s="154"/>
    </row>
    <row r="3186" spans="1:10">
      <c r="A3186" t="s">
        <v>239</v>
      </c>
      <c r="B3186" s="153" t="s">
        <v>3390</v>
      </c>
      <c r="C3186" s="154">
        <v>4.1100000000000003</v>
      </c>
      <c r="D3186" s="154">
        <v>0.18934200000000001</v>
      </c>
      <c r="E3186" s="154">
        <v>1.2E-2</v>
      </c>
      <c r="F3186" s="155">
        <f t="shared" si="200"/>
        <v>0.72</v>
      </c>
      <c r="G3186">
        <f t="shared" si="198"/>
        <v>0.48</v>
      </c>
      <c r="H3186">
        <f t="shared" si="199"/>
        <v>0.36</v>
      </c>
      <c r="I3186">
        <f t="shared" si="201"/>
        <v>0.54</v>
      </c>
      <c r="J3186" s="154"/>
    </row>
    <row r="3187" spans="1:10">
      <c r="A3187" t="s">
        <v>239</v>
      </c>
      <c r="B3187" s="153" t="s">
        <v>3391</v>
      </c>
      <c r="C3187" s="154">
        <v>4.51</v>
      </c>
      <c r="D3187" s="154">
        <v>0.18934200000000001</v>
      </c>
      <c r="E3187" s="154">
        <v>1.2E-2</v>
      </c>
      <c r="F3187" s="155">
        <f t="shared" si="200"/>
        <v>0.72</v>
      </c>
      <c r="G3187">
        <f t="shared" si="198"/>
        <v>0.48</v>
      </c>
      <c r="H3187">
        <f t="shared" si="199"/>
        <v>0.36</v>
      </c>
      <c r="I3187">
        <f t="shared" si="201"/>
        <v>0.54</v>
      </c>
      <c r="J3187" s="154"/>
    </row>
    <row r="3188" spans="1:10">
      <c r="A3188" t="s">
        <v>239</v>
      </c>
      <c r="B3188" s="153" t="s">
        <v>3392</v>
      </c>
      <c r="C3188" s="154">
        <v>5.03</v>
      </c>
      <c r="D3188" s="154">
        <v>0.18934200000000001</v>
      </c>
      <c r="E3188" s="154">
        <v>1.6E-2</v>
      </c>
      <c r="F3188" s="155">
        <f t="shared" si="200"/>
        <v>0.96</v>
      </c>
      <c r="G3188">
        <f t="shared" si="198"/>
        <v>0.6399999999999999</v>
      </c>
      <c r="H3188">
        <f t="shared" si="199"/>
        <v>0.48</v>
      </c>
      <c r="I3188">
        <f t="shared" si="201"/>
        <v>0.72</v>
      </c>
      <c r="J3188" s="154"/>
    </row>
    <row r="3189" spans="1:10">
      <c r="A3189" t="s">
        <v>239</v>
      </c>
      <c r="B3189" s="153" t="s">
        <v>3393</v>
      </c>
      <c r="C3189" s="154">
        <v>5.55</v>
      </c>
      <c r="D3189" s="154">
        <v>0.18934200000000001</v>
      </c>
      <c r="E3189" s="154">
        <v>1.6E-2</v>
      </c>
      <c r="F3189" s="155">
        <f t="shared" si="200"/>
        <v>0.96</v>
      </c>
      <c r="G3189">
        <f t="shared" si="198"/>
        <v>0.6399999999999999</v>
      </c>
      <c r="H3189">
        <f t="shared" si="199"/>
        <v>0.48</v>
      </c>
      <c r="I3189">
        <f t="shared" si="201"/>
        <v>0.72</v>
      </c>
      <c r="J3189" s="154"/>
    </row>
    <row r="3190" spans="1:10">
      <c r="A3190" t="s">
        <v>239</v>
      </c>
      <c r="B3190" s="153" t="s">
        <v>3394</v>
      </c>
      <c r="C3190" s="154">
        <v>6.19</v>
      </c>
      <c r="D3190" s="154">
        <v>0.18934200000000001</v>
      </c>
      <c r="E3190" s="154">
        <v>1.6E-2</v>
      </c>
      <c r="F3190" s="155">
        <f t="shared" si="200"/>
        <v>0.96</v>
      </c>
      <c r="G3190">
        <f t="shared" si="198"/>
        <v>0.6399999999999999</v>
      </c>
      <c r="H3190">
        <f t="shared" si="199"/>
        <v>0.48</v>
      </c>
      <c r="I3190">
        <f t="shared" si="201"/>
        <v>0.72</v>
      </c>
      <c r="J3190" s="154"/>
    </row>
    <row r="3191" spans="1:10">
      <c r="A3191" t="s">
        <v>239</v>
      </c>
      <c r="B3191" s="153" t="s">
        <v>3395</v>
      </c>
      <c r="C3191" s="154">
        <v>6.82</v>
      </c>
      <c r="D3191" s="154">
        <v>0.18934200000000001</v>
      </c>
      <c r="E3191" s="154">
        <v>0.02</v>
      </c>
      <c r="F3191" s="155">
        <f t="shared" si="200"/>
        <v>1.2</v>
      </c>
      <c r="G3191">
        <f t="shared" si="198"/>
        <v>0.79999999999999993</v>
      </c>
      <c r="H3191">
        <f t="shared" si="199"/>
        <v>0.6</v>
      </c>
      <c r="I3191">
        <f t="shared" si="201"/>
        <v>0.89999999999999991</v>
      </c>
      <c r="J3191" s="154"/>
    </row>
    <row r="3192" spans="1:10">
      <c r="A3192" t="s">
        <v>239</v>
      </c>
      <c r="B3192" s="153" t="s">
        <v>3396</v>
      </c>
      <c r="C3192" s="154">
        <v>7.55</v>
      </c>
      <c r="D3192" s="154">
        <v>0.18934200000000001</v>
      </c>
      <c r="E3192" s="154">
        <v>0.02</v>
      </c>
      <c r="F3192" s="155">
        <f t="shared" si="200"/>
        <v>1.2</v>
      </c>
      <c r="G3192">
        <f t="shared" si="198"/>
        <v>0.79999999999999993</v>
      </c>
      <c r="H3192">
        <f t="shared" si="199"/>
        <v>0.6</v>
      </c>
      <c r="I3192">
        <f t="shared" si="201"/>
        <v>0.89999999999999991</v>
      </c>
      <c r="J3192" s="154"/>
    </row>
    <row r="3193" spans="1:10">
      <c r="A3193" t="s">
        <v>239</v>
      </c>
      <c r="B3193" s="153" t="s">
        <v>3397</v>
      </c>
      <c r="C3193" s="154">
        <v>8.39</v>
      </c>
      <c r="D3193" s="154">
        <v>0.18934200000000001</v>
      </c>
      <c r="E3193" s="154">
        <v>2.4E-2</v>
      </c>
      <c r="F3193" s="155">
        <f t="shared" si="200"/>
        <v>1.44</v>
      </c>
      <c r="G3193">
        <f t="shared" si="198"/>
        <v>0.96</v>
      </c>
      <c r="H3193">
        <f t="shared" si="199"/>
        <v>0.72</v>
      </c>
      <c r="I3193">
        <f t="shared" si="201"/>
        <v>1.08</v>
      </c>
      <c r="J3193" s="154"/>
    </row>
    <row r="3194" spans="1:10">
      <c r="A3194" t="s">
        <v>239</v>
      </c>
      <c r="B3194" s="153" t="s">
        <v>3398</v>
      </c>
      <c r="C3194" s="154">
        <v>9.32</v>
      </c>
      <c r="D3194" s="154">
        <v>0.18934200000000001</v>
      </c>
      <c r="E3194" s="154">
        <v>2.8000000000000004E-2</v>
      </c>
      <c r="F3194" s="155">
        <f t="shared" si="200"/>
        <v>1.6800000000000002</v>
      </c>
      <c r="G3194">
        <f t="shared" si="198"/>
        <v>1.1200000000000001</v>
      </c>
      <c r="H3194">
        <f t="shared" si="199"/>
        <v>0.84000000000000008</v>
      </c>
      <c r="I3194">
        <f t="shared" si="201"/>
        <v>1.2600000000000002</v>
      </c>
      <c r="J3194" s="154"/>
    </row>
    <row r="3195" spans="1:10">
      <c r="A3195" t="s">
        <v>239</v>
      </c>
      <c r="B3195" s="153" t="s">
        <v>3399</v>
      </c>
      <c r="C3195" s="154">
        <v>10.3</v>
      </c>
      <c r="D3195" s="154">
        <v>0.18934200000000001</v>
      </c>
      <c r="E3195" s="154">
        <v>2.8000000000000004E-2</v>
      </c>
      <c r="F3195" s="155">
        <f t="shared" si="200"/>
        <v>1.6800000000000002</v>
      </c>
      <c r="G3195">
        <f t="shared" si="198"/>
        <v>1.1200000000000001</v>
      </c>
      <c r="H3195">
        <f t="shared" si="199"/>
        <v>0.84000000000000008</v>
      </c>
      <c r="I3195">
        <f t="shared" si="201"/>
        <v>1.2600000000000002</v>
      </c>
      <c r="J3195" s="154"/>
    </row>
    <row r="3196" spans="1:10">
      <c r="A3196" t="s">
        <v>239</v>
      </c>
      <c r="B3196" s="153" t="s">
        <v>3400</v>
      </c>
      <c r="C3196" s="154">
        <v>11.2</v>
      </c>
      <c r="D3196" s="154">
        <v>0.18934200000000001</v>
      </c>
      <c r="E3196" s="154">
        <v>3.2000000000000001E-2</v>
      </c>
      <c r="F3196" s="155">
        <f t="shared" si="200"/>
        <v>1.92</v>
      </c>
      <c r="G3196">
        <f t="shared" si="198"/>
        <v>1.2799999999999998</v>
      </c>
      <c r="H3196">
        <f t="shared" si="199"/>
        <v>0.96</v>
      </c>
      <c r="I3196">
        <f t="shared" si="201"/>
        <v>1.44</v>
      </c>
      <c r="J3196" s="154"/>
    </row>
    <row r="3197" spans="1:10">
      <c r="A3197" t="s">
        <v>239</v>
      </c>
      <c r="B3197" s="153" t="s">
        <v>3401</v>
      </c>
      <c r="C3197" s="154">
        <v>148</v>
      </c>
      <c r="D3197" s="154">
        <v>1.9154</v>
      </c>
      <c r="E3197" s="154">
        <v>0.41600000000000004</v>
      </c>
      <c r="F3197" s="155">
        <f t="shared" si="200"/>
        <v>24.96</v>
      </c>
      <c r="G3197">
        <f t="shared" si="198"/>
        <v>16.64</v>
      </c>
      <c r="H3197">
        <f t="shared" si="199"/>
        <v>12.48</v>
      </c>
      <c r="I3197">
        <f t="shared" si="201"/>
        <v>18.72</v>
      </c>
      <c r="J3197" s="154"/>
    </row>
    <row r="3198" spans="1:10">
      <c r="A3198" t="s">
        <v>239</v>
      </c>
      <c r="B3198" s="153" t="s">
        <v>3402</v>
      </c>
      <c r="C3198" s="154">
        <v>184</v>
      </c>
      <c r="D3198" s="154">
        <v>1.9154</v>
      </c>
      <c r="E3198" s="154">
        <v>0.51600000000000001</v>
      </c>
      <c r="F3198" s="155">
        <f t="shared" si="200"/>
        <v>30.96</v>
      </c>
      <c r="G3198">
        <f t="shared" si="198"/>
        <v>20.64</v>
      </c>
      <c r="H3198">
        <f t="shared" si="199"/>
        <v>15.48</v>
      </c>
      <c r="I3198">
        <f t="shared" si="201"/>
        <v>23.22</v>
      </c>
      <c r="J3198" s="154"/>
    </row>
    <row r="3199" spans="1:10">
      <c r="A3199" t="s">
        <v>239</v>
      </c>
      <c r="B3199" s="153" t="s">
        <v>3403</v>
      </c>
      <c r="C3199" s="154">
        <v>256</v>
      </c>
      <c r="D3199" s="154">
        <v>1.9154</v>
      </c>
      <c r="E3199" s="154">
        <v>0.71599999999999997</v>
      </c>
      <c r="F3199" s="155">
        <f t="shared" si="200"/>
        <v>42.96</v>
      </c>
      <c r="G3199">
        <f t="shared" si="198"/>
        <v>28.64</v>
      </c>
      <c r="H3199">
        <f t="shared" si="199"/>
        <v>21.48</v>
      </c>
      <c r="I3199">
        <f t="shared" si="201"/>
        <v>32.22</v>
      </c>
      <c r="J3199" s="154"/>
    </row>
    <row r="3200" spans="1:10">
      <c r="A3200" t="s">
        <v>239</v>
      </c>
      <c r="B3200" s="153" t="s">
        <v>3404</v>
      </c>
      <c r="C3200" s="154">
        <v>361</v>
      </c>
      <c r="D3200" s="154">
        <v>1.9154</v>
      </c>
      <c r="E3200" s="154">
        <v>1.012</v>
      </c>
      <c r="F3200" s="155">
        <f t="shared" si="200"/>
        <v>60.72</v>
      </c>
      <c r="G3200">
        <f t="shared" si="198"/>
        <v>40.479999999999997</v>
      </c>
      <c r="H3200">
        <f t="shared" si="199"/>
        <v>30.36</v>
      </c>
      <c r="I3200">
        <f t="shared" si="201"/>
        <v>45.54</v>
      </c>
      <c r="J3200" s="154"/>
    </row>
    <row r="3201" spans="1:10">
      <c r="A3201" t="s">
        <v>239</v>
      </c>
      <c r="B3201" s="153" t="s">
        <v>3405</v>
      </c>
      <c r="C3201" s="154">
        <v>429</v>
      </c>
      <c r="D3201" s="154">
        <v>1.9154</v>
      </c>
      <c r="E3201" s="154">
        <v>1.2</v>
      </c>
      <c r="F3201" s="155">
        <f t="shared" si="200"/>
        <v>72</v>
      </c>
      <c r="G3201">
        <f t="shared" si="198"/>
        <v>48</v>
      </c>
      <c r="H3201">
        <f t="shared" si="199"/>
        <v>36</v>
      </c>
      <c r="I3201">
        <f t="shared" si="201"/>
        <v>54</v>
      </c>
      <c r="J3201" s="154"/>
    </row>
    <row r="3202" spans="1:10">
      <c r="A3202" t="s">
        <v>239</v>
      </c>
      <c r="B3202" s="153" t="s">
        <v>3406</v>
      </c>
      <c r="C3202" s="154">
        <v>562</v>
      </c>
      <c r="D3202" s="154">
        <v>1.9154</v>
      </c>
      <c r="E3202" s="154">
        <v>1.5720000000000001</v>
      </c>
      <c r="F3202" s="155">
        <f t="shared" si="200"/>
        <v>94.320000000000007</v>
      </c>
      <c r="G3202">
        <f t="shared" ref="G3202:G3265" si="202">40/60*F3202</f>
        <v>62.88</v>
      </c>
      <c r="H3202">
        <f t="shared" ref="H3202:H3265" si="203">(30/60*F3202)</f>
        <v>47.160000000000004</v>
      </c>
      <c r="I3202">
        <f t="shared" si="201"/>
        <v>70.740000000000009</v>
      </c>
      <c r="J3202" s="154"/>
    </row>
    <row r="3203" spans="1:10">
      <c r="A3203" t="s">
        <v>239</v>
      </c>
      <c r="B3203" s="153" t="s">
        <v>3407</v>
      </c>
      <c r="C3203" s="154">
        <v>74.599999999999994</v>
      </c>
      <c r="D3203" s="154">
        <v>1.9154</v>
      </c>
      <c r="E3203" s="154">
        <v>0.20800000000000002</v>
      </c>
      <c r="F3203" s="155">
        <f t="shared" ref="F3203:F3266" si="204">E3203*60</f>
        <v>12.48</v>
      </c>
      <c r="G3203">
        <f t="shared" si="202"/>
        <v>8.32</v>
      </c>
      <c r="H3203">
        <f t="shared" si="203"/>
        <v>6.24</v>
      </c>
      <c r="I3203">
        <f t="shared" ref="I3203:I3266" si="205">45/60*F3203</f>
        <v>9.36</v>
      </c>
      <c r="J3203" s="154"/>
    </row>
    <row r="3204" spans="1:10">
      <c r="A3204" t="s">
        <v>239</v>
      </c>
      <c r="B3204" s="153" t="s">
        <v>3408</v>
      </c>
      <c r="C3204" s="154">
        <v>119</v>
      </c>
      <c r="D3204" s="154">
        <v>1.9154</v>
      </c>
      <c r="E3204" s="154">
        <v>0.33199999999999996</v>
      </c>
      <c r="F3204" s="155">
        <f t="shared" si="204"/>
        <v>19.919999999999998</v>
      </c>
      <c r="G3204">
        <f t="shared" si="202"/>
        <v>13.279999999999998</v>
      </c>
      <c r="H3204">
        <f t="shared" si="203"/>
        <v>9.9599999999999991</v>
      </c>
      <c r="I3204">
        <f t="shared" si="205"/>
        <v>14.939999999999998</v>
      </c>
      <c r="J3204" s="154"/>
    </row>
    <row r="3205" spans="1:10">
      <c r="A3205" t="s">
        <v>239</v>
      </c>
      <c r="B3205" s="153" t="s">
        <v>3409</v>
      </c>
      <c r="C3205" s="154">
        <v>1.5</v>
      </c>
      <c r="D3205" s="154">
        <v>0.19467999999999999</v>
      </c>
      <c r="E3205" s="154">
        <v>0.01</v>
      </c>
      <c r="F3205" s="155">
        <f t="shared" si="204"/>
        <v>0.6</v>
      </c>
      <c r="G3205">
        <f t="shared" si="202"/>
        <v>0.39999999999999997</v>
      </c>
      <c r="H3205">
        <f t="shared" si="203"/>
        <v>0.3</v>
      </c>
      <c r="I3205">
        <f t="shared" si="205"/>
        <v>0.44999999999999996</v>
      </c>
      <c r="J3205" s="154"/>
    </row>
    <row r="3206" spans="1:10">
      <c r="A3206" t="s">
        <v>239</v>
      </c>
      <c r="B3206" s="153" t="s">
        <v>3410</v>
      </c>
      <c r="C3206" s="154">
        <v>1.8</v>
      </c>
      <c r="D3206" s="154">
        <v>0.19467999999999999</v>
      </c>
      <c r="E3206" s="154">
        <v>0.01</v>
      </c>
      <c r="F3206" s="155">
        <f t="shared" si="204"/>
        <v>0.6</v>
      </c>
      <c r="G3206">
        <f t="shared" si="202"/>
        <v>0.39999999999999997</v>
      </c>
      <c r="H3206">
        <f t="shared" si="203"/>
        <v>0.3</v>
      </c>
      <c r="I3206">
        <f t="shared" si="205"/>
        <v>0.44999999999999996</v>
      </c>
      <c r="J3206" s="154"/>
    </row>
    <row r="3207" spans="1:10">
      <c r="A3207" t="s">
        <v>239</v>
      </c>
      <c r="B3207" s="153" t="s">
        <v>3411</v>
      </c>
      <c r="C3207" s="154">
        <v>2.2400000000000002</v>
      </c>
      <c r="D3207" s="154">
        <v>0.19467999999999999</v>
      </c>
      <c r="E3207" s="154">
        <v>0.01</v>
      </c>
      <c r="F3207" s="155">
        <f t="shared" si="204"/>
        <v>0.6</v>
      </c>
      <c r="G3207">
        <f t="shared" si="202"/>
        <v>0.39999999999999997</v>
      </c>
      <c r="H3207">
        <f t="shared" si="203"/>
        <v>0.3</v>
      </c>
      <c r="I3207">
        <f t="shared" si="205"/>
        <v>0.44999999999999996</v>
      </c>
      <c r="J3207" s="154"/>
    </row>
    <row r="3208" spans="1:10">
      <c r="A3208" t="s">
        <v>239</v>
      </c>
      <c r="B3208" s="153" t="s">
        <v>3412</v>
      </c>
      <c r="C3208" s="154">
        <v>12.82</v>
      </c>
      <c r="D3208" s="154">
        <v>0.19467999999999999</v>
      </c>
      <c r="E3208" s="154">
        <v>3.5999999999999997E-2</v>
      </c>
      <c r="F3208" s="155">
        <f t="shared" si="204"/>
        <v>2.1599999999999997</v>
      </c>
      <c r="G3208">
        <f t="shared" si="202"/>
        <v>1.4399999999999997</v>
      </c>
      <c r="H3208">
        <f t="shared" si="203"/>
        <v>1.0799999999999998</v>
      </c>
      <c r="I3208">
        <f t="shared" si="205"/>
        <v>1.6199999999999997</v>
      </c>
      <c r="J3208" s="154"/>
    </row>
    <row r="3209" spans="1:10">
      <c r="A3209" t="s">
        <v>239</v>
      </c>
      <c r="B3209" s="153" t="s">
        <v>3413</v>
      </c>
      <c r="C3209" s="154">
        <v>14.8</v>
      </c>
      <c r="D3209" s="154">
        <v>0.19467999999999999</v>
      </c>
      <c r="E3209" s="154">
        <v>0.04</v>
      </c>
      <c r="F3209" s="155">
        <f t="shared" si="204"/>
        <v>2.4</v>
      </c>
      <c r="G3209">
        <f t="shared" si="202"/>
        <v>1.5999999999999999</v>
      </c>
      <c r="H3209">
        <f t="shared" si="203"/>
        <v>1.2</v>
      </c>
      <c r="I3209">
        <f t="shared" si="205"/>
        <v>1.7999999999999998</v>
      </c>
      <c r="J3209" s="154"/>
    </row>
    <row r="3210" spans="1:10">
      <c r="A3210" t="s">
        <v>239</v>
      </c>
      <c r="B3210" s="153" t="s">
        <v>3414</v>
      </c>
      <c r="C3210" s="154">
        <v>2.96</v>
      </c>
      <c r="D3210" s="154">
        <v>0.19467999999999999</v>
      </c>
      <c r="E3210" s="154">
        <v>0.01</v>
      </c>
      <c r="F3210" s="155">
        <f t="shared" si="204"/>
        <v>0.6</v>
      </c>
      <c r="G3210">
        <f t="shared" si="202"/>
        <v>0.39999999999999997</v>
      </c>
      <c r="H3210">
        <f t="shared" si="203"/>
        <v>0.3</v>
      </c>
      <c r="I3210">
        <f t="shared" si="205"/>
        <v>0.44999999999999996</v>
      </c>
      <c r="J3210" s="154"/>
    </row>
    <row r="3211" spans="1:10">
      <c r="A3211" t="s">
        <v>239</v>
      </c>
      <c r="B3211" s="153" t="s">
        <v>3415</v>
      </c>
      <c r="C3211" s="154">
        <v>3.67</v>
      </c>
      <c r="D3211" s="154">
        <v>0.19467999999999999</v>
      </c>
      <c r="E3211" s="154">
        <v>1.2E-2</v>
      </c>
      <c r="F3211" s="155">
        <f t="shared" si="204"/>
        <v>0.72</v>
      </c>
      <c r="G3211">
        <f t="shared" si="202"/>
        <v>0.48</v>
      </c>
      <c r="H3211">
        <f t="shared" si="203"/>
        <v>0.36</v>
      </c>
      <c r="I3211">
        <f t="shared" si="205"/>
        <v>0.54</v>
      </c>
      <c r="J3211" s="154"/>
    </row>
    <row r="3212" spans="1:10">
      <c r="A3212" t="s">
        <v>239</v>
      </c>
      <c r="B3212" s="153" t="s">
        <v>3416</v>
      </c>
      <c r="C3212" s="154">
        <v>4.37</v>
      </c>
      <c r="D3212" s="154">
        <v>0.19467999999999999</v>
      </c>
      <c r="E3212" s="154">
        <v>1.2E-2</v>
      </c>
      <c r="F3212" s="155">
        <f t="shared" si="204"/>
        <v>0.72</v>
      </c>
      <c r="G3212">
        <f t="shared" si="202"/>
        <v>0.48</v>
      </c>
      <c r="H3212">
        <f t="shared" si="203"/>
        <v>0.36</v>
      </c>
      <c r="I3212">
        <f t="shared" si="205"/>
        <v>0.54</v>
      </c>
      <c r="J3212" s="154"/>
    </row>
    <row r="3213" spans="1:10">
      <c r="A3213" t="s">
        <v>239</v>
      </c>
      <c r="B3213" s="153" t="s">
        <v>3417</v>
      </c>
      <c r="C3213" s="154">
        <v>5.05</v>
      </c>
      <c r="D3213" s="154">
        <v>0.19467999999999999</v>
      </c>
      <c r="E3213" s="154">
        <v>1.6E-2</v>
      </c>
      <c r="F3213" s="155">
        <f t="shared" si="204"/>
        <v>0.96</v>
      </c>
      <c r="G3213">
        <f t="shared" si="202"/>
        <v>0.6399999999999999</v>
      </c>
      <c r="H3213">
        <f t="shared" si="203"/>
        <v>0.48</v>
      </c>
      <c r="I3213">
        <f t="shared" si="205"/>
        <v>0.72</v>
      </c>
      <c r="J3213" s="154"/>
    </row>
    <row r="3214" spans="1:10">
      <c r="A3214" t="s">
        <v>239</v>
      </c>
      <c r="B3214" s="153" t="s">
        <v>3418</v>
      </c>
      <c r="C3214" s="154">
        <v>5.72</v>
      </c>
      <c r="D3214" s="154">
        <v>0.19467999999999999</v>
      </c>
      <c r="E3214" s="154">
        <v>1.6E-2</v>
      </c>
      <c r="F3214" s="155">
        <f t="shared" si="204"/>
        <v>0.96</v>
      </c>
      <c r="G3214">
        <f t="shared" si="202"/>
        <v>0.6399999999999999</v>
      </c>
      <c r="H3214">
        <f t="shared" si="203"/>
        <v>0.48</v>
      </c>
      <c r="I3214">
        <f t="shared" si="205"/>
        <v>0.72</v>
      </c>
      <c r="J3214" s="154"/>
    </row>
    <row r="3215" spans="1:10">
      <c r="A3215" t="s">
        <v>239</v>
      </c>
      <c r="B3215" s="153" t="s">
        <v>3419</v>
      </c>
      <c r="C3215" s="154">
        <v>6.38</v>
      </c>
      <c r="D3215" s="154">
        <v>0.19467999999999999</v>
      </c>
      <c r="E3215" s="154">
        <v>1.6E-2</v>
      </c>
      <c r="F3215" s="155">
        <f t="shared" si="204"/>
        <v>0.96</v>
      </c>
      <c r="G3215">
        <f t="shared" si="202"/>
        <v>0.6399999999999999</v>
      </c>
      <c r="H3215">
        <f t="shared" si="203"/>
        <v>0.48</v>
      </c>
      <c r="I3215">
        <f t="shared" si="205"/>
        <v>0.72</v>
      </c>
      <c r="J3215" s="154"/>
    </row>
    <row r="3216" spans="1:10">
      <c r="A3216" t="s">
        <v>239</v>
      </c>
      <c r="B3216" s="153" t="s">
        <v>3420</v>
      </c>
      <c r="C3216" s="154">
        <v>7.03</v>
      </c>
      <c r="D3216" s="154">
        <v>0.19467999999999999</v>
      </c>
      <c r="E3216" s="154">
        <v>0.02</v>
      </c>
      <c r="F3216" s="155">
        <f t="shared" si="204"/>
        <v>1.2</v>
      </c>
      <c r="G3216">
        <f t="shared" si="202"/>
        <v>0.79999999999999993</v>
      </c>
      <c r="H3216">
        <f t="shared" si="203"/>
        <v>0.6</v>
      </c>
      <c r="I3216">
        <f t="shared" si="205"/>
        <v>0.89999999999999991</v>
      </c>
      <c r="J3216" s="154"/>
    </row>
    <row r="3217" spans="1:10">
      <c r="A3217" t="s">
        <v>239</v>
      </c>
      <c r="B3217" s="153" t="s">
        <v>3421</v>
      </c>
      <c r="C3217" s="154">
        <v>7.66</v>
      </c>
      <c r="D3217" s="154">
        <v>0.19467999999999999</v>
      </c>
      <c r="E3217" s="154">
        <v>0.02</v>
      </c>
      <c r="F3217" s="155">
        <f t="shared" si="204"/>
        <v>1.2</v>
      </c>
      <c r="G3217">
        <f t="shared" si="202"/>
        <v>0.79999999999999993</v>
      </c>
      <c r="H3217">
        <f t="shared" si="203"/>
        <v>0.6</v>
      </c>
      <c r="I3217">
        <f t="shared" si="205"/>
        <v>0.89999999999999991</v>
      </c>
      <c r="J3217" s="154"/>
    </row>
    <row r="3218" spans="1:10">
      <c r="A3218" t="s">
        <v>239</v>
      </c>
      <c r="B3218" s="153" t="s">
        <v>3422</v>
      </c>
      <c r="C3218" s="154">
        <v>8.2899999999999991</v>
      </c>
      <c r="D3218" s="154">
        <v>0.19467999999999999</v>
      </c>
      <c r="E3218" s="154">
        <v>2.4E-2</v>
      </c>
      <c r="F3218" s="155">
        <f t="shared" si="204"/>
        <v>1.44</v>
      </c>
      <c r="G3218">
        <f t="shared" si="202"/>
        <v>0.96</v>
      </c>
      <c r="H3218">
        <f t="shared" si="203"/>
        <v>0.72</v>
      </c>
      <c r="I3218">
        <f t="shared" si="205"/>
        <v>1.08</v>
      </c>
      <c r="J3218" s="154"/>
    </row>
    <row r="3219" spans="1:10">
      <c r="A3219" t="s">
        <v>239</v>
      </c>
      <c r="B3219" s="153" t="s">
        <v>3423</v>
      </c>
      <c r="C3219" s="154">
        <v>9.5</v>
      </c>
      <c r="D3219" s="154">
        <v>0.19467999999999999</v>
      </c>
      <c r="E3219" s="154">
        <v>2.8000000000000004E-2</v>
      </c>
      <c r="F3219" s="155">
        <f t="shared" si="204"/>
        <v>1.6800000000000002</v>
      </c>
      <c r="G3219">
        <f t="shared" si="202"/>
        <v>1.1200000000000001</v>
      </c>
      <c r="H3219">
        <f t="shared" si="203"/>
        <v>0.84000000000000008</v>
      </c>
      <c r="I3219">
        <f t="shared" si="205"/>
        <v>1.2600000000000002</v>
      </c>
      <c r="J3219" s="154"/>
    </row>
    <row r="3220" spans="1:10">
      <c r="A3220" t="s">
        <v>239</v>
      </c>
      <c r="B3220" s="153" t="s">
        <v>3424</v>
      </c>
      <c r="C3220" s="154">
        <v>10.65</v>
      </c>
      <c r="D3220" s="154">
        <v>0.19467999999999999</v>
      </c>
      <c r="E3220" s="154">
        <v>2.8000000000000004E-2</v>
      </c>
      <c r="F3220" s="155">
        <f t="shared" si="204"/>
        <v>1.6800000000000002</v>
      </c>
      <c r="G3220">
        <f t="shared" si="202"/>
        <v>1.1200000000000001</v>
      </c>
      <c r="H3220">
        <f t="shared" si="203"/>
        <v>0.84000000000000008</v>
      </c>
      <c r="I3220">
        <f t="shared" si="205"/>
        <v>1.2600000000000002</v>
      </c>
      <c r="J3220" s="154"/>
    </row>
    <row r="3221" spans="1:10">
      <c r="A3221" t="s">
        <v>239</v>
      </c>
      <c r="B3221" s="153" t="s">
        <v>3425</v>
      </c>
      <c r="C3221" s="154">
        <v>11.76</v>
      </c>
      <c r="D3221" s="154">
        <v>0.19467999999999999</v>
      </c>
      <c r="E3221" s="154">
        <v>3.2000000000000001E-2</v>
      </c>
      <c r="F3221" s="155">
        <f t="shared" si="204"/>
        <v>1.92</v>
      </c>
      <c r="G3221">
        <f t="shared" si="202"/>
        <v>1.2799999999999998</v>
      </c>
      <c r="H3221">
        <f t="shared" si="203"/>
        <v>0.96</v>
      </c>
      <c r="I3221">
        <f t="shared" si="205"/>
        <v>1.44</v>
      </c>
      <c r="J3221" s="154"/>
    </row>
    <row r="3222" spans="1:10">
      <c r="A3222" t="s">
        <v>239</v>
      </c>
      <c r="B3222" s="153" t="s">
        <v>3426</v>
      </c>
      <c r="C3222" s="154">
        <v>12.3</v>
      </c>
      <c r="D3222" s="154">
        <v>0.19467999999999999</v>
      </c>
      <c r="E3222" s="154">
        <v>3.5999999999999997E-2</v>
      </c>
      <c r="F3222" s="155">
        <f t="shared" si="204"/>
        <v>2.1599999999999997</v>
      </c>
      <c r="G3222">
        <f t="shared" si="202"/>
        <v>1.4399999999999997</v>
      </c>
      <c r="H3222">
        <f t="shared" si="203"/>
        <v>1.0799999999999998</v>
      </c>
      <c r="I3222">
        <f t="shared" si="205"/>
        <v>1.6199999999999997</v>
      </c>
      <c r="J3222" s="154"/>
    </row>
    <row r="3223" spans="1:10">
      <c r="A3223" t="s">
        <v>239</v>
      </c>
      <c r="B3223" s="153" t="s">
        <v>3427</v>
      </c>
      <c r="C3223" s="154">
        <v>1.53</v>
      </c>
      <c r="D3223" s="154">
        <v>0.19782</v>
      </c>
      <c r="E3223" s="154">
        <v>0.01</v>
      </c>
      <c r="F3223" s="155">
        <f t="shared" si="204"/>
        <v>0.6</v>
      </c>
      <c r="G3223">
        <f t="shared" si="202"/>
        <v>0.39999999999999997</v>
      </c>
      <c r="H3223">
        <f t="shared" si="203"/>
        <v>0.3</v>
      </c>
      <c r="I3223">
        <f t="shared" si="205"/>
        <v>0.44999999999999996</v>
      </c>
      <c r="J3223" s="154"/>
    </row>
    <row r="3224" spans="1:10">
      <c r="A3224" t="s">
        <v>239</v>
      </c>
      <c r="B3224" s="153" t="s">
        <v>3428</v>
      </c>
      <c r="C3224" s="154">
        <v>2.2799999999999998</v>
      </c>
      <c r="D3224" s="154">
        <v>0.19782</v>
      </c>
      <c r="E3224" s="154">
        <v>0.01</v>
      </c>
      <c r="F3224" s="155">
        <f t="shared" si="204"/>
        <v>0.6</v>
      </c>
      <c r="G3224">
        <f t="shared" si="202"/>
        <v>0.39999999999999997</v>
      </c>
      <c r="H3224">
        <f t="shared" si="203"/>
        <v>0.3</v>
      </c>
      <c r="I3224">
        <f t="shared" si="205"/>
        <v>0.44999999999999996</v>
      </c>
      <c r="J3224" s="154"/>
    </row>
    <row r="3225" spans="1:10">
      <c r="A3225" t="s">
        <v>239</v>
      </c>
      <c r="B3225" s="153" t="s">
        <v>3429</v>
      </c>
      <c r="C3225" s="154">
        <v>13.07</v>
      </c>
      <c r="D3225" s="154">
        <v>0.19782</v>
      </c>
      <c r="E3225" s="154">
        <v>3.5999999999999997E-2</v>
      </c>
      <c r="F3225" s="155">
        <f t="shared" si="204"/>
        <v>2.1599999999999997</v>
      </c>
      <c r="G3225">
        <f t="shared" si="202"/>
        <v>1.4399999999999997</v>
      </c>
      <c r="H3225">
        <f t="shared" si="203"/>
        <v>1.0799999999999998</v>
      </c>
      <c r="I3225">
        <f t="shared" si="205"/>
        <v>1.6199999999999997</v>
      </c>
      <c r="J3225" s="154"/>
    </row>
    <row r="3226" spans="1:10">
      <c r="A3226" t="s">
        <v>239</v>
      </c>
      <c r="B3226" s="153" t="s">
        <v>3430</v>
      </c>
      <c r="C3226" s="154">
        <v>15.2</v>
      </c>
      <c r="D3226" s="154">
        <v>0.19782</v>
      </c>
      <c r="E3226" s="154">
        <v>4.3999999999999997E-2</v>
      </c>
      <c r="F3226" s="155">
        <f t="shared" si="204"/>
        <v>2.6399999999999997</v>
      </c>
      <c r="G3226">
        <f t="shared" si="202"/>
        <v>1.7599999999999998</v>
      </c>
      <c r="H3226">
        <f t="shared" si="203"/>
        <v>1.3199999999999998</v>
      </c>
      <c r="I3226">
        <f t="shared" si="205"/>
        <v>1.9799999999999998</v>
      </c>
      <c r="J3226" s="154"/>
    </row>
    <row r="3227" spans="1:10">
      <c r="A3227" t="s">
        <v>239</v>
      </c>
      <c r="B3227" s="153" t="s">
        <v>3431</v>
      </c>
      <c r="C3227" s="154">
        <v>18.7</v>
      </c>
      <c r="D3227" s="154">
        <v>0.19782</v>
      </c>
      <c r="E3227" s="154">
        <v>5.2000000000000005E-2</v>
      </c>
      <c r="F3227" s="155">
        <f t="shared" si="204"/>
        <v>3.12</v>
      </c>
      <c r="G3227">
        <f t="shared" si="202"/>
        <v>2.08</v>
      </c>
      <c r="H3227">
        <f t="shared" si="203"/>
        <v>1.56</v>
      </c>
      <c r="I3227">
        <f t="shared" si="205"/>
        <v>2.34</v>
      </c>
      <c r="J3227" s="154"/>
    </row>
    <row r="3228" spans="1:10">
      <c r="A3228" t="s">
        <v>239</v>
      </c>
      <c r="B3228" s="153" t="s">
        <v>3432</v>
      </c>
      <c r="C3228" s="154">
        <v>3.01</v>
      </c>
      <c r="D3228" s="154">
        <v>0.19782</v>
      </c>
      <c r="E3228" s="154">
        <v>0.01</v>
      </c>
      <c r="F3228" s="155">
        <f t="shared" si="204"/>
        <v>0.6</v>
      </c>
      <c r="G3228">
        <f t="shared" si="202"/>
        <v>0.39999999999999997</v>
      </c>
      <c r="H3228">
        <f t="shared" si="203"/>
        <v>0.3</v>
      </c>
      <c r="I3228">
        <f t="shared" si="205"/>
        <v>0.44999999999999996</v>
      </c>
      <c r="J3228" s="154"/>
    </row>
    <row r="3229" spans="1:10">
      <c r="A3229" t="s">
        <v>239</v>
      </c>
      <c r="B3229" s="153" t="s">
        <v>3433</v>
      </c>
      <c r="C3229" s="154">
        <v>3.73</v>
      </c>
      <c r="D3229" s="154">
        <v>0.19782</v>
      </c>
      <c r="E3229" s="154">
        <v>1.2E-2</v>
      </c>
      <c r="F3229" s="155">
        <f t="shared" si="204"/>
        <v>0.72</v>
      </c>
      <c r="G3229">
        <f t="shared" si="202"/>
        <v>0.48</v>
      </c>
      <c r="H3229">
        <f t="shared" si="203"/>
        <v>0.36</v>
      </c>
      <c r="I3229">
        <f t="shared" si="205"/>
        <v>0.54</v>
      </c>
      <c r="J3229" s="154"/>
    </row>
    <row r="3230" spans="1:10">
      <c r="A3230" t="s">
        <v>239</v>
      </c>
      <c r="B3230" s="153" t="s">
        <v>3434</v>
      </c>
      <c r="C3230" s="154">
        <v>4.4400000000000004</v>
      </c>
      <c r="D3230" s="154">
        <v>0.19782</v>
      </c>
      <c r="E3230" s="154">
        <v>1.2E-2</v>
      </c>
      <c r="F3230" s="155">
        <f t="shared" si="204"/>
        <v>0.72</v>
      </c>
      <c r="G3230">
        <f t="shared" si="202"/>
        <v>0.48</v>
      </c>
      <c r="H3230">
        <f t="shared" si="203"/>
        <v>0.36</v>
      </c>
      <c r="I3230">
        <f t="shared" si="205"/>
        <v>0.54</v>
      </c>
      <c r="J3230" s="154"/>
    </row>
    <row r="3231" spans="1:10">
      <c r="A3231" t="s">
        <v>239</v>
      </c>
      <c r="B3231" s="153" t="s">
        <v>3435</v>
      </c>
      <c r="C3231" s="154">
        <v>5.14</v>
      </c>
      <c r="D3231" s="154">
        <v>0.19782</v>
      </c>
      <c r="E3231" s="154">
        <v>1.6E-2</v>
      </c>
      <c r="F3231" s="155">
        <f t="shared" si="204"/>
        <v>0.96</v>
      </c>
      <c r="G3231">
        <f t="shared" si="202"/>
        <v>0.6399999999999999</v>
      </c>
      <c r="H3231">
        <f t="shared" si="203"/>
        <v>0.48</v>
      </c>
      <c r="I3231">
        <f t="shared" si="205"/>
        <v>0.72</v>
      </c>
      <c r="J3231" s="154"/>
    </row>
    <row r="3232" spans="1:10">
      <c r="A3232" t="s">
        <v>239</v>
      </c>
      <c r="B3232" s="153" t="s">
        <v>3436</v>
      </c>
      <c r="C3232" s="154">
        <v>5.82</v>
      </c>
      <c r="D3232" s="154">
        <v>0.19782</v>
      </c>
      <c r="E3232" s="154">
        <v>1.6E-2</v>
      </c>
      <c r="F3232" s="155">
        <f t="shared" si="204"/>
        <v>0.96</v>
      </c>
      <c r="G3232">
        <f t="shared" si="202"/>
        <v>0.6399999999999999</v>
      </c>
      <c r="H3232">
        <f t="shared" si="203"/>
        <v>0.48</v>
      </c>
      <c r="I3232">
        <f t="shared" si="205"/>
        <v>0.72</v>
      </c>
      <c r="J3232" s="154"/>
    </row>
    <row r="3233" spans="1:10">
      <c r="A3233" t="s">
        <v>239</v>
      </c>
      <c r="B3233" s="153" t="s">
        <v>3437</v>
      </c>
      <c r="C3233" s="154">
        <v>6.49</v>
      </c>
      <c r="D3233" s="154">
        <v>0.19782</v>
      </c>
      <c r="E3233" s="154">
        <v>0.02</v>
      </c>
      <c r="F3233" s="155">
        <f t="shared" si="204"/>
        <v>1.2</v>
      </c>
      <c r="G3233">
        <f t="shared" si="202"/>
        <v>0.79999999999999993</v>
      </c>
      <c r="H3233">
        <f t="shared" si="203"/>
        <v>0.6</v>
      </c>
      <c r="I3233">
        <f t="shared" si="205"/>
        <v>0.89999999999999991</v>
      </c>
      <c r="J3233" s="154"/>
    </row>
    <row r="3234" spans="1:10">
      <c r="A3234" t="s">
        <v>239</v>
      </c>
      <c r="B3234" s="153" t="s">
        <v>3438</v>
      </c>
      <c r="C3234" s="154">
        <v>8</v>
      </c>
      <c r="D3234" s="154">
        <v>0.19782</v>
      </c>
      <c r="E3234" s="154">
        <v>2.4E-2</v>
      </c>
      <c r="F3234" s="155">
        <f t="shared" si="204"/>
        <v>1.44</v>
      </c>
      <c r="G3234">
        <f t="shared" si="202"/>
        <v>0.96</v>
      </c>
      <c r="H3234">
        <f t="shared" si="203"/>
        <v>0.72</v>
      </c>
      <c r="I3234">
        <f t="shared" si="205"/>
        <v>1.08</v>
      </c>
      <c r="J3234" s="154"/>
    </row>
    <row r="3235" spans="1:10">
      <c r="A3235" t="s">
        <v>239</v>
      </c>
      <c r="B3235" s="153" t="s">
        <v>3439</v>
      </c>
      <c r="C3235" s="154">
        <v>7.8</v>
      </c>
      <c r="D3235" s="154">
        <v>0.19782</v>
      </c>
      <c r="E3235" s="154">
        <v>0.02</v>
      </c>
      <c r="F3235" s="155">
        <f t="shared" si="204"/>
        <v>1.2</v>
      </c>
      <c r="G3235">
        <f t="shared" si="202"/>
        <v>0.79999999999999993</v>
      </c>
      <c r="H3235">
        <f t="shared" si="203"/>
        <v>0.6</v>
      </c>
      <c r="I3235">
        <f t="shared" si="205"/>
        <v>0.89999999999999991</v>
      </c>
      <c r="J3235" s="154"/>
    </row>
    <row r="3236" spans="1:10">
      <c r="A3236" t="s">
        <v>239</v>
      </c>
      <c r="B3236" s="153" t="s">
        <v>3440</v>
      </c>
      <c r="C3236" s="154">
        <v>8.43</v>
      </c>
      <c r="D3236" s="154">
        <v>0.19782</v>
      </c>
      <c r="E3236" s="154">
        <v>2.4E-2</v>
      </c>
      <c r="F3236" s="155">
        <f t="shared" si="204"/>
        <v>1.44</v>
      </c>
      <c r="G3236">
        <f t="shared" si="202"/>
        <v>0.96</v>
      </c>
      <c r="H3236">
        <f t="shared" si="203"/>
        <v>0.72</v>
      </c>
      <c r="I3236">
        <f t="shared" si="205"/>
        <v>1.08</v>
      </c>
      <c r="J3236" s="154"/>
    </row>
    <row r="3237" spans="1:10">
      <c r="A3237" t="s">
        <v>239</v>
      </c>
      <c r="B3237" s="153" t="s">
        <v>3441</v>
      </c>
      <c r="C3237" s="154">
        <v>9.9</v>
      </c>
      <c r="D3237" s="154">
        <v>0.19782</v>
      </c>
      <c r="E3237" s="154">
        <v>2.8000000000000004E-2</v>
      </c>
      <c r="F3237" s="155">
        <f t="shared" si="204"/>
        <v>1.6800000000000002</v>
      </c>
      <c r="G3237">
        <f t="shared" si="202"/>
        <v>1.1200000000000001</v>
      </c>
      <c r="H3237">
        <f t="shared" si="203"/>
        <v>0.84000000000000008</v>
      </c>
      <c r="I3237">
        <f t="shared" si="205"/>
        <v>1.2600000000000002</v>
      </c>
      <c r="J3237" s="154"/>
    </row>
    <row r="3238" spans="1:10">
      <c r="A3238" t="s">
        <v>239</v>
      </c>
      <c r="B3238" s="153" t="s">
        <v>3442</v>
      </c>
      <c r="C3238" s="154">
        <v>10.85</v>
      </c>
      <c r="D3238" s="154">
        <v>0.19782</v>
      </c>
      <c r="E3238" s="154">
        <v>3.2000000000000001E-2</v>
      </c>
      <c r="F3238" s="155">
        <f t="shared" si="204"/>
        <v>1.92</v>
      </c>
      <c r="G3238">
        <f t="shared" si="202"/>
        <v>1.2799999999999998</v>
      </c>
      <c r="H3238">
        <f t="shared" si="203"/>
        <v>0.96</v>
      </c>
      <c r="I3238">
        <f t="shared" si="205"/>
        <v>1.44</v>
      </c>
      <c r="J3238" s="154"/>
    </row>
    <row r="3239" spans="1:10">
      <c r="A3239" t="s">
        <v>239</v>
      </c>
      <c r="B3239" s="153" t="s">
        <v>3443</v>
      </c>
      <c r="C3239" s="154">
        <v>12.7</v>
      </c>
      <c r="D3239" s="154">
        <v>0.19782</v>
      </c>
      <c r="E3239" s="154">
        <v>3.5999999999999997E-2</v>
      </c>
      <c r="F3239" s="155">
        <f t="shared" si="204"/>
        <v>2.1599999999999997</v>
      </c>
      <c r="G3239">
        <f t="shared" si="202"/>
        <v>1.4399999999999997</v>
      </c>
      <c r="H3239">
        <f t="shared" si="203"/>
        <v>1.0799999999999998</v>
      </c>
      <c r="I3239">
        <f t="shared" si="205"/>
        <v>1.6199999999999997</v>
      </c>
      <c r="J3239" s="154"/>
    </row>
    <row r="3240" spans="1:10">
      <c r="A3240" t="s">
        <v>239</v>
      </c>
      <c r="B3240" s="153" t="s">
        <v>3444</v>
      </c>
      <c r="C3240" s="154">
        <v>4.33</v>
      </c>
      <c r="D3240" s="154">
        <v>0.19939000000000001</v>
      </c>
      <c r="E3240" s="154">
        <v>1.2E-2</v>
      </c>
      <c r="F3240" s="155">
        <f t="shared" si="204"/>
        <v>0.72</v>
      </c>
      <c r="G3240">
        <f t="shared" si="202"/>
        <v>0.48</v>
      </c>
      <c r="H3240">
        <f t="shared" si="203"/>
        <v>0.36</v>
      </c>
      <c r="I3240">
        <f t="shared" si="205"/>
        <v>0.54</v>
      </c>
      <c r="J3240" s="154"/>
    </row>
    <row r="3241" spans="1:10">
      <c r="A3241" t="s">
        <v>239</v>
      </c>
      <c r="B3241" s="153" t="s">
        <v>3445</v>
      </c>
      <c r="C3241" s="154">
        <v>4.72</v>
      </c>
      <c r="D3241" s="154">
        <v>0.19939000000000001</v>
      </c>
      <c r="E3241" s="154">
        <v>1.2E-2</v>
      </c>
      <c r="F3241" s="155">
        <f t="shared" si="204"/>
        <v>0.72</v>
      </c>
      <c r="G3241">
        <f t="shared" si="202"/>
        <v>0.48</v>
      </c>
      <c r="H3241">
        <f t="shared" si="203"/>
        <v>0.36</v>
      </c>
      <c r="I3241">
        <f t="shared" si="205"/>
        <v>0.54</v>
      </c>
      <c r="J3241" s="154"/>
    </row>
    <row r="3242" spans="1:10">
      <c r="A3242" t="s">
        <v>239</v>
      </c>
      <c r="B3242" s="153" t="s">
        <v>3446</v>
      </c>
      <c r="C3242" s="154">
        <v>5.32</v>
      </c>
      <c r="D3242" s="154">
        <v>0.19939000000000001</v>
      </c>
      <c r="E3242" s="154">
        <v>1.6E-2</v>
      </c>
      <c r="F3242" s="155">
        <f t="shared" si="204"/>
        <v>0.96</v>
      </c>
      <c r="G3242">
        <f t="shared" si="202"/>
        <v>0.6399999999999999</v>
      </c>
      <c r="H3242">
        <f t="shared" si="203"/>
        <v>0.48</v>
      </c>
      <c r="I3242">
        <f t="shared" si="205"/>
        <v>0.72</v>
      </c>
      <c r="J3242" s="154"/>
    </row>
    <row r="3243" spans="1:10">
      <c r="A3243" t="s">
        <v>239</v>
      </c>
      <c r="B3243" s="153" t="s">
        <v>3447</v>
      </c>
      <c r="C3243" s="154">
        <v>5.87</v>
      </c>
      <c r="D3243" s="154">
        <v>0.19939000000000001</v>
      </c>
      <c r="E3243" s="154">
        <v>1.6E-2</v>
      </c>
      <c r="F3243" s="155">
        <f t="shared" si="204"/>
        <v>0.96</v>
      </c>
      <c r="G3243">
        <f t="shared" si="202"/>
        <v>0.6399999999999999</v>
      </c>
      <c r="H3243">
        <f t="shared" si="203"/>
        <v>0.48</v>
      </c>
      <c r="I3243">
        <f t="shared" si="205"/>
        <v>0.72</v>
      </c>
      <c r="J3243" s="154"/>
    </row>
    <row r="3244" spans="1:10">
      <c r="A3244" t="s">
        <v>239</v>
      </c>
      <c r="B3244" s="153" t="s">
        <v>3448</v>
      </c>
      <c r="C3244" s="154">
        <v>6.55</v>
      </c>
      <c r="D3244" s="154">
        <v>0.19939000000000001</v>
      </c>
      <c r="E3244" s="154">
        <v>0.02</v>
      </c>
      <c r="F3244" s="155">
        <f t="shared" si="204"/>
        <v>1.2</v>
      </c>
      <c r="G3244">
        <f t="shared" si="202"/>
        <v>0.79999999999999993</v>
      </c>
      <c r="H3244">
        <f t="shared" si="203"/>
        <v>0.6</v>
      </c>
      <c r="I3244">
        <f t="shared" si="205"/>
        <v>0.89999999999999991</v>
      </c>
      <c r="J3244" s="154"/>
    </row>
    <row r="3245" spans="1:10">
      <c r="A3245" t="s">
        <v>239</v>
      </c>
      <c r="B3245" s="153" t="s">
        <v>3449</v>
      </c>
      <c r="C3245" s="154">
        <v>7.21</v>
      </c>
      <c r="D3245" s="154">
        <v>0.19939000000000001</v>
      </c>
      <c r="E3245" s="154">
        <v>0.02</v>
      </c>
      <c r="F3245" s="155">
        <f t="shared" si="204"/>
        <v>1.2</v>
      </c>
      <c r="G3245">
        <f t="shared" si="202"/>
        <v>0.79999999999999993</v>
      </c>
      <c r="H3245">
        <f t="shared" si="203"/>
        <v>0.6</v>
      </c>
      <c r="I3245">
        <f t="shared" si="205"/>
        <v>0.89999999999999991</v>
      </c>
      <c r="J3245" s="154"/>
    </row>
    <row r="3246" spans="1:10">
      <c r="A3246" t="s">
        <v>239</v>
      </c>
      <c r="B3246" s="153" t="s">
        <v>3450</v>
      </c>
      <c r="C3246" s="154">
        <v>8</v>
      </c>
      <c r="D3246" s="154">
        <v>0.19939000000000001</v>
      </c>
      <c r="E3246" s="154">
        <v>2.4E-2</v>
      </c>
      <c r="F3246" s="155">
        <f t="shared" si="204"/>
        <v>1.44</v>
      </c>
      <c r="G3246">
        <f t="shared" si="202"/>
        <v>0.96</v>
      </c>
      <c r="H3246">
        <f t="shared" si="203"/>
        <v>0.72</v>
      </c>
      <c r="I3246">
        <f t="shared" si="205"/>
        <v>1.08</v>
      </c>
      <c r="J3246" s="154"/>
    </row>
    <row r="3247" spans="1:10">
      <c r="A3247" t="s">
        <v>239</v>
      </c>
      <c r="B3247" s="153" t="s">
        <v>3451</v>
      </c>
      <c r="C3247" s="154">
        <v>8.89</v>
      </c>
      <c r="D3247" s="154">
        <v>0.19939000000000001</v>
      </c>
      <c r="E3247" s="154">
        <v>2.4E-2</v>
      </c>
      <c r="F3247" s="155">
        <f t="shared" si="204"/>
        <v>1.44</v>
      </c>
      <c r="G3247">
        <f t="shared" si="202"/>
        <v>0.96</v>
      </c>
      <c r="H3247">
        <f t="shared" si="203"/>
        <v>0.72</v>
      </c>
      <c r="I3247">
        <f t="shared" si="205"/>
        <v>1.08</v>
      </c>
      <c r="J3247" s="154"/>
    </row>
    <row r="3248" spans="1:10">
      <c r="A3248" t="s">
        <v>239</v>
      </c>
      <c r="B3248" s="153" t="s">
        <v>3452</v>
      </c>
      <c r="C3248" s="154">
        <v>9.8800000000000008</v>
      </c>
      <c r="D3248" s="154">
        <v>0.19939000000000001</v>
      </c>
      <c r="E3248" s="154">
        <v>2.8000000000000004E-2</v>
      </c>
      <c r="F3248" s="155">
        <f t="shared" si="204"/>
        <v>1.6800000000000002</v>
      </c>
      <c r="G3248">
        <f t="shared" si="202"/>
        <v>1.1200000000000001</v>
      </c>
      <c r="H3248">
        <f t="shared" si="203"/>
        <v>0.84000000000000008</v>
      </c>
      <c r="I3248">
        <f t="shared" si="205"/>
        <v>1.2600000000000002</v>
      </c>
      <c r="J3248" s="154"/>
    </row>
    <row r="3249" spans="1:10">
      <c r="A3249" t="s">
        <v>239</v>
      </c>
      <c r="B3249" s="153" t="s">
        <v>3453</v>
      </c>
      <c r="C3249" s="154">
        <v>10.9</v>
      </c>
      <c r="D3249" s="154">
        <v>0.19939000000000001</v>
      </c>
      <c r="E3249" s="154">
        <v>3.2000000000000001E-2</v>
      </c>
      <c r="F3249" s="155">
        <f t="shared" si="204"/>
        <v>1.92</v>
      </c>
      <c r="G3249">
        <f t="shared" si="202"/>
        <v>1.2799999999999998</v>
      </c>
      <c r="H3249">
        <f t="shared" si="203"/>
        <v>0.96</v>
      </c>
      <c r="I3249">
        <f t="shared" si="205"/>
        <v>1.44</v>
      </c>
      <c r="J3249" s="154"/>
    </row>
    <row r="3250" spans="1:10">
      <c r="A3250" t="s">
        <v>239</v>
      </c>
      <c r="B3250" s="153" t="s">
        <v>3454</v>
      </c>
      <c r="C3250" s="154">
        <v>2.31</v>
      </c>
      <c r="D3250" s="154">
        <v>0.20096</v>
      </c>
      <c r="E3250" s="154">
        <v>0.01</v>
      </c>
      <c r="F3250" s="155">
        <f t="shared" si="204"/>
        <v>0.6</v>
      </c>
      <c r="G3250">
        <f t="shared" si="202"/>
        <v>0.39999999999999997</v>
      </c>
      <c r="H3250">
        <f t="shared" si="203"/>
        <v>0.3</v>
      </c>
      <c r="I3250">
        <f t="shared" si="205"/>
        <v>0.44999999999999996</v>
      </c>
      <c r="J3250" s="154"/>
    </row>
    <row r="3251" spans="1:10">
      <c r="A3251" t="s">
        <v>239</v>
      </c>
      <c r="B3251" s="153" t="s">
        <v>3455</v>
      </c>
      <c r="C3251" s="154">
        <v>3.06</v>
      </c>
      <c r="D3251" s="154">
        <v>0.20096</v>
      </c>
      <c r="E3251" s="154">
        <v>0.01</v>
      </c>
      <c r="F3251" s="155">
        <f t="shared" si="204"/>
        <v>0.6</v>
      </c>
      <c r="G3251">
        <f t="shared" si="202"/>
        <v>0.39999999999999997</v>
      </c>
      <c r="H3251">
        <f t="shared" si="203"/>
        <v>0.3</v>
      </c>
      <c r="I3251">
        <f t="shared" si="205"/>
        <v>0.44999999999999996</v>
      </c>
      <c r="J3251" s="154"/>
    </row>
    <row r="3252" spans="1:10">
      <c r="A3252" t="s">
        <v>239</v>
      </c>
      <c r="B3252" s="153" t="s">
        <v>3456</v>
      </c>
      <c r="C3252" s="154">
        <v>3.79</v>
      </c>
      <c r="D3252" s="154">
        <v>0.20096</v>
      </c>
      <c r="E3252" s="154">
        <v>1.2E-2</v>
      </c>
      <c r="F3252" s="155">
        <f t="shared" si="204"/>
        <v>0.72</v>
      </c>
      <c r="G3252">
        <f t="shared" si="202"/>
        <v>0.48</v>
      </c>
      <c r="H3252">
        <f t="shared" si="203"/>
        <v>0.36</v>
      </c>
      <c r="I3252">
        <f t="shared" si="205"/>
        <v>0.54</v>
      </c>
      <c r="J3252" s="154"/>
    </row>
    <row r="3253" spans="1:10">
      <c r="A3253" t="s">
        <v>239</v>
      </c>
      <c r="B3253" s="153" t="s">
        <v>3457</v>
      </c>
      <c r="C3253" s="154">
        <v>4.51</v>
      </c>
      <c r="D3253" s="154">
        <v>0.20096</v>
      </c>
      <c r="E3253" s="154">
        <v>1.2E-2</v>
      </c>
      <c r="F3253" s="155">
        <f t="shared" si="204"/>
        <v>0.72</v>
      </c>
      <c r="G3253">
        <f t="shared" si="202"/>
        <v>0.48</v>
      </c>
      <c r="H3253">
        <f t="shared" si="203"/>
        <v>0.36</v>
      </c>
      <c r="I3253">
        <f t="shared" si="205"/>
        <v>0.54</v>
      </c>
      <c r="J3253" s="154"/>
    </row>
    <row r="3254" spans="1:10">
      <c r="A3254" t="s">
        <v>239</v>
      </c>
      <c r="B3254" s="153" t="s">
        <v>3458</v>
      </c>
      <c r="C3254" s="154">
        <v>5.92</v>
      </c>
      <c r="D3254" s="154">
        <v>0.20096</v>
      </c>
      <c r="E3254" s="154">
        <v>1.6E-2</v>
      </c>
      <c r="F3254" s="155">
        <f t="shared" si="204"/>
        <v>0.96</v>
      </c>
      <c r="G3254">
        <f t="shared" si="202"/>
        <v>0.6399999999999999</v>
      </c>
      <c r="H3254">
        <f t="shared" si="203"/>
        <v>0.48</v>
      </c>
      <c r="I3254">
        <f t="shared" si="205"/>
        <v>0.72</v>
      </c>
      <c r="J3254" s="154"/>
    </row>
    <row r="3255" spans="1:10">
      <c r="A3255" t="s">
        <v>239</v>
      </c>
      <c r="B3255" s="153" t="s">
        <v>3459</v>
      </c>
      <c r="C3255" s="154">
        <v>6.6</v>
      </c>
      <c r="D3255" s="154">
        <v>0.20096</v>
      </c>
      <c r="E3255" s="154">
        <v>0.02</v>
      </c>
      <c r="F3255" s="155">
        <f t="shared" si="204"/>
        <v>1.2</v>
      </c>
      <c r="G3255">
        <f t="shared" si="202"/>
        <v>0.79999999999999993</v>
      </c>
      <c r="H3255">
        <f t="shared" si="203"/>
        <v>0.6</v>
      </c>
      <c r="I3255">
        <f t="shared" si="205"/>
        <v>0.89999999999999991</v>
      </c>
      <c r="J3255" s="154"/>
    </row>
    <row r="3256" spans="1:10">
      <c r="A3256" t="s">
        <v>239</v>
      </c>
      <c r="B3256" s="153" t="s">
        <v>3460</v>
      </c>
      <c r="C3256" s="154">
        <v>7.28</v>
      </c>
      <c r="D3256" s="154">
        <v>0.20096</v>
      </c>
      <c r="E3256" s="154">
        <v>0.02</v>
      </c>
      <c r="F3256" s="155">
        <f t="shared" si="204"/>
        <v>1.2</v>
      </c>
      <c r="G3256">
        <f t="shared" si="202"/>
        <v>0.79999999999999993</v>
      </c>
      <c r="H3256">
        <f t="shared" si="203"/>
        <v>0.6</v>
      </c>
      <c r="I3256">
        <f t="shared" si="205"/>
        <v>0.89999999999999991</v>
      </c>
      <c r="J3256" s="154"/>
    </row>
    <row r="3257" spans="1:10">
      <c r="A3257" t="s">
        <v>239</v>
      </c>
      <c r="B3257" s="153" t="s">
        <v>3461</v>
      </c>
      <c r="C3257" s="154">
        <v>8.58</v>
      </c>
      <c r="D3257" s="154">
        <v>0.20096</v>
      </c>
      <c r="E3257" s="154">
        <v>2.4E-2</v>
      </c>
      <c r="F3257" s="155">
        <f t="shared" si="204"/>
        <v>1.44</v>
      </c>
      <c r="G3257">
        <f t="shared" si="202"/>
        <v>0.96</v>
      </c>
      <c r="H3257">
        <f t="shared" si="203"/>
        <v>0.72</v>
      </c>
      <c r="I3257">
        <f t="shared" si="205"/>
        <v>1.08</v>
      </c>
      <c r="J3257" s="154"/>
    </row>
    <row r="3258" spans="1:10">
      <c r="A3258" t="s">
        <v>239</v>
      </c>
      <c r="B3258" s="153" t="s">
        <v>3462</v>
      </c>
      <c r="C3258" s="154">
        <v>1.58</v>
      </c>
      <c r="D3258" s="154">
        <v>0.2041</v>
      </c>
      <c r="E3258" s="154">
        <v>0.01</v>
      </c>
      <c r="F3258" s="155">
        <f t="shared" si="204"/>
        <v>0.6</v>
      </c>
      <c r="G3258">
        <f t="shared" si="202"/>
        <v>0.39999999999999997</v>
      </c>
      <c r="H3258">
        <f t="shared" si="203"/>
        <v>0.3</v>
      </c>
      <c r="I3258">
        <f t="shared" si="205"/>
        <v>0.44999999999999996</v>
      </c>
      <c r="J3258" s="154"/>
    </row>
    <row r="3259" spans="1:10">
      <c r="A3259" t="s">
        <v>239</v>
      </c>
      <c r="B3259" s="153" t="s">
        <v>3463</v>
      </c>
      <c r="C3259" s="154">
        <v>2.35</v>
      </c>
      <c r="D3259" s="154">
        <v>0.2041</v>
      </c>
      <c r="E3259" s="154">
        <v>0.01</v>
      </c>
      <c r="F3259" s="155">
        <f t="shared" si="204"/>
        <v>0.6</v>
      </c>
      <c r="G3259">
        <f t="shared" si="202"/>
        <v>0.39999999999999997</v>
      </c>
      <c r="H3259">
        <f t="shared" si="203"/>
        <v>0.3</v>
      </c>
      <c r="I3259">
        <f t="shared" si="205"/>
        <v>0.44999999999999996</v>
      </c>
      <c r="J3259" s="154"/>
    </row>
    <row r="3260" spans="1:10">
      <c r="A3260" t="s">
        <v>239</v>
      </c>
      <c r="B3260" s="153" t="s">
        <v>3464</v>
      </c>
      <c r="C3260" s="154">
        <v>13.56</v>
      </c>
      <c r="D3260" s="154">
        <v>0.2041</v>
      </c>
      <c r="E3260" s="154">
        <v>3.5999999999999997E-2</v>
      </c>
      <c r="F3260" s="155">
        <f t="shared" si="204"/>
        <v>2.1599999999999997</v>
      </c>
      <c r="G3260">
        <f t="shared" si="202"/>
        <v>1.4399999999999997</v>
      </c>
      <c r="H3260">
        <f t="shared" si="203"/>
        <v>1.0799999999999998</v>
      </c>
      <c r="I3260">
        <f t="shared" si="205"/>
        <v>1.6199999999999997</v>
      </c>
      <c r="J3260" s="154"/>
    </row>
    <row r="3261" spans="1:10">
      <c r="A3261" t="s">
        <v>239</v>
      </c>
      <c r="B3261" s="153" t="s">
        <v>3465</v>
      </c>
      <c r="C3261" s="154">
        <v>14.65</v>
      </c>
      <c r="D3261" s="154">
        <v>0.2041</v>
      </c>
      <c r="E3261" s="154">
        <v>0.04</v>
      </c>
      <c r="F3261" s="155">
        <f t="shared" si="204"/>
        <v>2.4</v>
      </c>
      <c r="G3261">
        <f t="shared" si="202"/>
        <v>1.5999999999999999</v>
      </c>
      <c r="H3261">
        <f t="shared" si="203"/>
        <v>1.2</v>
      </c>
      <c r="I3261">
        <f t="shared" si="205"/>
        <v>1.7999999999999998</v>
      </c>
      <c r="J3261" s="154"/>
    </row>
    <row r="3262" spans="1:10">
      <c r="A3262" t="s">
        <v>239</v>
      </c>
      <c r="B3262" s="153" t="s">
        <v>3466</v>
      </c>
      <c r="C3262" s="154">
        <v>16.18</v>
      </c>
      <c r="D3262" s="154">
        <v>0.2041</v>
      </c>
      <c r="E3262" s="154">
        <v>4.3999999999999997E-2</v>
      </c>
      <c r="F3262" s="155">
        <f t="shared" si="204"/>
        <v>2.6399999999999997</v>
      </c>
      <c r="G3262">
        <f t="shared" si="202"/>
        <v>1.7599999999999998</v>
      </c>
      <c r="H3262">
        <f t="shared" si="203"/>
        <v>1.3199999999999998</v>
      </c>
      <c r="I3262">
        <f t="shared" si="205"/>
        <v>1.9799999999999998</v>
      </c>
      <c r="J3262" s="154"/>
    </row>
    <row r="3263" spans="1:10">
      <c r="A3263" t="s">
        <v>239</v>
      </c>
      <c r="B3263" s="153" t="s">
        <v>3467</v>
      </c>
      <c r="C3263" s="154">
        <v>16.670000000000002</v>
      </c>
      <c r="D3263" s="154">
        <v>0.2041</v>
      </c>
      <c r="E3263" s="154">
        <v>4.8000000000000001E-2</v>
      </c>
      <c r="F3263" s="155">
        <f t="shared" si="204"/>
        <v>2.88</v>
      </c>
      <c r="G3263">
        <f t="shared" si="202"/>
        <v>1.92</v>
      </c>
      <c r="H3263">
        <f t="shared" si="203"/>
        <v>1.44</v>
      </c>
      <c r="I3263">
        <f t="shared" si="205"/>
        <v>2.16</v>
      </c>
      <c r="J3263" s="154"/>
    </row>
    <row r="3264" spans="1:10">
      <c r="A3264" t="s">
        <v>239</v>
      </c>
      <c r="B3264" s="153" t="s">
        <v>3468</v>
      </c>
      <c r="C3264" s="154">
        <v>18.5</v>
      </c>
      <c r="D3264" s="154">
        <v>0.2041</v>
      </c>
      <c r="E3264" s="154">
        <v>5.2000000000000005E-2</v>
      </c>
      <c r="F3264" s="155">
        <f t="shared" si="204"/>
        <v>3.12</v>
      </c>
      <c r="G3264">
        <f t="shared" si="202"/>
        <v>2.08</v>
      </c>
      <c r="H3264">
        <f t="shared" si="203"/>
        <v>1.56</v>
      </c>
      <c r="I3264">
        <f t="shared" si="205"/>
        <v>2.34</v>
      </c>
      <c r="J3264" s="154"/>
    </row>
    <row r="3265" spans="1:10">
      <c r="A3265" t="s">
        <v>239</v>
      </c>
      <c r="B3265" s="153" t="s">
        <v>3469</v>
      </c>
      <c r="C3265" s="154">
        <v>3.11</v>
      </c>
      <c r="D3265" s="154">
        <v>0.2041</v>
      </c>
      <c r="E3265" s="154">
        <v>0.01</v>
      </c>
      <c r="F3265" s="155">
        <f t="shared" si="204"/>
        <v>0.6</v>
      </c>
      <c r="G3265">
        <f t="shared" si="202"/>
        <v>0.39999999999999997</v>
      </c>
      <c r="H3265">
        <f t="shared" si="203"/>
        <v>0.3</v>
      </c>
      <c r="I3265">
        <f t="shared" si="205"/>
        <v>0.44999999999999996</v>
      </c>
      <c r="J3265" s="154"/>
    </row>
    <row r="3266" spans="1:10">
      <c r="A3266" t="s">
        <v>239</v>
      </c>
      <c r="B3266" s="153" t="s">
        <v>3470</v>
      </c>
      <c r="C3266" s="154">
        <v>3.85</v>
      </c>
      <c r="D3266" s="154">
        <v>0.2041</v>
      </c>
      <c r="E3266" s="154">
        <v>1.2E-2</v>
      </c>
      <c r="F3266" s="155">
        <f t="shared" si="204"/>
        <v>0.72</v>
      </c>
      <c r="G3266">
        <f t="shared" ref="G3266:G3329" si="206">40/60*F3266</f>
        <v>0.48</v>
      </c>
      <c r="H3266">
        <f t="shared" ref="H3266:H3329" si="207">(30/60*F3266)</f>
        <v>0.36</v>
      </c>
      <c r="I3266">
        <f t="shared" si="205"/>
        <v>0.54</v>
      </c>
      <c r="J3266" s="154"/>
    </row>
    <row r="3267" spans="1:10">
      <c r="A3267" t="s">
        <v>239</v>
      </c>
      <c r="B3267" s="153" t="s">
        <v>3471</v>
      </c>
      <c r="C3267" s="154">
        <v>4.59</v>
      </c>
      <c r="D3267" s="154">
        <v>0.2041</v>
      </c>
      <c r="E3267" s="154">
        <v>1.2E-2</v>
      </c>
      <c r="F3267" s="155">
        <f t="shared" ref="F3267:F3330" si="208">E3267*60</f>
        <v>0.72</v>
      </c>
      <c r="G3267">
        <f t="shared" si="206"/>
        <v>0.48</v>
      </c>
      <c r="H3267">
        <f t="shared" si="207"/>
        <v>0.36</v>
      </c>
      <c r="I3267">
        <f t="shared" ref="I3267:I3330" si="209">45/60*F3267</f>
        <v>0.54</v>
      </c>
      <c r="J3267" s="154"/>
    </row>
    <row r="3268" spans="1:10">
      <c r="A3268" t="s">
        <v>239</v>
      </c>
      <c r="B3268" s="153" t="s">
        <v>3472</v>
      </c>
      <c r="C3268" s="154">
        <v>5.31</v>
      </c>
      <c r="D3268" s="154">
        <v>0.2041</v>
      </c>
      <c r="E3268" s="154">
        <v>1.6E-2</v>
      </c>
      <c r="F3268" s="155">
        <f t="shared" si="208"/>
        <v>0.96</v>
      </c>
      <c r="G3268">
        <f t="shared" si="206"/>
        <v>0.6399999999999999</v>
      </c>
      <c r="H3268">
        <f t="shared" si="207"/>
        <v>0.48</v>
      </c>
      <c r="I3268">
        <f t="shared" si="209"/>
        <v>0.72</v>
      </c>
      <c r="J3268" s="154"/>
    </row>
    <row r="3269" spans="1:10">
      <c r="A3269" t="s">
        <v>239</v>
      </c>
      <c r="B3269" s="153" t="s">
        <v>3473</v>
      </c>
      <c r="C3269" s="154">
        <v>6.02</v>
      </c>
      <c r="D3269" s="154">
        <v>0.2041</v>
      </c>
      <c r="E3269" s="154">
        <v>1.6E-2</v>
      </c>
      <c r="F3269" s="155">
        <f t="shared" si="208"/>
        <v>0.96</v>
      </c>
      <c r="G3269">
        <f t="shared" si="206"/>
        <v>0.6399999999999999</v>
      </c>
      <c r="H3269">
        <f t="shared" si="207"/>
        <v>0.48</v>
      </c>
      <c r="I3269">
        <f t="shared" si="209"/>
        <v>0.72</v>
      </c>
      <c r="J3269" s="154"/>
    </row>
    <row r="3270" spans="1:10">
      <c r="A3270" t="s">
        <v>239</v>
      </c>
      <c r="B3270" s="153" t="s">
        <v>3474</v>
      </c>
      <c r="C3270" s="154">
        <v>6.71</v>
      </c>
      <c r="D3270" s="154">
        <v>0.2041</v>
      </c>
      <c r="E3270" s="154">
        <v>0.02</v>
      </c>
      <c r="F3270" s="155">
        <f t="shared" si="208"/>
        <v>1.2</v>
      </c>
      <c r="G3270">
        <f t="shared" si="206"/>
        <v>0.79999999999999993</v>
      </c>
      <c r="H3270">
        <f t="shared" si="207"/>
        <v>0.6</v>
      </c>
      <c r="I3270">
        <f t="shared" si="209"/>
        <v>0.89999999999999991</v>
      </c>
      <c r="J3270" s="154"/>
    </row>
    <row r="3271" spans="1:10">
      <c r="A3271" t="s">
        <v>239</v>
      </c>
      <c r="B3271" s="153" t="s">
        <v>3475</v>
      </c>
      <c r="C3271" s="154">
        <v>7.4</v>
      </c>
      <c r="D3271" s="154">
        <v>0.2041</v>
      </c>
      <c r="E3271" s="154">
        <v>0.02</v>
      </c>
      <c r="F3271" s="155">
        <f t="shared" si="208"/>
        <v>1.2</v>
      </c>
      <c r="G3271">
        <f t="shared" si="206"/>
        <v>0.79999999999999993</v>
      </c>
      <c r="H3271">
        <f t="shared" si="207"/>
        <v>0.6</v>
      </c>
      <c r="I3271">
        <f t="shared" si="209"/>
        <v>0.89999999999999991</v>
      </c>
      <c r="J3271" s="154"/>
    </row>
    <row r="3272" spans="1:10">
      <c r="A3272" t="s">
        <v>239</v>
      </c>
      <c r="B3272" s="153" t="s">
        <v>3476</v>
      </c>
      <c r="C3272" s="154">
        <v>8.07</v>
      </c>
      <c r="D3272" s="154">
        <v>0.2041</v>
      </c>
      <c r="E3272" s="154">
        <v>2.4E-2</v>
      </c>
      <c r="F3272" s="155">
        <f t="shared" si="208"/>
        <v>1.44</v>
      </c>
      <c r="G3272">
        <f t="shared" si="206"/>
        <v>0.96</v>
      </c>
      <c r="H3272">
        <f t="shared" si="207"/>
        <v>0.72</v>
      </c>
      <c r="I3272">
        <f t="shared" si="209"/>
        <v>1.08</v>
      </c>
      <c r="J3272" s="154"/>
    </row>
    <row r="3273" spans="1:10">
      <c r="A3273" t="s">
        <v>239</v>
      </c>
      <c r="B3273" s="153" t="s">
        <v>3477</v>
      </c>
      <c r="C3273" s="154">
        <v>8.73</v>
      </c>
      <c r="D3273" s="154">
        <v>0.2041</v>
      </c>
      <c r="E3273" s="154">
        <v>2.4E-2</v>
      </c>
      <c r="F3273" s="155">
        <f t="shared" si="208"/>
        <v>1.44</v>
      </c>
      <c r="G3273">
        <f t="shared" si="206"/>
        <v>0.96</v>
      </c>
      <c r="H3273">
        <f t="shared" si="207"/>
        <v>0.72</v>
      </c>
      <c r="I3273">
        <f t="shared" si="209"/>
        <v>1.08</v>
      </c>
      <c r="J3273" s="154"/>
    </row>
    <row r="3274" spans="1:10">
      <c r="A3274" t="s">
        <v>239</v>
      </c>
      <c r="B3274" s="153" t="s">
        <v>3478</v>
      </c>
      <c r="C3274" s="154">
        <v>9.3800000000000008</v>
      </c>
      <c r="D3274" s="154">
        <v>0.2041</v>
      </c>
      <c r="E3274" s="154">
        <v>2.8000000000000004E-2</v>
      </c>
      <c r="F3274" s="155">
        <f t="shared" si="208"/>
        <v>1.6800000000000002</v>
      </c>
      <c r="G3274">
        <f t="shared" si="206"/>
        <v>1.1200000000000001</v>
      </c>
      <c r="H3274">
        <f t="shared" si="207"/>
        <v>0.84000000000000008</v>
      </c>
      <c r="I3274">
        <f t="shared" si="209"/>
        <v>1.2600000000000002</v>
      </c>
      <c r="J3274" s="154"/>
    </row>
    <row r="3275" spans="1:10">
      <c r="A3275" t="s">
        <v>239</v>
      </c>
      <c r="B3275" s="153" t="s">
        <v>3479</v>
      </c>
      <c r="C3275" s="154">
        <v>10.01</v>
      </c>
      <c r="D3275" s="154">
        <v>0.2041</v>
      </c>
      <c r="E3275" s="154">
        <v>2.8000000000000004E-2</v>
      </c>
      <c r="F3275" s="155">
        <f t="shared" si="208"/>
        <v>1.6800000000000002</v>
      </c>
      <c r="G3275">
        <f t="shared" si="206"/>
        <v>1.1200000000000001</v>
      </c>
      <c r="H3275">
        <f t="shared" si="207"/>
        <v>0.84000000000000008</v>
      </c>
      <c r="I3275">
        <f t="shared" si="209"/>
        <v>1.2600000000000002</v>
      </c>
      <c r="J3275" s="154"/>
    </row>
    <row r="3276" spans="1:10">
      <c r="A3276" t="s">
        <v>239</v>
      </c>
      <c r="B3276" s="153" t="s">
        <v>3480</v>
      </c>
      <c r="C3276" s="154">
        <v>10.64</v>
      </c>
      <c r="D3276" s="154">
        <v>0.2041</v>
      </c>
      <c r="E3276" s="154">
        <v>2.8000000000000004E-2</v>
      </c>
      <c r="F3276" s="155">
        <f t="shared" si="208"/>
        <v>1.6800000000000002</v>
      </c>
      <c r="G3276">
        <f t="shared" si="206"/>
        <v>1.1200000000000001</v>
      </c>
      <c r="H3276">
        <f t="shared" si="207"/>
        <v>0.84000000000000008</v>
      </c>
      <c r="I3276">
        <f t="shared" si="209"/>
        <v>1.2600000000000002</v>
      </c>
      <c r="J3276" s="154"/>
    </row>
    <row r="3277" spans="1:10">
      <c r="A3277" t="s">
        <v>239</v>
      </c>
      <c r="B3277" s="153" t="s">
        <v>3481</v>
      </c>
      <c r="C3277" s="154">
        <v>11.25</v>
      </c>
      <c r="D3277" s="154">
        <v>0.2041</v>
      </c>
      <c r="E3277" s="154">
        <v>3.2000000000000001E-2</v>
      </c>
      <c r="F3277" s="155">
        <f t="shared" si="208"/>
        <v>1.92</v>
      </c>
      <c r="G3277">
        <f t="shared" si="206"/>
        <v>1.2799999999999998</v>
      </c>
      <c r="H3277">
        <f t="shared" si="207"/>
        <v>0.96</v>
      </c>
      <c r="I3277">
        <f t="shared" si="209"/>
        <v>1.44</v>
      </c>
      <c r="J3277" s="154"/>
    </row>
    <row r="3278" spans="1:10">
      <c r="A3278" t="s">
        <v>239</v>
      </c>
      <c r="B3278" s="153" t="s">
        <v>3482</v>
      </c>
      <c r="C3278" s="154">
        <v>12.43</v>
      </c>
      <c r="D3278" s="154">
        <v>0.2041</v>
      </c>
      <c r="E3278" s="154">
        <v>3.5999999999999997E-2</v>
      </c>
      <c r="F3278" s="155">
        <f t="shared" si="208"/>
        <v>2.1599999999999997</v>
      </c>
      <c r="G3278">
        <f t="shared" si="206"/>
        <v>1.4399999999999997</v>
      </c>
      <c r="H3278">
        <f t="shared" si="207"/>
        <v>1.0799999999999998</v>
      </c>
      <c r="I3278">
        <f t="shared" si="209"/>
        <v>1.6199999999999997</v>
      </c>
      <c r="J3278" s="154"/>
    </row>
    <row r="3279" spans="1:10">
      <c r="A3279" t="s">
        <v>239</v>
      </c>
      <c r="B3279" s="153" t="s">
        <v>3483</v>
      </c>
      <c r="C3279" s="154">
        <v>1.6</v>
      </c>
      <c r="D3279" s="154">
        <v>0.20724000000000001</v>
      </c>
      <c r="E3279" s="154">
        <v>0.01</v>
      </c>
      <c r="F3279" s="155">
        <f t="shared" si="208"/>
        <v>0.6</v>
      </c>
      <c r="G3279">
        <f t="shared" si="206"/>
        <v>0.39999999999999997</v>
      </c>
      <c r="H3279">
        <f t="shared" si="207"/>
        <v>0.3</v>
      </c>
      <c r="I3279">
        <f t="shared" si="209"/>
        <v>0.44999999999999996</v>
      </c>
      <c r="J3279" s="154"/>
    </row>
    <row r="3280" spans="1:10">
      <c r="A3280" t="s">
        <v>239</v>
      </c>
      <c r="B3280" s="153" t="s">
        <v>3484</v>
      </c>
      <c r="C3280" s="154">
        <v>2.39</v>
      </c>
      <c r="D3280" s="154">
        <v>0.20724000000000001</v>
      </c>
      <c r="E3280" s="154">
        <v>0.01</v>
      </c>
      <c r="F3280" s="155">
        <f t="shared" si="208"/>
        <v>0.6</v>
      </c>
      <c r="G3280">
        <f t="shared" si="206"/>
        <v>0.39999999999999997</v>
      </c>
      <c r="H3280">
        <f t="shared" si="207"/>
        <v>0.3</v>
      </c>
      <c r="I3280">
        <f t="shared" si="209"/>
        <v>0.44999999999999996</v>
      </c>
      <c r="J3280" s="154"/>
    </row>
    <row r="3281" spans="1:10">
      <c r="A3281" t="s">
        <v>239</v>
      </c>
      <c r="B3281" s="153" t="s">
        <v>3485</v>
      </c>
      <c r="C3281" s="154">
        <v>3.16</v>
      </c>
      <c r="D3281" s="154">
        <v>0.20724000000000001</v>
      </c>
      <c r="E3281" s="154">
        <v>0.01</v>
      </c>
      <c r="F3281" s="155">
        <f t="shared" si="208"/>
        <v>0.6</v>
      </c>
      <c r="G3281">
        <f t="shared" si="206"/>
        <v>0.39999999999999997</v>
      </c>
      <c r="H3281">
        <f t="shared" si="207"/>
        <v>0.3</v>
      </c>
      <c r="I3281">
        <f t="shared" si="209"/>
        <v>0.44999999999999996</v>
      </c>
      <c r="J3281" s="154"/>
    </row>
    <row r="3282" spans="1:10">
      <c r="A3282" t="s">
        <v>239</v>
      </c>
      <c r="B3282" s="153" t="s">
        <v>3486</v>
      </c>
      <c r="C3282" s="154">
        <v>4.66</v>
      </c>
      <c r="D3282" s="154">
        <v>0.20724000000000001</v>
      </c>
      <c r="E3282" s="154">
        <v>1.2E-2</v>
      </c>
      <c r="F3282" s="155">
        <f t="shared" si="208"/>
        <v>0.72</v>
      </c>
      <c r="G3282">
        <f t="shared" si="206"/>
        <v>0.48</v>
      </c>
      <c r="H3282">
        <f t="shared" si="207"/>
        <v>0.36</v>
      </c>
      <c r="I3282">
        <f t="shared" si="209"/>
        <v>0.54</v>
      </c>
      <c r="J3282" s="154"/>
    </row>
    <row r="3283" spans="1:10">
      <c r="A3283" t="s">
        <v>239</v>
      </c>
      <c r="B3283" s="153" t="s">
        <v>3487</v>
      </c>
      <c r="C3283" s="154">
        <v>6.12</v>
      </c>
      <c r="D3283" s="154">
        <v>0.20724000000000001</v>
      </c>
      <c r="E3283" s="154">
        <v>1.6E-2</v>
      </c>
      <c r="F3283" s="155">
        <f t="shared" si="208"/>
        <v>0.96</v>
      </c>
      <c r="G3283">
        <f t="shared" si="206"/>
        <v>0.6399999999999999</v>
      </c>
      <c r="H3283">
        <f t="shared" si="207"/>
        <v>0.48</v>
      </c>
      <c r="I3283">
        <f t="shared" si="209"/>
        <v>0.72</v>
      </c>
      <c r="J3283" s="154"/>
    </row>
    <row r="3284" spans="1:10">
      <c r="A3284" t="s">
        <v>239</v>
      </c>
      <c r="B3284" s="153" t="s">
        <v>3488</v>
      </c>
      <c r="C3284" s="154">
        <v>7.52</v>
      </c>
      <c r="D3284" s="154">
        <v>0.20724000000000001</v>
      </c>
      <c r="E3284" s="154">
        <v>0.02</v>
      </c>
      <c r="F3284" s="155">
        <f t="shared" si="208"/>
        <v>1.2</v>
      </c>
      <c r="G3284">
        <f t="shared" si="206"/>
        <v>0.79999999999999993</v>
      </c>
      <c r="H3284">
        <f t="shared" si="207"/>
        <v>0.6</v>
      </c>
      <c r="I3284">
        <f t="shared" si="209"/>
        <v>0.89999999999999991</v>
      </c>
      <c r="J3284" s="154"/>
    </row>
    <row r="3285" spans="1:10">
      <c r="A3285" t="s">
        <v>239</v>
      </c>
      <c r="B3285" s="153" t="s">
        <v>3489</v>
      </c>
      <c r="C3285" s="154">
        <v>8.8800000000000008</v>
      </c>
      <c r="D3285" s="154">
        <v>0.20724000000000001</v>
      </c>
      <c r="E3285" s="154">
        <v>2.4E-2</v>
      </c>
      <c r="F3285" s="155">
        <f t="shared" si="208"/>
        <v>1.44</v>
      </c>
      <c r="G3285">
        <f t="shared" si="206"/>
        <v>0.96</v>
      </c>
      <c r="H3285">
        <f t="shared" si="207"/>
        <v>0.72</v>
      </c>
      <c r="I3285">
        <f t="shared" si="209"/>
        <v>1.08</v>
      </c>
      <c r="J3285" s="154"/>
    </row>
    <row r="3286" spans="1:10">
      <c r="A3286" t="s">
        <v>239</v>
      </c>
      <c r="B3286" s="153" t="s">
        <v>3490</v>
      </c>
      <c r="C3286" s="154">
        <v>2.42</v>
      </c>
      <c r="D3286" s="154">
        <v>0.21038000000000001</v>
      </c>
      <c r="E3286" s="154">
        <v>0.01</v>
      </c>
      <c r="F3286" s="155">
        <f t="shared" si="208"/>
        <v>0.6</v>
      </c>
      <c r="G3286">
        <f t="shared" si="206"/>
        <v>0.39999999999999997</v>
      </c>
      <c r="H3286">
        <f t="shared" si="207"/>
        <v>0.3</v>
      </c>
      <c r="I3286">
        <f t="shared" si="209"/>
        <v>0.44999999999999996</v>
      </c>
      <c r="J3286" s="154"/>
    </row>
    <row r="3287" spans="1:10">
      <c r="A3287" t="s">
        <v>239</v>
      </c>
      <c r="B3287" s="153" t="s">
        <v>3491</v>
      </c>
      <c r="C3287" s="154">
        <v>3.98</v>
      </c>
      <c r="D3287" s="154">
        <v>0.21038000000000001</v>
      </c>
      <c r="E3287" s="154">
        <v>1.2E-2</v>
      </c>
      <c r="F3287" s="155">
        <f t="shared" si="208"/>
        <v>0.72</v>
      </c>
      <c r="G3287">
        <f t="shared" si="206"/>
        <v>0.48</v>
      </c>
      <c r="H3287">
        <f t="shared" si="207"/>
        <v>0.36</v>
      </c>
      <c r="I3287">
        <f t="shared" si="209"/>
        <v>0.54</v>
      </c>
      <c r="J3287" s="154"/>
    </row>
    <row r="3288" spans="1:10">
      <c r="A3288" t="s">
        <v>239</v>
      </c>
      <c r="B3288" s="153" t="s">
        <v>3492</v>
      </c>
      <c r="C3288" s="154">
        <v>4.74</v>
      </c>
      <c r="D3288" s="154">
        <v>0.21038000000000001</v>
      </c>
      <c r="E3288" s="154">
        <v>1.2E-2</v>
      </c>
      <c r="F3288" s="155">
        <f t="shared" si="208"/>
        <v>0.72</v>
      </c>
      <c r="G3288">
        <f t="shared" si="206"/>
        <v>0.48</v>
      </c>
      <c r="H3288">
        <f t="shared" si="207"/>
        <v>0.36</v>
      </c>
      <c r="I3288">
        <f t="shared" si="209"/>
        <v>0.54</v>
      </c>
      <c r="J3288" s="154"/>
    </row>
    <row r="3289" spans="1:10">
      <c r="A3289" t="s">
        <v>239</v>
      </c>
      <c r="B3289" s="153" t="s">
        <v>3493</v>
      </c>
      <c r="C3289" s="154">
        <v>5.48</v>
      </c>
      <c r="D3289" s="154">
        <v>0.21038000000000001</v>
      </c>
      <c r="E3289" s="154">
        <v>1.6E-2</v>
      </c>
      <c r="F3289" s="155">
        <f t="shared" si="208"/>
        <v>0.96</v>
      </c>
      <c r="G3289">
        <f t="shared" si="206"/>
        <v>0.6399999999999999</v>
      </c>
      <c r="H3289">
        <f t="shared" si="207"/>
        <v>0.48</v>
      </c>
      <c r="I3289">
        <f t="shared" si="209"/>
        <v>0.72</v>
      </c>
      <c r="J3289" s="154"/>
    </row>
    <row r="3290" spans="1:10">
      <c r="A3290" t="s">
        <v>239</v>
      </c>
      <c r="B3290" s="153" t="s">
        <v>3494</v>
      </c>
      <c r="C3290" s="154">
        <v>1.65</v>
      </c>
      <c r="D3290" s="154">
        <v>0.21351999999999999</v>
      </c>
      <c r="E3290" s="154">
        <v>0.01</v>
      </c>
      <c r="F3290" s="155">
        <f t="shared" si="208"/>
        <v>0.6</v>
      </c>
      <c r="G3290">
        <f t="shared" si="206"/>
        <v>0.39999999999999997</v>
      </c>
      <c r="H3290">
        <f t="shared" si="207"/>
        <v>0.3</v>
      </c>
      <c r="I3290">
        <f t="shared" si="209"/>
        <v>0.44999999999999996</v>
      </c>
      <c r="J3290" s="154"/>
    </row>
    <row r="3291" spans="1:10">
      <c r="A3291" t="s">
        <v>239</v>
      </c>
      <c r="B3291" s="153" t="s">
        <v>3495</v>
      </c>
      <c r="C3291" s="154">
        <v>2.46</v>
      </c>
      <c r="D3291" s="154">
        <v>0.21351999999999999</v>
      </c>
      <c r="E3291" s="154">
        <v>0.01</v>
      </c>
      <c r="F3291" s="155">
        <f t="shared" si="208"/>
        <v>0.6</v>
      </c>
      <c r="G3291">
        <f t="shared" si="206"/>
        <v>0.39999999999999997</v>
      </c>
      <c r="H3291">
        <f t="shared" si="207"/>
        <v>0.3</v>
      </c>
      <c r="I3291">
        <f t="shared" si="209"/>
        <v>0.44999999999999996</v>
      </c>
      <c r="J3291" s="154"/>
    </row>
    <row r="3292" spans="1:10">
      <c r="A3292" t="s">
        <v>239</v>
      </c>
      <c r="B3292" s="153" t="s">
        <v>3496</v>
      </c>
      <c r="C3292" s="154">
        <v>14.1</v>
      </c>
      <c r="D3292" s="154">
        <v>0.21351999999999999</v>
      </c>
      <c r="E3292" s="154">
        <v>0.04</v>
      </c>
      <c r="F3292" s="155">
        <f t="shared" si="208"/>
        <v>2.4</v>
      </c>
      <c r="G3292">
        <f t="shared" si="206"/>
        <v>1.5999999999999999</v>
      </c>
      <c r="H3292">
        <f t="shared" si="207"/>
        <v>1.2</v>
      </c>
      <c r="I3292">
        <f t="shared" si="209"/>
        <v>1.7999999999999998</v>
      </c>
      <c r="J3292" s="154"/>
    </row>
    <row r="3293" spans="1:10">
      <c r="A3293" t="s">
        <v>239</v>
      </c>
      <c r="B3293" s="153" t="s">
        <v>3497</v>
      </c>
      <c r="C3293" s="154">
        <v>17.63</v>
      </c>
      <c r="D3293" s="154">
        <v>0.21351999999999999</v>
      </c>
      <c r="E3293" s="154">
        <v>4.8000000000000001E-2</v>
      </c>
      <c r="F3293" s="155">
        <f t="shared" si="208"/>
        <v>2.88</v>
      </c>
      <c r="G3293">
        <f t="shared" si="206"/>
        <v>1.92</v>
      </c>
      <c r="H3293">
        <f t="shared" si="207"/>
        <v>1.44</v>
      </c>
      <c r="I3293">
        <f t="shared" si="209"/>
        <v>2.16</v>
      </c>
      <c r="J3293" s="154"/>
    </row>
    <row r="3294" spans="1:10">
      <c r="A3294" t="s">
        <v>239</v>
      </c>
      <c r="B3294" s="153" t="s">
        <v>3498</v>
      </c>
      <c r="C3294" s="154">
        <v>18.64</v>
      </c>
      <c r="D3294" s="154">
        <v>0.21351999999999999</v>
      </c>
      <c r="E3294" s="154">
        <v>5.2000000000000005E-2</v>
      </c>
      <c r="F3294" s="155">
        <f t="shared" si="208"/>
        <v>3.12</v>
      </c>
      <c r="G3294">
        <f t="shared" si="206"/>
        <v>2.08</v>
      </c>
      <c r="H3294">
        <f t="shared" si="207"/>
        <v>1.56</v>
      </c>
      <c r="I3294">
        <f t="shared" si="209"/>
        <v>2.34</v>
      </c>
      <c r="J3294" s="154"/>
    </row>
    <row r="3295" spans="1:10">
      <c r="A3295" t="s">
        <v>239</v>
      </c>
      <c r="B3295" s="153" t="s">
        <v>3499</v>
      </c>
      <c r="C3295" s="154">
        <v>3.26</v>
      </c>
      <c r="D3295" s="154">
        <v>0.21351999999999999</v>
      </c>
      <c r="E3295" s="154">
        <v>0.01</v>
      </c>
      <c r="F3295" s="155">
        <f t="shared" si="208"/>
        <v>0.6</v>
      </c>
      <c r="G3295">
        <f t="shared" si="206"/>
        <v>0.39999999999999997</v>
      </c>
      <c r="H3295">
        <f t="shared" si="207"/>
        <v>0.3</v>
      </c>
      <c r="I3295">
        <f t="shared" si="209"/>
        <v>0.44999999999999996</v>
      </c>
      <c r="J3295" s="154"/>
    </row>
    <row r="3296" spans="1:10">
      <c r="A3296" t="s">
        <v>239</v>
      </c>
      <c r="B3296" s="153" t="s">
        <v>3500</v>
      </c>
      <c r="C3296" s="154">
        <v>4.04</v>
      </c>
      <c r="D3296" s="154">
        <v>0.21351999999999999</v>
      </c>
      <c r="E3296" s="154">
        <v>1.2E-2</v>
      </c>
      <c r="F3296" s="155">
        <f t="shared" si="208"/>
        <v>0.72</v>
      </c>
      <c r="G3296">
        <f t="shared" si="206"/>
        <v>0.48</v>
      </c>
      <c r="H3296">
        <f t="shared" si="207"/>
        <v>0.36</v>
      </c>
      <c r="I3296">
        <f t="shared" si="209"/>
        <v>0.54</v>
      </c>
      <c r="J3296" s="154"/>
    </row>
    <row r="3297" spans="1:10">
      <c r="A3297" t="s">
        <v>239</v>
      </c>
      <c r="B3297" s="153" t="s">
        <v>3501</v>
      </c>
      <c r="C3297" s="154">
        <v>4.8099999999999996</v>
      </c>
      <c r="D3297" s="154">
        <v>0.21351999999999999</v>
      </c>
      <c r="E3297" s="154">
        <v>1.2E-2</v>
      </c>
      <c r="F3297" s="155">
        <f t="shared" si="208"/>
        <v>0.72</v>
      </c>
      <c r="G3297">
        <f t="shared" si="206"/>
        <v>0.48</v>
      </c>
      <c r="H3297">
        <f t="shared" si="207"/>
        <v>0.36</v>
      </c>
      <c r="I3297">
        <f t="shared" si="209"/>
        <v>0.54</v>
      </c>
      <c r="J3297" s="154"/>
    </row>
    <row r="3298" spans="1:10">
      <c r="A3298" t="s">
        <v>239</v>
      </c>
      <c r="B3298" s="153" t="s">
        <v>3502</v>
      </c>
      <c r="C3298" s="154">
        <v>6.31</v>
      </c>
      <c r="D3298" s="154">
        <v>0.21351999999999999</v>
      </c>
      <c r="E3298" s="154">
        <v>1.6E-2</v>
      </c>
      <c r="F3298" s="155">
        <f t="shared" si="208"/>
        <v>0.96</v>
      </c>
      <c r="G3298">
        <f t="shared" si="206"/>
        <v>0.6399999999999999</v>
      </c>
      <c r="H3298">
        <f t="shared" si="207"/>
        <v>0.48</v>
      </c>
      <c r="I3298">
        <f t="shared" si="209"/>
        <v>0.72</v>
      </c>
      <c r="J3298" s="154"/>
    </row>
    <row r="3299" spans="1:10">
      <c r="A3299" t="s">
        <v>239</v>
      </c>
      <c r="B3299" s="153" t="s">
        <v>3503</v>
      </c>
      <c r="C3299" s="154">
        <v>7.05</v>
      </c>
      <c r="D3299" s="154">
        <v>0.21351999999999999</v>
      </c>
      <c r="E3299" s="154">
        <v>0.02</v>
      </c>
      <c r="F3299" s="155">
        <f t="shared" si="208"/>
        <v>1.2</v>
      </c>
      <c r="G3299">
        <f t="shared" si="206"/>
        <v>0.79999999999999993</v>
      </c>
      <c r="H3299">
        <f t="shared" si="207"/>
        <v>0.6</v>
      </c>
      <c r="I3299">
        <f t="shared" si="209"/>
        <v>0.89999999999999991</v>
      </c>
      <c r="J3299" s="154"/>
    </row>
    <row r="3300" spans="1:10">
      <c r="A3300" t="s">
        <v>239</v>
      </c>
      <c r="B3300" s="153" t="s">
        <v>3504</v>
      </c>
      <c r="C3300" s="154">
        <v>7.77</v>
      </c>
      <c r="D3300" s="154">
        <v>0.21351999999999999</v>
      </c>
      <c r="E3300" s="154">
        <v>0.02</v>
      </c>
      <c r="F3300" s="155">
        <f t="shared" si="208"/>
        <v>1.2</v>
      </c>
      <c r="G3300">
        <f t="shared" si="206"/>
        <v>0.79999999999999993</v>
      </c>
      <c r="H3300">
        <f t="shared" si="207"/>
        <v>0.6</v>
      </c>
      <c r="I3300">
        <f t="shared" si="209"/>
        <v>0.89999999999999991</v>
      </c>
      <c r="J3300" s="154"/>
    </row>
    <row r="3301" spans="1:10">
      <c r="A3301" t="s">
        <v>239</v>
      </c>
      <c r="B3301" s="153" t="s">
        <v>3505</v>
      </c>
      <c r="C3301" s="154">
        <v>9.17</v>
      </c>
      <c r="D3301" s="154">
        <v>0.21351999999999999</v>
      </c>
      <c r="E3301" s="154">
        <v>2.4E-2</v>
      </c>
      <c r="F3301" s="155">
        <f t="shared" si="208"/>
        <v>1.44</v>
      </c>
      <c r="G3301">
        <f t="shared" si="206"/>
        <v>0.96</v>
      </c>
      <c r="H3301">
        <f t="shared" si="207"/>
        <v>0.72</v>
      </c>
      <c r="I3301">
        <f t="shared" si="209"/>
        <v>1.08</v>
      </c>
      <c r="J3301" s="154"/>
    </row>
    <row r="3302" spans="1:10">
      <c r="A3302" t="s">
        <v>239</v>
      </c>
      <c r="B3302" s="153" t="s">
        <v>3506</v>
      </c>
      <c r="C3302" s="154">
        <v>9.86</v>
      </c>
      <c r="D3302" s="154">
        <v>0.21351999999999999</v>
      </c>
      <c r="E3302" s="154">
        <v>2.8000000000000004E-2</v>
      </c>
      <c r="F3302" s="155">
        <f t="shared" si="208"/>
        <v>1.6800000000000002</v>
      </c>
      <c r="G3302">
        <f t="shared" si="206"/>
        <v>1.1200000000000001</v>
      </c>
      <c r="H3302">
        <f t="shared" si="207"/>
        <v>0.84000000000000008</v>
      </c>
      <c r="I3302">
        <f t="shared" si="209"/>
        <v>1.2600000000000002</v>
      </c>
      <c r="J3302" s="154"/>
    </row>
    <row r="3303" spans="1:10">
      <c r="A3303" t="s">
        <v>239</v>
      </c>
      <c r="B3303" s="153" t="s">
        <v>3507</v>
      </c>
      <c r="C3303" s="154">
        <v>10.53</v>
      </c>
      <c r="D3303" s="154">
        <v>0.21351999999999999</v>
      </c>
      <c r="E3303" s="154">
        <v>2.8000000000000004E-2</v>
      </c>
      <c r="F3303" s="155">
        <f t="shared" si="208"/>
        <v>1.6800000000000002</v>
      </c>
      <c r="G3303">
        <f t="shared" si="206"/>
        <v>1.1200000000000001</v>
      </c>
      <c r="H3303">
        <f t="shared" si="207"/>
        <v>0.84000000000000008</v>
      </c>
      <c r="I3303">
        <f t="shared" si="209"/>
        <v>1.2600000000000002</v>
      </c>
      <c r="J3303" s="154"/>
    </row>
    <row r="3304" spans="1:10">
      <c r="A3304" t="s">
        <v>239</v>
      </c>
      <c r="B3304" s="153" t="s">
        <v>3508</v>
      </c>
      <c r="C3304" s="154">
        <v>11.84</v>
      </c>
      <c r="D3304" s="154">
        <v>0.21351999999999999</v>
      </c>
      <c r="E3304" s="154">
        <v>3.2000000000000001E-2</v>
      </c>
      <c r="F3304" s="155">
        <f t="shared" si="208"/>
        <v>1.92</v>
      </c>
      <c r="G3304">
        <f t="shared" si="206"/>
        <v>1.2799999999999998</v>
      </c>
      <c r="H3304">
        <f t="shared" si="207"/>
        <v>0.96</v>
      </c>
      <c r="I3304">
        <f t="shared" si="209"/>
        <v>1.44</v>
      </c>
      <c r="J3304" s="154"/>
    </row>
    <row r="3305" spans="1:10">
      <c r="A3305" t="s">
        <v>239</v>
      </c>
      <c r="B3305" s="153" t="s">
        <v>3509</v>
      </c>
      <c r="C3305" s="154">
        <v>13.1</v>
      </c>
      <c r="D3305" s="154">
        <v>0.21351999999999999</v>
      </c>
      <c r="E3305" s="154">
        <v>3.5999999999999997E-2</v>
      </c>
      <c r="F3305" s="155">
        <f t="shared" si="208"/>
        <v>2.1599999999999997</v>
      </c>
      <c r="G3305">
        <f t="shared" si="206"/>
        <v>1.4399999999999997</v>
      </c>
      <c r="H3305">
        <f t="shared" si="207"/>
        <v>1.0799999999999998</v>
      </c>
      <c r="I3305">
        <f t="shared" si="209"/>
        <v>1.6199999999999997</v>
      </c>
      <c r="J3305" s="154"/>
    </row>
    <row r="3306" spans="1:10">
      <c r="A3306" t="s">
        <v>239</v>
      </c>
      <c r="B3306" s="153" t="s">
        <v>3510</v>
      </c>
      <c r="C3306" s="154">
        <v>1.68</v>
      </c>
      <c r="D3306" s="154">
        <v>0.21665999999999999</v>
      </c>
      <c r="E3306" s="154">
        <v>0.01</v>
      </c>
      <c r="F3306" s="155">
        <f t="shared" si="208"/>
        <v>0.6</v>
      </c>
      <c r="G3306">
        <f t="shared" si="206"/>
        <v>0.39999999999999997</v>
      </c>
      <c r="H3306">
        <f t="shared" si="207"/>
        <v>0.3</v>
      </c>
      <c r="I3306">
        <f t="shared" si="209"/>
        <v>0.44999999999999996</v>
      </c>
      <c r="J3306" s="154"/>
    </row>
    <row r="3307" spans="1:10">
      <c r="A3307" t="s">
        <v>239</v>
      </c>
      <c r="B3307" s="153" t="s">
        <v>3511</v>
      </c>
      <c r="C3307" s="154">
        <v>2.5</v>
      </c>
      <c r="D3307" s="154">
        <v>0.21665999999999999</v>
      </c>
      <c r="E3307" s="154">
        <v>0.01</v>
      </c>
      <c r="F3307" s="155">
        <f t="shared" si="208"/>
        <v>0.6</v>
      </c>
      <c r="G3307">
        <f t="shared" si="206"/>
        <v>0.39999999999999997</v>
      </c>
      <c r="H3307">
        <f t="shared" si="207"/>
        <v>0.3</v>
      </c>
      <c r="I3307">
        <f t="shared" si="209"/>
        <v>0.44999999999999996</v>
      </c>
      <c r="J3307" s="154"/>
    </row>
    <row r="3308" spans="1:10">
      <c r="A3308" t="s">
        <v>239</v>
      </c>
      <c r="B3308" s="153" t="s">
        <v>3512</v>
      </c>
      <c r="C3308" s="154">
        <v>4.0999999999999996</v>
      </c>
      <c r="D3308" s="154">
        <v>0.21665999999999999</v>
      </c>
      <c r="E3308" s="154">
        <v>1.2E-2</v>
      </c>
      <c r="F3308" s="155">
        <f t="shared" si="208"/>
        <v>0.72</v>
      </c>
      <c r="G3308">
        <f t="shared" si="206"/>
        <v>0.48</v>
      </c>
      <c r="H3308">
        <f t="shared" si="207"/>
        <v>0.36</v>
      </c>
      <c r="I3308">
        <f t="shared" si="209"/>
        <v>0.54</v>
      </c>
      <c r="J3308" s="154"/>
    </row>
    <row r="3309" spans="1:10">
      <c r="A3309" t="s">
        <v>239</v>
      </c>
      <c r="B3309" s="153" t="s">
        <v>3513</v>
      </c>
      <c r="C3309" s="154">
        <v>4.88</v>
      </c>
      <c r="D3309" s="154">
        <v>0.21665999999999999</v>
      </c>
      <c r="E3309" s="154">
        <v>1.2E-2</v>
      </c>
      <c r="F3309" s="155">
        <f t="shared" si="208"/>
        <v>0.72</v>
      </c>
      <c r="G3309">
        <f t="shared" si="206"/>
        <v>0.48</v>
      </c>
      <c r="H3309">
        <f t="shared" si="207"/>
        <v>0.36</v>
      </c>
      <c r="I3309">
        <f t="shared" si="209"/>
        <v>0.54</v>
      </c>
      <c r="J3309" s="154"/>
    </row>
    <row r="3310" spans="1:10">
      <c r="A3310" t="s">
        <v>239</v>
      </c>
      <c r="B3310" s="153" t="s">
        <v>3514</v>
      </c>
      <c r="C3310" s="154">
        <v>0.08</v>
      </c>
      <c r="D3310" s="154">
        <v>2.198E-2</v>
      </c>
      <c r="E3310" s="154">
        <v>0.01</v>
      </c>
      <c r="F3310" s="155">
        <f t="shared" si="208"/>
        <v>0.6</v>
      </c>
      <c r="G3310">
        <f t="shared" si="206"/>
        <v>0.39999999999999997</v>
      </c>
      <c r="H3310">
        <f t="shared" si="207"/>
        <v>0.3</v>
      </c>
      <c r="I3310">
        <f t="shared" si="209"/>
        <v>0.44999999999999996</v>
      </c>
      <c r="J3310" s="154"/>
    </row>
    <row r="3311" spans="1:10">
      <c r="A3311" t="s">
        <v>239</v>
      </c>
      <c r="B3311" s="153" t="s">
        <v>3515</v>
      </c>
      <c r="C3311" s="154">
        <v>0.09</v>
      </c>
      <c r="D3311" s="154">
        <v>2.198E-2</v>
      </c>
      <c r="E3311" s="154">
        <v>0.01</v>
      </c>
      <c r="F3311" s="155">
        <f t="shared" si="208"/>
        <v>0.6</v>
      </c>
      <c r="G3311">
        <f t="shared" si="206"/>
        <v>0.39999999999999997</v>
      </c>
      <c r="H3311">
        <f t="shared" si="207"/>
        <v>0.3</v>
      </c>
      <c r="I3311">
        <f t="shared" si="209"/>
        <v>0.44999999999999996</v>
      </c>
      <c r="J3311" s="154"/>
    </row>
    <row r="3312" spans="1:10">
      <c r="A3312" t="s">
        <v>239</v>
      </c>
      <c r="B3312" s="153" t="s">
        <v>3516</v>
      </c>
      <c r="C3312" s="154">
        <v>0.11</v>
      </c>
      <c r="D3312" s="154">
        <v>2.198E-2</v>
      </c>
      <c r="E3312" s="154">
        <v>0.01</v>
      </c>
      <c r="F3312" s="155">
        <f t="shared" si="208"/>
        <v>0.6</v>
      </c>
      <c r="G3312">
        <f t="shared" si="206"/>
        <v>0.39999999999999997</v>
      </c>
      <c r="H3312">
        <f t="shared" si="207"/>
        <v>0.3</v>
      </c>
      <c r="I3312">
        <f t="shared" si="209"/>
        <v>0.44999999999999996</v>
      </c>
      <c r="J3312" s="154"/>
    </row>
    <row r="3313" spans="1:10">
      <c r="A3313" t="s">
        <v>239</v>
      </c>
      <c r="B3313" s="153" t="s">
        <v>3517</v>
      </c>
      <c r="C3313" s="154">
        <v>0.15</v>
      </c>
      <c r="D3313" s="154">
        <v>2.198E-2</v>
      </c>
      <c r="E3313" s="154">
        <v>0.01</v>
      </c>
      <c r="F3313" s="155">
        <f t="shared" si="208"/>
        <v>0.6</v>
      </c>
      <c r="G3313">
        <f t="shared" si="206"/>
        <v>0.39999999999999997</v>
      </c>
      <c r="H3313">
        <f t="shared" si="207"/>
        <v>0.3</v>
      </c>
      <c r="I3313">
        <f t="shared" si="209"/>
        <v>0.44999999999999996</v>
      </c>
      <c r="J3313" s="154"/>
    </row>
    <row r="3314" spans="1:10">
      <c r="A3314" t="s">
        <v>239</v>
      </c>
      <c r="B3314" s="153" t="s">
        <v>3518</v>
      </c>
      <c r="C3314" s="154">
        <v>0.17</v>
      </c>
      <c r="D3314" s="154">
        <v>2.198E-2</v>
      </c>
      <c r="E3314" s="154">
        <v>0.01</v>
      </c>
      <c r="F3314" s="155">
        <f t="shared" si="208"/>
        <v>0.6</v>
      </c>
      <c r="G3314">
        <f t="shared" si="206"/>
        <v>0.39999999999999997</v>
      </c>
      <c r="H3314">
        <f t="shared" si="207"/>
        <v>0.3</v>
      </c>
      <c r="I3314">
        <f t="shared" si="209"/>
        <v>0.44999999999999996</v>
      </c>
      <c r="J3314" s="154"/>
    </row>
    <row r="3315" spans="1:10">
      <c r="A3315" t="s">
        <v>239</v>
      </c>
      <c r="B3315" s="153" t="s">
        <v>3519</v>
      </c>
      <c r="C3315" s="154">
        <v>0.2</v>
      </c>
      <c r="D3315" s="154">
        <v>2.198E-2</v>
      </c>
      <c r="E3315" s="154">
        <v>0.01</v>
      </c>
      <c r="F3315" s="155">
        <f t="shared" si="208"/>
        <v>0.6</v>
      </c>
      <c r="G3315">
        <f t="shared" si="206"/>
        <v>0.39999999999999997</v>
      </c>
      <c r="H3315">
        <f t="shared" si="207"/>
        <v>0.3</v>
      </c>
      <c r="I3315">
        <f t="shared" si="209"/>
        <v>0.44999999999999996</v>
      </c>
      <c r="J3315" s="154"/>
    </row>
    <row r="3316" spans="1:10">
      <c r="A3316" t="s">
        <v>239</v>
      </c>
      <c r="B3316" s="153" t="s">
        <v>3520</v>
      </c>
      <c r="C3316" s="154">
        <v>0.22</v>
      </c>
      <c r="D3316" s="154">
        <v>2.198E-2</v>
      </c>
      <c r="E3316" s="154">
        <v>0.01</v>
      </c>
      <c r="F3316" s="155">
        <f t="shared" si="208"/>
        <v>0.6</v>
      </c>
      <c r="G3316">
        <f t="shared" si="206"/>
        <v>0.39999999999999997</v>
      </c>
      <c r="H3316">
        <f t="shared" si="207"/>
        <v>0.3</v>
      </c>
      <c r="I3316">
        <f t="shared" si="209"/>
        <v>0.44999999999999996</v>
      </c>
      <c r="J3316" s="154"/>
    </row>
    <row r="3317" spans="1:10">
      <c r="A3317" t="s">
        <v>239</v>
      </c>
      <c r="B3317" s="153" t="s">
        <v>3521</v>
      </c>
      <c r="C3317" s="154">
        <v>0.25</v>
      </c>
      <c r="D3317" s="154">
        <v>2.198E-2</v>
      </c>
      <c r="E3317" s="154">
        <v>0.01</v>
      </c>
      <c r="F3317" s="155">
        <f t="shared" si="208"/>
        <v>0.6</v>
      </c>
      <c r="G3317">
        <f t="shared" si="206"/>
        <v>0.39999999999999997</v>
      </c>
      <c r="H3317">
        <f t="shared" si="207"/>
        <v>0.3</v>
      </c>
      <c r="I3317">
        <f t="shared" si="209"/>
        <v>0.44999999999999996</v>
      </c>
      <c r="J3317" s="154"/>
    </row>
    <row r="3318" spans="1:10">
      <c r="A3318" t="s">
        <v>239</v>
      </c>
      <c r="B3318" s="153" t="s">
        <v>3522</v>
      </c>
      <c r="C3318" s="154">
        <v>0.26</v>
      </c>
      <c r="D3318" s="154">
        <v>2.198E-2</v>
      </c>
      <c r="E3318" s="154">
        <v>0.01</v>
      </c>
      <c r="F3318" s="155">
        <f t="shared" si="208"/>
        <v>0.6</v>
      </c>
      <c r="G3318">
        <f t="shared" si="206"/>
        <v>0.39999999999999997</v>
      </c>
      <c r="H3318">
        <f t="shared" si="207"/>
        <v>0.3</v>
      </c>
      <c r="I3318">
        <f t="shared" si="209"/>
        <v>0.44999999999999996</v>
      </c>
      <c r="J3318" s="154"/>
    </row>
    <row r="3319" spans="1:10">
      <c r="A3319" t="s">
        <v>239</v>
      </c>
      <c r="B3319" s="153" t="s">
        <v>3523</v>
      </c>
      <c r="C3319" s="154">
        <v>0.28000000000000003</v>
      </c>
      <c r="D3319" s="154">
        <v>2.198E-2</v>
      </c>
      <c r="E3319" s="154">
        <v>0.01</v>
      </c>
      <c r="F3319" s="155">
        <f t="shared" si="208"/>
        <v>0.6</v>
      </c>
      <c r="G3319">
        <f t="shared" si="206"/>
        <v>0.39999999999999997</v>
      </c>
      <c r="H3319">
        <f t="shared" si="207"/>
        <v>0.3</v>
      </c>
      <c r="I3319">
        <f t="shared" si="209"/>
        <v>0.44999999999999996</v>
      </c>
      <c r="J3319" s="154"/>
    </row>
    <row r="3320" spans="1:10">
      <c r="A3320" t="s">
        <v>239</v>
      </c>
      <c r="B3320" s="153" t="s">
        <v>3524</v>
      </c>
      <c r="C3320" s="154">
        <v>0.3</v>
      </c>
      <c r="D3320" s="154">
        <v>2.198E-2</v>
      </c>
      <c r="E3320" s="154">
        <v>0.01</v>
      </c>
      <c r="F3320" s="155">
        <f t="shared" si="208"/>
        <v>0.6</v>
      </c>
      <c r="G3320">
        <f t="shared" si="206"/>
        <v>0.39999999999999997</v>
      </c>
      <c r="H3320">
        <f t="shared" si="207"/>
        <v>0.3</v>
      </c>
      <c r="I3320">
        <f t="shared" si="209"/>
        <v>0.44999999999999996</v>
      </c>
      <c r="J3320" s="154"/>
    </row>
    <row r="3321" spans="1:10">
      <c r="A3321" t="s">
        <v>239</v>
      </c>
      <c r="B3321" s="153" t="s">
        <v>3525</v>
      </c>
      <c r="C3321" s="154">
        <v>1.7</v>
      </c>
      <c r="D3321" s="154">
        <v>0.2198</v>
      </c>
      <c r="E3321" s="154">
        <v>0.01</v>
      </c>
      <c r="F3321" s="155">
        <f t="shared" si="208"/>
        <v>0.6</v>
      </c>
      <c r="G3321">
        <f t="shared" si="206"/>
        <v>0.39999999999999997</v>
      </c>
      <c r="H3321">
        <f t="shared" si="207"/>
        <v>0.3</v>
      </c>
      <c r="I3321">
        <f t="shared" si="209"/>
        <v>0.44999999999999996</v>
      </c>
      <c r="J3321" s="154"/>
    </row>
    <row r="3322" spans="1:10">
      <c r="A3322" t="s">
        <v>239</v>
      </c>
      <c r="B3322" s="153" t="s">
        <v>3526</v>
      </c>
      <c r="C3322" s="154">
        <v>2.04</v>
      </c>
      <c r="D3322" s="154">
        <v>0.2198</v>
      </c>
      <c r="E3322" s="154">
        <v>0.01</v>
      </c>
      <c r="F3322" s="155">
        <f t="shared" si="208"/>
        <v>0.6</v>
      </c>
      <c r="G3322">
        <f t="shared" si="206"/>
        <v>0.39999999999999997</v>
      </c>
      <c r="H3322">
        <f t="shared" si="207"/>
        <v>0.3</v>
      </c>
      <c r="I3322">
        <f t="shared" si="209"/>
        <v>0.44999999999999996</v>
      </c>
      <c r="J3322" s="154"/>
    </row>
    <row r="3323" spans="1:10">
      <c r="A3323" t="s">
        <v>239</v>
      </c>
      <c r="B3323" s="153" t="s">
        <v>3527</v>
      </c>
      <c r="C3323" s="154">
        <v>2.12</v>
      </c>
      <c r="D3323" s="154">
        <v>0.2198</v>
      </c>
      <c r="E3323" s="154">
        <v>0.01</v>
      </c>
      <c r="F3323" s="155">
        <f t="shared" si="208"/>
        <v>0.6</v>
      </c>
      <c r="G3323">
        <f t="shared" si="206"/>
        <v>0.39999999999999997</v>
      </c>
      <c r="H3323">
        <f t="shared" si="207"/>
        <v>0.3</v>
      </c>
      <c r="I3323">
        <f t="shared" si="209"/>
        <v>0.44999999999999996</v>
      </c>
      <c r="J3323" s="154"/>
    </row>
    <row r="3324" spans="1:10">
      <c r="A3324" t="s">
        <v>239</v>
      </c>
      <c r="B3324" s="153" t="s">
        <v>3528</v>
      </c>
      <c r="C3324" s="154">
        <v>2.5299999999999998</v>
      </c>
      <c r="D3324" s="154">
        <v>0.2198</v>
      </c>
      <c r="E3324" s="154">
        <v>0.01</v>
      </c>
      <c r="F3324" s="155">
        <f t="shared" si="208"/>
        <v>0.6</v>
      </c>
      <c r="G3324">
        <f t="shared" si="206"/>
        <v>0.39999999999999997</v>
      </c>
      <c r="H3324">
        <f t="shared" si="207"/>
        <v>0.3</v>
      </c>
      <c r="I3324">
        <f t="shared" si="209"/>
        <v>0.44999999999999996</v>
      </c>
      <c r="J3324" s="154"/>
    </row>
    <row r="3325" spans="1:10">
      <c r="A3325" t="s">
        <v>239</v>
      </c>
      <c r="B3325" s="153" t="s">
        <v>3529</v>
      </c>
      <c r="C3325" s="154">
        <v>3.03</v>
      </c>
      <c r="D3325" s="154">
        <v>0.2198</v>
      </c>
      <c r="E3325" s="154">
        <v>0.01</v>
      </c>
      <c r="F3325" s="155">
        <f t="shared" si="208"/>
        <v>0.6</v>
      </c>
      <c r="G3325">
        <f t="shared" si="206"/>
        <v>0.39999999999999997</v>
      </c>
      <c r="H3325">
        <f t="shared" si="207"/>
        <v>0.3</v>
      </c>
      <c r="I3325">
        <f t="shared" si="209"/>
        <v>0.44999999999999996</v>
      </c>
      <c r="J3325" s="154"/>
    </row>
    <row r="3326" spans="1:10">
      <c r="A3326" t="s">
        <v>239</v>
      </c>
      <c r="B3326" s="153" t="s">
        <v>3530</v>
      </c>
      <c r="C3326" s="154">
        <v>14.8</v>
      </c>
      <c r="D3326" s="154">
        <v>0.2198</v>
      </c>
      <c r="E3326" s="154">
        <v>0.04</v>
      </c>
      <c r="F3326" s="155">
        <f t="shared" si="208"/>
        <v>2.4</v>
      </c>
      <c r="G3326">
        <f t="shared" si="206"/>
        <v>1.5999999999999999</v>
      </c>
      <c r="H3326">
        <f t="shared" si="207"/>
        <v>1.2</v>
      </c>
      <c r="I3326">
        <f t="shared" si="209"/>
        <v>1.7999999999999998</v>
      </c>
      <c r="J3326" s="154"/>
    </row>
    <row r="3327" spans="1:10">
      <c r="A3327" t="s">
        <v>239</v>
      </c>
      <c r="B3327" s="153" t="s">
        <v>3531</v>
      </c>
      <c r="C3327" s="154">
        <v>16</v>
      </c>
      <c r="D3327" s="154">
        <v>0.2198</v>
      </c>
      <c r="E3327" s="154">
        <v>4.3999999999999997E-2</v>
      </c>
      <c r="F3327" s="155">
        <f t="shared" si="208"/>
        <v>2.6399999999999997</v>
      </c>
      <c r="G3327">
        <f t="shared" si="206"/>
        <v>1.7599999999999998</v>
      </c>
      <c r="H3327">
        <f t="shared" si="207"/>
        <v>1.3199999999999998</v>
      </c>
      <c r="I3327">
        <f t="shared" si="209"/>
        <v>1.9799999999999998</v>
      </c>
      <c r="J3327" s="154"/>
    </row>
    <row r="3328" spans="1:10">
      <c r="A3328" t="s">
        <v>239</v>
      </c>
      <c r="B3328" s="153" t="s">
        <v>3532</v>
      </c>
      <c r="C3328" s="154">
        <v>17.7</v>
      </c>
      <c r="D3328" s="154">
        <v>0.2198</v>
      </c>
      <c r="E3328" s="154">
        <v>4.8000000000000001E-2</v>
      </c>
      <c r="F3328" s="155">
        <f t="shared" si="208"/>
        <v>2.88</v>
      </c>
      <c r="G3328">
        <f t="shared" si="206"/>
        <v>1.92</v>
      </c>
      <c r="H3328">
        <f t="shared" si="207"/>
        <v>1.44</v>
      </c>
      <c r="I3328">
        <f t="shared" si="209"/>
        <v>2.16</v>
      </c>
      <c r="J3328" s="154"/>
    </row>
    <row r="3329" spans="1:10">
      <c r="A3329" t="s">
        <v>239</v>
      </c>
      <c r="B3329" s="153" t="s">
        <v>3533</v>
      </c>
      <c r="C3329" s="154">
        <v>18.27</v>
      </c>
      <c r="D3329" s="154">
        <v>0.2198</v>
      </c>
      <c r="E3329" s="154">
        <v>5.2000000000000005E-2</v>
      </c>
      <c r="F3329" s="155">
        <f t="shared" si="208"/>
        <v>3.12</v>
      </c>
      <c r="G3329">
        <f t="shared" si="206"/>
        <v>2.08</v>
      </c>
      <c r="H3329">
        <f t="shared" si="207"/>
        <v>1.56</v>
      </c>
      <c r="I3329">
        <f t="shared" si="209"/>
        <v>2.34</v>
      </c>
      <c r="J3329" s="154"/>
    </row>
    <row r="3330" spans="1:10">
      <c r="A3330" t="s">
        <v>239</v>
      </c>
      <c r="B3330" s="153" t="s">
        <v>3534</v>
      </c>
      <c r="C3330" s="154">
        <v>20.350000000000001</v>
      </c>
      <c r="D3330" s="154">
        <v>0.2198</v>
      </c>
      <c r="E3330" s="154">
        <v>5.6000000000000008E-2</v>
      </c>
      <c r="F3330" s="155">
        <f t="shared" si="208"/>
        <v>3.3600000000000003</v>
      </c>
      <c r="G3330">
        <f t="shared" ref="G3330:G3393" si="210">40/60*F3330</f>
        <v>2.2400000000000002</v>
      </c>
      <c r="H3330">
        <f t="shared" ref="H3330:H3393" si="211">(30/60*F3330)</f>
        <v>1.6800000000000002</v>
      </c>
      <c r="I3330">
        <f t="shared" si="209"/>
        <v>2.5200000000000005</v>
      </c>
      <c r="J3330" s="154"/>
    </row>
    <row r="3331" spans="1:10">
      <c r="A3331" t="s">
        <v>239</v>
      </c>
      <c r="B3331" s="153" t="s">
        <v>3535</v>
      </c>
      <c r="C3331" s="154">
        <v>3.35</v>
      </c>
      <c r="D3331" s="154">
        <v>0.2198</v>
      </c>
      <c r="E3331" s="154">
        <v>0.01</v>
      </c>
      <c r="F3331" s="155">
        <f t="shared" ref="F3331:F3394" si="212">E3331*60</f>
        <v>0.6</v>
      </c>
      <c r="G3331">
        <f t="shared" si="210"/>
        <v>0.39999999999999997</v>
      </c>
      <c r="H3331">
        <f t="shared" si="211"/>
        <v>0.3</v>
      </c>
      <c r="I3331">
        <f t="shared" ref="I3331:I3394" si="213">45/60*F3331</f>
        <v>0.44999999999999996</v>
      </c>
      <c r="J3331" s="154"/>
    </row>
    <row r="3332" spans="1:10">
      <c r="A3332" t="s">
        <v>239</v>
      </c>
      <c r="B3332" s="153" t="s">
        <v>3536</v>
      </c>
      <c r="C3332" s="154">
        <v>4.16</v>
      </c>
      <c r="D3332" s="154">
        <v>0.2198</v>
      </c>
      <c r="E3332" s="154">
        <v>1.2E-2</v>
      </c>
      <c r="F3332" s="155">
        <f t="shared" si="212"/>
        <v>0.72</v>
      </c>
      <c r="G3332">
        <f t="shared" si="210"/>
        <v>0.48</v>
      </c>
      <c r="H3332">
        <f t="shared" si="211"/>
        <v>0.36</v>
      </c>
      <c r="I3332">
        <f t="shared" si="213"/>
        <v>0.54</v>
      </c>
      <c r="J3332" s="154"/>
    </row>
    <row r="3333" spans="1:10">
      <c r="A3333" t="s">
        <v>239</v>
      </c>
      <c r="B3333" s="153" t="s">
        <v>3537</v>
      </c>
      <c r="C3333" s="154">
        <v>4.8</v>
      </c>
      <c r="D3333" s="154">
        <v>0.2198</v>
      </c>
      <c r="E3333" s="154">
        <v>1.2E-2</v>
      </c>
      <c r="F3333" s="155">
        <f t="shared" si="212"/>
        <v>0.72</v>
      </c>
      <c r="G3333">
        <f t="shared" si="210"/>
        <v>0.48</v>
      </c>
      <c r="H3333">
        <f t="shared" si="211"/>
        <v>0.36</v>
      </c>
      <c r="I3333">
        <f t="shared" si="213"/>
        <v>0.54</v>
      </c>
      <c r="J3333" s="154"/>
    </row>
    <row r="3334" spans="1:10">
      <c r="A3334" t="s">
        <v>239</v>
      </c>
      <c r="B3334" s="153" t="s">
        <v>3538</v>
      </c>
      <c r="C3334" s="154">
        <v>4.96</v>
      </c>
      <c r="D3334" s="154">
        <v>0.2198</v>
      </c>
      <c r="E3334" s="154">
        <v>1.2E-2</v>
      </c>
      <c r="F3334" s="155">
        <f t="shared" si="212"/>
        <v>0.72</v>
      </c>
      <c r="G3334">
        <f t="shared" si="210"/>
        <v>0.48</v>
      </c>
      <c r="H3334">
        <f t="shared" si="211"/>
        <v>0.36</v>
      </c>
      <c r="I3334">
        <f t="shared" si="213"/>
        <v>0.54</v>
      </c>
      <c r="J3334" s="154"/>
    </row>
    <row r="3335" spans="1:10">
      <c r="A3335" t="s">
        <v>239</v>
      </c>
      <c r="B3335" s="153" t="s">
        <v>3539</v>
      </c>
      <c r="C3335" s="154">
        <v>5.27</v>
      </c>
      <c r="D3335" s="154">
        <v>0.2198</v>
      </c>
      <c r="E3335" s="154">
        <v>1.6E-2</v>
      </c>
      <c r="F3335" s="155">
        <f t="shared" si="212"/>
        <v>0.96</v>
      </c>
      <c r="G3335">
        <f t="shared" si="210"/>
        <v>0.6399999999999999</v>
      </c>
      <c r="H3335">
        <f t="shared" si="211"/>
        <v>0.48</v>
      </c>
      <c r="I3335">
        <f t="shared" si="213"/>
        <v>0.72</v>
      </c>
      <c r="J3335" s="154"/>
    </row>
    <row r="3336" spans="1:10">
      <c r="A3336" t="s">
        <v>239</v>
      </c>
      <c r="B3336" s="153" t="s">
        <v>3540</v>
      </c>
      <c r="C3336" s="154">
        <v>5.74</v>
      </c>
      <c r="D3336" s="154">
        <v>0.2198</v>
      </c>
      <c r="E3336" s="154">
        <v>1.6E-2</v>
      </c>
      <c r="F3336" s="155">
        <f t="shared" si="212"/>
        <v>0.96</v>
      </c>
      <c r="G3336">
        <f t="shared" si="210"/>
        <v>0.6399999999999999</v>
      </c>
      <c r="H3336">
        <f t="shared" si="211"/>
        <v>0.48</v>
      </c>
      <c r="I3336">
        <f t="shared" si="213"/>
        <v>0.72</v>
      </c>
      <c r="J3336" s="154"/>
    </row>
    <row r="3337" spans="1:10">
      <c r="A3337" t="s">
        <v>239</v>
      </c>
      <c r="B3337" s="153" t="s">
        <v>3541</v>
      </c>
      <c r="C3337" s="154">
        <v>5.9</v>
      </c>
      <c r="D3337" s="154">
        <v>0.2198</v>
      </c>
      <c r="E3337" s="154">
        <v>1.6E-2</v>
      </c>
      <c r="F3337" s="155">
        <f t="shared" si="212"/>
        <v>0.96</v>
      </c>
      <c r="G3337">
        <f t="shared" si="210"/>
        <v>0.6399999999999999</v>
      </c>
      <c r="H3337">
        <f t="shared" si="211"/>
        <v>0.48</v>
      </c>
      <c r="I3337">
        <f t="shared" si="213"/>
        <v>0.72</v>
      </c>
      <c r="J3337" s="154"/>
    </row>
    <row r="3338" spans="1:10">
      <c r="A3338" t="s">
        <v>239</v>
      </c>
      <c r="B3338" s="153" t="s">
        <v>3542</v>
      </c>
      <c r="C3338" s="154">
        <v>6.51</v>
      </c>
      <c r="D3338" s="154">
        <v>0.2198</v>
      </c>
      <c r="E3338" s="154">
        <v>0.02</v>
      </c>
      <c r="F3338" s="155">
        <f t="shared" si="212"/>
        <v>1.2</v>
      </c>
      <c r="G3338">
        <f t="shared" si="210"/>
        <v>0.79999999999999993</v>
      </c>
      <c r="H3338">
        <f t="shared" si="211"/>
        <v>0.6</v>
      </c>
      <c r="I3338">
        <f t="shared" si="213"/>
        <v>0.89999999999999991</v>
      </c>
      <c r="J3338" s="154"/>
    </row>
    <row r="3339" spans="1:10">
      <c r="A3339" t="s">
        <v>239</v>
      </c>
      <c r="B3339" s="153" t="s">
        <v>3543</v>
      </c>
      <c r="C3339" s="154">
        <v>7.27</v>
      </c>
      <c r="D3339" s="154">
        <v>0.2198</v>
      </c>
      <c r="E3339" s="154">
        <v>0.02</v>
      </c>
      <c r="F3339" s="155">
        <f t="shared" si="212"/>
        <v>1.2</v>
      </c>
      <c r="G3339">
        <f t="shared" si="210"/>
        <v>0.79999999999999993</v>
      </c>
      <c r="H3339">
        <f t="shared" si="211"/>
        <v>0.6</v>
      </c>
      <c r="I3339">
        <f t="shared" si="213"/>
        <v>0.89999999999999991</v>
      </c>
      <c r="J3339" s="154"/>
    </row>
    <row r="3340" spans="1:10">
      <c r="A3340" t="s">
        <v>239</v>
      </c>
      <c r="B3340" s="153" t="s">
        <v>3544</v>
      </c>
      <c r="C3340" s="154">
        <v>8.01</v>
      </c>
      <c r="D3340" s="154">
        <v>0.2198</v>
      </c>
      <c r="E3340" s="154">
        <v>2.4E-2</v>
      </c>
      <c r="F3340" s="155">
        <f t="shared" si="212"/>
        <v>1.44</v>
      </c>
      <c r="G3340">
        <f t="shared" si="210"/>
        <v>0.96</v>
      </c>
      <c r="H3340">
        <f t="shared" si="211"/>
        <v>0.72</v>
      </c>
      <c r="I3340">
        <f t="shared" si="213"/>
        <v>1.08</v>
      </c>
      <c r="J3340" s="154"/>
    </row>
    <row r="3341" spans="1:10">
      <c r="A3341" t="s">
        <v>239</v>
      </c>
      <c r="B3341" s="153" t="s">
        <v>3545</v>
      </c>
      <c r="C3341" s="154">
        <v>8.75</v>
      </c>
      <c r="D3341" s="154">
        <v>0.2198</v>
      </c>
      <c r="E3341" s="154">
        <v>2.4E-2</v>
      </c>
      <c r="F3341" s="155">
        <f t="shared" si="212"/>
        <v>1.44</v>
      </c>
      <c r="G3341">
        <f t="shared" si="210"/>
        <v>0.96</v>
      </c>
      <c r="H3341">
        <f t="shared" si="211"/>
        <v>0.72</v>
      </c>
      <c r="I3341">
        <f t="shared" si="213"/>
        <v>1.08</v>
      </c>
      <c r="J3341" s="154"/>
    </row>
    <row r="3342" spans="1:10">
      <c r="A3342" t="s">
        <v>239</v>
      </c>
      <c r="B3342" s="153" t="s">
        <v>3546</v>
      </c>
      <c r="C3342" s="154">
        <v>8.89</v>
      </c>
      <c r="D3342" s="154">
        <v>0.2198</v>
      </c>
      <c r="E3342" s="154">
        <v>2.4E-2</v>
      </c>
      <c r="F3342" s="155">
        <f t="shared" si="212"/>
        <v>1.44</v>
      </c>
      <c r="G3342">
        <f t="shared" si="210"/>
        <v>0.96</v>
      </c>
      <c r="H3342">
        <f t="shared" si="211"/>
        <v>0.72</v>
      </c>
      <c r="I3342">
        <f t="shared" si="213"/>
        <v>1.08</v>
      </c>
      <c r="J3342" s="154"/>
    </row>
    <row r="3343" spans="1:10">
      <c r="A3343" t="s">
        <v>239</v>
      </c>
      <c r="B3343" s="153" t="s">
        <v>3547</v>
      </c>
      <c r="C3343" s="154">
        <v>9.4700000000000006</v>
      </c>
      <c r="D3343" s="154">
        <v>0.2198</v>
      </c>
      <c r="E3343" s="154">
        <v>2.8000000000000004E-2</v>
      </c>
      <c r="F3343" s="155">
        <f t="shared" si="212"/>
        <v>1.6800000000000002</v>
      </c>
      <c r="G3343">
        <f t="shared" si="210"/>
        <v>1.1200000000000001</v>
      </c>
      <c r="H3343">
        <f t="shared" si="211"/>
        <v>0.84000000000000008</v>
      </c>
      <c r="I3343">
        <f t="shared" si="213"/>
        <v>1.2600000000000002</v>
      </c>
      <c r="J3343" s="154"/>
    </row>
    <row r="3344" spans="1:10">
      <c r="A3344" t="s">
        <v>239</v>
      </c>
      <c r="B3344" s="153" t="s">
        <v>3548</v>
      </c>
      <c r="C3344" s="154">
        <v>9.9</v>
      </c>
      <c r="D3344" s="154">
        <v>0.2198</v>
      </c>
      <c r="E3344" s="154">
        <v>2.8000000000000004E-2</v>
      </c>
      <c r="F3344" s="155">
        <f t="shared" si="212"/>
        <v>1.6800000000000002</v>
      </c>
      <c r="G3344">
        <f t="shared" si="210"/>
        <v>1.1200000000000001</v>
      </c>
      <c r="H3344">
        <f t="shared" si="211"/>
        <v>0.84000000000000008</v>
      </c>
      <c r="I3344">
        <f t="shared" si="213"/>
        <v>1.2600000000000002</v>
      </c>
      <c r="J3344" s="154"/>
    </row>
    <row r="3345" spans="1:10">
      <c r="A3345" t="s">
        <v>239</v>
      </c>
      <c r="B3345" s="153" t="s">
        <v>3549</v>
      </c>
      <c r="C3345" s="154">
        <v>10.18</v>
      </c>
      <c r="D3345" s="154">
        <v>0.2198</v>
      </c>
      <c r="E3345" s="154">
        <v>2.8000000000000004E-2</v>
      </c>
      <c r="F3345" s="155">
        <f t="shared" si="212"/>
        <v>1.6800000000000002</v>
      </c>
      <c r="G3345">
        <f t="shared" si="210"/>
        <v>1.1200000000000001</v>
      </c>
      <c r="H3345">
        <f t="shared" si="211"/>
        <v>0.84000000000000008</v>
      </c>
      <c r="I3345">
        <f t="shared" si="213"/>
        <v>1.2600000000000002</v>
      </c>
      <c r="J3345" s="154"/>
    </row>
    <row r="3346" spans="1:10">
      <c r="A3346" t="s">
        <v>239</v>
      </c>
      <c r="B3346" s="153" t="s">
        <v>3550</v>
      </c>
      <c r="C3346" s="154">
        <v>10.88</v>
      </c>
      <c r="D3346" s="154">
        <v>0.2198</v>
      </c>
      <c r="E3346" s="154">
        <v>3.2000000000000001E-2</v>
      </c>
      <c r="F3346" s="155">
        <f t="shared" si="212"/>
        <v>1.92</v>
      </c>
      <c r="G3346">
        <f t="shared" si="210"/>
        <v>1.2799999999999998</v>
      </c>
      <c r="H3346">
        <f t="shared" si="211"/>
        <v>0.96</v>
      </c>
      <c r="I3346">
        <f t="shared" si="213"/>
        <v>1.44</v>
      </c>
      <c r="J3346" s="154"/>
    </row>
    <row r="3347" spans="1:10">
      <c r="A3347" t="s">
        <v>239</v>
      </c>
      <c r="B3347" s="153" t="s">
        <v>3551</v>
      </c>
      <c r="C3347" s="154">
        <v>11</v>
      </c>
      <c r="D3347" s="154">
        <v>0.2198</v>
      </c>
      <c r="E3347" s="154">
        <v>3.2000000000000001E-2</v>
      </c>
      <c r="F3347" s="155">
        <f t="shared" si="212"/>
        <v>1.92</v>
      </c>
      <c r="G3347">
        <f t="shared" si="210"/>
        <v>1.2799999999999998</v>
      </c>
      <c r="H3347">
        <f t="shared" si="211"/>
        <v>0.96</v>
      </c>
      <c r="I3347">
        <f t="shared" si="213"/>
        <v>1.44</v>
      </c>
      <c r="J3347" s="154"/>
    </row>
    <row r="3348" spans="1:10">
      <c r="A3348" t="s">
        <v>239</v>
      </c>
      <c r="B3348" s="153" t="s">
        <v>3552</v>
      </c>
      <c r="C3348" s="154">
        <v>11.56</v>
      </c>
      <c r="D3348" s="154">
        <v>0.2198</v>
      </c>
      <c r="E3348" s="154">
        <v>3.2000000000000001E-2</v>
      </c>
      <c r="F3348" s="155">
        <f t="shared" si="212"/>
        <v>1.92</v>
      </c>
      <c r="G3348">
        <f t="shared" si="210"/>
        <v>1.2799999999999998</v>
      </c>
      <c r="H3348">
        <f t="shared" si="211"/>
        <v>0.96</v>
      </c>
      <c r="I3348">
        <f t="shared" si="213"/>
        <v>1.44</v>
      </c>
      <c r="J3348" s="154"/>
    </row>
    <row r="3349" spans="1:10">
      <c r="A3349" t="s">
        <v>239</v>
      </c>
      <c r="B3349" s="153" t="s">
        <v>3553</v>
      </c>
      <c r="C3349" s="154">
        <v>12.2</v>
      </c>
      <c r="D3349" s="154">
        <v>0.2198</v>
      </c>
      <c r="E3349" s="154">
        <v>3.5999999999999997E-2</v>
      </c>
      <c r="F3349" s="155">
        <f t="shared" si="212"/>
        <v>2.1599999999999997</v>
      </c>
      <c r="G3349">
        <f t="shared" si="210"/>
        <v>1.4399999999999997</v>
      </c>
      <c r="H3349">
        <f t="shared" si="211"/>
        <v>1.0799999999999998</v>
      </c>
      <c r="I3349">
        <f t="shared" si="213"/>
        <v>1.6199999999999997</v>
      </c>
      <c r="J3349" s="154"/>
    </row>
    <row r="3350" spans="1:10">
      <c r="A3350" t="s">
        <v>239</v>
      </c>
      <c r="B3350" s="153" t="s">
        <v>3554</v>
      </c>
      <c r="C3350" s="154">
        <v>13.3</v>
      </c>
      <c r="D3350" s="154">
        <v>0.2198</v>
      </c>
      <c r="E3350" s="154">
        <v>3.5999999999999997E-2</v>
      </c>
      <c r="F3350" s="155">
        <f t="shared" si="212"/>
        <v>2.1599999999999997</v>
      </c>
      <c r="G3350">
        <f t="shared" si="210"/>
        <v>1.4399999999999997</v>
      </c>
      <c r="H3350">
        <f t="shared" si="211"/>
        <v>1.0799999999999998</v>
      </c>
      <c r="I3350">
        <f t="shared" si="213"/>
        <v>1.6199999999999997</v>
      </c>
      <c r="J3350" s="154"/>
    </row>
    <row r="3351" spans="1:10">
      <c r="A3351" t="s">
        <v>239</v>
      </c>
      <c r="B3351" s="153" t="s">
        <v>3555</v>
      </c>
      <c r="C3351" s="154">
        <v>13.54</v>
      </c>
      <c r="D3351" s="154">
        <v>0.2198</v>
      </c>
      <c r="E3351" s="154">
        <v>3.5999999999999997E-2</v>
      </c>
      <c r="F3351" s="155">
        <f t="shared" si="212"/>
        <v>2.1599999999999997</v>
      </c>
      <c r="G3351">
        <f t="shared" si="210"/>
        <v>1.4399999999999997</v>
      </c>
      <c r="H3351">
        <f t="shared" si="211"/>
        <v>1.0799999999999998</v>
      </c>
      <c r="I3351">
        <f t="shared" si="213"/>
        <v>1.6199999999999997</v>
      </c>
      <c r="J3351" s="154"/>
    </row>
    <row r="3352" spans="1:10">
      <c r="A3352" t="s">
        <v>239</v>
      </c>
      <c r="B3352" s="153" t="s">
        <v>3556</v>
      </c>
      <c r="C3352" s="154">
        <v>16.600000000000001</v>
      </c>
      <c r="D3352" s="154">
        <v>0.22294</v>
      </c>
      <c r="E3352" s="154">
        <v>4.8000000000000001E-2</v>
      </c>
      <c r="F3352" s="155">
        <f t="shared" si="212"/>
        <v>2.88</v>
      </c>
      <c r="G3352">
        <f t="shared" si="210"/>
        <v>1.92</v>
      </c>
      <c r="H3352">
        <f t="shared" si="211"/>
        <v>1.44</v>
      </c>
      <c r="I3352">
        <f t="shared" si="213"/>
        <v>2.16</v>
      </c>
      <c r="J3352" s="154"/>
    </row>
    <row r="3353" spans="1:10">
      <c r="A3353" t="s">
        <v>239</v>
      </c>
      <c r="B3353" s="153" t="s">
        <v>3557</v>
      </c>
      <c r="C3353" s="154">
        <v>19.5</v>
      </c>
      <c r="D3353" s="154">
        <v>0.22294</v>
      </c>
      <c r="E3353" s="154">
        <v>5.6000000000000008E-2</v>
      </c>
      <c r="F3353" s="155">
        <f t="shared" si="212"/>
        <v>3.3600000000000003</v>
      </c>
      <c r="G3353">
        <f t="shared" si="210"/>
        <v>2.2400000000000002</v>
      </c>
      <c r="H3353">
        <f t="shared" si="211"/>
        <v>1.6800000000000002</v>
      </c>
      <c r="I3353">
        <f t="shared" si="213"/>
        <v>2.5200000000000005</v>
      </c>
      <c r="J3353" s="154"/>
    </row>
    <row r="3354" spans="1:10">
      <c r="A3354" t="s">
        <v>239</v>
      </c>
      <c r="B3354" s="153" t="s">
        <v>3558</v>
      </c>
      <c r="C3354" s="154">
        <v>23.7</v>
      </c>
      <c r="D3354" s="154">
        <v>0.22294</v>
      </c>
      <c r="E3354" s="154">
        <v>6.8000000000000005E-2</v>
      </c>
      <c r="F3354" s="155">
        <f t="shared" si="212"/>
        <v>4.08</v>
      </c>
      <c r="G3354">
        <f t="shared" si="210"/>
        <v>2.7199999999999998</v>
      </c>
      <c r="H3354">
        <f t="shared" si="211"/>
        <v>2.04</v>
      </c>
      <c r="I3354">
        <f t="shared" si="213"/>
        <v>3.06</v>
      </c>
      <c r="J3354" s="154"/>
    </row>
    <row r="3355" spans="1:10">
      <c r="A3355" t="s">
        <v>239</v>
      </c>
      <c r="B3355" s="153" t="s">
        <v>3559</v>
      </c>
      <c r="C3355" s="154">
        <v>9.9</v>
      </c>
      <c r="D3355" s="154">
        <v>0.22294</v>
      </c>
      <c r="E3355" s="154">
        <v>2.8000000000000004E-2</v>
      </c>
      <c r="F3355" s="155">
        <f t="shared" si="212"/>
        <v>1.6800000000000002</v>
      </c>
      <c r="G3355">
        <f t="shared" si="210"/>
        <v>1.1200000000000001</v>
      </c>
      <c r="H3355">
        <f t="shared" si="211"/>
        <v>0.84000000000000008</v>
      </c>
      <c r="I3355">
        <f t="shared" si="213"/>
        <v>1.2600000000000002</v>
      </c>
      <c r="J3355" s="154"/>
    </row>
    <row r="3356" spans="1:10">
      <c r="A3356" t="s">
        <v>239</v>
      </c>
      <c r="B3356" s="153" t="s">
        <v>3560</v>
      </c>
      <c r="C3356" s="154">
        <v>12.7</v>
      </c>
      <c r="D3356" s="154">
        <v>0.22294</v>
      </c>
      <c r="E3356" s="154">
        <v>3.5999999999999997E-2</v>
      </c>
      <c r="F3356" s="155">
        <f t="shared" si="212"/>
        <v>2.1599999999999997</v>
      </c>
      <c r="G3356">
        <f t="shared" si="210"/>
        <v>1.4399999999999997</v>
      </c>
      <c r="H3356">
        <f t="shared" si="211"/>
        <v>1.0799999999999998</v>
      </c>
      <c r="I3356">
        <f t="shared" si="213"/>
        <v>1.6199999999999997</v>
      </c>
      <c r="J3356" s="154"/>
    </row>
    <row r="3357" spans="1:10">
      <c r="A3357" t="s">
        <v>239</v>
      </c>
      <c r="B3357" s="153" t="s">
        <v>3561</v>
      </c>
      <c r="C3357" s="154">
        <v>219</v>
      </c>
      <c r="D3357" s="154">
        <v>2.25</v>
      </c>
      <c r="E3357" s="154">
        <v>0.61199999999999999</v>
      </c>
      <c r="F3357" s="155">
        <f t="shared" si="212"/>
        <v>36.72</v>
      </c>
      <c r="G3357">
        <f t="shared" si="210"/>
        <v>24.479999999999997</v>
      </c>
      <c r="H3357">
        <f t="shared" si="211"/>
        <v>18.36</v>
      </c>
      <c r="I3357">
        <f t="shared" si="213"/>
        <v>27.54</v>
      </c>
      <c r="J3357" s="154"/>
    </row>
    <row r="3358" spans="1:10">
      <c r="A3358" t="s">
        <v>239</v>
      </c>
      <c r="B3358" s="153" t="s">
        <v>3562</v>
      </c>
      <c r="C3358" s="154">
        <v>164</v>
      </c>
      <c r="D3358" s="154">
        <v>2.25</v>
      </c>
      <c r="E3358" s="154">
        <v>0.46</v>
      </c>
      <c r="F3358" s="155">
        <f t="shared" si="212"/>
        <v>27.6</v>
      </c>
      <c r="G3358">
        <f t="shared" si="210"/>
        <v>18.399999999999999</v>
      </c>
      <c r="H3358">
        <f t="shared" si="211"/>
        <v>13.8</v>
      </c>
      <c r="I3358">
        <f t="shared" si="213"/>
        <v>20.700000000000003</v>
      </c>
      <c r="J3358" s="154"/>
    </row>
    <row r="3359" spans="1:10">
      <c r="A3359" t="s">
        <v>239</v>
      </c>
      <c r="B3359" s="153" t="s">
        <v>3563</v>
      </c>
      <c r="C3359" s="154">
        <v>1.75</v>
      </c>
      <c r="D3359" s="154">
        <v>0.22608</v>
      </c>
      <c r="E3359" s="154">
        <v>0.01</v>
      </c>
      <c r="F3359" s="155">
        <f t="shared" si="212"/>
        <v>0.6</v>
      </c>
      <c r="G3359">
        <f t="shared" si="210"/>
        <v>0.39999999999999997</v>
      </c>
      <c r="H3359">
        <f t="shared" si="211"/>
        <v>0.3</v>
      </c>
      <c r="I3359">
        <f t="shared" si="213"/>
        <v>0.44999999999999996</v>
      </c>
      <c r="J3359" s="154"/>
    </row>
    <row r="3360" spans="1:10">
      <c r="A3360" t="s">
        <v>239</v>
      </c>
      <c r="B3360" s="153" t="s">
        <v>3564</v>
      </c>
      <c r="C3360" s="154">
        <v>2.5099999999999998</v>
      </c>
      <c r="D3360" s="154">
        <v>0.22608</v>
      </c>
      <c r="E3360" s="154">
        <v>0.01</v>
      </c>
      <c r="F3360" s="155">
        <f t="shared" si="212"/>
        <v>0.6</v>
      </c>
      <c r="G3360">
        <f t="shared" si="210"/>
        <v>0.39999999999999997</v>
      </c>
      <c r="H3360">
        <f t="shared" si="211"/>
        <v>0.3</v>
      </c>
      <c r="I3360">
        <f t="shared" si="213"/>
        <v>0.44999999999999996</v>
      </c>
      <c r="J3360" s="154"/>
    </row>
    <row r="3361" spans="1:10">
      <c r="A3361" t="s">
        <v>239</v>
      </c>
      <c r="B3361" s="153" t="s">
        <v>3565</v>
      </c>
      <c r="C3361" s="154">
        <v>15.29</v>
      </c>
      <c r="D3361" s="154">
        <v>0.22608</v>
      </c>
      <c r="E3361" s="154">
        <v>4.3999999999999997E-2</v>
      </c>
      <c r="F3361" s="155">
        <f t="shared" si="212"/>
        <v>2.6399999999999997</v>
      </c>
      <c r="G3361">
        <f t="shared" si="210"/>
        <v>1.7599999999999998</v>
      </c>
      <c r="H3361">
        <f t="shared" si="211"/>
        <v>1.3199999999999998</v>
      </c>
      <c r="I3361">
        <f t="shared" si="213"/>
        <v>1.9799999999999998</v>
      </c>
      <c r="J3361" s="154"/>
    </row>
    <row r="3362" spans="1:10">
      <c r="A3362" t="s">
        <v>239</v>
      </c>
      <c r="B3362" s="153" t="s">
        <v>3566</v>
      </c>
      <c r="C3362" s="154">
        <v>21.09</v>
      </c>
      <c r="D3362" s="154">
        <v>0.22608</v>
      </c>
      <c r="E3362" s="154">
        <v>0.06</v>
      </c>
      <c r="F3362" s="155">
        <f t="shared" si="212"/>
        <v>3.5999999999999996</v>
      </c>
      <c r="G3362">
        <f t="shared" si="210"/>
        <v>2.3999999999999995</v>
      </c>
      <c r="H3362">
        <f t="shared" si="211"/>
        <v>1.7999999999999998</v>
      </c>
      <c r="I3362">
        <f t="shared" si="213"/>
        <v>2.6999999999999997</v>
      </c>
      <c r="J3362" s="154"/>
    </row>
    <row r="3363" spans="1:10">
      <c r="A3363" t="s">
        <v>239</v>
      </c>
      <c r="B3363" s="153" t="s">
        <v>3567</v>
      </c>
      <c r="C3363" s="154">
        <v>3.45</v>
      </c>
      <c r="D3363" s="154">
        <v>0.22608</v>
      </c>
      <c r="E3363" s="154">
        <v>0.01</v>
      </c>
      <c r="F3363" s="155">
        <f t="shared" si="212"/>
        <v>0.6</v>
      </c>
      <c r="G3363">
        <f t="shared" si="210"/>
        <v>0.39999999999999997</v>
      </c>
      <c r="H3363">
        <f t="shared" si="211"/>
        <v>0.3</v>
      </c>
      <c r="I3363">
        <f t="shared" si="213"/>
        <v>0.44999999999999996</v>
      </c>
      <c r="J3363" s="154"/>
    </row>
    <row r="3364" spans="1:10">
      <c r="A3364" t="s">
        <v>239</v>
      </c>
      <c r="B3364" s="153" t="s">
        <v>3568</v>
      </c>
      <c r="C3364" s="154">
        <v>4.29</v>
      </c>
      <c r="D3364" s="154">
        <v>0.22608</v>
      </c>
      <c r="E3364" s="154">
        <v>1.2E-2</v>
      </c>
      <c r="F3364" s="155">
        <f t="shared" si="212"/>
        <v>0.72</v>
      </c>
      <c r="G3364">
        <f t="shared" si="210"/>
        <v>0.48</v>
      </c>
      <c r="H3364">
        <f t="shared" si="211"/>
        <v>0.36</v>
      </c>
      <c r="I3364">
        <f t="shared" si="213"/>
        <v>0.54</v>
      </c>
      <c r="J3364" s="154"/>
    </row>
    <row r="3365" spans="1:10">
      <c r="A3365" t="s">
        <v>239</v>
      </c>
      <c r="B3365" s="153" t="s">
        <v>3569</v>
      </c>
      <c r="C3365" s="154">
        <v>5.1100000000000003</v>
      </c>
      <c r="D3365" s="154">
        <v>0.22608</v>
      </c>
      <c r="E3365" s="154">
        <v>1.6E-2</v>
      </c>
      <c r="F3365" s="155">
        <f t="shared" si="212"/>
        <v>0.96</v>
      </c>
      <c r="G3365">
        <f t="shared" si="210"/>
        <v>0.6399999999999999</v>
      </c>
      <c r="H3365">
        <f t="shared" si="211"/>
        <v>0.48</v>
      </c>
      <c r="I3365">
        <f t="shared" si="213"/>
        <v>0.72</v>
      </c>
      <c r="J3365" s="154"/>
    </row>
    <row r="3366" spans="1:10">
      <c r="A3366" t="s">
        <v>239</v>
      </c>
      <c r="B3366" s="153" t="s">
        <v>3570</v>
      </c>
      <c r="C3366" s="154">
        <v>5.91</v>
      </c>
      <c r="D3366" s="154">
        <v>0.22608</v>
      </c>
      <c r="E3366" s="154">
        <v>1.6E-2</v>
      </c>
      <c r="F3366" s="155">
        <f t="shared" si="212"/>
        <v>0.96</v>
      </c>
      <c r="G3366">
        <f t="shared" si="210"/>
        <v>0.6399999999999999</v>
      </c>
      <c r="H3366">
        <f t="shared" si="211"/>
        <v>0.48</v>
      </c>
      <c r="I3366">
        <f t="shared" si="213"/>
        <v>0.72</v>
      </c>
      <c r="J3366" s="154"/>
    </row>
    <row r="3367" spans="1:10">
      <c r="A3367" t="s">
        <v>239</v>
      </c>
      <c r="B3367" s="153" t="s">
        <v>3571</v>
      </c>
      <c r="C3367" s="154">
        <v>6.71</v>
      </c>
      <c r="D3367" s="154">
        <v>0.22608</v>
      </c>
      <c r="E3367" s="154">
        <v>0.02</v>
      </c>
      <c r="F3367" s="155">
        <f t="shared" si="212"/>
        <v>1.2</v>
      </c>
      <c r="G3367">
        <f t="shared" si="210"/>
        <v>0.79999999999999993</v>
      </c>
      <c r="H3367">
        <f t="shared" si="211"/>
        <v>0.6</v>
      </c>
      <c r="I3367">
        <f t="shared" si="213"/>
        <v>0.89999999999999991</v>
      </c>
      <c r="J3367" s="154"/>
    </row>
    <row r="3368" spans="1:10">
      <c r="A3368" t="s">
        <v>239</v>
      </c>
      <c r="B3368" s="153" t="s">
        <v>3572</v>
      </c>
      <c r="C3368" s="154">
        <v>7.49</v>
      </c>
      <c r="D3368" s="154">
        <v>0.22608</v>
      </c>
      <c r="E3368" s="154">
        <v>0.02</v>
      </c>
      <c r="F3368" s="155">
        <f t="shared" si="212"/>
        <v>1.2</v>
      </c>
      <c r="G3368">
        <f t="shared" si="210"/>
        <v>0.79999999999999993</v>
      </c>
      <c r="H3368">
        <f t="shared" si="211"/>
        <v>0.6</v>
      </c>
      <c r="I3368">
        <f t="shared" si="213"/>
        <v>0.89999999999999991</v>
      </c>
      <c r="J3368" s="154"/>
    </row>
    <row r="3369" spans="1:10">
      <c r="A3369" t="s">
        <v>239</v>
      </c>
      <c r="B3369" s="153" t="s">
        <v>3573</v>
      </c>
      <c r="C3369" s="154">
        <v>8.26</v>
      </c>
      <c r="D3369" s="154">
        <v>0.22608</v>
      </c>
      <c r="E3369" s="154">
        <v>2.4E-2</v>
      </c>
      <c r="F3369" s="155">
        <f t="shared" si="212"/>
        <v>1.44</v>
      </c>
      <c r="G3369">
        <f t="shared" si="210"/>
        <v>0.96</v>
      </c>
      <c r="H3369">
        <f t="shared" si="211"/>
        <v>0.72</v>
      </c>
      <c r="I3369">
        <f t="shared" si="213"/>
        <v>1.08</v>
      </c>
      <c r="J3369" s="154"/>
    </row>
    <row r="3370" spans="1:10">
      <c r="A3370" t="s">
        <v>239</v>
      </c>
      <c r="B3370" s="153" t="s">
        <v>3574</v>
      </c>
      <c r="C3370" s="154">
        <v>9.77</v>
      </c>
      <c r="D3370" s="154">
        <v>0.22608</v>
      </c>
      <c r="E3370" s="154">
        <v>2.8000000000000004E-2</v>
      </c>
      <c r="F3370" s="155">
        <f t="shared" si="212"/>
        <v>1.6800000000000002</v>
      </c>
      <c r="G3370">
        <f t="shared" si="210"/>
        <v>1.1200000000000001</v>
      </c>
      <c r="H3370">
        <f t="shared" si="211"/>
        <v>0.84000000000000008</v>
      </c>
      <c r="I3370">
        <f t="shared" si="213"/>
        <v>1.2600000000000002</v>
      </c>
      <c r="J3370" s="154"/>
    </row>
    <row r="3371" spans="1:10">
      <c r="A3371" t="s">
        <v>239</v>
      </c>
      <c r="B3371" s="153" t="s">
        <v>3575</v>
      </c>
      <c r="C3371" s="154">
        <v>11.22</v>
      </c>
      <c r="D3371" s="154">
        <v>0.22608</v>
      </c>
      <c r="E3371" s="154">
        <v>3.2000000000000001E-2</v>
      </c>
      <c r="F3371" s="155">
        <f t="shared" si="212"/>
        <v>1.92</v>
      </c>
      <c r="G3371">
        <f t="shared" si="210"/>
        <v>1.2799999999999998</v>
      </c>
      <c r="H3371">
        <f t="shared" si="211"/>
        <v>0.96</v>
      </c>
      <c r="I3371">
        <f t="shared" si="213"/>
        <v>1.44</v>
      </c>
      <c r="J3371" s="154"/>
    </row>
    <row r="3372" spans="1:10">
      <c r="A3372" t="s">
        <v>239</v>
      </c>
      <c r="B3372" s="153" t="s">
        <v>3576</v>
      </c>
      <c r="C3372" s="154">
        <v>12.63</v>
      </c>
      <c r="D3372" s="154">
        <v>0.22608</v>
      </c>
      <c r="E3372" s="154">
        <v>3.5999999999999997E-2</v>
      </c>
      <c r="F3372" s="155">
        <f t="shared" si="212"/>
        <v>2.1599999999999997</v>
      </c>
      <c r="G3372">
        <f t="shared" si="210"/>
        <v>1.4399999999999997</v>
      </c>
      <c r="H3372">
        <f t="shared" si="211"/>
        <v>1.0799999999999998</v>
      </c>
      <c r="I3372">
        <f t="shared" si="213"/>
        <v>1.6199999999999997</v>
      </c>
      <c r="J3372" s="154"/>
    </row>
    <row r="3373" spans="1:10">
      <c r="A3373" t="s">
        <v>239</v>
      </c>
      <c r="B3373" s="153" t="s">
        <v>3577</v>
      </c>
      <c r="C3373" s="154">
        <v>13.98</v>
      </c>
      <c r="D3373" s="154">
        <v>0.22608</v>
      </c>
      <c r="E3373" s="154">
        <v>0.04</v>
      </c>
      <c r="F3373" s="155">
        <f t="shared" si="212"/>
        <v>2.4</v>
      </c>
      <c r="G3373">
        <f t="shared" si="210"/>
        <v>1.5999999999999999</v>
      </c>
      <c r="H3373">
        <f t="shared" si="211"/>
        <v>1.2</v>
      </c>
      <c r="I3373">
        <f t="shared" si="213"/>
        <v>1.7999999999999998</v>
      </c>
      <c r="J3373" s="154"/>
    </row>
    <row r="3374" spans="1:10">
      <c r="A3374" t="s">
        <v>239</v>
      </c>
      <c r="B3374" s="153" t="s">
        <v>3578</v>
      </c>
      <c r="C3374" s="154">
        <v>1.78</v>
      </c>
      <c r="D3374" s="154">
        <v>0.22922000000000001</v>
      </c>
      <c r="E3374" s="154">
        <v>0.01</v>
      </c>
      <c r="F3374" s="155">
        <f t="shared" si="212"/>
        <v>0.6</v>
      </c>
      <c r="G3374">
        <f t="shared" si="210"/>
        <v>0.39999999999999997</v>
      </c>
      <c r="H3374">
        <f t="shared" si="211"/>
        <v>0.3</v>
      </c>
      <c r="I3374">
        <f t="shared" si="213"/>
        <v>0.44999999999999996</v>
      </c>
      <c r="J3374" s="154"/>
    </row>
    <row r="3375" spans="1:10">
      <c r="A3375" t="s">
        <v>239</v>
      </c>
      <c r="B3375" s="153" t="s">
        <v>3579</v>
      </c>
      <c r="C3375" s="154">
        <v>2.65</v>
      </c>
      <c r="D3375" s="154">
        <v>0.22922000000000001</v>
      </c>
      <c r="E3375" s="154">
        <v>0.01</v>
      </c>
      <c r="F3375" s="155">
        <f t="shared" si="212"/>
        <v>0.6</v>
      </c>
      <c r="G3375">
        <f t="shared" si="210"/>
        <v>0.39999999999999997</v>
      </c>
      <c r="H3375">
        <f t="shared" si="211"/>
        <v>0.3</v>
      </c>
      <c r="I3375">
        <f t="shared" si="213"/>
        <v>0.44999999999999996</v>
      </c>
      <c r="J3375" s="154"/>
    </row>
    <row r="3376" spans="1:10">
      <c r="A3376" t="s">
        <v>239</v>
      </c>
      <c r="B3376" s="153" t="s">
        <v>3580</v>
      </c>
      <c r="C3376" s="154">
        <v>15.5</v>
      </c>
      <c r="D3376" s="154">
        <v>0.22922000000000001</v>
      </c>
      <c r="E3376" s="154">
        <v>4.3999999999999997E-2</v>
      </c>
      <c r="F3376" s="155">
        <f t="shared" si="212"/>
        <v>2.6399999999999997</v>
      </c>
      <c r="G3376">
        <f t="shared" si="210"/>
        <v>1.7599999999999998</v>
      </c>
      <c r="H3376">
        <f t="shared" si="211"/>
        <v>1.3199999999999998</v>
      </c>
      <c r="I3376">
        <f t="shared" si="213"/>
        <v>1.9799999999999998</v>
      </c>
      <c r="J3376" s="154"/>
    </row>
    <row r="3377" spans="1:10">
      <c r="A3377" t="s">
        <v>239</v>
      </c>
      <c r="B3377" s="153" t="s">
        <v>3581</v>
      </c>
      <c r="C3377" s="154">
        <v>20.6</v>
      </c>
      <c r="D3377" s="154">
        <v>0.22922000000000001</v>
      </c>
      <c r="E3377" s="154">
        <v>5.6000000000000008E-2</v>
      </c>
      <c r="F3377" s="155">
        <f t="shared" si="212"/>
        <v>3.3600000000000003</v>
      </c>
      <c r="G3377">
        <f t="shared" si="210"/>
        <v>2.2400000000000002</v>
      </c>
      <c r="H3377">
        <f t="shared" si="211"/>
        <v>1.6800000000000002</v>
      </c>
      <c r="I3377">
        <f t="shared" si="213"/>
        <v>2.5200000000000005</v>
      </c>
      <c r="J3377" s="154"/>
    </row>
    <row r="3378" spans="1:10">
      <c r="A3378" t="s">
        <v>239</v>
      </c>
      <c r="B3378" s="153" t="s">
        <v>3582</v>
      </c>
      <c r="C3378" s="154">
        <v>3.5</v>
      </c>
      <c r="D3378" s="154">
        <v>0.22922000000000001</v>
      </c>
      <c r="E3378" s="154">
        <v>0.01</v>
      </c>
      <c r="F3378" s="155">
        <f t="shared" si="212"/>
        <v>0.6</v>
      </c>
      <c r="G3378">
        <f t="shared" si="210"/>
        <v>0.39999999999999997</v>
      </c>
      <c r="H3378">
        <f t="shared" si="211"/>
        <v>0.3</v>
      </c>
      <c r="I3378">
        <f t="shared" si="213"/>
        <v>0.44999999999999996</v>
      </c>
      <c r="J3378" s="154"/>
    </row>
    <row r="3379" spans="1:10">
      <c r="A3379" t="s">
        <v>239</v>
      </c>
      <c r="B3379" s="153" t="s">
        <v>3583</v>
      </c>
      <c r="C3379" s="154">
        <v>5.01</v>
      </c>
      <c r="D3379" s="154">
        <v>0.22922000000000001</v>
      </c>
      <c r="E3379" s="154">
        <v>1.6E-2</v>
      </c>
      <c r="F3379" s="155">
        <f t="shared" si="212"/>
        <v>0.96</v>
      </c>
      <c r="G3379">
        <f t="shared" si="210"/>
        <v>0.6399999999999999</v>
      </c>
      <c r="H3379">
        <f t="shared" si="211"/>
        <v>0.48</v>
      </c>
      <c r="I3379">
        <f t="shared" si="213"/>
        <v>0.72</v>
      </c>
      <c r="J3379" s="154"/>
    </row>
    <row r="3380" spans="1:10">
      <c r="A3380" t="s">
        <v>239</v>
      </c>
      <c r="B3380" s="153" t="s">
        <v>3584</v>
      </c>
      <c r="C3380" s="154">
        <v>8.39</v>
      </c>
      <c r="D3380" s="154">
        <v>0.22922000000000001</v>
      </c>
      <c r="E3380" s="154">
        <v>2.4E-2</v>
      </c>
      <c r="F3380" s="155">
        <f t="shared" si="212"/>
        <v>1.44</v>
      </c>
      <c r="G3380">
        <f t="shared" si="210"/>
        <v>0.96</v>
      </c>
      <c r="H3380">
        <f t="shared" si="211"/>
        <v>0.72</v>
      </c>
      <c r="I3380">
        <f t="shared" si="213"/>
        <v>1.08</v>
      </c>
      <c r="J3380" s="154"/>
    </row>
    <row r="3381" spans="1:10">
      <c r="A3381" t="s">
        <v>239</v>
      </c>
      <c r="B3381" s="153" t="s">
        <v>3585</v>
      </c>
      <c r="C3381" s="154">
        <v>11.39</v>
      </c>
      <c r="D3381" s="154">
        <v>0.22922000000000001</v>
      </c>
      <c r="E3381" s="154">
        <v>3.2000000000000001E-2</v>
      </c>
      <c r="F3381" s="155">
        <f t="shared" si="212"/>
        <v>1.92</v>
      </c>
      <c r="G3381">
        <f t="shared" si="210"/>
        <v>1.2799999999999998</v>
      </c>
      <c r="H3381">
        <f t="shared" si="211"/>
        <v>0.96</v>
      </c>
      <c r="I3381">
        <f t="shared" si="213"/>
        <v>1.44</v>
      </c>
      <c r="J3381" s="154"/>
    </row>
    <row r="3382" spans="1:10">
      <c r="A3382" t="s">
        <v>239</v>
      </c>
      <c r="B3382" s="153" t="s">
        <v>3586</v>
      </c>
      <c r="C3382" s="154">
        <v>11.5</v>
      </c>
      <c r="D3382" s="154">
        <v>0.22922000000000001</v>
      </c>
      <c r="E3382" s="154">
        <v>3.2000000000000001E-2</v>
      </c>
      <c r="F3382" s="155">
        <f t="shared" si="212"/>
        <v>1.92</v>
      </c>
      <c r="G3382">
        <f t="shared" si="210"/>
        <v>1.2799999999999998</v>
      </c>
      <c r="H3382">
        <f t="shared" si="211"/>
        <v>0.96</v>
      </c>
      <c r="I3382">
        <f t="shared" si="213"/>
        <v>1.44</v>
      </c>
      <c r="J3382" s="154"/>
    </row>
    <row r="3383" spans="1:10">
      <c r="A3383" t="s">
        <v>239</v>
      </c>
      <c r="B3383" s="153" t="s">
        <v>3587</v>
      </c>
      <c r="C3383" s="154">
        <v>3.55</v>
      </c>
      <c r="D3383" s="154">
        <v>0.23236000000000001</v>
      </c>
      <c r="E3383" s="154">
        <v>0.01</v>
      </c>
      <c r="F3383" s="155">
        <f t="shared" si="212"/>
        <v>0.6</v>
      </c>
      <c r="G3383">
        <f t="shared" si="210"/>
        <v>0.39999999999999997</v>
      </c>
      <c r="H3383">
        <f t="shared" si="211"/>
        <v>0.3</v>
      </c>
      <c r="I3383">
        <f t="shared" si="213"/>
        <v>0.44999999999999996</v>
      </c>
      <c r="J3383" s="154"/>
    </row>
    <row r="3384" spans="1:10">
      <c r="A3384" t="s">
        <v>239</v>
      </c>
      <c r="B3384" s="153" t="s">
        <v>3588</v>
      </c>
      <c r="C3384" s="154">
        <v>4.41</v>
      </c>
      <c r="D3384" s="154">
        <v>0.23236000000000001</v>
      </c>
      <c r="E3384" s="154">
        <v>1.2E-2</v>
      </c>
      <c r="F3384" s="155">
        <f t="shared" si="212"/>
        <v>0.72</v>
      </c>
      <c r="G3384">
        <f t="shared" si="210"/>
        <v>0.48</v>
      </c>
      <c r="H3384">
        <f t="shared" si="211"/>
        <v>0.36</v>
      </c>
      <c r="I3384">
        <f t="shared" si="213"/>
        <v>0.54</v>
      </c>
      <c r="J3384" s="154"/>
    </row>
    <row r="3385" spans="1:10">
      <c r="A3385" t="s">
        <v>239</v>
      </c>
      <c r="B3385" s="153" t="s">
        <v>3589</v>
      </c>
      <c r="C3385" s="154">
        <v>5.25</v>
      </c>
      <c r="D3385" s="154">
        <v>0.23236000000000001</v>
      </c>
      <c r="E3385" s="154">
        <v>1.6E-2</v>
      </c>
      <c r="F3385" s="155">
        <f t="shared" si="212"/>
        <v>0.96</v>
      </c>
      <c r="G3385">
        <f t="shared" si="210"/>
        <v>0.6399999999999999</v>
      </c>
      <c r="H3385">
        <f t="shared" si="211"/>
        <v>0.48</v>
      </c>
      <c r="I3385">
        <f t="shared" si="213"/>
        <v>0.72</v>
      </c>
      <c r="J3385" s="154"/>
    </row>
    <row r="3386" spans="1:10">
      <c r="A3386" t="s">
        <v>239</v>
      </c>
      <c r="B3386" s="153" t="s">
        <v>3590</v>
      </c>
      <c r="C3386" s="154">
        <v>6.91</v>
      </c>
      <c r="D3386" s="154">
        <v>0.23236000000000001</v>
      </c>
      <c r="E3386" s="154">
        <v>0.02</v>
      </c>
      <c r="F3386" s="155">
        <f t="shared" si="212"/>
        <v>1.2</v>
      </c>
      <c r="G3386">
        <f t="shared" si="210"/>
        <v>0.79999999999999993</v>
      </c>
      <c r="H3386">
        <f t="shared" si="211"/>
        <v>0.6</v>
      </c>
      <c r="I3386">
        <f t="shared" si="213"/>
        <v>0.89999999999999991</v>
      </c>
      <c r="J3386" s="154"/>
    </row>
    <row r="3387" spans="1:10">
      <c r="A3387" t="s">
        <v>239</v>
      </c>
      <c r="B3387" s="153" t="s">
        <v>3591</v>
      </c>
      <c r="C3387" s="154">
        <v>7.71</v>
      </c>
      <c r="D3387" s="154">
        <v>0.23236000000000001</v>
      </c>
      <c r="E3387" s="154">
        <v>0.02</v>
      </c>
      <c r="F3387" s="155">
        <f t="shared" si="212"/>
        <v>1.2</v>
      </c>
      <c r="G3387">
        <f t="shared" si="210"/>
        <v>0.79999999999999993</v>
      </c>
      <c r="H3387">
        <f t="shared" si="211"/>
        <v>0.6</v>
      </c>
      <c r="I3387">
        <f t="shared" si="213"/>
        <v>0.89999999999999991</v>
      </c>
      <c r="J3387" s="154"/>
    </row>
    <row r="3388" spans="1:10">
      <c r="A3388" t="s">
        <v>239</v>
      </c>
      <c r="B3388" s="153" t="s">
        <v>3592</v>
      </c>
      <c r="C3388" s="154">
        <v>8.51</v>
      </c>
      <c r="D3388" s="154">
        <v>0.23236000000000001</v>
      </c>
      <c r="E3388" s="154">
        <v>2.4E-2</v>
      </c>
      <c r="F3388" s="155">
        <f t="shared" si="212"/>
        <v>1.44</v>
      </c>
      <c r="G3388">
        <f t="shared" si="210"/>
        <v>0.96</v>
      </c>
      <c r="H3388">
        <f t="shared" si="211"/>
        <v>0.72</v>
      </c>
      <c r="I3388">
        <f t="shared" si="213"/>
        <v>1.08</v>
      </c>
      <c r="J3388" s="154"/>
    </row>
    <row r="3389" spans="1:10">
      <c r="A3389" t="s">
        <v>239</v>
      </c>
      <c r="B3389" s="153" t="s">
        <v>3593</v>
      </c>
      <c r="C3389" s="154">
        <v>10.06</v>
      </c>
      <c r="D3389" s="154">
        <v>0.23236000000000001</v>
      </c>
      <c r="E3389" s="154">
        <v>2.8000000000000004E-2</v>
      </c>
      <c r="F3389" s="155">
        <f t="shared" si="212"/>
        <v>1.6800000000000002</v>
      </c>
      <c r="G3389">
        <f t="shared" si="210"/>
        <v>1.1200000000000001</v>
      </c>
      <c r="H3389">
        <f t="shared" si="211"/>
        <v>0.84000000000000008</v>
      </c>
      <c r="I3389">
        <f t="shared" si="213"/>
        <v>1.2600000000000002</v>
      </c>
      <c r="J3389" s="154"/>
    </row>
    <row r="3390" spans="1:10">
      <c r="A3390" t="s">
        <v>239</v>
      </c>
      <c r="B3390" s="153" t="s">
        <v>3594</v>
      </c>
      <c r="C3390" s="154">
        <v>11.57</v>
      </c>
      <c r="D3390" s="154">
        <v>0.23236000000000001</v>
      </c>
      <c r="E3390" s="154">
        <v>3.2000000000000001E-2</v>
      </c>
      <c r="F3390" s="155">
        <f t="shared" si="212"/>
        <v>1.92</v>
      </c>
      <c r="G3390">
        <f t="shared" si="210"/>
        <v>1.2799999999999998</v>
      </c>
      <c r="H3390">
        <f t="shared" si="211"/>
        <v>0.96</v>
      </c>
      <c r="I3390">
        <f t="shared" si="213"/>
        <v>1.44</v>
      </c>
      <c r="J3390" s="154"/>
    </row>
    <row r="3391" spans="1:10">
      <c r="A3391" t="s">
        <v>239</v>
      </c>
      <c r="B3391" s="153" t="s">
        <v>3595</v>
      </c>
      <c r="C3391" s="154">
        <v>1.83</v>
      </c>
      <c r="D3391" s="154">
        <v>0.23549999999999999</v>
      </c>
      <c r="E3391" s="154">
        <v>0.01</v>
      </c>
      <c r="F3391" s="155">
        <f t="shared" si="212"/>
        <v>0.6</v>
      </c>
      <c r="G3391">
        <f t="shared" si="210"/>
        <v>0.39999999999999997</v>
      </c>
      <c r="H3391">
        <f t="shared" si="211"/>
        <v>0.3</v>
      </c>
      <c r="I3391">
        <f t="shared" si="213"/>
        <v>0.44999999999999996</v>
      </c>
      <c r="J3391" s="154"/>
    </row>
    <row r="3392" spans="1:10">
      <c r="A3392" t="s">
        <v>239</v>
      </c>
      <c r="B3392" s="153" t="s">
        <v>3596</v>
      </c>
      <c r="C3392" s="154">
        <v>2.72</v>
      </c>
      <c r="D3392" s="154">
        <v>0.23549999999999999</v>
      </c>
      <c r="E3392" s="154">
        <v>0.01</v>
      </c>
      <c r="F3392" s="155">
        <f t="shared" si="212"/>
        <v>0.6</v>
      </c>
      <c r="G3392">
        <f t="shared" si="210"/>
        <v>0.39999999999999997</v>
      </c>
      <c r="H3392">
        <f t="shared" si="211"/>
        <v>0.3</v>
      </c>
      <c r="I3392">
        <f t="shared" si="213"/>
        <v>0.44999999999999996</v>
      </c>
      <c r="J3392" s="154"/>
    </row>
    <row r="3393" spans="1:10">
      <c r="A3393" t="s">
        <v>239</v>
      </c>
      <c r="B3393" s="153" t="s">
        <v>3597</v>
      </c>
      <c r="C3393" s="154">
        <v>16.03</v>
      </c>
      <c r="D3393" s="154">
        <v>0.23549999999999999</v>
      </c>
      <c r="E3393" s="154">
        <v>4.3999999999999997E-2</v>
      </c>
      <c r="F3393" s="155">
        <f t="shared" si="212"/>
        <v>2.6399999999999997</v>
      </c>
      <c r="G3393">
        <f t="shared" si="210"/>
        <v>1.7599999999999998</v>
      </c>
      <c r="H3393">
        <f t="shared" si="211"/>
        <v>1.3199999999999998</v>
      </c>
      <c r="I3393">
        <f t="shared" si="213"/>
        <v>1.9799999999999998</v>
      </c>
      <c r="J3393" s="154"/>
    </row>
    <row r="3394" spans="1:10">
      <c r="A3394" t="s">
        <v>239</v>
      </c>
      <c r="B3394" s="153" t="s">
        <v>3598</v>
      </c>
      <c r="C3394" s="154">
        <v>20.3</v>
      </c>
      <c r="D3394" s="154">
        <v>0.23549999999999999</v>
      </c>
      <c r="E3394" s="154">
        <v>5.6000000000000008E-2</v>
      </c>
      <c r="F3394" s="155">
        <f t="shared" si="212"/>
        <v>3.3600000000000003</v>
      </c>
      <c r="G3394">
        <f t="shared" ref="G3394:G3457" si="214">40/60*F3394</f>
        <v>2.2400000000000002</v>
      </c>
      <c r="H3394">
        <f t="shared" ref="H3394:H3457" si="215">(30/60*F3394)</f>
        <v>1.6800000000000002</v>
      </c>
      <c r="I3394">
        <f t="shared" si="213"/>
        <v>2.5200000000000005</v>
      </c>
      <c r="J3394" s="154"/>
    </row>
    <row r="3395" spans="1:10">
      <c r="A3395" t="s">
        <v>239</v>
      </c>
      <c r="B3395" s="153" t="s">
        <v>3599</v>
      </c>
      <c r="C3395" s="154">
        <v>23.2</v>
      </c>
      <c r="D3395" s="154">
        <v>0.23549999999999999</v>
      </c>
      <c r="E3395" s="154">
        <v>6.4000000000000001E-2</v>
      </c>
      <c r="F3395" s="155">
        <f t="shared" ref="F3395:F3458" si="216">E3395*60</f>
        <v>3.84</v>
      </c>
      <c r="G3395">
        <f t="shared" si="214"/>
        <v>2.5599999999999996</v>
      </c>
      <c r="H3395">
        <f t="shared" si="215"/>
        <v>1.92</v>
      </c>
      <c r="I3395">
        <f t="shared" ref="I3395:I3458" si="217">45/60*F3395</f>
        <v>2.88</v>
      </c>
      <c r="J3395" s="154"/>
    </row>
    <row r="3396" spans="1:10">
      <c r="A3396" t="s">
        <v>239</v>
      </c>
      <c r="B3396" s="153" t="s">
        <v>3600</v>
      </c>
      <c r="C3396" s="154">
        <v>25.8</v>
      </c>
      <c r="D3396" s="154">
        <v>0.23549999999999999</v>
      </c>
      <c r="E3396" s="154">
        <v>7.1999999999999995E-2</v>
      </c>
      <c r="F3396" s="155">
        <f t="shared" si="216"/>
        <v>4.3199999999999994</v>
      </c>
      <c r="G3396">
        <f t="shared" si="214"/>
        <v>2.8799999999999994</v>
      </c>
      <c r="H3396">
        <f t="shared" si="215"/>
        <v>2.1599999999999997</v>
      </c>
      <c r="I3396">
        <f t="shared" si="217"/>
        <v>3.2399999999999993</v>
      </c>
      <c r="J3396" s="154"/>
    </row>
    <row r="3397" spans="1:10">
      <c r="A3397" t="s">
        <v>239</v>
      </c>
      <c r="B3397" s="153" t="s">
        <v>3601</v>
      </c>
      <c r="C3397" s="154">
        <v>3.6</v>
      </c>
      <c r="D3397" s="154">
        <v>0.23549999999999999</v>
      </c>
      <c r="E3397" s="154">
        <v>1.2E-2</v>
      </c>
      <c r="F3397" s="155">
        <f t="shared" si="216"/>
        <v>0.72</v>
      </c>
      <c r="G3397">
        <f t="shared" si="214"/>
        <v>0.48</v>
      </c>
      <c r="H3397">
        <f t="shared" si="215"/>
        <v>0.36</v>
      </c>
      <c r="I3397">
        <f t="shared" si="217"/>
        <v>0.54</v>
      </c>
      <c r="J3397" s="154"/>
    </row>
    <row r="3398" spans="1:10">
      <c r="A3398" t="s">
        <v>239</v>
      </c>
      <c r="B3398" s="153" t="s">
        <v>3602</v>
      </c>
      <c r="C3398" s="154">
        <v>3.95</v>
      </c>
      <c r="D3398" s="154">
        <v>0.23549999999999999</v>
      </c>
      <c r="E3398" s="154">
        <v>1.2E-2</v>
      </c>
      <c r="F3398" s="155">
        <f t="shared" si="216"/>
        <v>0.72</v>
      </c>
      <c r="G3398">
        <f t="shared" si="214"/>
        <v>0.48</v>
      </c>
      <c r="H3398">
        <f t="shared" si="215"/>
        <v>0.36</v>
      </c>
      <c r="I3398">
        <f t="shared" si="217"/>
        <v>0.54</v>
      </c>
      <c r="J3398" s="154"/>
    </row>
    <row r="3399" spans="1:10">
      <c r="A3399" t="s">
        <v>239</v>
      </c>
      <c r="B3399" s="153" t="s">
        <v>3603</v>
      </c>
      <c r="C3399" s="154">
        <v>4.47</v>
      </c>
      <c r="D3399" s="154">
        <v>0.23549999999999999</v>
      </c>
      <c r="E3399" s="154">
        <v>1.2E-2</v>
      </c>
      <c r="F3399" s="155">
        <f t="shared" si="216"/>
        <v>0.72</v>
      </c>
      <c r="G3399">
        <f t="shared" si="214"/>
        <v>0.48</v>
      </c>
      <c r="H3399">
        <f t="shared" si="215"/>
        <v>0.36</v>
      </c>
      <c r="I3399">
        <f t="shared" si="217"/>
        <v>0.54</v>
      </c>
      <c r="J3399" s="154"/>
    </row>
    <row r="3400" spans="1:10">
      <c r="A3400" t="s">
        <v>239</v>
      </c>
      <c r="B3400" s="153" t="s">
        <v>3604</v>
      </c>
      <c r="C3400" s="154">
        <v>4.99</v>
      </c>
      <c r="D3400" s="154">
        <v>0.23549999999999999</v>
      </c>
      <c r="E3400" s="154">
        <v>1.2E-2</v>
      </c>
      <c r="F3400" s="155">
        <f t="shared" si="216"/>
        <v>0.72</v>
      </c>
      <c r="G3400">
        <f t="shared" si="214"/>
        <v>0.48</v>
      </c>
      <c r="H3400">
        <f t="shared" si="215"/>
        <v>0.36</v>
      </c>
      <c r="I3400">
        <f t="shared" si="217"/>
        <v>0.54</v>
      </c>
      <c r="J3400" s="154"/>
    </row>
    <row r="3401" spans="1:10">
      <c r="A3401" t="s">
        <v>239</v>
      </c>
      <c r="B3401" s="153" t="s">
        <v>3605</v>
      </c>
      <c r="C3401" s="154">
        <v>5.33</v>
      </c>
      <c r="D3401" s="154">
        <v>0.23549999999999999</v>
      </c>
      <c r="E3401" s="154">
        <v>1.6E-2</v>
      </c>
      <c r="F3401" s="155">
        <f t="shared" si="216"/>
        <v>0.96</v>
      </c>
      <c r="G3401">
        <f t="shared" si="214"/>
        <v>0.6399999999999999</v>
      </c>
      <c r="H3401">
        <f t="shared" si="215"/>
        <v>0.48</v>
      </c>
      <c r="I3401">
        <f t="shared" si="217"/>
        <v>0.72</v>
      </c>
      <c r="J3401" s="154"/>
    </row>
    <row r="3402" spans="1:10">
      <c r="A3402" t="s">
        <v>239</v>
      </c>
      <c r="B3402" s="153" t="s">
        <v>3606</v>
      </c>
      <c r="C3402" s="154">
        <v>6.17</v>
      </c>
      <c r="D3402" s="154">
        <v>0.23549999999999999</v>
      </c>
      <c r="E3402" s="154">
        <v>1.6E-2</v>
      </c>
      <c r="F3402" s="155">
        <f t="shared" si="216"/>
        <v>0.96</v>
      </c>
      <c r="G3402">
        <f t="shared" si="214"/>
        <v>0.6399999999999999</v>
      </c>
      <c r="H3402">
        <f t="shared" si="215"/>
        <v>0.48</v>
      </c>
      <c r="I3402">
        <f t="shared" si="217"/>
        <v>0.72</v>
      </c>
      <c r="J3402" s="154"/>
    </row>
    <row r="3403" spans="1:10">
      <c r="A3403" t="s">
        <v>239</v>
      </c>
      <c r="B3403" s="153" t="s">
        <v>3607</v>
      </c>
      <c r="C3403" s="154">
        <v>7</v>
      </c>
      <c r="D3403" s="154">
        <v>0.23549999999999999</v>
      </c>
      <c r="E3403" s="154">
        <v>0.02</v>
      </c>
      <c r="F3403" s="155">
        <f t="shared" si="216"/>
        <v>1.2</v>
      </c>
      <c r="G3403">
        <f t="shared" si="214"/>
        <v>0.79999999999999993</v>
      </c>
      <c r="H3403">
        <f t="shared" si="215"/>
        <v>0.6</v>
      </c>
      <c r="I3403">
        <f t="shared" si="217"/>
        <v>0.89999999999999991</v>
      </c>
      <c r="J3403" s="154"/>
    </row>
    <row r="3404" spans="1:10">
      <c r="A3404" t="s">
        <v>239</v>
      </c>
      <c r="B3404" s="153" t="s">
        <v>3608</v>
      </c>
      <c r="C3404" s="154">
        <v>7.82</v>
      </c>
      <c r="D3404" s="154">
        <v>0.23549999999999999</v>
      </c>
      <c r="E3404" s="154">
        <v>0.02</v>
      </c>
      <c r="F3404" s="155">
        <f t="shared" si="216"/>
        <v>1.2</v>
      </c>
      <c r="G3404">
        <f t="shared" si="214"/>
        <v>0.79999999999999993</v>
      </c>
      <c r="H3404">
        <f t="shared" si="215"/>
        <v>0.6</v>
      </c>
      <c r="I3404">
        <f t="shared" si="217"/>
        <v>0.89999999999999991</v>
      </c>
      <c r="J3404" s="154"/>
    </row>
    <row r="3405" spans="1:10">
      <c r="A3405" t="s">
        <v>239</v>
      </c>
      <c r="B3405" s="153" t="s">
        <v>3609</v>
      </c>
      <c r="C3405" s="154">
        <v>8.6300000000000008</v>
      </c>
      <c r="D3405" s="154">
        <v>0.23549999999999999</v>
      </c>
      <c r="E3405" s="154">
        <v>2.4E-2</v>
      </c>
      <c r="F3405" s="155">
        <f t="shared" si="216"/>
        <v>1.44</v>
      </c>
      <c r="G3405">
        <f t="shared" si="214"/>
        <v>0.96</v>
      </c>
      <c r="H3405">
        <f t="shared" si="215"/>
        <v>0.72</v>
      </c>
      <c r="I3405">
        <f t="shared" si="217"/>
        <v>1.08</v>
      </c>
      <c r="J3405" s="154"/>
    </row>
    <row r="3406" spans="1:10">
      <c r="A3406" t="s">
        <v>239</v>
      </c>
      <c r="B3406" s="153" t="s">
        <v>3610</v>
      </c>
      <c r="C3406" s="154">
        <v>9.43</v>
      </c>
      <c r="D3406" s="154">
        <v>0.23549999999999999</v>
      </c>
      <c r="E3406" s="154">
        <v>2.8000000000000004E-2</v>
      </c>
      <c r="F3406" s="155">
        <f t="shared" si="216"/>
        <v>1.6800000000000002</v>
      </c>
      <c r="G3406">
        <f t="shared" si="214"/>
        <v>1.1200000000000001</v>
      </c>
      <c r="H3406">
        <f t="shared" si="215"/>
        <v>0.84000000000000008</v>
      </c>
      <c r="I3406">
        <f t="shared" si="217"/>
        <v>1.2600000000000002</v>
      </c>
      <c r="J3406" s="154"/>
    </row>
    <row r="3407" spans="1:10">
      <c r="A3407" t="s">
        <v>239</v>
      </c>
      <c r="B3407" s="153" t="s">
        <v>3611</v>
      </c>
      <c r="C3407" s="154">
        <v>11.4</v>
      </c>
      <c r="D3407" s="154">
        <v>0.23549999999999999</v>
      </c>
      <c r="E3407" s="154">
        <v>3.2000000000000001E-2</v>
      </c>
      <c r="F3407" s="155">
        <f t="shared" si="216"/>
        <v>1.92</v>
      </c>
      <c r="G3407">
        <f t="shared" si="214"/>
        <v>1.2799999999999998</v>
      </c>
      <c r="H3407">
        <f t="shared" si="215"/>
        <v>0.96</v>
      </c>
      <c r="I3407">
        <f t="shared" si="217"/>
        <v>1.44</v>
      </c>
      <c r="J3407" s="154"/>
    </row>
    <row r="3408" spans="1:10">
      <c r="A3408" t="s">
        <v>239</v>
      </c>
      <c r="B3408" s="153" t="s">
        <v>3612</v>
      </c>
      <c r="C3408" s="154">
        <v>10.98</v>
      </c>
      <c r="D3408" s="154">
        <v>0.23549999999999999</v>
      </c>
      <c r="E3408" s="154">
        <v>3.2000000000000001E-2</v>
      </c>
      <c r="F3408" s="155">
        <f t="shared" si="216"/>
        <v>1.92</v>
      </c>
      <c r="G3408">
        <f t="shared" si="214"/>
        <v>1.2799999999999998</v>
      </c>
      <c r="H3408">
        <f t="shared" si="215"/>
        <v>0.96</v>
      </c>
      <c r="I3408">
        <f t="shared" si="217"/>
        <v>1.44</v>
      </c>
      <c r="J3408" s="154"/>
    </row>
    <row r="3409" spans="1:10">
      <c r="A3409" t="s">
        <v>239</v>
      </c>
      <c r="B3409" s="153" t="s">
        <v>3613</v>
      </c>
      <c r="C3409" s="154">
        <v>11.74</v>
      </c>
      <c r="D3409" s="154">
        <v>0.23549999999999999</v>
      </c>
      <c r="E3409" s="154">
        <v>3.2000000000000001E-2</v>
      </c>
      <c r="F3409" s="155">
        <f t="shared" si="216"/>
        <v>1.92</v>
      </c>
      <c r="G3409">
        <f t="shared" si="214"/>
        <v>1.2799999999999998</v>
      </c>
      <c r="H3409">
        <f t="shared" si="215"/>
        <v>0.96</v>
      </c>
      <c r="I3409">
        <f t="shared" si="217"/>
        <v>1.44</v>
      </c>
      <c r="J3409" s="154"/>
    </row>
    <row r="3410" spans="1:10">
      <c r="A3410" t="s">
        <v>239</v>
      </c>
      <c r="B3410" s="153" t="s">
        <v>3614</v>
      </c>
      <c r="C3410" s="154">
        <v>13.6</v>
      </c>
      <c r="D3410" s="154">
        <v>0.23549999999999999</v>
      </c>
      <c r="E3410" s="154">
        <v>0.04</v>
      </c>
      <c r="F3410" s="155">
        <f t="shared" si="216"/>
        <v>2.4</v>
      </c>
      <c r="G3410">
        <f t="shared" si="214"/>
        <v>1.5999999999999999</v>
      </c>
      <c r="H3410">
        <f t="shared" si="215"/>
        <v>1.2</v>
      </c>
      <c r="I3410">
        <f t="shared" si="217"/>
        <v>1.7999999999999998</v>
      </c>
      <c r="J3410" s="154"/>
    </row>
    <row r="3411" spans="1:10">
      <c r="A3411" t="s">
        <v>239</v>
      </c>
      <c r="B3411" s="153" t="s">
        <v>3615</v>
      </c>
      <c r="C3411" s="154">
        <v>13.22</v>
      </c>
      <c r="D3411" s="154">
        <v>0.23549999999999999</v>
      </c>
      <c r="E3411" s="154">
        <v>3.5999999999999997E-2</v>
      </c>
      <c r="F3411" s="155">
        <f t="shared" si="216"/>
        <v>2.1599999999999997</v>
      </c>
      <c r="G3411">
        <f t="shared" si="214"/>
        <v>1.4399999999999997</v>
      </c>
      <c r="H3411">
        <f t="shared" si="215"/>
        <v>1.0799999999999998</v>
      </c>
      <c r="I3411">
        <f t="shared" si="217"/>
        <v>1.6199999999999997</v>
      </c>
      <c r="J3411" s="154"/>
    </row>
    <row r="3412" spans="1:10">
      <c r="A3412" t="s">
        <v>239</v>
      </c>
      <c r="B3412" s="153" t="s">
        <v>3616</v>
      </c>
      <c r="C3412" s="154">
        <v>14.65</v>
      </c>
      <c r="D3412" s="154">
        <v>0.23549999999999999</v>
      </c>
      <c r="E3412" s="154">
        <v>0.04</v>
      </c>
      <c r="F3412" s="155">
        <f t="shared" si="216"/>
        <v>2.4</v>
      </c>
      <c r="G3412">
        <f t="shared" si="214"/>
        <v>1.5999999999999999</v>
      </c>
      <c r="H3412">
        <f t="shared" si="215"/>
        <v>1.2</v>
      </c>
      <c r="I3412">
        <f t="shared" si="217"/>
        <v>1.7999999999999998</v>
      </c>
      <c r="J3412" s="154"/>
    </row>
    <row r="3413" spans="1:10">
      <c r="A3413" t="s">
        <v>239</v>
      </c>
      <c r="B3413" s="153" t="s">
        <v>3617</v>
      </c>
      <c r="C3413" s="154">
        <v>16.399999999999999</v>
      </c>
      <c r="D3413" s="154">
        <v>0.23549999999999999</v>
      </c>
      <c r="E3413" s="154">
        <v>4.3999999999999997E-2</v>
      </c>
      <c r="F3413" s="155">
        <f t="shared" si="216"/>
        <v>2.6399999999999997</v>
      </c>
      <c r="G3413">
        <f t="shared" si="214"/>
        <v>1.7599999999999998</v>
      </c>
      <c r="H3413">
        <f t="shared" si="215"/>
        <v>1.3199999999999998</v>
      </c>
      <c r="I3413">
        <f t="shared" si="217"/>
        <v>1.9799999999999998</v>
      </c>
      <c r="J3413" s="154"/>
    </row>
    <row r="3414" spans="1:10">
      <c r="A3414" t="s">
        <v>239</v>
      </c>
      <c r="B3414" s="153" t="s">
        <v>3618</v>
      </c>
      <c r="C3414" s="154">
        <v>1.85</v>
      </c>
      <c r="D3414" s="154">
        <v>0.23863999999999999</v>
      </c>
      <c r="E3414" s="154">
        <v>0.01</v>
      </c>
      <c r="F3414" s="155">
        <f t="shared" si="216"/>
        <v>0.6</v>
      </c>
      <c r="G3414">
        <f t="shared" si="214"/>
        <v>0.39999999999999997</v>
      </c>
      <c r="H3414">
        <f t="shared" si="215"/>
        <v>0.3</v>
      </c>
      <c r="I3414">
        <f t="shared" si="217"/>
        <v>0.44999999999999996</v>
      </c>
      <c r="J3414" s="154"/>
    </row>
    <row r="3415" spans="1:10">
      <c r="A3415" t="s">
        <v>239</v>
      </c>
      <c r="B3415" s="153" t="s">
        <v>3619</v>
      </c>
      <c r="C3415" s="154">
        <v>2.76</v>
      </c>
      <c r="D3415" s="154">
        <v>0.23863999999999999</v>
      </c>
      <c r="E3415" s="154">
        <v>0.01</v>
      </c>
      <c r="F3415" s="155">
        <f t="shared" si="216"/>
        <v>0.6</v>
      </c>
      <c r="G3415">
        <f t="shared" si="214"/>
        <v>0.39999999999999997</v>
      </c>
      <c r="H3415">
        <f t="shared" si="215"/>
        <v>0.3</v>
      </c>
      <c r="I3415">
        <f t="shared" si="217"/>
        <v>0.44999999999999996</v>
      </c>
      <c r="J3415" s="154"/>
    </row>
    <row r="3416" spans="1:10">
      <c r="A3416" t="s">
        <v>239</v>
      </c>
      <c r="B3416" s="153" t="s">
        <v>3620</v>
      </c>
      <c r="C3416" s="154">
        <v>16.28</v>
      </c>
      <c r="D3416" s="154">
        <v>0.23863999999999999</v>
      </c>
      <c r="E3416" s="154">
        <v>4.3999999999999997E-2</v>
      </c>
      <c r="F3416" s="155">
        <f t="shared" si="216"/>
        <v>2.6399999999999997</v>
      </c>
      <c r="G3416">
        <f t="shared" si="214"/>
        <v>1.7599999999999998</v>
      </c>
      <c r="H3416">
        <f t="shared" si="215"/>
        <v>1.3199999999999998</v>
      </c>
      <c r="I3416">
        <f t="shared" si="217"/>
        <v>1.9799999999999998</v>
      </c>
      <c r="J3416" s="154"/>
    </row>
    <row r="3417" spans="1:10">
      <c r="A3417" t="s">
        <v>239</v>
      </c>
      <c r="B3417" s="153" t="s">
        <v>3621</v>
      </c>
      <c r="C3417" s="154">
        <v>3.65</v>
      </c>
      <c r="D3417" s="154">
        <v>0.23863999999999999</v>
      </c>
      <c r="E3417" s="154">
        <v>1.2E-2</v>
      </c>
      <c r="F3417" s="155">
        <f t="shared" si="216"/>
        <v>0.72</v>
      </c>
      <c r="G3417">
        <f t="shared" si="214"/>
        <v>0.48</v>
      </c>
      <c r="H3417">
        <f t="shared" si="215"/>
        <v>0.36</v>
      </c>
      <c r="I3417">
        <f t="shared" si="217"/>
        <v>0.54</v>
      </c>
      <c r="J3417" s="154"/>
    </row>
    <row r="3418" spans="1:10">
      <c r="A3418" t="s">
        <v>239</v>
      </c>
      <c r="B3418" s="153" t="s">
        <v>3622</v>
      </c>
      <c r="C3418" s="154">
        <v>4.53</v>
      </c>
      <c r="D3418" s="154">
        <v>0.23863999999999999</v>
      </c>
      <c r="E3418" s="154">
        <v>1.2E-2</v>
      </c>
      <c r="F3418" s="155">
        <f t="shared" si="216"/>
        <v>0.72</v>
      </c>
      <c r="G3418">
        <f t="shared" si="214"/>
        <v>0.48</v>
      </c>
      <c r="H3418">
        <f t="shared" si="215"/>
        <v>0.36</v>
      </c>
      <c r="I3418">
        <f t="shared" si="217"/>
        <v>0.54</v>
      </c>
      <c r="J3418" s="154"/>
    </row>
    <row r="3419" spans="1:10">
      <c r="A3419" t="s">
        <v>239</v>
      </c>
      <c r="B3419" s="153" t="s">
        <v>3623</v>
      </c>
      <c r="C3419" s="154">
        <v>5.4</v>
      </c>
      <c r="D3419" s="154">
        <v>0.23863999999999999</v>
      </c>
      <c r="E3419" s="154">
        <v>1.6E-2</v>
      </c>
      <c r="F3419" s="155">
        <f t="shared" si="216"/>
        <v>0.96</v>
      </c>
      <c r="G3419">
        <f t="shared" si="214"/>
        <v>0.6399999999999999</v>
      </c>
      <c r="H3419">
        <f t="shared" si="215"/>
        <v>0.48</v>
      </c>
      <c r="I3419">
        <f t="shared" si="217"/>
        <v>0.72</v>
      </c>
      <c r="J3419" s="154"/>
    </row>
    <row r="3420" spans="1:10">
      <c r="A3420" t="s">
        <v>239</v>
      </c>
      <c r="B3420" s="153" t="s">
        <v>3624</v>
      </c>
      <c r="C3420" s="154">
        <v>7.1</v>
      </c>
      <c r="D3420" s="154">
        <v>0.23863999999999999</v>
      </c>
      <c r="E3420" s="154">
        <v>0.02</v>
      </c>
      <c r="F3420" s="155">
        <f t="shared" si="216"/>
        <v>1.2</v>
      </c>
      <c r="G3420">
        <f t="shared" si="214"/>
        <v>0.79999999999999993</v>
      </c>
      <c r="H3420">
        <f t="shared" si="215"/>
        <v>0.6</v>
      </c>
      <c r="I3420">
        <f t="shared" si="217"/>
        <v>0.89999999999999991</v>
      </c>
      <c r="J3420" s="154"/>
    </row>
    <row r="3421" spans="1:10">
      <c r="A3421" t="s">
        <v>239</v>
      </c>
      <c r="B3421" s="153" t="s">
        <v>3625</v>
      </c>
      <c r="C3421" s="154">
        <v>7.94</v>
      </c>
      <c r="D3421" s="154">
        <v>0.23863999999999999</v>
      </c>
      <c r="E3421" s="154">
        <v>2.4E-2</v>
      </c>
      <c r="F3421" s="155">
        <f t="shared" si="216"/>
        <v>1.44</v>
      </c>
      <c r="G3421">
        <f t="shared" si="214"/>
        <v>0.96</v>
      </c>
      <c r="H3421">
        <f t="shared" si="215"/>
        <v>0.72</v>
      </c>
      <c r="I3421">
        <f t="shared" si="217"/>
        <v>1.08</v>
      </c>
      <c r="J3421" s="154"/>
    </row>
    <row r="3422" spans="1:10">
      <c r="A3422" t="s">
        <v>239</v>
      </c>
      <c r="B3422" s="153" t="s">
        <v>3626</v>
      </c>
      <c r="C3422" s="154">
        <v>8.76</v>
      </c>
      <c r="D3422" s="154">
        <v>0.23863999999999999</v>
      </c>
      <c r="E3422" s="154">
        <v>2.4E-2</v>
      </c>
      <c r="F3422" s="155">
        <f t="shared" si="216"/>
        <v>1.44</v>
      </c>
      <c r="G3422">
        <f t="shared" si="214"/>
        <v>0.96</v>
      </c>
      <c r="H3422">
        <f t="shared" si="215"/>
        <v>0.72</v>
      </c>
      <c r="I3422">
        <f t="shared" si="217"/>
        <v>1.08</v>
      </c>
      <c r="J3422" s="154"/>
    </row>
    <row r="3423" spans="1:10">
      <c r="A3423" t="s">
        <v>239</v>
      </c>
      <c r="B3423" s="153" t="s">
        <v>3627</v>
      </c>
      <c r="C3423" s="154">
        <v>10.36</v>
      </c>
      <c r="D3423" s="154">
        <v>0.23863999999999999</v>
      </c>
      <c r="E3423" s="154">
        <v>2.8000000000000004E-2</v>
      </c>
      <c r="F3423" s="155">
        <f t="shared" si="216"/>
        <v>1.6800000000000002</v>
      </c>
      <c r="G3423">
        <f t="shared" si="214"/>
        <v>1.1200000000000001</v>
      </c>
      <c r="H3423">
        <f t="shared" si="215"/>
        <v>0.84000000000000008</v>
      </c>
      <c r="I3423">
        <f t="shared" si="217"/>
        <v>1.2600000000000002</v>
      </c>
      <c r="J3423" s="154"/>
    </row>
    <row r="3424" spans="1:10">
      <c r="A3424" t="s">
        <v>239</v>
      </c>
      <c r="B3424" s="153" t="s">
        <v>3628</v>
      </c>
      <c r="C3424" s="154">
        <v>11.14</v>
      </c>
      <c r="D3424" s="154">
        <v>0.23863999999999999</v>
      </c>
      <c r="E3424" s="154">
        <v>3.2000000000000001E-2</v>
      </c>
      <c r="F3424" s="155">
        <f t="shared" si="216"/>
        <v>1.92</v>
      </c>
      <c r="G3424">
        <f t="shared" si="214"/>
        <v>1.2799999999999998</v>
      </c>
      <c r="H3424">
        <f t="shared" si="215"/>
        <v>0.96</v>
      </c>
      <c r="I3424">
        <f t="shared" si="217"/>
        <v>1.44</v>
      </c>
      <c r="J3424" s="154"/>
    </row>
    <row r="3425" spans="1:10">
      <c r="A3425" t="s">
        <v>239</v>
      </c>
      <c r="B3425" s="153" t="s">
        <v>3629</v>
      </c>
      <c r="C3425" s="154">
        <v>11.91</v>
      </c>
      <c r="D3425" s="154">
        <v>0.23863999999999999</v>
      </c>
      <c r="E3425" s="154">
        <v>3.2000000000000001E-2</v>
      </c>
      <c r="F3425" s="155">
        <f t="shared" si="216"/>
        <v>1.92</v>
      </c>
      <c r="G3425">
        <f t="shared" si="214"/>
        <v>1.2799999999999998</v>
      </c>
      <c r="H3425">
        <f t="shared" si="215"/>
        <v>0.96</v>
      </c>
      <c r="I3425">
        <f t="shared" si="217"/>
        <v>1.44</v>
      </c>
      <c r="J3425" s="154"/>
    </row>
    <row r="3426" spans="1:10">
      <c r="A3426" t="s">
        <v>239</v>
      </c>
      <c r="B3426" s="153" t="s">
        <v>3630</v>
      </c>
      <c r="C3426" s="154">
        <v>12.67</v>
      </c>
      <c r="D3426" s="154">
        <v>0.23863999999999999</v>
      </c>
      <c r="E3426" s="154">
        <v>3.5999999999999997E-2</v>
      </c>
      <c r="F3426" s="155">
        <f t="shared" si="216"/>
        <v>2.1599999999999997</v>
      </c>
      <c r="G3426">
        <f t="shared" si="214"/>
        <v>1.4399999999999997</v>
      </c>
      <c r="H3426">
        <f t="shared" si="215"/>
        <v>1.0799999999999998</v>
      </c>
      <c r="I3426">
        <f t="shared" si="217"/>
        <v>1.6199999999999997</v>
      </c>
      <c r="J3426" s="154"/>
    </row>
    <row r="3427" spans="1:10">
      <c r="A3427" t="s">
        <v>239</v>
      </c>
      <c r="B3427" s="153" t="s">
        <v>3631</v>
      </c>
      <c r="C3427" s="154">
        <v>13.42</v>
      </c>
      <c r="D3427" s="154">
        <v>0.23863999999999999</v>
      </c>
      <c r="E3427" s="154">
        <v>3.5999999999999997E-2</v>
      </c>
      <c r="F3427" s="155">
        <f t="shared" si="216"/>
        <v>2.1599999999999997</v>
      </c>
      <c r="G3427">
        <f t="shared" si="214"/>
        <v>1.4399999999999997</v>
      </c>
      <c r="H3427">
        <f t="shared" si="215"/>
        <v>1.0799999999999998</v>
      </c>
      <c r="I3427">
        <f t="shared" si="217"/>
        <v>1.6199999999999997</v>
      </c>
      <c r="J3427" s="154"/>
    </row>
    <row r="3428" spans="1:10">
      <c r="A3428" t="s">
        <v>239</v>
      </c>
      <c r="B3428" s="153" t="s">
        <v>3632</v>
      </c>
      <c r="C3428" s="154">
        <v>2.2200000000000002</v>
      </c>
      <c r="D3428" s="154">
        <v>0.238954</v>
      </c>
      <c r="E3428" s="154">
        <v>0.01</v>
      </c>
      <c r="F3428" s="155">
        <f t="shared" si="216"/>
        <v>0.6</v>
      </c>
      <c r="G3428">
        <f t="shared" si="214"/>
        <v>0.39999999999999997</v>
      </c>
      <c r="H3428">
        <f t="shared" si="215"/>
        <v>0.3</v>
      </c>
      <c r="I3428">
        <f t="shared" si="217"/>
        <v>0.44999999999999996</v>
      </c>
      <c r="J3428" s="154"/>
    </row>
    <row r="3429" spans="1:10">
      <c r="A3429" t="s">
        <v>239</v>
      </c>
      <c r="B3429" s="153" t="s">
        <v>3633</v>
      </c>
      <c r="C3429" s="154">
        <v>2.76</v>
      </c>
      <c r="D3429" s="154">
        <v>0.238954</v>
      </c>
      <c r="E3429" s="154">
        <v>0.01</v>
      </c>
      <c r="F3429" s="155">
        <f t="shared" si="216"/>
        <v>0.6</v>
      </c>
      <c r="G3429">
        <f t="shared" si="214"/>
        <v>0.39999999999999997</v>
      </c>
      <c r="H3429">
        <f t="shared" si="215"/>
        <v>0.3</v>
      </c>
      <c r="I3429">
        <f t="shared" si="217"/>
        <v>0.44999999999999996</v>
      </c>
      <c r="J3429" s="154"/>
    </row>
    <row r="3430" spans="1:10">
      <c r="A3430" t="s">
        <v>239</v>
      </c>
      <c r="B3430" s="153" t="s">
        <v>3634</v>
      </c>
      <c r="C3430" s="154">
        <v>16.3</v>
      </c>
      <c r="D3430" s="154">
        <v>0.238954</v>
      </c>
      <c r="E3430" s="154">
        <v>4.3999999999999997E-2</v>
      </c>
      <c r="F3430" s="155">
        <f t="shared" si="216"/>
        <v>2.6399999999999997</v>
      </c>
      <c r="G3430">
        <f t="shared" si="214"/>
        <v>1.7599999999999998</v>
      </c>
      <c r="H3430">
        <f t="shared" si="215"/>
        <v>1.3199999999999998</v>
      </c>
      <c r="I3430">
        <f t="shared" si="217"/>
        <v>1.9799999999999998</v>
      </c>
      <c r="J3430" s="154"/>
    </row>
    <row r="3431" spans="1:10">
      <c r="A3431" t="s">
        <v>239</v>
      </c>
      <c r="B3431" s="153" t="s">
        <v>3635</v>
      </c>
      <c r="C3431" s="154">
        <v>17.7</v>
      </c>
      <c r="D3431" s="154">
        <v>0.238954</v>
      </c>
      <c r="E3431" s="154">
        <v>4.8000000000000001E-2</v>
      </c>
      <c r="F3431" s="155">
        <f t="shared" si="216"/>
        <v>2.88</v>
      </c>
      <c r="G3431">
        <f t="shared" si="214"/>
        <v>1.92</v>
      </c>
      <c r="H3431">
        <f t="shared" si="215"/>
        <v>1.44</v>
      </c>
      <c r="I3431">
        <f t="shared" si="217"/>
        <v>2.16</v>
      </c>
      <c r="J3431" s="154"/>
    </row>
    <row r="3432" spans="1:10">
      <c r="A3432" t="s">
        <v>239</v>
      </c>
      <c r="B3432" s="153" t="s">
        <v>3636</v>
      </c>
      <c r="C3432" s="154">
        <v>19.600000000000001</v>
      </c>
      <c r="D3432" s="154">
        <v>0.238954</v>
      </c>
      <c r="E3432" s="154">
        <v>5.6000000000000008E-2</v>
      </c>
      <c r="F3432" s="155">
        <f t="shared" si="216"/>
        <v>3.3600000000000003</v>
      </c>
      <c r="G3432">
        <f t="shared" si="214"/>
        <v>2.2400000000000002</v>
      </c>
      <c r="H3432">
        <f t="shared" si="215"/>
        <v>1.6800000000000002</v>
      </c>
      <c r="I3432">
        <f t="shared" si="217"/>
        <v>2.5200000000000005</v>
      </c>
      <c r="J3432" s="154"/>
    </row>
    <row r="3433" spans="1:10">
      <c r="A3433" t="s">
        <v>239</v>
      </c>
      <c r="B3433" s="153" t="s">
        <v>3637</v>
      </c>
      <c r="C3433" s="154">
        <v>21.7</v>
      </c>
      <c r="D3433" s="154">
        <v>0.238954</v>
      </c>
      <c r="E3433" s="154">
        <v>0.06</v>
      </c>
      <c r="F3433" s="155">
        <f t="shared" si="216"/>
        <v>3.5999999999999996</v>
      </c>
      <c r="G3433">
        <f t="shared" si="214"/>
        <v>2.3999999999999995</v>
      </c>
      <c r="H3433">
        <f t="shared" si="215"/>
        <v>1.7999999999999998</v>
      </c>
      <c r="I3433">
        <f t="shared" si="217"/>
        <v>2.6999999999999997</v>
      </c>
      <c r="J3433" s="154"/>
    </row>
    <row r="3434" spans="1:10">
      <c r="A3434" t="s">
        <v>239</v>
      </c>
      <c r="B3434" s="153" t="s">
        <v>3638</v>
      </c>
      <c r="C3434" s="154">
        <v>3.65</v>
      </c>
      <c r="D3434" s="154">
        <v>0.238954</v>
      </c>
      <c r="E3434" s="154">
        <v>1.2E-2</v>
      </c>
      <c r="F3434" s="155">
        <f t="shared" si="216"/>
        <v>0.72</v>
      </c>
      <c r="G3434">
        <f t="shared" si="214"/>
        <v>0.48</v>
      </c>
      <c r="H3434">
        <f t="shared" si="215"/>
        <v>0.36</v>
      </c>
      <c r="I3434">
        <f t="shared" si="217"/>
        <v>0.54</v>
      </c>
      <c r="J3434" s="154"/>
    </row>
    <row r="3435" spans="1:10">
      <c r="A3435" t="s">
        <v>239</v>
      </c>
      <c r="B3435" s="153" t="s">
        <v>3639</v>
      </c>
      <c r="C3435" s="154">
        <v>4.54</v>
      </c>
      <c r="D3435" s="154">
        <v>0.238954</v>
      </c>
      <c r="E3435" s="154">
        <v>1.2E-2</v>
      </c>
      <c r="F3435" s="155">
        <f t="shared" si="216"/>
        <v>0.72</v>
      </c>
      <c r="G3435">
        <f t="shared" si="214"/>
        <v>0.48</v>
      </c>
      <c r="H3435">
        <f t="shared" si="215"/>
        <v>0.36</v>
      </c>
      <c r="I3435">
        <f t="shared" si="217"/>
        <v>0.54</v>
      </c>
      <c r="J3435" s="154"/>
    </row>
    <row r="3436" spans="1:10">
      <c r="A3436" t="s">
        <v>239</v>
      </c>
      <c r="B3436" s="153" t="s">
        <v>3640</v>
      </c>
      <c r="C3436" s="154">
        <v>5.24</v>
      </c>
      <c r="D3436" s="154">
        <v>0.238954</v>
      </c>
      <c r="E3436" s="154">
        <v>1.6E-2</v>
      </c>
      <c r="F3436" s="155">
        <f t="shared" si="216"/>
        <v>0.96</v>
      </c>
      <c r="G3436">
        <f t="shared" si="214"/>
        <v>0.6399999999999999</v>
      </c>
      <c r="H3436">
        <f t="shared" si="215"/>
        <v>0.48</v>
      </c>
      <c r="I3436">
        <f t="shared" si="217"/>
        <v>0.72</v>
      </c>
      <c r="J3436" s="154"/>
    </row>
    <row r="3437" spans="1:10">
      <c r="A3437" t="s">
        <v>239</v>
      </c>
      <c r="B3437" s="153" t="s">
        <v>3641</v>
      </c>
      <c r="C3437" s="154">
        <v>5.41</v>
      </c>
      <c r="D3437" s="154">
        <v>0.238954</v>
      </c>
      <c r="E3437" s="154">
        <v>1.6E-2</v>
      </c>
      <c r="F3437" s="155">
        <f t="shared" si="216"/>
        <v>0.96</v>
      </c>
      <c r="G3437">
        <f t="shared" si="214"/>
        <v>0.6399999999999999</v>
      </c>
      <c r="H3437">
        <f t="shared" si="215"/>
        <v>0.48</v>
      </c>
      <c r="I3437">
        <f t="shared" si="217"/>
        <v>0.72</v>
      </c>
      <c r="J3437" s="154"/>
    </row>
    <row r="3438" spans="1:10">
      <c r="A3438" t="s">
        <v>239</v>
      </c>
      <c r="B3438" s="153" t="s">
        <v>3642</v>
      </c>
      <c r="C3438" s="154">
        <v>5.75</v>
      </c>
      <c r="D3438" s="154">
        <v>0.238954</v>
      </c>
      <c r="E3438" s="154">
        <v>1.6E-2</v>
      </c>
      <c r="F3438" s="155">
        <f t="shared" si="216"/>
        <v>0.96</v>
      </c>
      <c r="G3438">
        <f t="shared" si="214"/>
        <v>0.6399999999999999</v>
      </c>
      <c r="H3438">
        <f t="shared" si="215"/>
        <v>0.48</v>
      </c>
      <c r="I3438">
        <f t="shared" si="217"/>
        <v>0.72</v>
      </c>
      <c r="J3438" s="154"/>
    </row>
    <row r="3439" spans="1:10">
      <c r="A3439" t="s">
        <v>239</v>
      </c>
      <c r="B3439" s="153" t="s">
        <v>3643</v>
      </c>
      <c r="C3439" s="154">
        <v>6.27</v>
      </c>
      <c r="D3439" s="154">
        <v>0.238954</v>
      </c>
      <c r="E3439" s="154">
        <v>1.6E-2</v>
      </c>
      <c r="F3439" s="155">
        <f t="shared" si="216"/>
        <v>0.96</v>
      </c>
      <c r="G3439">
        <f t="shared" si="214"/>
        <v>0.6399999999999999</v>
      </c>
      <c r="H3439">
        <f t="shared" si="215"/>
        <v>0.48</v>
      </c>
      <c r="I3439">
        <f t="shared" si="217"/>
        <v>0.72</v>
      </c>
      <c r="J3439" s="154"/>
    </row>
    <row r="3440" spans="1:10">
      <c r="A3440" t="s">
        <v>239</v>
      </c>
      <c r="B3440" s="153" t="s">
        <v>3644</v>
      </c>
      <c r="C3440" s="154">
        <v>6.44</v>
      </c>
      <c r="D3440" s="154">
        <v>0.238954</v>
      </c>
      <c r="E3440" s="154">
        <v>0.02</v>
      </c>
      <c r="F3440" s="155">
        <f t="shared" si="216"/>
        <v>1.2</v>
      </c>
      <c r="G3440">
        <f t="shared" si="214"/>
        <v>0.79999999999999993</v>
      </c>
      <c r="H3440">
        <f t="shared" si="215"/>
        <v>0.6</v>
      </c>
      <c r="I3440">
        <f t="shared" si="217"/>
        <v>0.89999999999999991</v>
      </c>
      <c r="J3440" s="154"/>
    </row>
    <row r="3441" spans="1:10">
      <c r="A3441" t="s">
        <v>239</v>
      </c>
      <c r="B3441" s="153" t="s">
        <v>3645</v>
      </c>
      <c r="C3441" s="154">
        <v>7.11</v>
      </c>
      <c r="D3441" s="154">
        <v>0.238954</v>
      </c>
      <c r="E3441" s="154">
        <v>0.02</v>
      </c>
      <c r="F3441" s="155">
        <f t="shared" si="216"/>
        <v>1.2</v>
      </c>
      <c r="G3441">
        <f t="shared" si="214"/>
        <v>0.79999999999999993</v>
      </c>
      <c r="H3441">
        <f t="shared" si="215"/>
        <v>0.6</v>
      </c>
      <c r="I3441">
        <f t="shared" si="217"/>
        <v>0.89999999999999991</v>
      </c>
      <c r="J3441" s="154"/>
    </row>
    <row r="3442" spans="1:10">
      <c r="A3442" t="s">
        <v>239</v>
      </c>
      <c r="B3442" s="153" t="s">
        <v>3646</v>
      </c>
      <c r="C3442" s="154">
        <v>7.95</v>
      </c>
      <c r="D3442" s="154">
        <v>0.238954</v>
      </c>
      <c r="E3442" s="154">
        <v>2.4E-2</v>
      </c>
      <c r="F3442" s="155">
        <f t="shared" si="216"/>
        <v>1.44</v>
      </c>
      <c r="G3442">
        <f t="shared" si="214"/>
        <v>0.96</v>
      </c>
      <c r="H3442">
        <f t="shared" si="215"/>
        <v>0.72</v>
      </c>
      <c r="I3442">
        <f t="shared" si="217"/>
        <v>1.08</v>
      </c>
      <c r="J3442" s="154"/>
    </row>
    <row r="3443" spans="1:10">
      <c r="A3443" t="s">
        <v>239</v>
      </c>
      <c r="B3443" s="153" t="s">
        <v>3647</v>
      </c>
      <c r="C3443" s="154">
        <v>8.77</v>
      </c>
      <c r="D3443" s="154">
        <v>0.238954</v>
      </c>
      <c r="E3443" s="154">
        <v>2.4E-2</v>
      </c>
      <c r="F3443" s="155">
        <f t="shared" si="216"/>
        <v>1.44</v>
      </c>
      <c r="G3443">
        <f t="shared" si="214"/>
        <v>0.96</v>
      </c>
      <c r="H3443">
        <f t="shared" si="215"/>
        <v>0.72</v>
      </c>
      <c r="I3443">
        <f t="shared" si="217"/>
        <v>1.08</v>
      </c>
      <c r="J3443" s="154"/>
    </row>
    <row r="3444" spans="1:10">
      <c r="A3444" t="s">
        <v>239</v>
      </c>
      <c r="B3444" s="153" t="s">
        <v>3648</v>
      </c>
      <c r="C3444" s="154">
        <v>9.74</v>
      </c>
      <c r="D3444" s="154">
        <v>0.238954</v>
      </c>
      <c r="E3444" s="154">
        <v>2.8000000000000004E-2</v>
      </c>
      <c r="F3444" s="155">
        <f t="shared" si="216"/>
        <v>1.6800000000000002</v>
      </c>
      <c r="G3444">
        <f t="shared" si="214"/>
        <v>1.1200000000000001</v>
      </c>
      <c r="H3444">
        <f t="shared" si="215"/>
        <v>0.84000000000000008</v>
      </c>
      <c r="I3444">
        <f t="shared" si="217"/>
        <v>1.2600000000000002</v>
      </c>
      <c r="J3444" s="154"/>
    </row>
    <row r="3445" spans="1:10">
      <c r="A3445" t="s">
        <v>239</v>
      </c>
      <c r="B3445" s="153" t="s">
        <v>3649</v>
      </c>
      <c r="C3445" s="154">
        <v>10.4</v>
      </c>
      <c r="D3445" s="154">
        <v>0.238954</v>
      </c>
      <c r="E3445" s="154">
        <v>2.8000000000000004E-2</v>
      </c>
      <c r="F3445" s="155">
        <f t="shared" si="216"/>
        <v>1.6800000000000002</v>
      </c>
      <c r="G3445">
        <f t="shared" si="214"/>
        <v>1.1200000000000001</v>
      </c>
      <c r="H3445">
        <f t="shared" si="215"/>
        <v>0.84000000000000008</v>
      </c>
      <c r="I3445">
        <f t="shared" si="217"/>
        <v>1.2600000000000002</v>
      </c>
      <c r="J3445" s="154"/>
    </row>
    <row r="3446" spans="1:10">
      <c r="A3446" t="s">
        <v>239</v>
      </c>
      <c r="B3446" s="153" t="s">
        <v>3650</v>
      </c>
      <c r="C3446" s="154">
        <v>10.8</v>
      </c>
      <c r="D3446" s="154">
        <v>0.238954</v>
      </c>
      <c r="E3446" s="154">
        <v>3.2000000000000001E-2</v>
      </c>
      <c r="F3446" s="155">
        <f t="shared" si="216"/>
        <v>1.92</v>
      </c>
      <c r="G3446">
        <f t="shared" si="214"/>
        <v>1.2799999999999998</v>
      </c>
      <c r="H3446">
        <f t="shared" si="215"/>
        <v>0.96</v>
      </c>
      <c r="I3446">
        <f t="shared" si="217"/>
        <v>1.44</v>
      </c>
      <c r="J3446" s="154"/>
    </row>
    <row r="3447" spans="1:10">
      <c r="A3447" t="s">
        <v>239</v>
      </c>
      <c r="B3447" s="153" t="s">
        <v>3651</v>
      </c>
      <c r="C3447" s="154">
        <v>11.9</v>
      </c>
      <c r="D3447" s="154">
        <v>0.238954</v>
      </c>
      <c r="E3447" s="154">
        <v>3.2000000000000001E-2</v>
      </c>
      <c r="F3447" s="155">
        <f t="shared" si="216"/>
        <v>1.92</v>
      </c>
      <c r="G3447">
        <f t="shared" si="214"/>
        <v>1.2799999999999998</v>
      </c>
      <c r="H3447">
        <f t="shared" si="215"/>
        <v>0.96</v>
      </c>
      <c r="I3447">
        <f t="shared" si="217"/>
        <v>1.44</v>
      </c>
      <c r="J3447" s="154"/>
    </row>
    <row r="3448" spans="1:10">
      <c r="A3448" t="s">
        <v>239</v>
      </c>
      <c r="B3448" s="153" t="s">
        <v>3652</v>
      </c>
      <c r="C3448" s="154">
        <v>12.1</v>
      </c>
      <c r="D3448" s="154">
        <v>0.238954</v>
      </c>
      <c r="E3448" s="154">
        <v>3.2000000000000001E-2</v>
      </c>
      <c r="F3448" s="155">
        <f t="shared" si="216"/>
        <v>1.92</v>
      </c>
      <c r="G3448">
        <f t="shared" si="214"/>
        <v>1.2799999999999998</v>
      </c>
      <c r="H3448">
        <f t="shared" si="215"/>
        <v>0.96</v>
      </c>
      <c r="I3448">
        <f t="shared" si="217"/>
        <v>1.44</v>
      </c>
      <c r="J3448" s="154"/>
    </row>
    <row r="3449" spans="1:10">
      <c r="A3449" t="s">
        <v>239</v>
      </c>
      <c r="B3449" s="153" t="s">
        <v>3653</v>
      </c>
      <c r="C3449" s="154">
        <v>13.4</v>
      </c>
      <c r="D3449" s="154">
        <v>0.238954</v>
      </c>
      <c r="E3449" s="154">
        <v>3.5999999999999997E-2</v>
      </c>
      <c r="F3449" s="155">
        <f t="shared" si="216"/>
        <v>2.1599999999999997</v>
      </c>
      <c r="G3449">
        <f t="shared" si="214"/>
        <v>1.4399999999999997</v>
      </c>
      <c r="H3449">
        <f t="shared" si="215"/>
        <v>1.0799999999999998</v>
      </c>
      <c r="I3449">
        <f t="shared" si="217"/>
        <v>1.6199999999999997</v>
      </c>
      <c r="J3449" s="154"/>
    </row>
    <row r="3450" spans="1:10">
      <c r="A3450" t="s">
        <v>239</v>
      </c>
      <c r="B3450" s="153" t="s">
        <v>3654</v>
      </c>
      <c r="C3450" s="154">
        <v>14.6</v>
      </c>
      <c r="D3450" s="154">
        <v>0.238954</v>
      </c>
      <c r="E3450" s="154">
        <v>0.04</v>
      </c>
      <c r="F3450" s="155">
        <f t="shared" si="216"/>
        <v>2.4</v>
      </c>
      <c r="G3450">
        <f t="shared" si="214"/>
        <v>1.5999999999999999</v>
      </c>
      <c r="H3450">
        <f t="shared" si="215"/>
        <v>1.2</v>
      </c>
      <c r="I3450">
        <f t="shared" si="217"/>
        <v>1.7999999999999998</v>
      </c>
      <c r="J3450" s="154"/>
    </row>
    <row r="3451" spans="1:10">
      <c r="A3451" t="s">
        <v>239</v>
      </c>
      <c r="B3451" s="153" t="s">
        <v>3655</v>
      </c>
      <c r="C3451" s="154">
        <v>1.87</v>
      </c>
      <c r="D3451" s="154">
        <v>0.24177999999999999</v>
      </c>
      <c r="E3451" s="154">
        <v>0.01</v>
      </c>
      <c r="F3451" s="155">
        <f t="shared" si="216"/>
        <v>0.6</v>
      </c>
      <c r="G3451">
        <f t="shared" si="214"/>
        <v>0.39999999999999997</v>
      </c>
      <c r="H3451">
        <f t="shared" si="215"/>
        <v>0.3</v>
      </c>
      <c r="I3451">
        <f t="shared" si="217"/>
        <v>0.44999999999999996</v>
      </c>
      <c r="J3451" s="154"/>
    </row>
    <row r="3452" spans="1:10">
      <c r="A3452" t="s">
        <v>239</v>
      </c>
      <c r="B3452" s="153" t="s">
        <v>3656</v>
      </c>
      <c r="C3452" s="154">
        <v>3.7</v>
      </c>
      <c r="D3452" s="154">
        <v>0.24177999999999999</v>
      </c>
      <c r="E3452" s="154">
        <v>1.2E-2</v>
      </c>
      <c r="F3452" s="155">
        <f t="shared" si="216"/>
        <v>0.72</v>
      </c>
      <c r="G3452">
        <f t="shared" si="214"/>
        <v>0.48</v>
      </c>
      <c r="H3452">
        <f t="shared" si="215"/>
        <v>0.36</v>
      </c>
      <c r="I3452">
        <f t="shared" si="217"/>
        <v>0.54</v>
      </c>
      <c r="J3452" s="154"/>
    </row>
    <row r="3453" spans="1:10">
      <c r="A3453" t="s">
        <v>239</v>
      </c>
      <c r="B3453" s="153" t="s">
        <v>3657</v>
      </c>
      <c r="C3453" s="154">
        <v>6.34</v>
      </c>
      <c r="D3453" s="154">
        <v>0.24177999999999999</v>
      </c>
      <c r="E3453" s="154">
        <v>1.6E-2</v>
      </c>
      <c r="F3453" s="155">
        <f t="shared" si="216"/>
        <v>0.96</v>
      </c>
      <c r="G3453">
        <f t="shared" si="214"/>
        <v>0.6399999999999999</v>
      </c>
      <c r="H3453">
        <f t="shared" si="215"/>
        <v>0.48</v>
      </c>
      <c r="I3453">
        <f t="shared" si="217"/>
        <v>0.72</v>
      </c>
      <c r="J3453" s="154"/>
    </row>
    <row r="3454" spans="1:10">
      <c r="A3454" t="s">
        <v>239</v>
      </c>
      <c r="B3454" s="153" t="s">
        <v>3658</v>
      </c>
      <c r="C3454" s="154">
        <v>8.8800000000000008</v>
      </c>
      <c r="D3454" s="154">
        <v>0.24177999999999999</v>
      </c>
      <c r="E3454" s="154">
        <v>2.4E-2</v>
      </c>
      <c r="F3454" s="155">
        <f t="shared" si="216"/>
        <v>1.44</v>
      </c>
      <c r="G3454">
        <f t="shared" si="214"/>
        <v>0.96</v>
      </c>
      <c r="H3454">
        <f t="shared" si="215"/>
        <v>0.72</v>
      </c>
      <c r="I3454">
        <f t="shared" si="217"/>
        <v>1.08</v>
      </c>
      <c r="J3454" s="154"/>
    </row>
    <row r="3455" spans="1:10">
      <c r="A3455" t="s">
        <v>239</v>
      </c>
      <c r="B3455" s="153" t="s">
        <v>3659</v>
      </c>
      <c r="C3455" s="154">
        <v>12.86</v>
      </c>
      <c r="D3455" s="154">
        <v>0.24177999999999999</v>
      </c>
      <c r="E3455" s="154">
        <v>3.5999999999999997E-2</v>
      </c>
      <c r="F3455" s="155">
        <f t="shared" si="216"/>
        <v>2.1599999999999997</v>
      </c>
      <c r="G3455">
        <f t="shared" si="214"/>
        <v>1.4399999999999997</v>
      </c>
      <c r="H3455">
        <f t="shared" si="215"/>
        <v>1.0799999999999998</v>
      </c>
      <c r="I3455">
        <f t="shared" si="217"/>
        <v>1.6199999999999997</v>
      </c>
      <c r="J3455" s="154"/>
    </row>
    <row r="3456" spans="1:10">
      <c r="A3456" t="s">
        <v>239</v>
      </c>
      <c r="B3456" s="153" t="s">
        <v>3660</v>
      </c>
      <c r="C3456" s="154">
        <v>13.61</v>
      </c>
      <c r="D3456" s="154">
        <v>0.24177999999999999</v>
      </c>
      <c r="E3456" s="154">
        <v>0.04</v>
      </c>
      <c r="F3456" s="155">
        <f t="shared" si="216"/>
        <v>2.4</v>
      </c>
      <c r="G3456">
        <f t="shared" si="214"/>
        <v>1.5999999999999999</v>
      </c>
      <c r="H3456">
        <f t="shared" si="215"/>
        <v>1.2</v>
      </c>
      <c r="I3456">
        <f t="shared" si="217"/>
        <v>1.7999999999999998</v>
      </c>
      <c r="J3456" s="154"/>
    </row>
    <row r="3457" spans="1:10">
      <c r="A3457" t="s">
        <v>239</v>
      </c>
      <c r="B3457" s="153" t="s">
        <v>3661</v>
      </c>
      <c r="C3457" s="154">
        <v>1.9</v>
      </c>
      <c r="D3457" s="154">
        <v>0.24492</v>
      </c>
      <c r="E3457" s="154">
        <v>0.01</v>
      </c>
      <c r="F3457" s="155">
        <f t="shared" si="216"/>
        <v>0.6</v>
      </c>
      <c r="G3457">
        <f t="shared" si="214"/>
        <v>0.39999999999999997</v>
      </c>
      <c r="H3457">
        <f t="shared" si="215"/>
        <v>0.3</v>
      </c>
      <c r="I3457">
        <f t="shared" si="217"/>
        <v>0.44999999999999996</v>
      </c>
      <c r="J3457" s="154"/>
    </row>
    <row r="3458" spans="1:10">
      <c r="A3458" t="s">
        <v>239</v>
      </c>
      <c r="B3458" s="153" t="s">
        <v>3662</v>
      </c>
      <c r="C3458" s="154">
        <v>2.83</v>
      </c>
      <c r="D3458" s="154">
        <v>0.24492</v>
      </c>
      <c r="E3458" s="154">
        <v>0.01</v>
      </c>
      <c r="F3458" s="155">
        <f t="shared" si="216"/>
        <v>0.6</v>
      </c>
      <c r="G3458">
        <f t="shared" ref="G3458:G3521" si="218">40/60*F3458</f>
        <v>0.39999999999999997</v>
      </c>
      <c r="H3458">
        <f t="shared" ref="H3458:H3521" si="219">(30/60*F3458)</f>
        <v>0.3</v>
      </c>
      <c r="I3458">
        <f t="shared" si="217"/>
        <v>0.44999999999999996</v>
      </c>
      <c r="J3458" s="154"/>
    </row>
    <row r="3459" spans="1:10">
      <c r="A3459" t="s">
        <v>239</v>
      </c>
      <c r="B3459" s="153" t="s">
        <v>3663</v>
      </c>
      <c r="C3459" s="154">
        <v>3.75</v>
      </c>
      <c r="D3459" s="154">
        <v>0.24492</v>
      </c>
      <c r="E3459" s="154">
        <v>1.2E-2</v>
      </c>
      <c r="F3459" s="155">
        <f t="shared" ref="F3459:F3522" si="220">E3459*60</f>
        <v>0.72</v>
      </c>
      <c r="G3459">
        <f t="shared" si="218"/>
        <v>0.48</v>
      </c>
      <c r="H3459">
        <f t="shared" si="219"/>
        <v>0.36</v>
      </c>
      <c r="I3459">
        <f t="shared" ref="I3459:I3522" si="221">45/60*F3459</f>
        <v>0.54</v>
      </c>
      <c r="J3459" s="154"/>
    </row>
    <row r="3460" spans="1:10">
      <c r="A3460" t="s">
        <v>239</v>
      </c>
      <c r="B3460" s="153" t="s">
        <v>3664</v>
      </c>
      <c r="C3460" s="154">
        <v>4.66</v>
      </c>
      <c r="D3460" s="154">
        <v>0.24492</v>
      </c>
      <c r="E3460" s="154">
        <v>1.2E-2</v>
      </c>
      <c r="F3460" s="155">
        <f t="shared" si="220"/>
        <v>0.72</v>
      </c>
      <c r="G3460">
        <f t="shared" si="218"/>
        <v>0.48</v>
      </c>
      <c r="H3460">
        <f t="shared" si="219"/>
        <v>0.36</v>
      </c>
      <c r="I3460">
        <f t="shared" si="221"/>
        <v>0.54</v>
      </c>
      <c r="J3460" s="154"/>
    </row>
    <row r="3461" spans="1:10">
      <c r="A3461" t="s">
        <v>239</v>
      </c>
      <c r="B3461" s="153" t="s">
        <v>3665</v>
      </c>
      <c r="C3461" s="154">
        <v>5.55</v>
      </c>
      <c r="D3461" s="154">
        <v>0.24492</v>
      </c>
      <c r="E3461" s="154">
        <v>1.6E-2</v>
      </c>
      <c r="F3461" s="155">
        <f t="shared" si="220"/>
        <v>0.96</v>
      </c>
      <c r="G3461">
        <f t="shared" si="218"/>
        <v>0.6399999999999999</v>
      </c>
      <c r="H3461">
        <f t="shared" si="219"/>
        <v>0.48</v>
      </c>
      <c r="I3461">
        <f t="shared" si="221"/>
        <v>0.72</v>
      </c>
      <c r="J3461" s="154"/>
    </row>
    <row r="3462" spans="1:10">
      <c r="A3462" t="s">
        <v>239</v>
      </c>
      <c r="B3462" s="153" t="s">
        <v>3666</v>
      </c>
      <c r="C3462" s="154">
        <v>7.3</v>
      </c>
      <c r="D3462" s="154">
        <v>0.24492</v>
      </c>
      <c r="E3462" s="154">
        <v>0.02</v>
      </c>
      <c r="F3462" s="155">
        <f t="shared" si="220"/>
        <v>1.2</v>
      </c>
      <c r="G3462">
        <f t="shared" si="218"/>
        <v>0.79999999999999993</v>
      </c>
      <c r="H3462">
        <f t="shared" si="219"/>
        <v>0.6</v>
      </c>
      <c r="I3462">
        <f t="shared" si="221"/>
        <v>0.89999999999999991</v>
      </c>
      <c r="J3462" s="154"/>
    </row>
    <row r="3463" spans="1:10">
      <c r="A3463" t="s">
        <v>239</v>
      </c>
      <c r="B3463" s="153" t="s">
        <v>3667</v>
      </c>
      <c r="C3463" s="154">
        <v>9</v>
      </c>
      <c r="D3463" s="154">
        <v>0.24492</v>
      </c>
      <c r="E3463" s="154">
        <v>2.4E-2</v>
      </c>
      <c r="F3463" s="155">
        <f t="shared" si="220"/>
        <v>1.44</v>
      </c>
      <c r="G3463">
        <f t="shared" si="218"/>
        <v>0.96</v>
      </c>
      <c r="H3463">
        <f t="shared" si="219"/>
        <v>0.72</v>
      </c>
      <c r="I3463">
        <f t="shared" si="221"/>
        <v>1.08</v>
      </c>
      <c r="J3463" s="154"/>
    </row>
    <row r="3464" spans="1:10">
      <c r="A3464" t="s">
        <v>239</v>
      </c>
      <c r="B3464" s="153" t="s">
        <v>3668</v>
      </c>
      <c r="C3464" s="154">
        <v>10.65</v>
      </c>
      <c r="D3464" s="154">
        <v>0.24492</v>
      </c>
      <c r="E3464" s="154">
        <v>2.8000000000000004E-2</v>
      </c>
      <c r="F3464" s="155">
        <f t="shared" si="220"/>
        <v>1.6800000000000002</v>
      </c>
      <c r="G3464">
        <f t="shared" si="218"/>
        <v>1.1200000000000001</v>
      </c>
      <c r="H3464">
        <f t="shared" si="219"/>
        <v>0.84000000000000008</v>
      </c>
      <c r="I3464">
        <f t="shared" si="221"/>
        <v>1.2600000000000002</v>
      </c>
      <c r="J3464" s="154"/>
    </row>
    <row r="3465" spans="1:10">
      <c r="A3465" t="s">
        <v>239</v>
      </c>
      <c r="B3465" s="153" t="s">
        <v>3669</v>
      </c>
      <c r="C3465" s="154">
        <v>15.32</v>
      </c>
      <c r="D3465" s="154">
        <v>0.24492</v>
      </c>
      <c r="E3465" s="154">
        <v>4.3999999999999997E-2</v>
      </c>
      <c r="F3465" s="155">
        <f t="shared" si="220"/>
        <v>2.6399999999999997</v>
      </c>
      <c r="G3465">
        <f t="shared" si="218"/>
        <v>1.7599999999999998</v>
      </c>
      <c r="H3465">
        <f t="shared" si="219"/>
        <v>1.3199999999999998</v>
      </c>
      <c r="I3465">
        <f t="shared" si="221"/>
        <v>1.9799999999999998</v>
      </c>
      <c r="J3465" s="154"/>
    </row>
    <row r="3466" spans="1:10">
      <c r="A3466" t="s">
        <v>239</v>
      </c>
      <c r="B3466" s="153" t="s">
        <v>3670</v>
      </c>
      <c r="C3466" s="154">
        <v>1.92</v>
      </c>
      <c r="D3466" s="154">
        <v>0.24806</v>
      </c>
      <c r="E3466" s="154">
        <v>0.01</v>
      </c>
      <c r="F3466" s="155">
        <f t="shared" si="220"/>
        <v>0.6</v>
      </c>
      <c r="G3466">
        <f t="shared" si="218"/>
        <v>0.39999999999999997</v>
      </c>
      <c r="H3466">
        <f t="shared" si="219"/>
        <v>0.3</v>
      </c>
      <c r="I3466">
        <f t="shared" si="221"/>
        <v>0.44999999999999996</v>
      </c>
      <c r="J3466" s="154"/>
    </row>
    <row r="3467" spans="1:10">
      <c r="A3467" t="s">
        <v>239</v>
      </c>
      <c r="B3467" s="153" t="s">
        <v>3671</v>
      </c>
      <c r="C3467" s="154">
        <v>2.87</v>
      </c>
      <c r="D3467" s="154">
        <v>0.24806</v>
      </c>
      <c r="E3467" s="154">
        <v>0.01</v>
      </c>
      <c r="F3467" s="155">
        <f t="shared" si="220"/>
        <v>0.6</v>
      </c>
      <c r="G3467">
        <f t="shared" si="218"/>
        <v>0.39999999999999997</v>
      </c>
      <c r="H3467">
        <f t="shared" si="219"/>
        <v>0.3</v>
      </c>
      <c r="I3467">
        <f t="shared" si="221"/>
        <v>0.44999999999999996</v>
      </c>
      <c r="J3467" s="154"/>
    </row>
    <row r="3468" spans="1:10">
      <c r="A3468" t="s">
        <v>239</v>
      </c>
      <c r="B3468" s="153" t="s">
        <v>3672</v>
      </c>
      <c r="C3468" s="154">
        <v>5.62</v>
      </c>
      <c r="D3468" s="154">
        <v>0.24806</v>
      </c>
      <c r="E3468" s="154">
        <v>1.6E-2</v>
      </c>
      <c r="F3468" s="155">
        <f t="shared" si="220"/>
        <v>0.96</v>
      </c>
      <c r="G3468">
        <f t="shared" si="218"/>
        <v>0.6399999999999999</v>
      </c>
      <c r="H3468">
        <f t="shared" si="219"/>
        <v>0.48</v>
      </c>
      <c r="I3468">
        <f t="shared" si="221"/>
        <v>0.72</v>
      </c>
      <c r="J3468" s="154"/>
    </row>
    <row r="3469" spans="1:10">
      <c r="A3469" t="s">
        <v>239</v>
      </c>
      <c r="B3469" s="153" t="s">
        <v>3673</v>
      </c>
      <c r="C3469" s="154">
        <v>0.09</v>
      </c>
      <c r="D3469" s="154">
        <v>2.512E-2</v>
      </c>
      <c r="E3469" s="154">
        <v>0.01</v>
      </c>
      <c r="F3469" s="155">
        <f t="shared" si="220"/>
        <v>0.6</v>
      </c>
      <c r="G3469">
        <f t="shared" si="218"/>
        <v>0.39999999999999997</v>
      </c>
      <c r="H3469">
        <f t="shared" si="219"/>
        <v>0.3</v>
      </c>
      <c r="I3469">
        <f t="shared" si="221"/>
        <v>0.44999999999999996</v>
      </c>
      <c r="J3469" s="154"/>
    </row>
    <row r="3470" spans="1:10">
      <c r="A3470" t="s">
        <v>239</v>
      </c>
      <c r="B3470" s="153" t="s">
        <v>3674</v>
      </c>
      <c r="C3470" s="154">
        <v>0.13</v>
      </c>
      <c r="D3470" s="154">
        <v>2.512E-2</v>
      </c>
      <c r="E3470" s="154">
        <v>0.01</v>
      </c>
      <c r="F3470" s="155">
        <f t="shared" si="220"/>
        <v>0.6</v>
      </c>
      <c r="G3470">
        <f t="shared" si="218"/>
        <v>0.39999999999999997</v>
      </c>
      <c r="H3470">
        <f t="shared" si="219"/>
        <v>0.3</v>
      </c>
      <c r="I3470">
        <f t="shared" si="221"/>
        <v>0.44999999999999996</v>
      </c>
      <c r="J3470" s="154"/>
    </row>
    <row r="3471" spans="1:10">
      <c r="A3471" t="s">
        <v>239</v>
      </c>
      <c r="B3471" s="153" t="s">
        <v>3675</v>
      </c>
      <c r="C3471" s="154">
        <v>0.17</v>
      </c>
      <c r="D3471" s="154">
        <v>2.512E-2</v>
      </c>
      <c r="E3471" s="154">
        <v>0.01</v>
      </c>
      <c r="F3471" s="155">
        <f t="shared" si="220"/>
        <v>0.6</v>
      </c>
      <c r="G3471">
        <f t="shared" si="218"/>
        <v>0.39999999999999997</v>
      </c>
      <c r="H3471">
        <f t="shared" si="219"/>
        <v>0.3</v>
      </c>
      <c r="I3471">
        <f t="shared" si="221"/>
        <v>0.44999999999999996</v>
      </c>
      <c r="J3471" s="154"/>
    </row>
    <row r="3472" spans="1:10">
      <c r="A3472" t="s">
        <v>239</v>
      </c>
      <c r="B3472" s="153" t="s">
        <v>3676</v>
      </c>
      <c r="C3472" s="154">
        <v>0.2</v>
      </c>
      <c r="D3472" s="154">
        <v>2.512E-2</v>
      </c>
      <c r="E3472" s="154">
        <v>0.01</v>
      </c>
      <c r="F3472" s="155">
        <f t="shared" si="220"/>
        <v>0.6</v>
      </c>
      <c r="G3472">
        <f t="shared" si="218"/>
        <v>0.39999999999999997</v>
      </c>
      <c r="H3472">
        <f t="shared" si="219"/>
        <v>0.3</v>
      </c>
      <c r="I3472">
        <f t="shared" si="221"/>
        <v>0.44999999999999996</v>
      </c>
      <c r="J3472" s="154"/>
    </row>
    <row r="3473" spans="1:10">
      <c r="A3473" t="s">
        <v>239</v>
      </c>
      <c r="B3473" s="153" t="s">
        <v>3677</v>
      </c>
      <c r="C3473" s="154">
        <v>0.24</v>
      </c>
      <c r="D3473" s="154">
        <v>2.512E-2</v>
      </c>
      <c r="E3473" s="154">
        <v>0.01</v>
      </c>
      <c r="F3473" s="155">
        <f t="shared" si="220"/>
        <v>0.6</v>
      </c>
      <c r="G3473">
        <f t="shared" si="218"/>
        <v>0.39999999999999997</v>
      </c>
      <c r="H3473">
        <f t="shared" si="219"/>
        <v>0.3</v>
      </c>
      <c r="I3473">
        <f t="shared" si="221"/>
        <v>0.44999999999999996</v>
      </c>
      <c r="J3473" s="154"/>
    </row>
    <row r="3474" spans="1:10">
      <c r="A3474" t="s">
        <v>239</v>
      </c>
      <c r="B3474" s="153" t="s">
        <v>3678</v>
      </c>
      <c r="C3474" s="154">
        <v>0.26</v>
      </c>
      <c r="D3474" s="154">
        <v>2.512E-2</v>
      </c>
      <c r="E3474" s="154">
        <v>0.01</v>
      </c>
      <c r="F3474" s="155">
        <f t="shared" si="220"/>
        <v>0.6</v>
      </c>
      <c r="G3474">
        <f t="shared" si="218"/>
        <v>0.39999999999999997</v>
      </c>
      <c r="H3474">
        <f t="shared" si="219"/>
        <v>0.3</v>
      </c>
      <c r="I3474">
        <f t="shared" si="221"/>
        <v>0.44999999999999996</v>
      </c>
      <c r="J3474" s="154"/>
    </row>
    <row r="3475" spans="1:10">
      <c r="A3475" t="s">
        <v>239</v>
      </c>
      <c r="B3475" s="153" t="s">
        <v>3679</v>
      </c>
      <c r="C3475" s="154">
        <v>0.3</v>
      </c>
      <c r="D3475" s="154">
        <v>2.512E-2</v>
      </c>
      <c r="E3475" s="154">
        <v>0.01</v>
      </c>
      <c r="F3475" s="155">
        <f t="shared" si="220"/>
        <v>0.6</v>
      </c>
      <c r="G3475">
        <f t="shared" si="218"/>
        <v>0.39999999999999997</v>
      </c>
      <c r="H3475">
        <f t="shared" si="219"/>
        <v>0.3</v>
      </c>
      <c r="I3475">
        <f t="shared" si="221"/>
        <v>0.44999999999999996</v>
      </c>
      <c r="J3475" s="154"/>
    </row>
    <row r="3476" spans="1:10">
      <c r="A3476" t="s">
        <v>239</v>
      </c>
      <c r="B3476" s="153" t="s">
        <v>3680</v>
      </c>
      <c r="C3476" s="154">
        <v>0.31</v>
      </c>
      <c r="D3476" s="154">
        <v>2.512E-2</v>
      </c>
      <c r="E3476" s="154">
        <v>0.01</v>
      </c>
      <c r="F3476" s="155">
        <f t="shared" si="220"/>
        <v>0.6</v>
      </c>
      <c r="G3476">
        <f t="shared" si="218"/>
        <v>0.39999999999999997</v>
      </c>
      <c r="H3476">
        <f t="shared" si="219"/>
        <v>0.3</v>
      </c>
      <c r="I3476">
        <f t="shared" si="221"/>
        <v>0.44999999999999996</v>
      </c>
      <c r="J3476" s="154"/>
    </row>
    <row r="3477" spans="1:10">
      <c r="A3477" t="s">
        <v>239</v>
      </c>
      <c r="B3477" s="153" t="s">
        <v>3681</v>
      </c>
      <c r="C3477" s="154">
        <v>0.34</v>
      </c>
      <c r="D3477" s="154">
        <v>2.512E-2</v>
      </c>
      <c r="E3477" s="154">
        <v>0.01</v>
      </c>
      <c r="F3477" s="155">
        <f t="shared" si="220"/>
        <v>0.6</v>
      </c>
      <c r="G3477">
        <f t="shared" si="218"/>
        <v>0.39999999999999997</v>
      </c>
      <c r="H3477">
        <f t="shared" si="219"/>
        <v>0.3</v>
      </c>
      <c r="I3477">
        <f t="shared" si="221"/>
        <v>0.44999999999999996</v>
      </c>
      <c r="J3477" s="154"/>
    </row>
    <row r="3478" spans="1:10">
      <c r="A3478" t="s">
        <v>239</v>
      </c>
      <c r="B3478" s="153" t="s">
        <v>3682</v>
      </c>
      <c r="C3478" s="154">
        <v>0.36</v>
      </c>
      <c r="D3478" s="154">
        <v>2.512E-2</v>
      </c>
      <c r="E3478" s="154">
        <v>0.01</v>
      </c>
      <c r="F3478" s="155">
        <f t="shared" si="220"/>
        <v>0.6</v>
      </c>
      <c r="G3478">
        <f t="shared" si="218"/>
        <v>0.39999999999999997</v>
      </c>
      <c r="H3478">
        <f t="shared" si="219"/>
        <v>0.3</v>
      </c>
      <c r="I3478">
        <f t="shared" si="221"/>
        <v>0.44999999999999996</v>
      </c>
      <c r="J3478" s="154"/>
    </row>
    <row r="3479" spans="1:10">
      <c r="A3479" t="s">
        <v>239</v>
      </c>
      <c r="B3479" s="153" t="s">
        <v>3683</v>
      </c>
      <c r="C3479" s="154">
        <v>0.37</v>
      </c>
      <c r="D3479" s="154">
        <v>2.512E-2</v>
      </c>
      <c r="E3479" s="154">
        <v>0.01</v>
      </c>
      <c r="F3479" s="155">
        <f t="shared" si="220"/>
        <v>0.6</v>
      </c>
      <c r="G3479">
        <f t="shared" si="218"/>
        <v>0.39999999999999997</v>
      </c>
      <c r="H3479">
        <f t="shared" si="219"/>
        <v>0.3</v>
      </c>
      <c r="I3479">
        <f t="shared" si="221"/>
        <v>0.44999999999999996</v>
      </c>
      <c r="J3479" s="154"/>
    </row>
    <row r="3480" spans="1:10">
      <c r="A3480" t="s">
        <v>239</v>
      </c>
      <c r="B3480" s="153" t="s">
        <v>3684</v>
      </c>
      <c r="C3480" s="154">
        <v>1.95</v>
      </c>
      <c r="D3480" s="154">
        <v>0.25119999999999998</v>
      </c>
      <c r="E3480" s="154">
        <v>0.01</v>
      </c>
      <c r="F3480" s="155">
        <f t="shared" si="220"/>
        <v>0.6</v>
      </c>
      <c r="G3480">
        <f t="shared" si="218"/>
        <v>0.39999999999999997</v>
      </c>
      <c r="H3480">
        <f t="shared" si="219"/>
        <v>0.3</v>
      </c>
      <c r="I3480">
        <f t="shared" si="221"/>
        <v>0.44999999999999996</v>
      </c>
      <c r="J3480" s="154"/>
    </row>
    <row r="3481" spans="1:10">
      <c r="A3481" t="s">
        <v>239</v>
      </c>
      <c r="B3481" s="153" t="s">
        <v>3685</v>
      </c>
      <c r="C3481" s="154">
        <v>2.33</v>
      </c>
      <c r="D3481" s="154">
        <v>0.25119999999999998</v>
      </c>
      <c r="E3481" s="154">
        <v>0.01</v>
      </c>
      <c r="F3481" s="155">
        <f t="shared" si="220"/>
        <v>0.6</v>
      </c>
      <c r="G3481">
        <f t="shared" si="218"/>
        <v>0.39999999999999997</v>
      </c>
      <c r="H3481">
        <f t="shared" si="219"/>
        <v>0.3</v>
      </c>
      <c r="I3481">
        <f t="shared" si="221"/>
        <v>0.44999999999999996</v>
      </c>
      <c r="J3481" s="154"/>
    </row>
    <row r="3482" spans="1:10">
      <c r="A3482" t="s">
        <v>239</v>
      </c>
      <c r="B3482" s="153" t="s">
        <v>3686</v>
      </c>
      <c r="C3482" s="154">
        <v>2.4300000000000002</v>
      </c>
      <c r="D3482" s="154">
        <v>0.25119999999999998</v>
      </c>
      <c r="E3482" s="154">
        <v>0.01</v>
      </c>
      <c r="F3482" s="155">
        <f t="shared" si="220"/>
        <v>0.6</v>
      </c>
      <c r="G3482">
        <f t="shared" si="218"/>
        <v>0.39999999999999997</v>
      </c>
      <c r="H3482">
        <f t="shared" si="219"/>
        <v>0.3</v>
      </c>
      <c r="I3482">
        <f t="shared" si="221"/>
        <v>0.44999999999999996</v>
      </c>
      <c r="J3482" s="154"/>
    </row>
    <row r="3483" spans="1:10">
      <c r="A3483" t="s">
        <v>239</v>
      </c>
      <c r="B3483" s="153" t="s">
        <v>3687</v>
      </c>
      <c r="C3483" s="154">
        <v>2.9</v>
      </c>
      <c r="D3483" s="154">
        <v>0.25119999999999998</v>
      </c>
      <c r="E3483" s="154">
        <v>0.01</v>
      </c>
      <c r="F3483" s="155">
        <f t="shared" si="220"/>
        <v>0.6</v>
      </c>
      <c r="G3483">
        <f t="shared" si="218"/>
        <v>0.39999999999999997</v>
      </c>
      <c r="H3483">
        <f t="shared" si="219"/>
        <v>0.3</v>
      </c>
      <c r="I3483">
        <f t="shared" si="221"/>
        <v>0.44999999999999996</v>
      </c>
      <c r="J3483" s="154"/>
    </row>
    <row r="3484" spans="1:10">
      <c r="A3484" t="s">
        <v>239</v>
      </c>
      <c r="B3484" s="153" t="s">
        <v>3688</v>
      </c>
      <c r="C3484" s="154">
        <v>17.260000000000002</v>
      </c>
      <c r="D3484" s="154">
        <v>0.25119999999999998</v>
      </c>
      <c r="E3484" s="154">
        <v>4.8000000000000001E-2</v>
      </c>
      <c r="F3484" s="155">
        <f t="shared" si="220"/>
        <v>2.88</v>
      </c>
      <c r="G3484">
        <f t="shared" si="218"/>
        <v>1.92</v>
      </c>
      <c r="H3484">
        <f t="shared" si="219"/>
        <v>1.44</v>
      </c>
      <c r="I3484">
        <f t="shared" si="221"/>
        <v>2.16</v>
      </c>
      <c r="J3484" s="154"/>
    </row>
    <row r="3485" spans="1:10">
      <c r="A3485" t="s">
        <v>239</v>
      </c>
      <c r="B3485" s="153" t="s">
        <v>3689</v>
      </c>
      <c r="C3485" s="154">
        <v>21.3</v>
      </c>
      <c r="D3485" s="154">
        <v>0.25119999999999998</v>
      </c>
      <c r="E3485" s="154">
        <v>0.06</v>
      </c>
      <c r="F3485" s="155">
        <f t="shared" si="220"/>
        <v>3.5999999999999996</v>
      </c>
      <c r="G3485">
        <f t="shared" si="218"/>
        <v>2.3999999999999995</v>
      </c>
      <c r="H3485">
        <f t="shared" si="219"/>
        <v>1.7999999999999998</v>
      </c>
      <c r="I3485">
        <f t="shared" si="221"/>
        <v>2.6999999999999997</v>
      </c>
      <c r="J3485" s="154"/>
    </row>
    <row r="3486" spans="1:10">
      <c r="A3486" t="s">
        <v>239</v>
      </c>
      <c r="B3486" s="153" t="s">
        <v>3690</v>
      </c>
      <c r="C3486" s="154">
        <v>20.81</v>
      </c>
      <c r="D3486" s="154">
        <v>0.25119999999999998</v>
      </c>
      <c r="E3486" s="154">
        <v>0.06</v>
      </c>
      <c r="F3486" s="155">
        <f t="shared" si="220"/>
        <v>3.5999999999999996</v>
      </c>
      <c r="G3486">
        <f t="shared" si="218"/>
        <v>2.3999999999999995</v>
      </c>
      <c r="H3486">
        <f t="shared" si="219"/>
        <v>1.7999999999999998</v>
      </c>
      <c r="I3486">
        <f t="shared" si="221"/>
        <v>2.6999999999999997</v>
      </c>
      <c r="J3486" s="154"/>
    </row>
    <row r="3487" spans="1:10">
      <c r="A3487" t="s">
        <v>239</v>
      </c>
      <c r="B3487" s="153" t="s">
        <v>3691</v>
      </c>
      <c r="C3487" s="154">
        <v>25.2</v>
      </c>
      <c r="D3487" s="154">
        <v>0.25119999999999998</v>
      </c>
      <c r="E3487" s="154">
        <v>7.1999999999999995E-2</v>
      </c>
      <c r="F3487" s="155">
        <f t="shared" si="220"/>
        <v>4.3199999999999994</v>
      </c>
      <c r="G3487">
        <f t="shared" si="218"/>
        <v>2.8799999999999994</v>
      </c>
      <c r="H3487">
        <f t="shared" si="219"/>
        <v>2.1599999999999997</v>
      </c>
      <c r="I3487">
        <f t="shared" si="221"/>
        <v>3.2399999999999993</v>
      </c>
      <c r="J3487" s="154"/>
    </row>
    <row r="3488" spans="1:10">
      <c r="A3488" t="s">
        <v>239</v>
      </c>
      <c r="B3488" s="153" t="s">
        <v>3692</v>
      </c>
      <c r="C3488" s="154">
        <v>28.1</v>
      </c>
      <c r="D3488" s="154">
        <v>0.25119999999999998</v>
      </c>
      <c r="E3488" s="154">
        <v>0.08</v>
      </c>
      <c r="F3488" s="155">
        <f t="shared" si="220"/>
        <v>4.8</v>
      </c>
      <c r="G3488">
        <f t="shared" si="218"/>
        <v>3.1999999999999997</v>
      </c>
      <c r="H3488">
        <f t="shared" si="219"/>
        <v>2.4</v>
      </c>
      <c r="I3488">
        <f t="shared" si="221"/>
        <v>3.5999999999999996</v>
      </c>
      <c r="J3488" s="154"/>
    </row>
    <row r="3489" spans="1:10">
      <c r="A3489" t="s">
        <v>239</v>
      </c>
      <c r="B3489" s="153" t="s">
        <v>3693</v>
      </c>
      <c r="C3489" s="154">
        <v>3.85</v>
      </c>
      <c r="D3489" s="154">
        <v>0.25119999999999998</v>
      </c>
      <c r="E3489" s="154">
        <v>1.2E-2</v>
      </c>
      <c r="F3489" s="155">
        <f t="shared" si="220"/>
        <v>0.72</v>
      </c>
      <c r="G3489">
        <f t="shared" si="218"/>
        <v>0.48</v>
      </c>
      <c r="H3489">
        <f t="shared" si="219"/>
        <v>0.36</v>
      </c>
      <c r="I3489">
        <f t="shared" si="221"/>
        <v>0.54</v>
      </c>
      <c r="J3489" s="154"/>
    </row>
    <row r="3490" spans="1:10">
      <c r="A3490" t="s">
        <v>239</v>
      </c>
      <c r="B3490" s="153" t="s">
        <v>3694</v>
      </c>
      <c r="C3490" s="154">
        <v>4.78</v>
      </c>
      <c r="D3490" s="154">
        <v>0.25119999999999998</v>
      </c>
      <c r="E3490" s="154">
        <v>1.2E-2</v>
      </c>
      <c r="F3490" s="155">
        <f t="shared" si="220"/>
        <v>0.72</v>
      </c>
      <c r="G3490">
        <f t="shared" si="218"/>
        <v>0.48</v>
      </c>
      <c r="H3490">
        <f t="shared" si="219"/>
        <v>0.36</v>
      </c>
      <c r="I3490">
        <f t="shared" si="221"/>
        <v>0.54</v>
      </c>
      <c r="J3490" s="154"/>
    </row>
    <row r="3491" spans="1:10">
      <c r="A3491" t="s">
        <v>239</v>
      </c>
      <c r="B3491" s="153" t="s">
        <v>3695</v>
      </c>
      <c r="C3491" s="154">
        <v>30.6</v>
      </c>
      <c r="D3491" s="154">
        <v>0.25119999999999998</v>
      </c>
      <c r="E3491" s="154">
        <v>8.3999999999999991E-2</v>
      </c>
      <c r="F3491" s="155">
        <f t="shared" si="220"/>
        <v>5.0399999999999991</v>
      </c>
      <c r="G3491">
        <f t="shared" si="218"/>
        <v>3.3599999999999994</v>
      </c>
      <c r="H3491">
        <f t="shared" si="219"/>
        <v>2.5199999999999996</v>
      </c>
      <c r="I3491">
        <f t="shared" si="221"/>
        <v>3.7799999999999994</v>
      </c>
      <c r="J3491" s="154"/>
    </row>
    <row r="3492" spans="1:10">
      <c r="A3492" t="s">
        <v>239</v>
      </c>
      <c r="B3492" s="153" t="s">
        <v>3696</v>
      </c>
      <c r="C3492" s="154">
        <v>5.7</v>
      </c>
      <c r="D3492" s="154">
        <v>0.25119999999999998</v>
      </c>
      <c r="E3492" s="154">
        <v>1.6E-2</v>
      </c>
      <c r="F3492" s="155">
        <f t="shared" si="220"/>
        <v>0.96</v>
      </c>
      <c r="G3492">
        <f t="shared" si="218"/>
        <v>0.6399999999999999</v>
      </c>
      <c r="H3492">
        <f t="shared" si="219"/>
        <v>0.48</v>
      </c>
      <c r="I3492">
        <f t="shared" si="221"/>
        <v>0.72</v>
      </c>
      <c r="J3492" s="154"/>
    </row>
    <row r="3493" spans="1:10">
      <c r="A3493" t="s">
        <v>239</v>
      </c>
      <c r="B3493" s="153" t="s">
        <v>3697</v>
      </c>
      <c r="C3493" s="154">
        <v>6.6</v>
      </c>
      <c r="D3493" s="154">
        <v>0.25119999999999998</v>
      </c>
      <c r="E3493" s="154">
        <v>0.02</v>
      </c>
      <c r="F3493" s="155">
        <f t="shared" si="220"/>
        <v>1.2</v>
      </c>
      <c r="G3493">
        <f t="shared" si="218"/>
        <v>0.79999999999999993</v>
      </c>
      <c r="H3493">
        <f t="shared" si="219"/>
        <v>0.6</v>
      </c>
      <c r="I3493">
        <f t="shared" si="221"/>
        <v>0.89999999999999991</v>
      </c>
      <c r="J3493" s="154"/>
    </row>
    <row r="3494" spans="1:10">
      <c r="A3494" t="s">
        <v>239</v>
      </c>
      <c r="B3494" s="153" t="s">
        <v>3698</v>
      </c>
      <c r="C3494" s="154">
        <v>7.5</v>
      </c>
      <c r="D3494" s="154">
        <v>0.25119999999999998</v>
      </c>
      <c r="E3494" s="154">
        <v>0.02</v>
      </c>
      <c r="F3494" s="155">
        <f t="shared" si="220"/>
        <v>1.2</v>
      </c>
      <c r="G3494">
        <f t="shared" si="218"/>
        <v>0.79999999999999993</v>
      </c>
      <c r="H3494">
        <f t="shared" si="219"/>
        <v>0.6</v>
      </c>
      <c r="I3494">
        <f t="shared" si="221"/>
        <v>0.89999999999999991</v>
      </c>
      <c r="J3494" s="154"/>
    </row>
    <row r="3495" spans="1:10">
      <c r="A3495" t="s">
        <v>239</v>
      </c>
      <c r="B3495" s="153" t="s">
        <v>3699</v>
      </c>
      <c r="C3495" s="154">
        <v>8.3800000000000008</v>
      </c>
      <c r="D3495" s="154">
        <v>0.25119999999999998</v>
      </c>
      <c r="E3495" s="154">
        <v>2.4E-2</v>
      </c>
      <c r="F3495" s="155">
        <f t="shared" si="220"/>
        <v>1.44</v>
      </c>
      <c r="G3495">
        <f t="shared" si="218"/>
        <v>0.96</v>
      </c>
      <c r="H3495">
        <f t="shared" si="219"/>
        <v>0.72</v>
      </c>
      <c r="I3495">
        <f t="shared" si="221"/>
        <v>1.08</v>
      </c>
      <c r="J3495" s="154"/>
    </row>
    <row r="3496" spans="1:10">
      <c r="A3496" t="s">
        <v>239</v>
      </c>
      <c r="B3496" s="153" t="s">
        <v>3700</v>
      </c>
      <c r="C3496" s="154">
        <v>9.25</v>
      </c>
      <c r="D3496" s="154">
        <v>0.25119999999999998</v>
      </c>
      <c r="E3496" s="154">
        <v>2.4E-2</v>
      </c>
      <c r="F3496" s="155">
        <f t="shared" si="220"/>
        <v>1.44</v>
      </c>
      <c r="G3496">
        <f t="shared" si="218"/>
        <v>0.96</v>
      </c>
      <c r="H3496">
        <f t="shared" si="219"/>
        <v>0.72</v>
      </c>
      <c r="I3496">
        <f t="shared" si="221"/>
        <v>1.08</v>
      </c>
      <c r="J3496" s="154"/>
    </row>
    <row r="3497" spans="1:10">
      <c r="A3497" t="s">
        <v>239</v>
      </c>
      <c r="B3497" s="153" t="s">
        <v>3701</v>
      </c>
      <c r="C3497" s="154">
        <v>10.11</v>
      </c>
      <c r="D3497" s="154">
        <v>0.25119999999999998</v>
      </c>
      <c r="E3497" s="154">
        <v>2.8000000000000004E-2</v>
      </c>
      <c r="F3497" s="155">
        <f t="shared" si="220"/>
        <v>1.6800000000000002</v>
      </c>
      <c r="G3497">
        <f t="shared" si="218"/>
        <v>1.1200000000000001</v>
      </c>
      <c r="H3497">
        <f t="shared" si="219"/>
        <v>0.84000000000000008</v>
      </c>
      <c r="I3497">
        <f t="shared" si="221"/>
        <v>1.2600000000000002</v>
      </c>
      <c r="J3497" s="154"/>
    </row>
    <row r="3498" spans="1:10">
      <c r="A3498" t="s">
        <v>239</v>
      </c>
      <c r="B3498" s="153" t="s">
        <v>3702</v>
      </c>
      <c r="C3498" s="154">
        <v>10.95</v>
      </c>
      <c r="D3498" s="154">
        <v>0.25119999999999998</v>
      </c>
      <c r="E3498" s="154">
        <v>3.2000000000000001E-2</v>
      </c>
      <c r="F3498" s="155">
        <f t="shared" si="220"/>
        <v>1.92</v>
      </c>
      <c r="G3498">
        <f t="shared" si="218"/>
        <v>1.2799999999999998</v>
      </c>
      <c r="H3498">
        <f t="shared" si="219"/>
        <v>0.96</v>
      </c>
      <c r="I3498">
        <f t="shared" si="221"/>
        <v>1.44</v>
      </c>
      <c r="J3498" s="154"/>
    </row>
    <row r="3499" spans="1:10">
      <c r="A3499" t="s">
        <v>239</v>
      </c>
      <c r="B3499" s="153" t="s">
        <v>3703</v>
      </c>
      <c r="C3499" s="154">
        <v>13.1</v>
      </c>
      <c r="D3499" s="154">
        <v>0.25119999999999998</v>
      </c>
      <c r="E3499" s="154">
        <v>3.5999999999999997E-2</v>
      </c>
      <c r="F3499" s="155">
        <f t="shared" si="220"/>
        <v>2.1599999999999997</v>
      </c>
      <c r="G3499">
        <f t="shared" si="218"/>
        <v>1.4399999999999997</v>
      </c>
      <c r="H3499">
        <f t="shared" si="219"/>
        <v>1.0799999999999998</v>
      </c>
      <c r="I3499">
        <f t="shared" si="221"/>
        <v>1.6199999999999997</v>
      </c>
      <c r="J3499" s="154"/>
    </row>
    <row r="3500" spans="1:10">
      <c r="A3500" t="s">
        <v>239</v>
      </c>
      <c r="B3500" s="153" t="s">
        <v>3704</v>
      </c>
      <c r="C3500" s="154">
        <v>12.6</v>
      </c>
      <c r="D3500" s="154">
        <v>0.25119999999999998</v>
      </c>
      <c r="E3500" s="154">
        <v>3.5999999999999997E-2</v>
      </c>
      <c r="F3500" s="155">
        <f t="shared" si="220"/>
        <v>2.1599999999999997</v>
      </c>
      <c r="G3500">
        <f t="shared" si="218"/>
        <v>1.4399999999999997</v>
      </c>
      <c r="H3500">
        <f t="shared" si="219"/>
        <v>1.0799999999999998</v>
      </c>
      <c r="I3500">
        <f t="shared" si="221"/>
        <v>1.6199999999999997</v>
      </c>
      <c r="J3500" s="154"/>
    </row>
    <row r="3501" spans="1:10">
      <c r="A3501" t="s">
        <v>239</v>
      </c>
      <c r="B3501" s="153" t="s">
        <v>3705</v>
      </c>
      <c r="C3501" s="154">
        <v>13.41</v>
      </c>
      <c r="D3501" s="154">
        <v>0.25119999999999998</v>
      </c>
      <c r="E3501" s="154">
        <v>3.5999999999999997E-2</v>
      </c>
      <c r="F3501" s="155">
        <f t="shared" si="220"/>
        <v>2.1599999999999997</v>
      </c>
      <c r="G3501">
        <f t="shared" si="218"/>
        <v>1.4399999999999997</v>
      </c>
      <c r="H3501">
        <f t="shared" si="219"/>
        <v>1.0799999999999998</v>
      </c>
      <c r="I3501">
        <f t="shared" si="221"/>
        <v>1.6199999999999997</v>
      </c>
      <c r="J3501" s="154"/>
    </row>
    <row r="3502" spans="1:10">
      <c r="A3502" t="s">
        <v>239</v>
      </c>
      <c r="B3502" s="153" t="s">
        <v>3706</v>
      </c>
      <c r="C3502" s="154">
        <v>14.21</v>
      </c>
      <c r="D3502" s="154">
        <v>0.25119999999999998</v>
      </c>
      <c r="E3502" s="154">
        <v>0.04</v>
      </c>
      <c r="F3502" s="155">
        <f t="shared" si="220"/>
        <v>2.4</v>
      </c>
      <c r="G3502">
        <f t="shared" si="218"/>
        <v>1.5999999999999999</v>
      </c>
      <c r="H3502">
        <f t="shared" si="219"/>
        <v>1.2</v>
      </c>
      <c r="I3502">
        <f t="shared" si="221"/>
        <v>1.7999999999999998</v>
      </c>
      <c r="J3502" s="154"/>
    </row>
    <row r="3503" spans="1:10">
      <c r="A3503" t="s">
        <v>239</v>
      </c>
      <c r="B3503" s="153" t="s">
        <v>3707</v>
      </c>
      <c r="C3503" s="154">
        <v>16.3</v>
      </c>
      <c r="D3503" s="154">
        <v>0.25119999999999998</v>
      </c>
      <c r="E3503" s="154">
        <v>4.3999999999999997E-2</v>
      </c>
      <c r="F3503" s="155">
        <f t="shared" si="220"/>
        <v>2.6399999999999997</v>
      </c>
      <c r="G3503">
        <f t="shared" si="218"/>
        <v>1.7599999999999998</v>
      </c>
      <c r="H3503">
        <f t="shared" si="219"/>
        <v>1.3199999999999998</v>
      </c>
      <c r="I3503">
        <f t="shared" si="221"/>
        <v>1.9799999999999998</v>
      </c>
      <c r="J3503" s="154"/>
    </row>
    <row r="3504" spans="1:10">
      <c r="A3504" t="s">
        <v>239</v>
      </c>
      <c r="B3504" s="153" t="s">
        <v>3708</v>
      </c>
      <c r="C3504" s="154">
        <v>15.76</v>
      </c>
      <c r="D3504" s="154">
        <v>0.25119999999999998</v>
      </c>
      <c r="E3504" s="154">
        <v>4.3999999999999997E-2</v>
      </c>
      <c r="F3504" s="155">
        <f t="shared" si="220"/>
        <v>2.6399999999999997</v>
      </c>
      <c r="G3504">
        <f t="shared" si="218"/>
        <v>1.7599999999999998</v>
      </c>
      <c r="H3504">
        <f t="shared" si="219"/>
        <v>1.3199999999999998</v>
      </c>
      <c r="I3504">
        <f t="shared" si="221"/>
        <v>1.9799999999999998</v>
      </c>
      <c r="J3504" s="154"/>
    </row>
    <row r="3505" spans="1:10">
      <c r="A3505" t="s">
        <v>239</v>
      </c>
      <c r="B3505" s="153" t="s">
        <v>3709</v>
      </c>
      <c r="C3505" s="154">
        <v>16.52</v>
      </c>
      <c r="D3505" s="154">
        <v>0.25119999999999998</v>
      </c>
      <c r="E3505" s="154">
        <v>4.8000000000000001E-2</v>
      </c>
      <c r="F3505" s="155">
        <f t="shared" si="220"/>
        <v>2.88</v>
      </c>
      <c r="G3505">
        <f t="shared" si="218"/>
        <v>1.92</v>
      </c>
      <c r="H3505">
        <f t="shared" si="219"/>
        <v>1.44</v>
      </c>
      <c r="I3505">
        <f t="shared" si="221"/>
        <v>2.16</v>
      </c>
      <c r="J3505" s="154"/>
    </row>
    <row r="3506" spans="1:10">
      <c r="A3506" t="s">
        <v>239</v>
      </c>
      <c r="B3506" s="153" t="s">
        <v>3710</v>
      </c>
      <c r="C3506" s="154">
        <v>5.77</v>
      </c>
      <c r="D3506" s="154">
        <v>0.25434000000000001</v>
      </c>
      <c r="E3506" s="154">
        <v>1.6E-2</v>
      </c>
      <c r="F3506" s="155">
        <f t="shared" si="220"/>
        <v>0.96</v>
      </c>
      <c r="G3506">
        <f t="shared" si="218"/>
        <v>0.6399999999999999</v>
      </c>
      <c r="H3506">
        <f t="shared" si="219"/>
        <v>0.48</v>
      </c>
      <c r="I3506">
        <f t="shared" si="221"/>
        <v>0.72</v>
      </c>
      <c r="J3506" s="154"/>
    </row>
    <row r="3507" spans="1:10">
      <c r="A3507" t="s">
        <v>239</v>
      </c>
      <c r="B3507" s="153" t="s">
        <v>3711</v>
      </c>
      <c r="C3507" s="154">
        <v>2</v>
      </c>
      <c r="D3507" s="154">
        <v>0.25747999999999999</v>
      </c>
      <c r="E3507" s="154">
        <v>0.01</v>
      </c>
      <c r="F3507" s="155">
        <f t="shared" si="220"/>
        <v>0.6</v>
      </c>
      <c r="G3507">
        <f t="shared" si="218"/>
        <v>0.39999999999999997</v>
      </c>
      <c r="H3507">
        <f t="shared" si="219"/>
        <v>0.3</v>
      </c>
      <c r="I3507">
        <f t="shared" si="221"/>
        <v>0.44999999999999996</v>
      </c>
      <c r="J3507" s="154"/>
    </row>
    <row r="3508" spans="1:10">
      <c r="A3508" t="s">
        <v>239</v>
      </c>
      <c r="B3508" s="153" t="s">
        <v>3712</v>
      </c>
      <c r="C3508" s="154">
        <v>2.98</v>
      </c>
      <c r="D3508" s="154">
        <v>0.25747999999999999</v>
      </c>
      <c r="E3508" s="154">
        <v>0.01</v>
      </c>
      <c r="F3508" s="155">
        <f t="shared" si="220"/>
        <v>0.6</v>
      </c>
      <c r="G3508">
        <f t="shared" si="218"/>
        <v>0.39999999999999997</v>
      </c>
      <c r="H3508">
        <f t="shared" si="219"/>
        <v>0.3</v>
      </c>
      <c r="I3508">
        <f t="shared" si="221"/>
        <v>0.44999999999999996</v>
      </c>
      <c r="J3508" s="154"/>
    </row>
    <row r="3509" spans="1:10">
      <c r="A3509" t="s">
        <v>239</v>
      </c>
      <c r="B3509" s="153" t="s">
        <v>3713</v>
      </c>
      <c r="C3509" s="154">
        <v>19.260000000000002</v>
      </c>
      <c r="D3509" s="154">
        <v>0.25747999999999999</v>
      </c>
      <c r="E3509" s="154">
        <v>5.2000000000000005E-2</v>
      </c>
      <c r="F3509" s="155">
        <f t="shared" si="220"/>
        <v>3.12</v>
      </c>
      <c r="G3509">
        <f t="shared" si="218"/>
        <v>2.08</v>
      </c>
      <c r="H3509">
        <f t="shared" si="219"/>
        <v>1.56</v>
      </c>
      <c r="I3509">
        <f t="shared" si="221"/>
        <v>2.34</v>
      </c>
      <c r="J3509" s="154"/>
    </row>
    <row r="3510" spans="1:10">
      <c r="A3510" t="s">
        <v>239</v>
      </c>
      <c r="B3510" s="153" t="s">
        <v>3714</v>
      </c>
      <c r="C3510" s="154">
        <v>3.95</v>
      </c>
      <c r="D3510" s="154">
        <v>0.25747999999999999</v>
      </c>
      <c r="E3510" s="154">
        <v>1.2E-2</v>
      </c>
      <c r="F3510" s="155">
        <f t="shared" si="220"/>
        <v>0.72</v>
      </c>
      <c r="G3510">
        <f t="shared" si="218"/>
        <v>0.48</v>
      </c>
      <c r="H3510">
        <f t="shared" si="219"/>
        <v>0.36</v>
      </c>
      <c r="I3510">
        <f t="shared" si="221"/>
        <v>0.54</v>
      </c>
      <c r="J3510" s="154"/>
    </row>
    <row r="3511" spans="1:10">
      <c r="A3511" t="s">
        <v>239</v>
      </c>
      <c r="B3511" s="153" t="s">
        <v>3715</v>
      </c>
      <c r="C3511" s="154">
        <v>5.95</v>
      </c>
      <c r="D3511" s="154">
        <v>0.25747999999999999</v>
      </c>
      <c r="E3511" s="154">
        <v>1.6E-2</v>
      </c>
      <c r="F3511" s="155">
        <f t="shared" si="220"/>
        <v>0.96</v>
      </c>
      <c r="G3511">
        <f t="shared" si="218"/>
        <v>0.6399999999999999</v>
      </c>
      <c r="H3511">
        <f t="shared" si="219"/>
        <v>0.48</v>
      </c>
      <c r="I3511">
        <f t="shared" si="221"/>
        <v>0.72</v>
      </c>
      <c r="J3511" s="154"/>
    </row>
    <row r="3512" spans="1:10">
      <c r="A3512" t="s">
        <v>239</v>
      </c>
      <c r="B3512" s="153" t="s">
        <v>3716</v>
      </c>
      <c r="C3512" s="154">
        <v>7.69</v>
      </c>
      <c r="D3512" s="154">
        <v>0.25747999999999999</v>
      </c>
      <c r="E3512" s="154">
        <v>0.02</v>
      </c>
      <c r="F3512" s="155">
        <f t="shared" si="220"/>
        <v>1.2</v>
      </c>
      <c r="G3512">
        <f t="shared" si="218"/>
        <v>0.79999999999999993</v>
      </c>
      <c r="H3512">
        <f t="shared" si="219"/>
        <v>0.6</v>
      </c>
      <c r="I3512">
        <f t="shared" si="221"/>
        <v>0.89999999999999991</v>
      </c>
      <c r="J3512" s="154"/>
    </row>
    <row r="3513" spans="1:10">
      <c r="A3513" t="s">
        <v>239</v>
      </c>
      <c r="B3513" s="153" t="s">
        <v>3717</v>
      </c>
      <c r="C3513" s="154">
        <v>9.5</v>
      </c>
      <c r="D3513" s="154">
        <v>0.25747999999999999</v>
      </c>
      <c r="E3513" s="154">
        <v>2.8000000000000004E-2</v>
      </c>
      <c r="F3513" s="155">
        <f t="shared" si="220"/>
        <v>1.6800000000000002</v>
      </c>
      <c r="G3513">
        <f t="shared" si="218"/>
        <v>1.1200000000000001</v>
      </c>
      <c r="H3513">
        <f t="shared" si="219"/>
        <v>0.84000000000000008</v>
      </c>
      <c r="I3513">
        <f t="shared" si="221"/>
        <v>1.2600000000000002</v>
      </c>
      <c r="J3513" s="154"/>
    </row>
    <row r="3514" spans="1:10">
      <c r="A3514" t="s">
        <v>239</v>
      </c>
      <c r="B3514" s="153" t="s">
        <v>3718</v>
      </c>
      <c r="C3514" s="154">
        <v>10.38</v>
      </c>
      <c r="D3514" s="154">
        <v>0.25747999999999999</v>
      </c>
      <c r="E3514" s="154">
        <v>2.8000000000000004E-2</v>
      </c>
      <c r="F3514" s="155">
        <f t="shared" si="220"/>
        <v>1.6800000000000002</v>
      </c>
      <c r="G3514">
        <f t="shared" si="218"/>
        <v>1.1200000000000001</v>
      </c>
      <c r="H3514">
        <f t="shared" si="219"/>
        <v>0.84000000000000008</v>
      </c>
      <c r="I3514">
        <f t="shared" si="221"/>
        <v>1.2600000000000002</v>
      </c>
      <c r="J3514" s="154"/>
    </row>
    <row r="3515" spans="1:10">
      <c r="A3515" t="s">
        <v>239</v>
      </c>
      <c r="B3515" s="153" t="s">
        <v>3719</v>
      </c>
      <c r="C3515" s="154">
        <v>11.25</v>
      </c>
      <c r="D3515" s="154">
        <v>0.25747999999999999</v>
      </c>
      <c r="E3515" s="154">
        <v>3.2000000000000001E-2</v>
      </c>
      <c r="F3515" s="155">
        <f t="shared" si="220"/>
        <v>1.92</v>
      </c>
      <c r="G3515">
        <f t="shared" si="218"/>
        <v>1.2799999999999998</v>
      </c>
      <c r="H3515">
        <f t="shared" si="219"/>
        <v>0.96</v>
      </c>
      <c r="I3515">
        <f t="shared" si="221"/>
        <v>1.44</v>
      </c>
      <c r="J3515" s="154"/>
    </row>
    <row r="3516" spans="1:10">
      <c r="A3516" t="s">
        <v>239</v>
      </c>
      <c r="B3516" s="153" t="s">
        <v>3720</v>
      </c>
      <c r="C3516" s="154">
        <v>12.95</v>
      </c>
      <c r="D3516" s="154">
        <v>0.25747999999999999</v>
      </c>
      <c r="E3516" s="154">
        <v>3.5999999999999997E-2</v>
      </c>
      <c r="F3516" s="155">
        <f t="shared" si="220"/>
        <v>2.1599999999999997</v>
      </c>
      <c r="G3516">
        <f t="shared" si="218"/>
        <v>1.4399999999999997</v>
      </c>
      <c r="H3516">
        <f t="shared" si="219"/>
        <v>1.0799999999999998</v>
      </c>
      <c r="I3516">
        <f t="shared" si="221"/>
        <v>1.6199999999999997</v>
      </c>
      <c r="J3516" s="154"/>
    </row>
    <row r="3517" spans="1:10">
      <c r="A3517" t="s">
        <v>239</v>
      </c>
      <c r="B3517" s="153" t="s">
        <v>3721</v>
      </c>
      <c r="C3517" s="154">
        <v>14.6</v>
      </c>
      <c r="D3517" s="154">
        <v>0.25747999999999999</v>
      </c>
      <c r="E3517" s="154">
        <v>0.04</v>
      </c>
      <c r="F3517" s="155">
        <f t="shared" si="220"/>
        <v>2.4</v>
      </c>
      <c r="G3517">
        <f t="shared" si="218"/>
        <v>1.5999999999999999</v>
      </c>
      <c r="H3517">
        <f t="shared" si="219"/>
        <v>1.2</v>
      </c>
      <c r="I3517">
        <f t="shared" si="221"/>
        <v>1.7999999999999998</v>
      </c>
      <c r="J3517" s="154"/>
    </row>
    <row r="3518" spans="1:10">
      <c r="A3518" t="s">
        <v>239</v>
      </c>
      <c r="B3518" s="153" t="s">
        <v>3722</v>
      </c>
      <c r="C3518" s="154">
        <v>2.02</v>
      </c>
      <c r="D3518" s="154">
        <v>0.26062000000000002</v>
      </c>
      <c r="E3518" s="154">
        <v>0.01</v>
      </c>
      <c r="F3518" s="155">
        <f t="shared" si="220"/>
        <v>0.6</v>
      </c>
      <c r="G3518">
        <f t="shared" si="218"/>
        <v>0.39999999999999997</v>
      </c>
      <c r="H3518">
        <f t="shared" si="219"/>
        <v>0.3</v>
      </c>
      <c r="I3518">
        <f t="shared" si="221"/>
        <v>0.44999999999999996</v>
      </c>
      <c r="J3518" s="154"/>
    </row>
    <row r="3519" spans="1:10">
      <c r="A3519" t="s">
        <v>239</v>
      </c>
      <c r="B3519" s="153" t="s">
        <v>3723</v>
      </c>
      <c r="C3519" s="154">
        <v>3.11</v>
      </c>
      <c r="D3519" s="154">
        <v>0.26062000000000002</v>
      </c>
      <c r="E3519" s="154">
        <v>0.01</v>
      </c>
      <c r="F3519" s="155">
        <f t="shared" si="220"/>
        <v>0.6</v>
      </c>
      <c r="G3519">
        <f t="shared" si="218"/>
        <v>0.39999999999999997</v>
      </c>
      <c r="H3519">
        <f t="shared" si="219"/>
        <v>0.3</v>
      </c>
      <c r="I3519">
        <f t="shared" si="221"/>
        <v>0.44999999999999996</v>
      </c>
      <c r="J3519" s="154"/>
    </row>
    <row r="3520" spans="1:10">
      <c r="A3520" t="s">
        <v>239</v>
      </c>
      <c r="B3520" s="153" t="s">
        <v>3724</v>
      </c>
      <c r="C3520" s="154">
        <v>18</v>
      </c>
      <c r="D3520" s="154">
        <v>0.26062000000000002</v>
      </c>
      <c r="E3520" s="154">
        <v>5.2000000000000005E-2</v>
      </c>
      <c r="F3520" s="155">
        <f t="shared" si="220"/>
        <v>3.12</v>
      </c>
      <c r="G3520">
        <f t="shared" si="218"/>
        <v>2.08</v>
      </c>
      <c r="H3520">
        <f t="shared" si="219"/>
        <v>1.56</v>
      </c>
      <c r="I3520">
        <f t="shared" si="221"/>
        <v>2.34</v>
      </c>
      <c r="J3520" s="154"/>
    </row>
    <row r="3521" spans="1:10">
      <c r="A3521" t="s">
        <v>239</v>
      </c>
      <c r="B3521" s="153" t="s">
        <v>3725</v>
      </c>
      <c r="C3521" s="154">
        <v>4</v>
      </c>
      <c r="D3521" s="154">
        <v>0.26062000000000002</v>
      </c>
      <c r="E3521" s="154">
        <v>1.2E-2</v>
      </c>
      <c r="F3521" s="155">
        <f t="shared" si="220"/>
        <v>0.72</v>
      </c>
      <c r="G3521">
        <f t="shared" si="218"/>
        <v>0.48</v>
      </c>
      <c r="H3521">
        <f t="shared" si="219"/>
        <v>0.36</v>
      </c>
      <c r="I3521">
        <f t="shared" si="221"/>
        <v>0.54</v>
      </c>
      <c r="J3521" s="154"/>
    </row>
    <row r="3522" spans="1:10">
      <c r="A3522" t="s">
        <v>239</v>
      </c>
      <c r="B3522" s="153" t="s">
        <v>3726</v>
      </c>
      <c r="C3522" s="154">
        <v>5.92</v>
      </c>
      <c r="D3522" s="154">
        <v>0.26062000000000002</v>
      </c>
      <c r="E3522" s="154">
        <v>1.6E-2</v>
      </c>
      <c r="F3522" s="155">
        <f t="shared" si="220"/>
        <v>0.96</v>
      </c>
      <c r="G3522">
        <f t="shared" ref="G3522:G3585" si="222">40/60*F3522</f>
        <v>0.6399999999999999</v>
      </c>
      <c r="H3522">
        <f t="shared" ref="H3522:H3585" si="223">(30/60*F3522)</f>
        <v>0.48</v>
      </c>
      <c r="I3522">
        <f t="shared" si="221"/>
        <v>0.72</v>
      </c>
      <c r="J3522" s="154"/>
    </row>
    <row r="3523" spans="1:10">
      <c r="A3523" t="s">
        <v>239</v>
      </c>
      <c r="B3523" s="153" t="s">
        <v>3727</v>
      </c>
      <c r="C3523" s="154">
        <v>6.39</v>
      </c>
      <c r="D3523" s="154">
        <v>0.26062000000000002</v>
      </c>
      <c r="E3523" s="154">
        <v>1.6E-2</v>
      </c>
      <c r="F3523" s="155">
        <f t="shared" ref="F3523:F3586" si="224">E3523*60</f>
        <v>0.96</v>
      </c>
      <c r="G3523">
        <f t="shared" si="222"/>
        <v>0.6399999999999999</v>
      </c>
      <c r="H3523">
        <f t="shared" si="223"/>
        <v>0.48</v>
      </c>
      <c r="I3523">
        <f t="shared" ref="I3523:I3586" si="225">45/60*F3523</f>
        <v>0.72</v>
      </c>
      <c r="J3523" s="154"/>
    </row>
    <row r="3524" spans="1:10">
      <c r="A3524" t="s">
        <v>239</v>
      </c>
      <c r="B3524" s="153" t="s">
        <v>3728</v>
      </c>
      <c r="C3524" s="154">
        <v>7.79</v>
      </c>
      <c r="D3524" s="154">
        <v>0.26062000000000002</v>
      </c>
      <c r="E3524" s="154">
        <v>0.02</v>
      </c>
      <c r="F3524" s="155">
        <f t="shared" si="224"/>
        <v>1.2</v>
      </c>
      <c r="G3524">
        <f t="shared" si="222"/>
        <v>0.79999999999999993</v>
      </c>
      <c r="H3524">
        <f t="shared" si="223"/>
        <v>0.6</v>
      </c>
      <c r="I3524">
        <f t="shared" si="225"/>
        <v>0.89999999999999991</v>
      </c>
      <c r="J3524" s="154"/>
    </row>
    <row r="3525" spans="1:10">
      <c r="A3525" t="s">
        <v>239</v>
      </c>
      <c r="B3525" s="153" t="s">
        <v>3729</v>
      </c>
      <c r="C3525" s="154">
        <v>9.6199999999999992</v>
      </c>
      <c r="D3525" s="154">
        <v>0.26062000000000002</v>
      </c>
      <c r="E3525" s="154">
        <v>2.8000000000000004E-2</v>
      </c>
      <c r="F3525" s="155">
        <f t="shared" si="224"/>
        <v>1.6800000000000002</v>
      </c>
      <c r="G3525">
        <f t="shared" si="222"/>
        <v>1.1200000000000001</v>
      </c>
      <c r="H3525">
        <f t="shared" si="223"/>
        <v>0.84000000000000008</v>
      </c>
      <c r="I3525">
        <f t="shared" si="225"/>
        <v>1.2600000000000002</v>
      </c>
      <c r="J3525" s="154"/>
    </row>
    <row r="3526" spans="1:10">
      <c r="A3526" t="s">
        <v>239</v>
      </c>
      <c r="B3526" s="153" t="s">
        <v>3730</v>
      </c>
      <c r="C3526" s="154">
        <v>11.39</v>
      </c>
      <c r="D3526" s="154">
        <v>0.26062000000000002</v>
      </c>
      <c r="E3526" s="154">
        <v>3.2000000000000001E-2</v>
      </c>
      <c r="F3526" s="155">
        <f t="shared" si="224"/>
        <v>1.92</v>
      </c>
      <c r="G3526">
        <f t="shared" si="222"/>
        <v>1.2799999999999998</v>
      </c>
      <c r="H3526">
        <f t="shared" si="223"/>
        <v>0.96</v>
      </c>
      <c r="I3526">
        <f t="shared" si="225"/>
        <v>1.44</v>
      </c>
      <c r="J3526" s="154"/>
    </row>
    <row r="3527" spans="1:10">
      <c r="A3527" t="s">
        <v>239</v>
      </c>
      <c r="B3527" s="153" t="s">
        <v>3731</v>
      </c>
      <c r="C3527" s="154">
        <v>13.12</v>
      </c>
      <c r="D3527" s="154">
        <v>0.26062000000000002</v>
      </c>
      <c r="E3527" s="154">
        <v>3.5999999999999997E-2</v>
      </c>
      <c r="F3527" s="155">
        <f t="shared" si="224"/>
        <v>2.1599999999999997</v>
      </c>
      <c r="G3527">
        <f t="shared" si="222"/>
        <v>1.4399999999999997</v>
      </c>
      <c r="H3527">
        <f t="shared" si="223"/>
        <v>1.0799999999999998</v>
      </c>
      <c r="I3527">
        <f t="shared" si="225"/>
        <v>1.6199999999999997</v>
      </c>
      <c r="J3527" s="154"/>
    </row>
    <row r="3528" spans="1:10">
      <c r="A3528" t="s">
        <v>239</v>
      </c>
      <c r="B3528" s="153" t="s">
        <v>3732</v>
      </c>
      <c r="C3528" s="154">
        <v>14.8</v>
      </c>
      <c r="D3528" s="154">
        <v>0.26062000000000002</v>
      </c>
      <c r="E3528" s="154">
        <v>0.04</v>
      </c>
      <c r="F3528" s="155">
        <f t="shared" si="224"/>
        <v>2.4</v>
      </c>
      <c r="G3528">
        <f t="shared" si="222"/>
        <v>1.5999999999999999</v>
      </c>
      <c r="H3528">
        <f t="shared" si="223"/>
        <v>1.2</v>
      </c>
      <c r="I3528">
        <f t="shared" si="225"/>
        <v>1.7999999999999998</v>
      </c>
      <c r="J3528" s="154"/>
    </row>
    <row r="3529" spans="1:10">
      <c r="A3529" t="s">
        <v>239</v>
      </c>
      <c r="B3529" s="153" t="s">
        <v>3733</v>
      </c>
      <c r="C3529" s="154">
        <v>16.43</v>
      </c>
      <c r="D3529" s="154">
        <v>0.26062000000000002</v>
      </c>
      <c r="E3529" s="154">
        <v>4.8000000000000001E-2</v>
      </c>
      <c r="F3529" s="155">
        <f t="shared" si="224"/>
        <v>2.88</v>
      </c>
      <c r="G3529">
        <f t="shared" si="222"/>
        <v>1.92</v>
      </c>
      <c r="H3529">
        <f t="shared" si="223"/>
        <v>1.44</v>
      </c>
      <c r="I3529">
        <f t="shared" si="225"/>
        <v>2.16</v>
      </c>
      <c r="J3529" s="154"/>
    </row>
    <row r="3530" spans="1:10">
      <c r="A3530" t="s">
        <v>239</v>
      </c>
      <c r="B3530" s="153" t="s">
        <v>3734</v>
      </c>
      <c r="C3530" s="154">
        <v>4.04</v>
      </c>
      <c r="D3530" s="154">
        <v>0.26375999999999999</v>
      </c>
      <c r="E3530" s="154">
        <v>1.2E-2</v>
      </c>
      <c r="F3530" s="155">
        <f t="shared" si="224"/>
        <v>0.72</v>
      </c>
      <c r="G3530">
        <f t="shared" si="222"/>
        <v>0.48</v>
      </c>
      <c r="H3530">
        <f t="shared" si="223"/>
        <v>0.36</v>
      </c>
      <c r="I3530">
        <f t="shared" si="225"/>
        <v>0.54</v>
      </c>
      <c r="J3530" s="154"/>
    </row>
    <row r="3531" spans="1:10">
      <c r="A3531" t="s">
        <v>239</v>
      </c>
      <c r="B3531" s="153" t="s">
        <v>3735</v>
      </c>
      <c r="C3531" s="154">
        <v>13.29</v>
      </c>
      <c r="D3531" s="154">
        <v>0.26375999999999999</v>
      </c>
      <c r="E3531" s="154">
        <v>3.5999999999999997E-2</v>
      </c>
      <c r="F3531" s="155">
        <f t="shared" si="224"/>
        <v>2.1599999999999997</v>
      </c>
      <c r="G3531">
        <f t="shared" si="222"/>
        <v>1.4399999999999997</v>
      </c>
      <c r="H3531">
        <f t="shared" si="223"/>
        <v>1.0799999999999998</v>
      </c>
      <c r="I3531">
        <f t="shared" si="225"/>
        <v>1.6199999999999997</v>
      </c>
      <c r="J3531" s="154"/>
    </row>
    <row r="3532" spans="1:10">
      <c r="A3532" t="s">
        <v>239</v>
      </c>
      <c r="B3532" s="153" t="s">
        <v>3736</v>
      </c>
      <c r="C3532" s="154">
        <v>2.0699999999999998</v>
      </c>
      <c r="D3532" s="154">
        <v>0.26690000000000003</v>
      </c>
      <c r="E3532" s="154">
        <v>0.01</v>
      </c>
      <c r="F3532" s="155">
        <f t="shared" si="224"/>
        <v>0.6</v>
      </c>
      <c r="G3532">
        <f t="shared" si="222"/>
        <v>0.39999999999999997</v>
      </c>
      <c r="H3532">
        <f t="shared" si="223"/>
        <v>0.3</v>
      </c>
      <c r="I3532">
        <f t="shared" si="225"/>
        <v>0.44999999999999996</v>
      </c>
      <c r="J3532" s="154"/>
    </row>
    <row r="3533" spans="1:10">
      <c r="A3533" t="s">
        <v>239</v>
      </c>
      <c r="B3533" s="153" t="s">
        <v>3737</v>
      </c>
      <c r="C3533" s="154">
        <v>3.09</v>
      </c>
      <c r="D3533" s="154">
        <v>0.26690000000000003</v>
      </c>
      <c r="E3533" s="154">
        <v>0.01</v>
      </c>
      <c r="F3533" s="155">
        <f t="shared" si="224"/>
        <v>0.6</v>
      </c>
      <c r="G3533">
        <f t="shared" si="222"/>
        <v>0.39999999999999997</v>
      </c>
      <c r="H3533">
        <f t="shared" si="223"/>
        <v>0.3</v>
      </c>
      <c r="I3533">
        <f t="shared" si="225"/>
        <v>0.44999999999999996</v>
      </c>
      <c r="J3533" s="154"/>
    </row>
    <row r="3534" spans="1:10">
      <c r="A3534" t="s">
        <v>239</v>
      </c>
      <c r="B3534" s="153" t="s">
        <v>3738</v>
      </c>
      <c r="C3534" s="154">
        <v>18.5</v>
      </c>
      <c r="D3534" s="154">
        <v>0.26690000000000003</v>
      </c>
      <c r="E3534" s="154">
        <v>5.2000000000000005E-2</v>
      </c>
      <c r="F3534" s="155">
        <f t="shared" si="224"/>
        <v>3.12</v>
      </c>
      <c r="G3534">
        <f t="shared" si="222"/>
        <v>2.08</v>
      </c>
      <c r="H3534">
        <f t="shared" si="223"/>
        <v>1.56</v>
      </c>
      <c r="I3534">
        <f t="shared" si="225"/>
        <v>2.34</v>
      </c>
      <c r="J3534" s="154"/>
    </row>
    <row r="3535" spans="1:10">
      <c r="A3535" t="s">
        <v>239</v>
      </c>
      <c r="B3535" s="153" t="s">
        <v>3739</v>
      </c>
      <c r="C3535" s="154">
        <v>23</v>
      </c>
      <c r="D3535" s="154">
        <v>0.26690000000000003</v>
      </c>
      <c r="E3535" s="154">
        <v>6.4000000000000001E-2</v>
      </c>
      <c r="F3535" s="155">
        <f t="shared" si="224"/>
        <v>3.84</v>
      </c>
      <c r="G3535">
        <f t="shared" si="222"/>
        <v>2.5599999999999996</v>
      </c>
      <c r="H3535">
        <f t="shared" si="223"/>
        <v>1.92</v>
      </c>
      <c r="I3535">
        <f t="shared" si="225"/>
        <v>2.88</v>
      </c>
      <c r="J3535" s="154"/>
    </row>
    <row r="3536" spans="1:10">
      <c r="A3536" t="s">
        <v>239</v>
      </c>
      <c r="B3536" s="153" t="s">
        <v>3740</v>
      </c>
      <c r="C3536" s="154">
        <v>23.08</v>
      </c>
      <c r="D3536" s="154">
        <v>0.26690000000000003</v>
      </c>
      <c r="E3536" s="154">
        <v>6.4000000000000001E-2</v>
      </c>
      <c r="F3536" s="155">
        <f t="shared" si="224"/>
        <v>3.84</v>
      </c>
      <c r="G3536">
        <f t="shared" si="222"/>
        <v>2.5599999999999996</v>
      </c>
      <c r="H3536">
        <f t="shared" si="223"/>
        <v>1.92</v>
      </c>
      <c r="I3536">
        <f t="shared" si="225"/>
        <v>2.88</v>
      </c>
      <c r="J3536" s="154"/>
    </row>
    <row r="3537" spans="1:10">
      <c r="A3537" t="s">
        <v>239</v>
      </c>
      <c r="B3537" s="153" t="s">
        <v>3741</v>
      </c>
      <c r="C3537" s="154">
        <v>27.2</v>
      </c>
      <c r="D3537" s="154">
        <v>0.26690000000000003</v>
      </c>
      <c r="E3537" s="154">
        <v>7.5999999999999998E-2</v>
      </c>
      <c r="F3537" s="155">
        <f t="shared" si="224"/>
        <v>4.5599999999999996</v>
      </c>
      <c r="G3537">
        <f t="shared" si="222"/>
        <v>3.0399999999999996</v>
      </c>
      <c r="H3537">
        <f t="shared" si="223"/>
        <v>2.2799999999999998</v>
      </c>
      <c r="I3537">
        <f t="shared" si="225"/>
        <v>3.42</v>
      </c>
      <c r="J3537" s="154"/>
    </row>
    <row r="3538" spans="1:10">
      <c r="A3538" t="s">
        <v>239</v>
      </c>
      <c r="B3538" s="153" t="s">
        <v>3742</v>
      </c>
      <c r="C3538" s="154">
        <v>30.3</v>
      </c>
      <c r="D3538" s="154">
        <v>0.26690000000000003</v>
      </c>
      <c r="E3538" s="154">
        <v>8.3999999999999991E-2</v>
      </c>
      <c r="F3538" s="155">
        <f t="shared" si="224"/>
        <v>5.0399999999999991</v>
      </c>
      <c r="G3538">
        <f t="shared" si="222"/>
        <v>3.3599999999999994</v>
      </c>
      <c r="H3538">
        <f t="shared" si="223"/>
        <v>2.5199999999999996</v>
      </c>
      <c r="I3538">
        <f t="shared" si="225"/>
        <v>3.7799999999999994</v>
      </c>
      <c r="J3538" s="154"/>
    </row>
    <row r="3539" spans="1:10">
      <c r="A3539" t="s">
        <v>239</v>
      </c>
      <c r="B3539" s="153" t="s">
        <v>3743</v>
      </c>
      <c r="C3539" s="154">
        <v>4.09</v>
      </c>
      <c r="D3539" s="154">
        <v>0.26690000000000003</v>
      </c>
      <c r="E3539" s="154">
        <v>1.2E-2</v>
      </c>
      <c r="F3539" s="155">
        <f t="shared" si="224"/>
        <v>0.72</v>
      </c>
      <c r="G3539">
        <f t="shared" si="222"/>
        <v>0.48</v>
      </c>
      <c r="H3539">
        <f t="shared" si="223"/>
        <v>0.36</v>
      </c>
      <c r="I3539">
        <f t="shared" si="225"/>
        <v>0.54</v>
      </c>
      <c r="J3539" s="154"/>
    </row>
    <row r="3540" spans="1:10">
      <c r="A3540" t="s">
        <v>239</v>
      </c>
      <c r="B3540" s="153" t="s">
        <v>3744</v>
      </c>
      <c r="C3540" s="154">
        <v>5.09</v>
      </c>
      <c r="D3540" s="154">
        <v>0.26690000000000003</v>
      </c>
      <c r="E3540" s="154">
        <v>1.6E-2</v>
      </c>
      <c r="F3540" s="155">
        <f t="shared" si="224"/>
        <v>0.96</v>
      </c>
      <c r="G3540">
        <f t="shared" si="222"/>
        <v>0.6399999999999999</v>
      </c>
      <c r="H3540">
        <f t="shared" si="223"/>
        <v>0.48</v>
      </c>
      <c r="I3540">
        <f t="shared" si="225"/>
        <v>0.72</v>
      </c>
      <c r="J3540" s="154"/>
    </row>
    <row r="3541" spans="1:10">
      <c r="A3541" t="s">
        <v>239</v>
      </c>
      <c r="B3541" s="153" t="s">
        <v>3745</v>
      </c>
      <c r="C3541" s="154">
        <v>33.299999999999997</v>
      </c>
      <c r="D3541" s="154">
        <v>0.26690000000000003</v>
      </c>
      <c r="E3541" s="154">
        <v>9.1999999999999998E-2</v>
      </c>
      <c r="F3541" s="155">
        <f t="shared" si="224"/>
        <v>5.52</v>
      </c>
      <c r="G3541">
        <f t="shared" si="222"/>
        <v>3.6799999999999997</v>
      </c>
      <c r="H3541">
        <f t="shared" si="223"/>
        <v>2.76</v>
      </c>
      <c r="I3541">
        <f t="shared" si="225"/>
        <v>4.1399999999999997</v>
      </c>
      <c r="J3541" s="154"/>
    </row>
    <row r="3542" spans="1:10">
      <c r="A3542" t="s">
        <v>239</v>
      </c>
      <c r="B3542" s="153" t="s">
        <v>3746</v>
      </c>
      <c r="C3542" s="154">
        <v>6.07</v>
      </c>
      <c r="D3542" s="154">
        <v>0.26690000000000003</v>
      </c>
      <c r="E3542" s="154">
        <v>1.6E-2</v>
      </c>
      <c r="F3542" s="155">
        <f t="shared" si="224"/>
        <v>0.96</v>
      </c>
      <c r="G3542">
        <f t="shared" si="222"/>
        <v>0.6399999999999999</v>
      </c>
      <c r="H3542">
        <f t="shared" si="223"/>
        <v>0.48</v>
      </c>
      <c r="I3542">
        <f t="shared" si="225"/>
        <v>0.72</v>
      </c>
      <c r="J3542" s="154"/>
    </row>
    <row r="3543" spans="1:10">
      <c r="A3543" t="s">
        <v>239</v>
      </c>
      <c r="B3543" s="153" t="s">
        <v>3747</v>
      </c>
      <c r="C3543" s="154">
        <v>7.04</v>
      </c>
      <c r="D3543" s="154">
        <v>0.26690000000000003</v>
      </c>
      <c r="E3543" s="154">
        <v>0.02</v>
      </c>
      <c r="F3543" s="155">
        <f t="shared" si="224"/>
        <v>1.2</v>
      </c>
      <c r="G3543">
        <f t="shared" si="222"/>
        <v>0.79999999999999993</v>
      </c>
      <c r="H3543">
        <f t="shared" si="223"/>
        <v>0.6</v>
      </c>
      <c r="I3543">
        <f t="shared" si="225"/>
        <v>0.89999999999999991</v>
      </c>
      <c r="J3543" s="154"/>
    </row>
    <row r="3544" spans="1:10">
      <c r="A3544" t="s">
        <v>239</v>
      </c>
      <c r="B3544" s="153" t="s">
        <v>3748</v>
      </c>
      <c r="C3544" s="154">
        <v>7.99</v>
      </c>
      <c r="D3544" s="154">
        <v>0.26690000000000003</v>
      </c>
      <c r="E3544" s="154">
        <v>2.4E-2</v>
      </c>
      <c r="F3544" s="155">
        <f t="shared" si="224"/>
        <v>1.44</v>
      </c>
      <c r="G3544">
        <f t="shared" si="222"/>
        <v>0.96</v>
      </c>
      <c r="H3544">
        <f t="shared" si="223"/>
        <v>0.72</v>
      </c>
      <c r="I3544">
        <f t="shared" si="225"/>
        <v>1.08</v>
      </c>
      <c r="J3544" s="154"/>
    </row>
    <row r="3545" spans="1:10">
      <c r="A3545" t="s">
        <v>239</v>
      </c>
      <c r="B3545" s="153" t="s">
        <v>3749</v>
      </c>
      <c r="C3545" s="154">
        <v>8.93</v>
      </c>
      <c r="D3545" s="154">
        <v>0.26690000000000003</v>
      </c>
      <c r="E3545" s="154">
        <v>2.4E-2</v>
      </c>
      <c r="F3545" s="155">
        <f t="shared" si="224"/>
        <v>1.44</v>
      </c>
      <c r="G3545">
        <f t="shared" si="222"/>
        <v>0.96</v>
      </c>
      <c r="H3545">
        <f t="shared" si="223"/>
        <v>0.72</v>
      </c>
      <c r="I3545">
        <f t="shared" si="225"/>
        <v>1.08</v>
      </c>
      <c r="J3545" s="154"/>
    </row>
    <row r="3546" spans="1:10">
      <c r="A3546" t="s">
        <v>239</v>
      </c>
      <c r="B3546" s="153" t="s">
        <v>3750</v>
      </c>
      <c r="C3546" s="154">
        <v>9.8699999999999992</v>
      </c>
      <c r="D3546" s="154">
        <v>0.26690000000000003</v>
      </c>
      <c r="E3546" s="154">
        <v>2.8000000000000004E-2</v>
      </c>
      <c r="F3546" s="155">
        <f t="shared" si="224"/>
        <v>1.6800000000000002</v>
      </c>
      <c r="G3546">
        <f t="shared" si="222"/>
        <v>1.1200000000000001</v>
      </c>
      <c r="H3546">
        <f t="shared" si="223"/>
        <v>0.84000000000000008</v>
      </c>
      <c r="I3546">
        <f t="shared" si="225"/>
        <v>1.2600000000000002</v>
      </c>
      <c r="J3546" s="154"/>
    </row>
    <row r="3547" spans="1:10">
      <c r="A3547" t="s">
        <v>239</v>
      </c>
      <c r="B3547" s="153" t="s">
        <v>3751</v>
      </c>
      <c r="C3547" s="154">
        <v>10.78</v>
      </c>
      <c r="D3547" s="154">
        <v>0.26690000000000003</v>
      </c>
      <c r="E3547" s="154">
        <v>3.2000000000000001E-2</v>
      </c>
      <c r="F3547" s="155">
        <f t="shared" si="224"/>
        <v>1.92</v>
      </c>
      <c r="G3547">
        <f t="shared" si="222"/>
        <v>1.2799999999999998</v>
      </c>
      <c r="H3547">
        <f t="shared" si="223"/>
        <v>0.96</v>
      </c>
      <c r="I3547">
        <f t="shared" si="225"/>
        <v>1.44</v>
      </c>
      <c r="J3547" s="154"/>
    </row>
    <row r="3548" spans="1:10">
      <c r="A3548" t="s">
        <v>239</v>
      </c>
      <c r="B3548" s="153" t="s">
        <v>3752</v>
      </c>
      <c r="C3548" s="154">
        <v>11.69</v>
      </c>
      <c r="D3548" s="154">
        <v>0.26690000000000003</v>
      </c>
      <c r="E3548" s="154">
        <v>3.2000000000000001E-2</v>
      </c>
      <c r="F3548" s="155">
        <f t="shared" si="224"/>
        <v>1.92</v>
      </c>
      <c r="G3548">
        <f t="shared" si="222"/>
        <v>1.2799999999999998</v>
      </c>
      <c r="H3548">
        <f t="shared" si="223"/>
        <v>0.96</v>
      </c>
      <c r="I3548">
        <f t="shared" si="225"/>
        <v>1.44</v>
      </c>
      <c r="J3548" s="154"/>
    </row>
    <row r="3549" spans="1:10">
      <c r="A3549" t="s">
        <v>239</v>
      </c>
      <c r="B3549" s="153" t="s">
        <v>3753</v>
      </c>
      <c r="C3549" s="154">
        <v>13.47</v>
      </c>
      <c r="D3549" s="154">
        <v>0.26690000000000003</v>
      </c>
      <c r="E3549" s="154">
        <v>3.5999999999999997E-2</v>
      </c>
      <c r="F3549" s="155">
        <f t="shared" si="224"/>
        <v>2.1599999999999997</v>
      </c>
      <c r="G3549">
        <f t="shared" si="222"/>
        <v>1.4399999999999997</v>
      </c>
      <c r="H3549">
        <f t="shared" si="223"/>
        <v>1.0799999999999998</v>
      </c>
      <c r="I3549">
        <f t="shared" si="225"/>
        <v>1.6199999999999997</v>
      </c>
      <c r="J3549" s="154"/>
    </row>
    <row r="3550" spans="1:10">
      <c r="A3550" t="s">
        <v>239</v>
      </c>
      <c r="B3550" s="153" t="s">
        <v>3754</v>
      </c>
      <c r="C3550" s="154">
        <v>15.8</v>
      </c>
      <c r="D3550" s="154">
        <v>0.26690000000000003</v>
      </c>
      <c r="E3550" s="154">
        <v>4.3999999999999997E-2</v>
      </c>
      <c r="F3550" s="155">
        <f t="shared" si="224"/>
        <v>2.6399999999999997</v>
      </c>
      <c r="G3550">
        <f t="shared" si="222"/>
        <v>1.7599999999999998</v>
      </c>
      <c r="H3550">
        <f t="shared" si="223"/>
        <v>1.3199999999999998</v>
      </c>
      <c r="I3550">
        <f t="shared" si="225"/>
        <v>1.9799999999999998</v>
      </c>
      <c r="J3550" s="154"/>
    </row>
    <row r="3551" spans="1:10">
      <c r="A3551" t="s">
        <v>239</v>
      </c>
      <c r="B3551" s="153" t="s">
        <v>3755</v>
      </c>
      <c r="C3551" s="154">
        <v>15.19</v>
      </c>
      <c r="D3551" s="154">
        <v>0.26690000000000003</v>
      </c>
      <c r="E3551" s="154">
        <v>4.3999999999999997E-2</v>
      </c>
      <c r="F3551" s="155">
        <f t="shared" si="224"/>
        <v>2.6399999999999997</v>
      </c>
      <c r="G3551">
        <f t="shared" si="222"/>
        <v>1.7599999999999998</v>
      </c>
      <c r="H3551">
        <f t="shared" si="223"/>
        <v>1.3199999999999998</v>
      </c>
      <c r="I3551">
        <f t="shared" si="225"/>
        <v>1.9799999999999998</v>
      </c>
      <c r="J3551" s="154"/>
    </row>
    <row r="3552" spans="1:10">
      <c r="A3552" t="s">
        <v>239</v>
      </c>
      <c r="B3552" s="153" t="s">
        <v>3756</v>
      </c>
      <c r="C3552" s="154">
        <v>18.3</v>
      </c>
      <c r="D3552" s="154">
        <v>0.26690000000000003</v>
      </c>
      <c r="E3552" s="154">
        <v>5.2000000000000005E-2</v>
      </c>
      <c r="F3552" s="155">
        <f t="shared" si="224"/>
        <v>3.12</v>
      </c>
      <c r="G3552">
        <f t="shared" si="222"/>
        <v>2.08</v>
      </c>
      <c r="H3552">
        <f t="shared" si="223"/>
        <v>1.56</v>
      </c>
      <c r="I3552">
        <f t="shared" si="225"/>
        <v>2.34</v>
      </c>
      <c r="J3552" s="154"/>
    </row>
    <row r="3553" spans="1:10">
      <c r="A3553" t="s">
        <v>239</v>
      </c>
      <c r="B3553" s="153" t="s">
        <v>3757</v>
      </c>
      <c r="C3553" s="154">
        <v>4.1399999999999997</v>
      </c>
      <c r="D3553" s="154">
        <v>0.27004</v>
      </c>
      <c r="E3553" s="154">
        <v>1.2E-2</v>
      </c>
      <c r="F3553" s="155">
        <f t="shared" si="224"/>
        <v>0.72</v>
      </c>
      <c r="G3553">
        <f t="shared" si="222"/>
        <v>0.48</v>
      </c>
      <c r="H3553">
        <f t="shared" si="223"/>
        <v>0.36</v>
      </c>
      <c r="I3553">
        <f t="shared" si="225"/>
        <v>0.54</v>
      </c>
      <c r="J3553" s="154"/>
    </row>
    <row r="3554" spans="1:10">
      <c r="A3554" t="s">
        <v>239</v>
      </c>
      <c r="B3554" s="153" t="s">
        <v>3758</v>
      </c>
      <c r="C3554" s="154">
        <v>6.14</v>
      </c>
      <c r="D3554" s="154">
        <v>0.27004</v>
      </c>
      <c r="E3554" s="154">
        <v>1.6E-2</v>
      </c>
      <c r="F3554" s="155">
        <f t="shared" si="224"/>
        <v>0.96</v>
      </c>
      <c r="G3554">
        <f t="shared" si="222"/>
        <v>0.6399999999999999</v>
      </c>
      <c r="H3554">
        <f t="shared" si="223"/>
        <v>0.48</v>
      </c>
      <c r="I3554">
        <f t="shared" si="225"/>
        <v>0.72</v>
      </c>
      <c r="J3554" s="154"/>
    </row>
    <row r="3555" spans="1:10">
      <c r="A3555" t="s">
        <v>239</v>
      </c>
      <c r="B3555" s="153" t="s">
        <v>3759</v>
      </c>
      <c r="C3555" s="154">
        <v>8.09</v>
      </c>
      <c r="D3555" s="154">
        <v>0.27004</v>
      </c>
      <c r="E3555" s="154">
        <v>2.4E-2</v>
      </c>
      <c r="F3555" s="155">
        <f t="shared" si="224"/>
        <v>1.44</v>
      </c>
      <c r="G3555">
        <f t="shared" si="222"/>
        <v>0.96</v>
      </c>
      <c r="H3555">
        <f t="shared" si="223"/>
        <v>0.72</v>
      </c>
      <c r="I3555">
        <f t="shared" si="225"/>
        <v>1.08</v>
      </c>
      <c r="J3555" s="154"/>
    </row>
    <row r="3556" spans="1:10">
      <c r="A3556" t="s">
        <v>239</v>
      </c>
      <c r="B3556" s="153" t="s">
        <v>3760</v>
      </c>
      <c r="C3556" s="154">
        <v>9.99</v>
      </c>
      <c r="D3556" s="154">
        <v>0.27004</v>
      </c>
      <c r="E3556" s="154">
        <v>2.8000000000000004E-2</v>
      </c>
      <c r="F3556" s="155">
        <f t="shared" si="224"/>
        <v>1.6800000000000002</v>
      </c>
      <c r="G3556">
        <f t="shared" si="222"/>
        <v>1.1200000000000001</v>
      </c>
      <c r="H3556">
        <f t="shared" si="223"/>
        <v>0.84000000000000008</v>
      </c>
      <c r="I3556">
        <f t="shared" si="225"/>
        <v>1.2600000000000002</v>
      </c>
      <c r="J3556" s="154"/>
    </row>
    <row r="3557" spans="1:10">
      <c r="A3557" t="s">
        <v>239</v>
      </c>
      <c r="B3557" s="153" t="s">
        <v>3761</v>
      </c>
      <c r="C3557" s="154">
        <v>11.84</v>
      </c>
      <c r="D3557" s="154">
        <v>0.27004</v>
      </c>
      <c r="E3557" s="154">
        <v>3.2000000000000001E-2</v>
      </c>
      <c r="F3557" s="155">
        <f t="shared" si="224"/>
        <v>1.92</v>
      </c>
      <c r="G3557">
        <f t="shared" si="222"/>
        <v>1.2799999999999998</v>
      </c>
      <c r="H3557">
        <f t="shared" si="223"/>
        <v>0.96</v>
      </c>
      <c r="I3557">
        <f t="shared" si="225"/>
        <v>1.44</v>
      </c>
      <c r="J3557" s="154"/>
    </row>
    <row r="3558" spans="1:10">
      <c r="A3558" t="s">
        <v>239</v>
      </c>
      <c r="B3558" s="153" t="s">
        <v>3762</v>
      </c>
      <c r="C3558" s="154">
        <v>4.1900000000000004</v>
      </c>
      <c r="D3558" s="154">
        <v>0.27317999999999998</v>
      </c>
      <c r="E3558" s="154">
        <v>1.2E-2</v>
      </c>
      <c r="F3558" s="155">
        <f t="shared" si="224"/>
        <v>0.72</v>
      </c>
      <c r="G3558">
        <f t="shared" si="222"/>
        <v>0.48</v>
      </c>
      <c r="H3558">
        <f t="shared" si="223"/>
        <v>0.36</v>
      </c>
      <c r="I3558">
        <f t="shared" si="225"/>
        <v>0.54</v>
      </c>
      <c r="J3558" s="154"/>
    </row>
    <row r="3559" spans="1:10">
      <c r="A3559" t="s">
        <v>239</v>
      </c>
      <c r="B3559" s="153" t="s">
        <v>3763</v>
      </c>
      <c r="C3559" s="154">
        <v>6.22</v>
      </c>
      <c r="D3559" s="154">
        <v>0.27317999999999998</v>
      </c>
      <c r="E3559" s="154">
        <v>1.6E-2</v>
      </c>
      <c r="F3559" s="155">
        <f t="shared" si="224"/>
        <v>0.96</v>
      </c>
      <c r="G3559">
        <f t="shared" si="222"/>
        <v>0.6399999999999999</v>
      </c>
      <c r="H3559">
        <f t="shared" si="223"/>
        <v>0.48</v>
      </c>
      <c r="I3559">
        <f t="shared" si="225"/>
        <v>0.72</v>
      </c>
      <c r="J3559" s="154"/>
    </row>
    <row r="3560" spans="1:10">
      <c r="A3560" t="s">
        <v>239</v>
      </c>
      <c r="B3560" s="153" t="s">
        <v>3764</v>
      </c>
      <c r="C3560" s="154">
        <v>4.24</v>
      </c>
      <c r="D3560" s="154">
        <v>0.27632000000000001</v>
      </c>
      <c r="E3560" s="154">
        <v>1.2E-2</v>
      </c>
      <c r="F3560" s="155">
        <f t="shared" si="224"/>
        <v>0.72</v>
      </c>
      <c r="G3560">
        <f t="shared" si="222"/>
        <v>0.48</v>
      </c>
      <c r="H3560">
        <f t="shared" si="223"/>
        <v>0.36</v>
      </c>
      <c r="I3560">
        <f t="shared" si="225"/>
        <v>0.54</v>
      </c>
      <c r="J3560" s="154"/>
    </row>
    <row r="3561" spans="1:10">
      <c r="A3561" t="s">
        <v>239</v>
      </c>
      <c r="B3561" s="153" t="s">
        <v>3765</v>
      </c>
      <c r="C3561" s="154">
        <v>8.2899999999999991</v>
      </c>
      <c r="D3561" s="154">
        <v>0.27632000000000001</v>
      </c>
      <c r="E3561" s="154">
        <v>2.4E-2</v>
      </c>
      <c r="F3561" s="155">
        <f t="shared" si="224"/>
        <v>1.44</v>
      </c>
      <c r="G3561">
        <f t="shared" si="222"/>
        <v>0.96</v>
      </c>
      <c r="H3561">
        <f t="shared" si="223"/>
        <v>0.72</v>
      </c>
      <c r="I3561">
        <f t="shared" si="225"/>
        <v>1.08</v>
      </c>
      <c r="J3561" s="154"/>
    </row>
    <row r="3562" spans="1:10">
      <c r="A3562" t="s">
        <v>239</v>
      </c>
      <c r="B3562" s="153" t="s">
        <v>3766</v>
      </c>
      <c r="C3562" s="154">
        <v>12.13</v>
      </c>
      <c r="D3562" s="154">
        <v>0.27632000000000001</v>
      </c>
      <c r="E3562" s="154">
        <v>3.2000000000000001E-2</v>
      </c>
      <c r="F3562" s="155">
        <f t="shared" si="224"/>
        <v>1.92</v>
      </c>
      <c r="G3562">
        <f t="shared" si="222"/>
        <v>1.2799999999999998</v>
      </c>
      <c r="H3562">
        <f t="shared" si="223"/>
        <v>0.96</v>
      </c>
      <c r="I3562">
        <f t="shared" si="225"/>
        <v>1.44</v>
      </c>
      <c r="J3562" s="154"/>
    </row>
    <row r="3563" spans="1:10">
      <c r="A3563" t="s">
        <v>239</v>
      </c>
      <c r="B3563" s="153" t="s">
        <v>3767</v>
      </c>
      <c r="C3563" s="154">
        <v>2.6</v>
      </c>
      <c r="D3563" s="154">
        <v>0.27914600000000001</v>
      </c>
      <c r="E3563" s="154">
        <v>0.01</v>
      </c>
      <c r="F3563" s="155">
        <f t="shared" si="224"/>
        <v>0.6</v>
      </c>
      <c r="G3563">
        <f t="shared" si="222"/>
        <v>0.39999999999999997</v>
      </c>
      <c r="H3563">
        <f t="shared" si="223"/>
        <v>0.3</v>
      </c>
      <c r="I3563">
        <f t="shared" si="225"/>
        <v>0.44999999999999996</v>
      </c>
      <c r="J3563" s="154"/>
    </row>
    <row r="3564" spans="1:10">
      <c r="A3564" t="s">
        <v>239</v>
      </c>
      <c r="B3564" s="153" t="s">
        <v>3768</v>
      </c>
      <c r="C3564" s="154">
        <v>3.23</v>
      </c>
      <c r="D3564" s="154">
        <v>0.27914600000000001</v>
      </c>
      <c r="E3564" s="154">
        <v>0.01</v>
      </c>
      <c r="F3564" s="155">
        <f t="shared" si="224"/>
        <v>0.6</v>
      </c>
      <c r="G3564">
        <f t="shared" si="222"/>
        <v>0.39999999999999997</v>
      </c>
      <c r="H3564">
        <f t="shared" si="223"/>
        <v>0.3</v>
      </c>
      <c r="I3564">
        <f t="shared" si="225"/>
        <v>0.44999999999999996</v>
      </c>
      <c r="J3564" s="154"/>
    </row>
    <row r="3565" spans="1:10">
      <c r="A3565" t="s">
        <v>239</v>
      </c>
      <c r="B3565" s="153" t="s">
        <v>3769</v>
      </c>
      <c r="C3565" s="154">
        <v>19.5</v>
      </c>
      <c r="D3565" s="154">
        <v>0.27914600000000001</v>
      </c>
      <c r="E3565" s="154">
        <v>5.6000000000000008E-2</v>
      </c>
      <c r="F3565" s="155">
        <f t="shared" si="224"/>
        <v>3.3600000000000003</v>
      </c>
      <c r="G3565">
        <f t="shared" si="222"/>
        <v>2.2400000000000002</v>
      </c>
      <c r="H3565">
        <f t="shared" si="223"/>
        <v>1.6800000000000002</v>
      </c>
      <c r="I3565">
        <f t="shared" si="225"/>
        <v>2.5200000000000005</v>
      </c>
      <c r="J3565" s="154"/>
    </row>
    <row r="3566" spans="1:10">
      <c r="A3566" t="s">
        <v>239</v>
      </c>
      <c r="B3566" s="153" t="s">
        <v>3770</v>
      </c>
      <c r="C3566" s="154">
        <v>21.1</v>
      </c>
      <c r="D3566" s="154">
        <v>0.27914600000000001</v>
      </c>
      <c r="E3566" s="154">
        <v>0.06</v>
      </c>
      <c r="F3566" s="155">
        <f t="shared" si="224"/>
        <v>3.5999999999999996</v>
      </c>
      <c r="G3566">
        <f t="shared" si="222"/>
        <v>2.3999999999999995</v>
      </c>
      <c r="H3566">
        <f t="shared" si="223"/>
        <v>1.7999999999999998</v>
      </c>
      <c r="I3566">
        <f t="shared" si="225"/>
        <v>2.6999999999999997</v>
      </c>
      <c r="J3566" s="154"/>
    </row>
    <row r="3567" spans="1:10">
      <c r="A3567" t="s">
        <v>239</v>
      </c>
      <c r="B3567" s="153" t="s">
        <v>3771</v>
      </c>
      <c r="C3567" s="154">
        <v>23.6</v>
      </c>
      <c r="D3567" s="154">
        <v>0.27914600000000001</v>
      </c>
      <c r="E3567" s="154">
        <v>6.8000000000000005E-2</v>
      </c>
      <c r="F3567" s="155">
        <f t="shared" si="224"/>
        <v>4.08</v>
      </c>
      <c r="G3567">
        <f t="shared" si="222"/>
        <v>2.7199999999999998</v>
      </c>
      <c r="H3567">
        <f t="shared" si="223"/>
        <v>2.04</v>
      </c>
      <c r="I3567">
        <f t="shared" si="225"/>
        <v>3.06</v>
      </c>
      <c r="J3567" s="154"/>
    </row>
    <row r="3568" spans="1:10">
      <c r="A3568" t="s">
        <v>239</v>
      </c>
      <c r="B3568" s="153" t="s">
        <v>3772</v>
      </c>
      <c r="C3568" s="154">
        <v>26.2</v>
      </c>
      <c r="D3568" s="154">
        <v>0.27914600000000001</v>
      </c>
      <c r="E3568" s="154">
        <v>7.1999999999999995E-2</v>
      </c>
      <c r="F3568" s="155">
        <f t="shared" si="224"/>
        <v>4.3199999999999994</v>
      </c>
      <c r="G3568">
        <f t="shared" si="222"/>
        <v>2.8799999999999994</v>
      </c>
      <c r="H3568">
        <f t="shared" si="223"/>
        <v>2.1599999999999997</v>
      </c>
      <c r="I3568">
        <f t="shared" si="225"/>
        <v>3.2399999999999993</v>
      </c>
      <c r="J3568" s="154"/>
    </row>
    <row r="3569" spans="1:10">
      <c r="A3569" t="s">
        <v>239</v>
      </c>
      <c r="B3569" s="153" t="s">
        <v>3773</v>
      </c>
      <c r="C3569" s="154">
        <v>28.8</v>
      </c>
      <c r="D3569" s="154">
        <v>0.27914600000000001</v>
      </c>
      <c r="E3569" s="154">
        <v>0.08</v>
      </c>
      <c r="F3569" s="155">
        <f t="shared" si="224"/>
        <v>4.8</v>
      </c>
      <c r="G3569">
        <f t="shared" si="222"/>
        <v>3.1999999999999997</v>
      </c>
      <c r="H3569">
        <f t="shared" si="223"/>
        <v>2.4</v>
      </c>
      <c r="I3569">
        <f t="shared" si="225"/>
        <v>3.5999999999999996</v>
      </c>
      <c r="J3569" s="154"/>
    </row>
    <row r="3570" spans="1:10">
      <c r="A3570" t="s">
        <v>239</v>
      </c>
      <c r="B3570" s="153" t="s">
        <v>3774</v>
      </c>
      <c r="C3570" s="154">
        <v>30.8</v>
      </c>
      <c r="D3570" s="154">
        <v>0.27914600000000001</v>
      </c>
      <c r="E3570" s="154">
        <v>8.7999999999999995E-2</v>
      </c>
      <c r="F3570" s="155">
        <f t="shared" si="224"/>
        <v>5.2799999999999994</v>
      </c>
      <c r="G3570">
        <f t="shared" si="222"/>
        <v>3.5199999999999996</v>
      </c>
      <c r="H3570">
        <f t="shared" si="223"/>
        <v>2.6399999999999997</v>
      </c>
      <c r="I3570">
        <f t="shared" si="225"/>
        <v>3.9599999999999995</v>
      </c>
      <c r="J3570" s="154"/>
    </row>
    <row r="3571" spans="1:10">
      <c r="A3571" t="s">
        <v>239</v>
      </c>
      <c r="B3571" s="153" t="s">
        <v>3775</v>
      </c>
      <c r="C3571" s="154">
        <v>4.29</v>
      </c>
      <c r="D3571" s="154">
        <v>0.27914600000000001</v>
      </c>
      <c r="E3571" s="154">
        <v>1.2E-2</v>
      </c>
      <c r="F3571" s="155">
        <f t="shared" si="224"/>
        <v>0.72</v>
      </c>
      <c r="G3571">
        <f t="shared" si="222"/>
        <v>0.48</v>
      </c>
      <c r="H3571">
        <f t="shared" si="223"/>
        <v>0.36</v>
      </c>
      <c r="I3571">
        <f t="shared" si="225"/>
        <v>0.54</v>
      </c>
      <c r="J3571" s="154"/>
    </row>
    <row r="3572" spans="1:10">
      <c r="A3572" t="s">
        <v>239</v>
      </c>
      <c r="B3572" s="153" t="s">
        <v>3776</v>
      </c>
      <c r="C3572" s="154">
        <v>5.33</v>
      </c>
      <c r="D3572" s="154">
        <v>0.27914600000000001</v>
      </c>
      <c r="E3572" s="154">
        <v>1.6E-2</v>
      </c>
      <c r="F3572" s="155">
        <f t="shared" si="224"/>
        <v>0.96</v>
      </c>
      <c r="G3572">
        <f t="shared" si="222"/>
        <v>0.6399999999999999</v>
      </c>
      <c r="H3572">
        <f t="shared" si="223"/>
        <v>0.48</v>
      </c>
      <c r="I3572">
        <f t="shared" si="225"/>
        <v>0.72</v>
      </c>
      <c r="J3572" s="154"/>
    </row>
    <row r="3573" spans="1:10">
      <c r="A3573" t="s">
        <v>239</v>
      </c>
      <c r="B3573" s="153" t="s">
        <v>3777</v>
      </c>
      <c r="C3573" s="154">
        <v>34</v>
      </c>
      <c r="D3573" s="154">
        <v>0.27914600000000001</v>
      </c>
      <c r="E3573" s="154">
        <v>9.6000000000000002E-2</v>
      </c>
      <c r="F3573" s="155">
        <f t="shared" si="224"/>
        <v>5.76</v>
      </c>
      <c r="G3573">
        <f t="shared" si="222"/>
        <v>3.84</v>
      </c>
      <c r="H3573">
        <f t="shared" si="223"/>
        <v>2.88</v>
      </c>
      <c r="I3573">
        <f t="shared" si="225"/>
        <v>4.32</v>
      </c>
      <c r="J3573" s="154"/>
    </row>
    <row r="3574" spans="1:10">
      <c r="A3574" t="s">
        <v>239</v>
      </c>
      <c r="B3574" s="153" t="s">
        <v>3778</v>
      </c>
      <c r="C3574" s="154">
        <v>6.36</v>
      </c>
      <c r="D3574" s="154">
        <v>0.27914600000000001</v>
      </c>
      <c r="E3574" s="154">
        <v>1.6E-2</v>
      </c>
      <c r="F3574" s="155">
        <f t="shared" si="224"/>
        <v>0.96</v>
      </c>
      <c r="G3574">
        <f t="shared" si="222"/>
        <v>0.6399999999999999</v>
      </c>
      <c r="H3574">
        <f t="shared" si="223"/>
        <v>0.48</v>
      </c>
      <c r="I3574">
        <f t="shared" si="225"/>
        <v>0.72</v>
      </c>
      <c r="J3574" s="154"/>
    </row>
    <row r="3575" spans="1:10">
      <c r="A3575" t="s">
        <v>239</v>
      </c>
      <c r="B3575" s="153" t="s">
        <v>3779</v>
      </c>
      <c r="C3575" s="154">
        <v>6.76</v>
      </c>
      <c r="D3575" s="154">
        <v>0.27914600000000001</v>
      </c>
      <c r="E3575" s="154">
        <v>0.02</v>
      </c>
      <c r="F3575" s="155">
        <f t="shared" si="224"/>
        <v>1.2</v>
      </c>
      <c r="G3575">
        <f t="shared" si="222"/>
        <v>0.79999999999999993</v>
      </c>
      <c r="H3575">
        <f t="shared" si="223"/>
        <v>0.6</v>
      </c>
      <c r="I3575">
        <f t="shared" si="225"/>
        <v>0.89999999999999991</v>
      </c>
      <c r="J3575" s="154"/>
    </row>
    <row r="3576" spans="1:10">
      <c r="A3576" t="s">
        <v>239</v>
      </c>
      <c r="B3576" s="153" t="s">
        <v>3780</v>
      </c>
      <c r="C3576" s="154">
        <v>7.37</v>
      </c>
      <c r="D3576" s="154">
        <v>0.27914600000000001</v>
      </c>
      <c r="E3576" s="154">
        <v>0.02</v>
      </c>
      <c r="F3576" s="155">
        <f t="shared" si="224"/>
        <v>1.2</v>
      </c>
      <c r="G3576">
        <f t="shared" si="222"/>
        <v>0.79999999999999993</v>
      </c>
      <c r="H3576">
        <f t="shared" si="223"/>
        <v>0.6</v>
      </c>
      <c r="I3576">
        <f t="shared" si="225"/>
        <v>0.89999999999999991</v>
      </c>
      <c r="J3576" s="154"/>
    </row>
    <row r="3577" spans="1:10">
      <c r="A3577" t="s">
        <v>239</v>
      </c>
      <c r="B3577" s="153" t="s">
        <v>3781</v>
      </c>
      <c r="C3577" s="154">
        <v>7.57</v>
      </c>
      <c r="D3577" s="154">
        <v>0.27914600000000001</v>
      </c>
      <c r="E3577" s="154">
        <v>0.02</v>
      </c>
      <c r="F3577" s="155">
        <f t="shared" si="224"/>
        <v>1.2</v>
      </c>
      <c r="G3577">
        <f t="shared" si="222"/>
        <v>0.79999999999999993</v>
      </c>
      <c r="H3577">
        <f t="shared" si="223"/>
        <v>0.6</v>
      </c>
      <c r="I3577">
        <f t="shared" si="225"/>
        <v>0.89999999999999991</v>
      </c>
      <c r="J3577" s="154"/>
    </row>
    <row r="3578" spans="1:10">
      <c r="A3578" t="s">
        <v>239</v>
      </c>
      <c r="B3578" s="153" t="s">
        <v>3782</v>
      </c>
      <c r="C3578" s="154">
        <v>8.3800000000000008</v>
      </c>
      <c r="D3578" s="154">
        <v>0.27914600000000001</v>
      </c>
      <c r="E3578" s="154">
        <v>2.4E-2</v>
      </c>
      <c r="F3578" s="155">
        <f t="shared" si="224"/>
        <v>1.44</v>
      </c>
      <c r="G3578">
        <f t="shared" si="222"/>
        <v>0.96</v>
      </c>
      <c r="H3578">
        <f t="shared" si="223"/>
        <v>0.72</v>
      </c>
      <c r="I3578">
        <f t="shared" si="225"/>
        <v>1.08</v>
      </c>
      <c r="J3578" s="154"/>
    </row>
    <row r="3579" spans="1:10">
      <c r="A3579" t="s">
        <v>239</v>
      </c>
      <c r="B3579" s="153" t="s">
        <v>3783</v>
      </c>
      <c r="C3579" s="154">
        <v>9.3699999999999992</v>
      </c>
      <c r="D3579" s="154">
        <v>0.27914600000000001</v>
      </c>
      <c r="E3579" s="154">
        <v>2.8000000000000004E-2</v>
      </c>
      <c r="F3579" s="155">
        <f t="shared" si="224"/>
        <v>1.6800000000000002</v>
      </c>
      <c r="G3579">
        <f t="shared" si="222"/>
        <v>1.1200000000000001</v>
      </c>
      <c r="H3579">
        <f t="shared" si="223"/>
        <v>0.84000000000000008</v>
      </c>
      <c r="I3579">
        <f t="shared" si="225"/>
        <v>1.2600000000000002</v>
      </c>
      <c r="J3579" s="154"/>
    </row>
    <row r="3580" spans="1:10">
      <c r="A3580" t="s">
        <v>239</v>
      </c>
      <c r="B3580" s="153" t="s">
        <v>3784</v>
      </c>
      <c r="C3580" s="154">
        <v>10</v>
      </c>
      <c r="D3580" s="154">
        <v>0.27914600000000001</v>
      </c>
      <c r="E3580" s="154">
        <v>2.8000000000000004E-2</v>
      </c>
      <c r="F3580" s="155">
        <f t="shared" si="224"/>
        <v>1.6800000000000002</v>
      </c>
      <c r="G3580">
        <f t="shared" si="222"/>
        <v>1.1200000000000001</v>
      </c>
      <c r="H3580">
        <f t="shared" si="223"/>
        <v>0.84000000000000008</v>
      </c>
      <c r="I3580">
        <f t="shared" si="225"/>
        <v>1.2600000000000002</v>
      </c>
      <c r="J3580" s="154"/>
    </row>
    <row r="3581" spans="1:10">
      <c r="A3581" t="s">
        <v>239</v>
      </c>
      <c r="B3581" s="153" t="s">
        <v>3785</v>
      </c>
      <c r="C3581" s="154">
        <v>10.3</v>
      </c>
      <c r="D3581" s="154">
        <v>0.27914600000000001</v>
      </c>
      <c r="E3581" s="154">
        <v>2.8000000000000004E-2</v>
      </c>
      <c r="F3581" s="155">
        <f t="shared" si="224"/>
        <v>1.6800000000000002</v>
      </c>
      <c r="G3581">
        <f t="shared" si="222"/>
        <v>1.1200000000000001</v>
      </c>
      <c r="H3581">
        <f t="shared" si="223"/>
        <v>0.84000000000000008</v>
      </c>
      <c r="I3581">
        <f t="shared" si="225"/>
        <v>1.2600000000000002</v>
      </c>
      <c r="J3581" s="154"/>
    </row>
    <row r="3582" spans="1:10">
      <c r="A3582" t="s">
        <v>239</v>
      </c>
      <c r="B3582" s="153" t="s">
        <v>3786</v>
      </c>
      <c r="C3582" s="154">
        <v>11.5</v>
      </c>
      <c r="D3582" s="154">
        <v>0.27914600000000001</v>
      </c>
      <c r="E3582" s="154">
        <v>3.2000000000000001E-2</v>
      </c>
      <c r="F3582" s="155">
        <f t="shared" si="224"/>
        <v>1.92</v>
      </c>
      <c r="G3582">
        <f t="shared" si="222"/>
        <v>1.2799999999999998</v>
      </c>
      <c r="H3582">
        <f t="shared" si="223"/>
        <v>0.96</v>
      </c>
      <c r="I3582">
        <f t="shared" si="225"/>
        <v>1.44</v>
      </c>
      <c r="J3582" s="154"/>
    </row>
    <row r="3583" spans="1:10">
      <c r="A3583" t="s">
        <v>239</v>
      </c>
      <c r="B3583" s="153" t="s">
        <v>3787</v>
      </c>
      <c r="C3583" s="154">
        <v>12.3</v>
      </c>
      <c r="D3583" s="154">
        <v>0.27914600000000001</v>
      </c>
      <c r="E3583" s="154">
        <v>3.5999999999999997E-2</v>
      </c>
      <c r="F3583" s="155">
        <f t="shared" si="224"/>
        <v>2.1599999999999997</v>
      </c>
      <c r="G3583">
        <f t="shared" si="222"/>
        <v>1.4399999999999997</v>
      </c>
      <c r="H3583">
        <f t="shared" si="223"/>
        <v>1.0799999999999998</v>
      </c>
      <c r="I3583">
        <f t="shared" si="225"/>
        <v>1.6199999999999997</v>
      </c>
      <c r="J3583" s="154"/>
    </row>
    <row r="3584" spans="1:10">
      <c r="A3584" t="s">
        <v>239</v>
      </c>
      <c r="B3584" s="153" t="s">
        <v>3788</v>
      </c>
      <c r="C3584" s="154">
        <v>12.8</v>
      </c>
      <c r="D3584" s="154">
        <v>0.27914600000000001</v>
      </c>
      <c r="E3584" s="154">
        <v>3.5999999999999997E-2</v>
      </c>
      <c r="F3584" s="155">
        <f t="shared" si="224"/>
        <v>2.1599999999999997</v>
      </c>
      <c r="G3584">
        <f t="shared" si="222"/>
        <v>1.4399999999999997</v>
      </c>
      <c r="H3584">
        <f t="shared" si="223"/>
        <v>1.0799999999999998</v>
      </c>
      <c r="I3584">
        <f t="shared" si="225"/>
        <v>1.6199999999999997</v>
      </c>
      <c r="J3584" s="154"/>
    </row>
    <row r="3585" spans="1:10">
      <c r="A3585" t="s">
        <v>239</v>
      </c>
      <c r="B3585" s="153" t="s">
        <v>3789</v>
      </c>
      <c r="C3585" s="154">
        <v>14.1</v>
      </c>
      <c r="D3585" s="154">
        <v>0.27914600000000001</v>
      </c>
      <c r="E3585" s="154">
        <v>0.04</v>
      </c>
      <c r="F3585" s="155">
        <f t="shared" si="224"/>
        <v>2.4</v>
      </c>
      <c r="G3585">
        <f t="shared" si="222"/>
        <v>1.5999999999999999</v>
      </c>
      <c r="H3585">
        <f t="shared" si="223"/>
        <v>1.2</v>
      </c>
      <c r="I3585">
        <f t="shared" si="225"/>
        <v>1.7999999999999998</v>
      </c>
      <c r="J3585" s="154"/>
    </row>
    <row r="3586" spans="1:10">
      <c r="A3586" t="s">
        <v>239</v>
      </c>
      <c r="B3586" s="153" t="s">
        <v>3790</v>
      </c>
      <c r="C3586" s="154">
        <v>14.3</v>
      </c>
      <c r="D3586" s="154">
        <v>0.27914600000000001</v>
      </c>
      <c r="E3586" s="154">
        <v>0.04</v>
      </c>
      <c r="F3586" s="155">
        <f t="shared" si="224"/>
        <v>2.4</v>
      </c>
      <c r="G3586">
        <f t="shared" ref="G3586:G3649" si="226">40/60*F3586</f>
        <v>1.5999999999999999</v>
      </c>
      <c r="H3586">
        <f t="shared" ref="H3586:H3649" si="227">(30/60*F3586)</f>
        <v>1.2</v>
      </c>
      <c r="I3586">
        <f t="shared" si="225"/>
        <v>1.7999999999999998</v>
      </c>
      <c r="J3586" s="154"/>
    </row>
    <row r="3587" spans="1:10">
      <c r="A3587" t="s">
        <v>239</v>
      </c>
      <c r="B3587" s="153" t="s">
        <v>3791</v>
      </c>
      <c r="C3587" s="154">
        <v>16</v>
      </c>
      <c r="D3587" s="154">
        <v>0.27914600000000001</v>
      </c>
      <c r="E3587" s="154">
        <v>4.3999999999999997E-2</v>
      </c>
      <c r="F3587" s="155">
        <f t="shared" ref="F3587:F3650" si="228">E3587*60</f>
        <v>2.6399999999999997</v>
      </c>
      <c r="G3587">
        <f t="shared" si="226"/>
        <v>1.7599999999999998</v>
      </c>
      <c r="H3587">
        <f t="shared" si="227"/>
        <v>1.3199999999999998</v>
      </c>
      <c r="I3587">
        <f t="shared" ref="I3587:I3650" si="229">45/60*F3587</f>
        <v>1.9799999999999998</v>
      </c>
      <c r="J3587" s="154"/>
    </row>
    <row r="3588" spans="1:10">
      <c r="A3588" t="s">
        <v>239</v>
      </c>
      <c r="B3588" s="153" t="s">
        <v>3792</v>
      </c>
      <c r="C3588" s="154">
        <v>17.399999999999999</v>
      </c>
      <c r="D3588" s="154">
        <v>0.27914600000000001</v>
      </c>
      <c r="E3588" s="154">
        <v>4.8000000000000001E-2</v>
      </c>
      <c r="F3588" s="155">
        <f t="shared" si="228"/>
        <v>2.88</v>
      </c>
      <c r="G3588">
        <f t="shared" si="226"/>
        <v>1.92</v>
      </c>
      <c r="H3588">
        <f t="shared" si="227"/>
        <v>1.44</v>
      </c>
      <c r="I3588">
        <f t="shared" si="229"/>
        <v>2.16</v>
      </c>
      <c r="J3588" s="154"/>
    </row>
    <row r="3589" spans="1:10">
      <c r="A3589" t="s">
        <v>239</v>
      </c>
      <c r="B3589" s="153" t="s">
        <v>3793</v>
      </c>
      <c r="C3589" s="154">
        <v>5.33</v>
      </c>
      <c r="D3589" s="154">
        <v>0.27945999999999999</v>
      </c>
      <c r="E3589" s="154">
        <v>1.6E-2</v>
      </c>
      <c r="F3589" s="155">
        <f t="shared" si="228"/>
        <v>0.96</v>
      </c>
      <c r="G3589">
        <f t="shared" si="226"/>
        <v>0.6399999999999999</v>
      </c>
      <c r="H3589">
        <f t="shared" si="227"/>
        <v>0.48</v>
      </c>
      <c r="I3589">
        <f t="shared" si="229"/>
        <v>0.72</v>
      </c>
      <c r="J3589" s="154"/>
    </row>
    <row r="3590" spans="1:10">
      <c r="A3590" t="s">
        <v>239</v>
      </c>
      <c r="B3590" s="153" t="s">
        <v>3794</v>
      </c>
      <c r="C3590" s="154">
        <v>6.87</v>
      </c>
      <c r="D3590" s="154">
        <v>0.27945999999999999</v>
      </c>
      <c r="E3590" s="154">
        <v>0.02</v>
      </c>
      <c r="F3590" s="155">
        <f t="shared" si="228"/>
        <v>1.2</v>
      </c>
      <c r="G3590">
        <f t="shared" si="226"/>
        <v>0.79999999999999993</v>
      </c>
      <c r="H3590">
        <f t="shared" si="227"/>
        <v>0.6</v>
      </c>
      <c r="I3590">
        <f t="shared" si="229"/>
        <v>0.89999999999999991</v>
      </c>
      <c r="J3590" s="154"/>
    </row>
    <row r="3591" spans="1:10">
      <c r="A3591" t="s">
        <v>239</v>
      </c>
      <c r="B3591" s="153" t="s">
        <v>3795</v>
      </c>
      <c r="C3591" s="154">
        <v>0.1</v>
      </c>
      <c r="D3591" s="154">
        <v>2.826E-2</v>
      </c>
      <c r="E3591" s="154">
        <v>0.01</v>
      </c>
      <c r="F3591" s="155">
        <f t="shared" si="228"/>
        <v>0.6</v>
      </c>
      <c r="G3591">
        <f t="shared" si="226"/>
        <v>0.39999999999999997</v>
      </c>
      <c r="H3591">
        <f t="shared" si="227"/>
        <v>0.3</v>
      </c>
      <c r="I3591">
        <f t="shared" si="229"/>
        <v>0.44999999999999996</v>
      </c>
      <c r="J3591" s="154"/>
    </row>
    <row r="3592" spans="1:10">
      <c r="A3592" t="s">
        <v>239</v>
      </c>
      <c r="B3592" s="153" t="s">
        <v>3796</v>
      </c>
      <c r="C3592" s="154">
        <v>0.15</v>
      </c>
      <c r="D3592" s="154">
        <v>2.826E-2</v>
      </c>
      <c r="E3592" s="154">
        <v>0.01</v>
      </c>
      <c r="F3592" s="155">
        <f t="shared" si="228"/>
        <v>0.6</v>
      </c>
      <c r="G3592">
        <f t="shared" si="226"/>
        <v>0.39999999999999997</v>
      </c>
      <c r="H3592">
        <f t="shared" si="227"/>
        <v>0.3</v>
      </c>
      <c r="I3592">
        <f t="shared" si="229"/>
        <v>0.44999999999999996</v>
      </c>
      <c r="J3592" s="154"/>
    </row>
    <row r="3593" spans="1:10">
      <c r="A3593" t="s">
        <v>239</v>
      </c>
      <c r="B3593" s="153" t="s">
        <v>3797</v>
      </c>
      <c r="C3593" s="154">
        <v>0.2</v>
      </c>
      <c r="D3593" s="154">
        <v>2.826E-2</v>
      </c>
      <c r="E3593" s="154">
        <v>0.01</v>
      </c>
      <c r="F3593" s="155">
        <f t="shared" si="228"/>
        <v>0.6</v>
      </c>
      <c r="G3593">
        <f t="shared" si="226"/>
        <v>0.39999999999999997</v>
      </c>
      <c r="H3593">
        <f t="shared" si="227"/>
        <v>0.3</v>
      </c>
      <c r="I3593">
        <f t="shared" si="229"/>
        <v>0.44999999999999996</v>
      </c>
      <c r="J3593" s="154"/>
    </row>
    <row r="3594" spans="1:10">
      <c r="A3594" t="s">
        <v>239</v>
      </c>
      <c r="B3594" s="153" t="s">
        <v>3798</v>
      </c>
      <c r="C3594" s="154">
        <v>0.23</v>
      </c>
      <c r="D3594" s="154">
        <v>2.826E-2</v>
      </c>
      <c r="E3594" s="154">
        <v>0.01</v>
      </c>
      <c r="F3594" s="155">
        <f t="shared" si="228"/>
        <v>0.6</v>
      </c>
      <c r="G3594">
        <f t="shared" si="226"/>
        <v>0.39999999999999997</v>
      </c>
      <c r="H3594">
        <f t="shared" si="227"/>
        <v>0.3</v>
      </c>
      <c r="I3594">
        <f t="shared" si="229"/>
        <v>0.44999999999999996</v>
      </c>
      <c r="J3594" s="154"/>
    </row>
    <row r="3595" spans="1:10">
      <c r="A3595" t="s">
        <v>239</v>
      </c>
      <c r="B3595" s="153" t="s">
        <v>3799</v>
      </c>
      <c r="C3595" s="154">
        <v>0.28000000000000003</v>
      </c>
      <c r="D3595" s="154">
        <v>2.826E-2</v>
      </c>
      <c r="E3595" s="154">
        <v>0.01</v>
      </c>
      <c r="F3595" s="155">
        <f t="shared" si="228"/>
        <v>0.6</v>
      </c>
      <c r="G3595">
        <f t="shared" si="226"/>
        <v>0.39999999999999997</v>
      </c>
      <c r="H3595">
        <f t="shared" si="227"/>
        <v>0.3</v>
      </c>
      <c r="I3595">
        <f t="shared" si="229"/>
        <v>0.44999999999999996</v>
      </c>
      <c r="J3595" s="154"/>
    </row>
    <row r="3596" spans="1:10">
      <c r="A3596" t="s">
        <v>239</v>
      </c>
      <c r="B3596" s="153" t="s">
        <v>3800</v>
      </c>
      <c r="C3596" s="154">
        <v>0.31</v>
      </c>
      <c r="D3596" s="154">
        <v>2.826E-2</v>
      </c>
      <c r="E3596" s="154">
        <v>0.01</v>
      </c>
      <c r="F3596" s="155">
        <f t="shared" si="228"/>
        <v>0.6</v>
      </c>
      <c r="G3596">
        <f t="shared" si="226"/>
        <v>0.39999999999999997</v>
      </c>
      <c r="H3596">
        <f t="shared" si="227"/>
        <v>0.3</v>
      </c>
      <c r="I3596">
        <f t="shared" si="229"/>
        <v>0.44999999999999996</v>
      </c>
      <c r="J3596" s="154"/>
    </row>
    <row r="3597" spans="1:10">
      <c r="A3597" t="s">
        <v>239</v>
      </c>
      <c r="B3597" s="153" t="s">
        <v>3801</v>
      </c>
      <c r="C3597" s="154">
        <v>0.35</v>
      </c>
      <c r="D3597" s="154">
        <v>2.826E-2</v>
      </c>
      <c r="E3597" s="154">
        <v>0.01</v>
      </c>
      <c r="F3597" s="155">
        <f t="shared" si="228"/>
        <v>0.6</v>
      </c>
      <c r="G3597">
        <f t="shared" si="226"/>
        <v>0.39999999999999997</v>
      </c>
      <c r="H3597">
        <f t="shared" si="227"/>
        <v>0.3</v>
      </c>
      <c r="I3597">
        <f t="shared" si="229"/>
        <v>0.44999999999999996</v>
      </c>
      <c r="J3597" s="154"/>
    </row>
    <row r="3598" spans="1:10">
      <c r="A3598" t="s">
        <v>239</v>
      </c>
      <c r="B3598" s="153" t="s">
        <v>3802</v>
      </c>
      <c r="C3598" s="154">
        <v>0.4</v>
      </c>
      <c r="D3598" s="154">
        <v>2.826E-2</v>
      </c>
      <c r="E3598" s="154">
        <v>0.01</v>
      </c>
      <c r="F3598" s="155">
        <f t="shared" si="228"/>
        <v>0.6</v>
      </c>
      <c r="G3598">
        <f t="shared" si="226"/>
        <v>0.39999999999999997</v>
      </c>
      <c r="H3598">
        <f t="shared" si="227"/>
        <v>0.3</v>
      </c>
      <c r="I3598">
        <f t="shared" si="229"/>
        <v>0.44999999999999996</v>
      </c>
      <c r="J3598" s="154"/>
    </row>
    <row r="3599" spans="1:10">
      <c r="A3599" t="s">
        <v>239</v>
      </c>
      <c r="B3599" s="153" t="s">
        <v>3803</v>
      </c>
      <c r="C3599" s="154">
        <v>0.43</v>
      </c>
      <c r="D3599" s="154">
        <v>2.826E-2</v>
      </c>
      <c r="E3599" s="154">
        <v>0.01</v>
      </c>
      <c r="F3599" s="155">
        <f t="shared" si="228"/>
        <v>0.6</v>
      </c>
      <c r="G3599">
        <f t="shared" si="226"/>
        <v>0.39999999999999997</v>
      </c>
      <c r="H3599">
        <f t="shared" si="227"/>
        <v>0.3</v>
      </c>
      <c r="I3599">
        <f t="shared" si="229"/>
        <v>0.44999999999999996</v>
      </c>
      <c r="J3599" s="154"/>
    </row>
    <row r="3600" spans="1:10">
      <c r="A3600" t="s">
        <v>239</v>
      </c>
      <c r="B3600" s="153" t="s">
        <v>3804</v>
      </c>
      <c r="C3600" s="154">
        <v>0.44</v>
      </c>
      <c r="D3600" s="154">
        <v>2.826E-2</v>
      </c>
      <c r="E3600" s="154">
        <v>0.01</v>
      </c>
      <c r="F3600" s="155">
        <f t="shared" si="228"/>
        <v>0.6</v>
      </c>
      <c r="G3600">
        <f t="shared" si="226"/>
        <v>0.39999999999999997</v>
      </c>
      <c r="H3600">
        <f t="shared" si="227"/>
        <v>0.3</v>
      </c>
      <c r="I3600">
        <f t="shared" si="229"/>
        <v>0.44999999999999996</v>
      </c>
      <c r="J3600" s="154"/>
    </row>
    <row r="3601" spans="1:10">
      <c r="A3601" t="s">
        <v>239</v>
      </c>
      <c r="B3601" s="153" t="s">
        <v>3805</v>
      </c>
      <c r="C3601" s="154">
        <v>0.21</v>
      </c>
      <c r="D3601" s="154">
        <v>2.826E-2</v>
      </c>
      <c r="E3601" s="154">
        <v>0.01</v>
      </c>
      <c r="F3601" s="155">
        <f t="shared" si="228"/>
        <v>0.6</v>
      </c>
      <c r="G3601">
        <f t="shared" si="226"/>
        <v>0.39999999999999997</v>
      </c>
      <c r="H3601">
        <f t="shared" si="227"/>
        <v>0.3</v>
      </c>
      <c r="I3601">
        <f t="shared" si="229"/>
        <v>0.44999999999999996</v>
      </c>
      <c r="J3601" s="154"/>
    </row>
    <row r="3602" spans="1:10">
      <c r="A3602" t="s">
        <v>239</v>
      </c>
      <c r="B3602" s="153" t="s">
        <v>3806</v>
      </c>
      <c r="C3602" s="154">
        <v>0.23</v>
      </c>
      <c r="D3602" s="154">
        <v>2.826E-2</v>
      </c>
      <c r="E3602" s="154">
        <v>0.01</v>
      </c>
      <c r="F3602" s="155">
        <f t="shared" si="228"/>
        <v>0.6</v>
      </c>
      <c r="G3602">
        <f t="shared" si="226"/>
        <v>0.39999999999999997</v>
      </c>
      <c r="H3602">
        <f t="shared" si="227"/>
        <v>0.3</v>
      </c>
      <c r="I3602">
        <f t="shared" si="229"/>
        <v>0.44999999999999996</v>
      </c>
      <c r="J3602" s="154"/>
    </row>
    <row r="3603" spans="1:10">
      <c r="A3603" t="s">
        <v>239</v>
      </c>
      <c r="B3603" s="153" t="s">
        <v>3807</v>
      </c>
      <c r="C3603" s="154">
        <v>2.2000000000000002</v>
      </c>
      <c r="D3603" s="154">
        <v>0.28260000000000002</v>
      </c>
      <c r="E3603" s="154">
        <v>0.01</v>
      </c>
      <c r="F3603" s="155">
        <f t="shared" si="228"/>
        <v>0.6</v>
      </c>
      <c r="G3603">
        <f t="shared" si="226"/>
        <v>0.39999999999999997</v>
      </c>
      <c r="H3603">
        <f t="shared" si="227"/>
        <v>0.3</v>
      </c>
      <c r="I3603">
        <f t="shared" si="229"/>
        <v>0.44999999999999996</v>
      </c>
      <c r="J3603" s="154"/>
    </row>
    <row r="3604" spans="1:10">
      <c r="A3604" t="s">
        <v>239</v>
      </c>
      <c r="B3604" s="153" t="s">
        <v>3808</v>
      </c>
      <c r="C3604" s="154">
        <v>3.27</v>
      </c>
      <c r="D3604" s="154">
        <v>0.28260000000000002</v>
      </c>
      <c r="E3604" s="154">
        <v>0.01</v>
      </c>
      <c r="F3604" s="155">
        <f t="shared" si="228"/>
        <v>0.6</v>
      </c>
      <c r="G3604">
        <f t="shared" si="226"/>
        <v>0.39999999999999997</v>
      </c>
      <c r="H3604">
        <f t="shared" si="227"/>
        <v>0.3</v>
      </c>
      <c r="I3604">
        <f t="shared" si="229"/>
        <v>0.44999999999999996</v>
      </c>
      <c r="J3604" s="154"/>
    </row>
    <row r="3605" spans="1:10">
      <c r="A3605" t="s">
        <v>239</v>
      </c>
      <c r="B3605" s="153" t="s">
        <v>3809</v>
      </c>
      <c r="C3605" s="154">
        <v>19.73</v>
      </c>
      <c r="D3605" s="154">
        <v>0.28260000000000002</v>
      </c>
      <c r="E3605" s="154">
        <v>5.6000000000000008E-2</v>
      </c>
      <c r="F3605" s="155">
        <f t="shared" si="228"/>
        <v>3.3600000000000003</v>
      </c>
      <c r="G3605">
        <f t="shared" si="226"/>
        <v>2.2400000000000002</v>
      </c>
      <c r="H3605">
        <f t="shared" si="227"/>
        <v>1.6800000000000002</v>
      </c>
      <c r="I3605">
        <f t="shared" si="229"/>
        <v>2.5200000000000005</v>
      </c>
      <c r="J3605" s="154"/>
    </row>
    <row r="3606" spans="1:10">
      <c r="A3606" t="s">
        <v>239</v>
      </c>
      <c r="B3606" s="153" t="s">
        <v>3810</v>
      </c>
      <c r="C3606" s="154">
        <v>23.8</v>
      </c>
      <c r="D3606" s="154">
        <v>0.28260000000000002</v>
      </c>
      <c r="E3606" s="154">
        <v>6.8000000000000005E-2</v>
      </c>
      <c r="F3606" s="155">
        <f t="shared" si="228"/>
        <v>4.08</v>
      </c>
      <c r="G3606">
        <f t="shared" si="226"/>
        <v>2.7199999999999998</v>
      </c>
      <c r="H3606">
        <f t="shared" si="227"/>
        <v>2.04</v>
      </c>
      <c r="I3606">
        <f t="shared" si="229"/>
        <v>3.06</v>
      </c>
      <c r="J3606" s="154"/>
    </row>
    <row r="3607" spans="1:10">
      <c r="A3607" t="s">
        <v>239</v>
      </c>
      <c r="B3607" s="153" t="s">
        <v>3811</v>
      </c>
      <c r="C3607" s="154">
        <v>23.08</v>
      </c>
      <c r="D3607" s="154">
        <v>0.28260000000000002</v>
      </c>
      <c r="E3607" s="154">
        <v>6.4000000000000001E-2</v>
      </c>
      <c r="F3607" s="155">
        <f t="shared" si="228"/>
        <v>3.84</v>
      </c>
      <c r="G3607">
        <f t="shared" si="226"/>
        <v>2.5599999999999996</v>
      </c>
      <c r="H3607">
        <f t="shared" si="227"/>
        <v>1.92</v>
      </c>
      <c r="I3607">
        <f t="shared" si="229"/>
        <v>2.88</v>
      </c>
      <c r="J3607" s="154"/>
    </row>
    <row r="3608" spans="1:10">
      <c r="A3608" t="s">
        <v>239</v>
      </c>
      <c r="B3608" s="153" t="s">
        <v>3812</v>
      </c>
      <c r="C3608" s="154">
        <v>23.89</v>
      </c>
      <c r="D3608" s="154">
        <v>0.28260000000000002</v>
      </c>
      <c r="E3608" s="154">
        <v>6.8000000000000005E-2</v>
      </c>
      <c r="F3608" s="155">
        <f t="shared" si="228"/>
        <v>4.08</v>
      </c>
      <c r="G3608">
        <f t="shared" si="226"/>
        <v>2.7199999999999998</v>
      </c>
      <c r="H3608">
        <f t="shared" si="227"/>
        <v>2.04</v>
      </c>
      <c r="I3608">
        <f t="shared" si="229"/>
        <v>3.06</v>
      </c>
      <c r="J3608" s="154"/>
    </row>
    <row r="3609" spans="1:10">
      <c r="A3609" t="s">
        <v>239</v>
      </c>
      <c r="B3609" s="153" t="s">
        <v>3813</v>
      </c>
      <c r="C3609" s="154">
        <v>27</v>
      </c>
      <c r="D3609" s="154">
        <v>0.28260000000000002</v>
      </c>
      <c r="E3609" s="154">
        <v>7.5999999999999998E-2</v>
      </c>
      <c r="F3609" s="155">
        <f t="shared" si="228"/>
        <v>4.5599999999999996</v>
      </c>
      <c r="G3609">
        <f t="shared" si="226"/>
        <v>3.0399999999999996</v>
      </c>
      <c r="H3609">
        <f t="shared" si="227"/>
        <v>2.2799999999999998</v>
      </c>
      <c r="I3609">
        <f t="shared" si="229"/>
        <v>3.42</v>
      </c>
      <c r="J3609" s="154"/>
    </row>
    <row r="3610" spans="1:10">
      <c r="A3610" t="s">
        <v>239</v>
      </c>
      <c r="B3610" s="153" t="s">
        <v>3814</v>
      </c>
      <c r="C3610" s="154">
        <v>27.75</v>
      </c>
      <c r="D3610" s="154">
        <v>0.28260000000000002</v>
      </c>
      <c r="E3610" s="154">
        <v>7.5999999999999998E-2</v>
      </c>
      <c r="F3610" s="155">
        <f t="shared" si="228"/>
        <v>4.5599999999999996</v>
      </c>
      <c r="G3610">
        <f t="shared" si="226"/>
        <v>3.0399999999999996</v>
      </c>
      <c r="H3610">
        <f t="shared" si="227"/>
        <v>2.2799999999999998</v>
      </c>
      <c r="I3610">
        <f t="shared" si="229"/>
        <v>3.42</v>
      </c>
      <c r="J3610" s="154"/>
    </row>
    <row r="3611" spans="1:10">
      <c r="A3611" t="s">
        <v>239</v>
      </c>
      <c r="B3611" s="153" t="s">
        <v>3815</v>
      </c>
      <c r="C3611" s="154">
        <v>32</v>
      </c>
      <c r="D3611" s="154">
        <v>0.28260000000000002</v>
      </c>
      <c r="E3611" s="154">
        <v>8.7999999999999995E-2</v>
      </c>
      <c r="F3611" s="155">
        <f t="shared" si="228"/>
        <v>5.2799999999999994</v>
      </c>
      <c r="G3611">
        <f t="shared" si="226"/>
        <v>3.5199999999999996</v>
      </c>
      <c r="H3611">
        <f t="shared" si="227"/>
        <v>2.6399999999999997</v>
      </c>
      <c r="I3611">
        <f t="shared" si="229"/>
        <v>3.9599999999999995</v>
      </c>
      <c r="J3611" s="154"/>
    </row>
    <row r="3612" spans="1:10">
      <c r="A3612" t="s">
        <v>239</v>
      </c>
      <c r="B3612" s="153" t="s">
        <v>3816</v>
      </c>
      <c r="C3612" s="154">
        <v>31.29</v>
      </c>
      <c r="D3612" s="154">
        <v>0.28260000000000002</v>
      </c>
      <c r="E3612" s="154">
        <v>8.7999999999999995E-2</v>
      </c>
      <c r="F3612" s="155">
        <f t="shared" si="228"/>
        <v>5.2799999999999994</v>
      </c>
      <c r="G3612">
        <f t="shared" si="226"/>
        <v>3.5199999999999996</v>
      </c>
      <c r="H3612">
        <f t="shared" si="227"/>
        <v>2.6399999999999997</v>
      </c>
      <c r="I3612">
        <f t="shared" si="229"/>
        <v>3.9599999999999995</v>
      </c>
      <c r="J3612" s="154"/>
    </row>
    <row r="3613" spans="1:10">
      <c r="A3613" t="s">
        <v>239</v>
      </c>
      <c r="B3613" s="153" t="s">
        <v>3817</v>
      </c>
      <c r="C3613" s="154">
        <v>4.34</v>
      </c>
      <c r="D3613" s="154">
        <v>0.28260000000000002</v>
      </c>
      <c r="E3613" s="154">
        <v>1.2E-2</v>
      </c>
      <c r="F3613" s="155">
        <f t="shared" si="228"/>
        <v>0.72</v>
      </c>
      <c r="G3613">
        <f t="shared" si="226"/>
        <v>0.48</v>
      </c>
      <c r="H3613">
        <f t="shared" si="227"/>
        <v>0.36</v>
      </c>
      <c r="I3613">
        <f t="shared" si="229"/>
        <v>0.54</v>
      </c>
      <c r="J3613" s="154"/>
    </row>
    <row r="3614" spans="1:10">
      <c r="A3614" t="s">
        <v>239</v>
      </c>
      <c r="B3614" s="153" t="s">
        <v>3818</v>
      </c>
      <c r="C3614" s="154">
        <v>5.4</v>
      </c>
      <c r="D3614" s="154">
        <v>0.28260000000000002</v>
      </c>
      <c r="E3614" s="154">
        <v>1.6E-2</v>
      </c>
      <c r="F3614" s="155">
        <f t="shared" si="228"/>
        <v>0.96</v>
      </c>
      <c r="G3614">
        <f t="shared" si="226"/>
        <v>0.6399999999999999</v>
      </c>
      <c r="H3614">
        <f t="shared" si="227"/>
        <v>0.48</v>
      </c>
      <c r="I3614">
        <f t="shared" si="229"/>
        <v>0.72</v>
      </c>
      <c r="J3614" s="154"/>
    </row>
    <row r="3615" spans="1:10">
      <c r="A3615" t="s">
        <v>239</v>
      </c>
      <c r="B3615" s="153" t="s">
        <v>3819</v>
      </c>
      <c r="C3615" s="154">
        <v>35.799999999999997</v>
      </c>
      <c r="D3615" s="154">
        <v>0.28260000000000002</v>
      </c>
      <c r="E3615" s="154">
        <v>0.1</v>
      </c>
      <c r="F3615" s="155">
        <f t="shared" si="228"/>
        <v>6</v>
      </c>
      <c r="G3615">
        <f t="shared" si="226"/>
        <v>4</v>
      </c>
      <c r="H3615">
        <f t="shared" si="227"/>
        <v>3</v>
      </c>
      <c r="I3615">
        <f t="shared" si="229"/>
        <v>4.5</v>
      </c>
      <c r="J3615" s="154"/>
    </row>
    <row r="3616" spans="1:10">
      <c r="A3616" t="s">
        <v>239</v>
      </c>
      <c r="B3616" s="153" t="s">
        <v>3820</v>
      </c>
      <c r="C3616" s="154">
        <v>7.47</v>
      </c>
      <c r="D3616" s="154">
        <v>0.28260000000000002</v>
      </c>
      <c r="E3616" s="154">
        <v>0.02</v>
      </c>
      <c r="F3616" s="155">
        <f t="shared" si="228"/>
        <v>1.2</v>
      </c>
      <c r="G3616">
        <f t="shared" si="226"/>
        <v>0.79999999999999993</v>
      </c>
      <c r="H3616">
        <f t="shared" si="227"/>
        <v>0.6</v>
      </c>
      <c r="I3616">
        <f t="shared" si="229"/>
        <v>0.89999999999999991</v>
      </c>
      <c r="J3616" s="154"/>
    </row>
    <row r="3617" spans="1:10">
      <c r="A3617" t="s">
        <v>239</v>
      </c>
      <c r="B3617" s="153" t="s">
        <v>3821</v>
      </c>
      <c r="C3617" s="154">
        <v>8.48</v>
      </c>
      <c r="D3617" s="154">
        <v>0.28260000000000002</v>
      </c>
      <c r="E3617" s="154">
        <v>2.4E-2</v>
      </c>
      <c r="F3617" s="155">
        <f t="shared" si="228"/>
        <v>1.44</v>
      </c>
      <c r="G3617">
        <f t="shared" si="226"/>
        <v>0.96</v>
      </c>
      <c r="H3617">
        <f t="shared" si="227"/>
        <v>0.72</v>
      </c>
      <c r="I3617">
        <f t="shared" si="229"/>
        <v>1.08</v>
      </c>
      <c r="J3617" s="154"/>
    </row>
    <row r="3618" spans="1:10">
      <c r="A3618" t="s">
        <v>239</v>
      </c>
      <c r="B3618" s="153" t="s">
        <v>3822</v>
      </c>
      <c r="C3618" s="154">
        <v>9.49</v>
      </c>
      <c r="D3618" s="154">
        <v>0.28260000000000002</v>
      </c>
      <c r="E3618" s="154">
        <v>2.8000000000000004E-2</v>
      </c>
      <c r="F3618" s="155">
        <f t="shared" si="228"/>
        <v>1.6800000000000002</v>
      </c>
      <c r="G3618">
        <f t="shared" si="226"/>
        <v>1.1200000000000001</v>
      </c>
      <c r="H3618">
        <f t="shared" si="227"/>
        <v>0.84000000000000008</v>
      </c>
      <c r="I3618">
        <f t="shared" si="229"/>
        <v>1.2600000000000002</v>
      </c>
      <c r="J3618" s="154"/>
    </row>
    <row r="3619" spans="1:10">
      <c r="A3619" t="s">
        <v>239</v>
      </c>
      <c r="B3619" s="153" t="s">
        <v>3823</v>
      </c>
      <c r="C3619" s="154">
        <v>10.48</v>
      </c>
      <c r="D3619" s="154">
        <v>0.28260000000000002</v>
      </c>
      <c r="E3619" s="154">
        <v>2.8000000000000004E-2</v>
      </c>
      <c r="F3619" s="155">
        <f t="shared" si="228"/>
        <v>1.6800000000000002</v>
      </c>
      <c r="G3619">
        <f t="shared" si="226"/>
        <v>1.1200000000000001</v>
      </c>
      <c r="H3619">
        <f t="shared" si="227"/>
        <v>0.84000000000000008</v>
      </c>
      <c r="I3619">
        <f t="shared" si="229"/>
        <v>1.2600000000000002</v>
      </c>
      <c r="J3619" s="154"/>
    </row>
    <row r="3620" spans="1:10">
      <c r="A3620" t="s">
        <v>239</v>
      </c>
      <c r="B3620" s="153" t="s">
        <v>3824</v>
      </c>
      <c r="C3620" s="154">
        <v>11.46</v>
      </c>
      <c r="D3620" s="154">
        <v>0.28260000000000002</v>
      </c>
      <c r="E3620" s="154">
        <v>3.2000000000000001E-2</v>
      </c>
      <c r="F3620" s="155">
        <f t="shared" si="228"/>
        <v>1.92</v>
      </c>
      <c r="G3620">
        <f t="shared" si="226"/>
        <v>1.2799999999999998</v>
      </c>
      <c r="H3620">
        <f t="shared" si="227"/>
        <v>0.96</v>
      </c>
      <c r="I3620">
        <f t="shared" si="229"/>
        <v>1.44</v>
      </c>
      <c r="J3620" s="154"/>
    </row>
    <row r="3621" spans="1:10">
      <c r="A3621" t="s">
        <v>239</v>
      </c>
      <c r="B3621" s="153" t="s">
        <v>3825</v>
      </c>
      <c r="C3621" s="154">
        <v>12.43</v>
      </c>
      <c r="D3621" s="154">
        <v>0.28260000000000002</v>
      </c>
      <c r="E3621" s="154">
        <v>3.5999999999999997E-2</v>
      </c>
      <c r="F3621" s="155">
        <f t="shared" si="228"/>
        <v>2.1599999999999997</v>
      </c>
      <c r="G3621">
        <f t="shared" si="226"/>
        <v>1.4399999999999997</v>
      </c>
      <c r="H3621">
        <f t="shared" si="227"/>
        <v>1.0799999999999998</v>
      </c>
      <c r="I3621">
        <f t="shared" si="229"/>
        <v>1.6199999999999997</v>
      </c>
      <c r="J3621" s="154"/>
    </row>
    <row r="3622" spans="1:10">
      <c r="A3622" t="s">
        <v>239</v>
      </c>
      <c r="B3622" s="153" t="s">
        <v>3826</v>
      </c>
      <c r="C3622" s="154">
        <v>13.38</v>
      </c>
      <c r="D3622" s="154">
        <v>0.28260000000000002</v>
      </c>
      <c r="E3622" s="154">
        <v>3.5999999999999997E-2</v>
      </c>
      <c r="F3622" s="155">
        <f t="shared" si="228"/>
        <v>2.1599999999999997</v>
      </c>
      <c r="G3622">
        <f t="shared" si="226"/>
        <v>1.4399999999999997</v>
      </c>
      <c r="H3622">
        <f t="shared" si="227"/>
        <v>1.0799999999999998</v>
      </c>
      <c r="I3622">
        <f t="shared" si="229"/>
        <v>1.6199999999999997</v>
      </c>
      <c r="J3622" s="154"/>
    </row>
    <row r="3623" spans="1:10">
      <c r="A3623" t="s">
        <v>239</v>
      </c>
      <c r="B3623" s="153" t="s">
        <v>3827</v>
      </c>
      <c r="C3623" s="154">
        <v>14.33</v>
      </c>
      <c r="D3623" s="154">
        <v>0.28260000000000002</v>
      </c>
      <c r="E3623" s="154">
        <v>0.04</v>
      </c>
      <c r="F3623" s="155">
        <f t="shared" si="228"/>
        <v>2.4</v>
      </c>
      <c r="G3623">
        <f t="shared" si="226"/>
        <v>1.5999999999999999</v>
      </c>
      <c r="H3623">
        <f t="shared" si="227"/>
        <v>1.2</v>
      </c>
      <c r="I3623">
        <f t="shared" si="229"/>
        <v>1.7999999999999998</v>
      </c>
      <c r="J3623" s="154"/>
    </row>
    <row r="3624" spans="1:10">
      <c r="A3624" t="s">
        <v>239</v>
      </c>
      <c r="B3624" s="153" t="s">
        <v>3828</v>
      </c>
      <c r="C3624" s="154">
        <v>15.26</v>
      </c>
      <c r="D3624" s="154">
        <v>0.28260000000000002</v>
      </c>
      <c r="E3624" s="154">
        <v>4.3999999999999997E-2</v>
      </c>
      <c r="F3624" s="155">
        <f t="shared" si="228"/>
        <v>2.6399999999999997</v>
      </c>
      <c r="G3624">
        <f t="shared" si="226"/>
        <v>1.7599999999999998</v>
      </c>
      <c r="H3624">
        <f t="shared" si="227"/>
        <v>1.3199999999999998</v>
      </c>
      <c r="I3624">
        <f t="shared" si="229"/>
        <v>1.9799999999999998</v>
      </c>
      <c r="J3624" s="154"/>
    </row>
    <row r="3625" spans="1:10">
      <c r="A3625" t="s">
        <v>239</v>
      </c>
      <c r="B3625" s="153" t="s">
        <v>3829</v>
      </c>
      <c r="C3625" s="154">
        <v>17</v>
      </c>
      <c r="D3625" s="154">
        <v>0.28260000000000002</v>
      </c>
      <c r="E3625" s="154">
        <v>4.8000000000000001E-2</v>
      </c>
      <c r="F3625" s="155">
        <f t="shared" si="228"/>
        <v>2.88</v>
      </c>
      <c r="G3625">
        <f t="shared" si="226"/>
        <v>1.92</v>
      </c>
      <c r="H3625">
        <f t="shared" si="227"/>
        <v>1.44</v>
      </c>
      <c r="I3625">
        <f t="shared" si="229"/>
        <v>2.16</v>
      </c>
      <c r="J3625" s="154"/>
    </row>
    <row r="3626" spans="1:10">
      <c r="A3626" t="s">
        <v>239</v>
      </c>
      <c r="B3626" s="153" t="s">
        <v>3830</v>
      </c>
      <c r="C3626" s="154">
        <v>17.98</v>
      </c>
      <c r="D3626" s="154">
        <v>0.28260000000000002</v>
      </c>
      <c r="E3626" s="154">
        <v>5.2000000000000005E-2</v>
      </c>
      <c r="F3626" s="155">
        <f t="shared" si="228"/>
        <v>3.12</v>
      </c>
      <c r="G3626">
        <f t="shared" si="226"/>
        <v>2.08</v>
      </c>
      <c r="H3626">
        <f t="shared" si="227"/>
        <v>1.56</v>
      </c>
      <c r="I3626">
        <f t="shared" si="229"/>
        <v>2.34</v>
      </c>
      <c r="J3626" s="154"/>
    </row>
    <row r="3627" spans="1:10">
      <c r="A3627" t="s">
        <v>239</v>
      </c>
      <c r="B3627" s="153" t="s">
        <v>3831</v>
      </c>
      <c r="C3627" s="154">
        <v>20.5</v>
      </c>
      <c r="D3627" s="154">
        <v>0.28260000000000002</v>
      </c>
      <c r="E3627" s="154">
        <v>5.6000000000000008E-2</v>
      </c>
      <c r="F3627" s="155">
        <f t="shared" si="228"/>
        <v>3.3600000000000003</v>
      </c>
      <c r="G3627">
        <f t="shared" si="226"/>
        <v>2.2400000000000002</v>
      </c>
      <c r="H3627">
        <f t="shared" si="227"/>
        <v>1.6800000000000002</v>
      </c>
      <c r="I3627">
        <f t="shared" si="229"/>
        <v>2.5200000000000005</v>
      </c>
      <c r="J3627" s="154"/>
    </row>
    <row r="3628" spans="1:10">
      <c r="A3628" t="s">
        <v>239</v>
      </c>
      <c r="B3628" s="153" t="s">
        <v>3832</v>
      </c>
      <c r="C3628" s="154">
        <v>3.35</v>
      </c>
      <c r="D3628" s="154">
        <v>0.28888000000000003</v>
      </c>
      <c r="E3628" s="154">
        <v>0.01</v>
      </c>
      <c r="F3628" s="155">
        <f t="shared" si="228"/>
        <v>0.6</v>
      </c>
      <c r="G3628">
        <f t="shared" si="226"/>
        <v>0.39999999999999997</v>
      </c>
      <c r="H3628">
        <f t="shared" si="227"/>
        <v>0.3</v>
      </c>
      <c r="I3628">
        <f t="shared" si="229"/>
        <v>0.44999999999999996</v>
      </c>
      <c r="J3628" s="154"/>
    </row>
    <row r="3629" spans="1:10">
      <c r="A3629" t="s">
        <v>239</v>
      </c>
      <c r="B3629" s="153" t="s">
        <v>3833</v>
      </c>
      <c r="C3629" s="154">
        <v>20.22</v>
      </c>
      <c r="D3629" s="154">
        <v>0.28888000000000003</v>
      </c>
      <c r="E3629" s="154">
        <v>5.6000000000000008E-2</v>
      </c>
      <c r="F3629" s="155">
        <f t="shared" si="228"/>
        <v>3.3600000000000003</v>
      </c>
      <c r="G3629">
        <f t="shared" si="226"/>
        <v>2.2400000000000002</v>
      </c>
      <c r="H3629">
        <f t="shared" si="227"/>
        <v>1.6800000000000002</v>
      </c>
      <c r="I3629">
        <f t="shared" si="229"/>
        <v>2.5200000000000005</v>
      </c>
      <c r="J3629" s="154"/>
    </row>
    <row r="3630" spans="1:10">
      <c r="A3630" t="s">
        <v>239</v>
      </c>
      <c r="B3630" s="153" t="s">
        <v>3834</v>
      </c>
      <c r="C3630" s="154">
        <v>4.4400000000000004</v>
      </c>
      <c r="D3630" s="154">
        <v>0.28888000000000003</v>
      </c>
      <c r="E3630" s="154">
        <v>1.2E-2</v>
      </c>
      <c r="F3630" s="155">
        <f t="shared" si="228"/>
        <v>0.72</v>
      </c>
      <c r="G3630">
        <f t="shared" si="226"/>
        <v>0.48</v>
      </c>
      <c r="H3630">
        <f t="shared" si="227"/>
        <v>0.36</v>
      </c>
      <c r="I3630">
        <f t="shared" si="229"/>
        <v>0.54</v>
      </c>
      <c r="J3630" s="154"/>
    </row>
    <row r="3631" spans="1:10">
      <c r="A3631" t="s">
        <v>239</v>
      </c>
      <c r="B3631" s="153" t="s">
        <v>3835</v>
      </c>
      <c r="C3631" s="154">
        <v>6.59</v>
      </c>
      <c r="D3631" s="154">
        <v>0.28888000000000003</v>
      </c>
      <c r="E3631" s="154">
        <v>0.02</v>
      </c>
      <c r="F3631" s="155">
        <f t="shared" si="228"/>
        <v>1.2</v>
      </c>
      <c r="G3631">
        <f t="shared" si="226"/>
        <v>0.79999999999999993</v>
      </c>
      <c r="H3631">
        <f t="shared" si="227"/>
        <v>0.6</v>
      </c>
      <c r="I3631">
        <f t="shared" si="229"/>
        <v>0.89999999999999991</v>
      </c>
      <c r="J3631" s="154"/>
    </row>
    <row r="3632" spans="1:10">
      <c r="A3632" t="s">
        <v>239</v>
      </c>
      <c r="B3632" s="153" t="s">
        <v>3836</v>
      </c>
      <c r="C3632" s="154">
        <v>8.68</v>
      </c>
      <c r="D3632" s="154">
        <v>0.28888000000000003</v>
      </c>
      <c r="E3632" s="154">
        <v>2.4E-2</v>
      </c>
      <c r="F3632" s="155">
        <f t="shared" si="228"/>
        <v>1.44</v>
      </c>
      <c r="G3632">
        <f t="shared" si="226"/>
        <v>0.96</v>
      </c>
      <c r="H3632">
        <f t="shared" si="227"/>
        <v>0.72</v>
      </c>
      <c r="I3632">
        <f t="shared" si="229"/>
        <v>1.08</v>
      </c>
      <c r="J3632" s="154"/>
    </row>
    <row r="3633" spans="1:10">
      <c r="A3633" t="s">
        <v>239</v>
      </c>
      <c r="B3633" s="153" t="s">
        <v>3837</v>
      </c>
      <c r="C3633" s="154">
        <v>10.73</v>
      </c>
      <c r="D3633" s="154">
        <v>0.28888000000000003</v>
      </c>
      <c r="E3633" s="154">
        <v>3.2000000000000001E-2</v>
      </c>
      <c r="F3633" s="155">
        <f t="shared" si="228"/>
        <v>1.92</v>
      </c>
      <c r="G3633">
        <f t="shared" si="226"/>
        <v>1.2799999999999998</v>
      </c>
      <c r="H3633">
        <f t="shared" si="227"/>
        <v>0.96</v>
      </c>
      <c r="I3633">
        <f t="shared" si="229"/>
        <v>1.44</v>
      </c>
      <c r="J3633" s="154"/>
    </row>
    <row r="3634" spans="1:10">
      <c r="A3634" t="s">
        <v>239</v>
      </c>
      <c r="B3634" s="153" t="s">
        <v>3838</v>
      </c>
      <c r="C3634" s="154">
        <v>12.73</v>
      </c>
      <c r="D3634" s="154">
        <v>0.28888000000000003</v>
      </c>
      <c r="E3634" s="154">
        <v>3.5999999999999997E-2</v>
      </c>
      <c r="F3634" s="155">
        <f t="shared" si="228"/>
        <v>2.1599999999999997</v>
      </c>
      <c r="G3634">
        <f t="shared" si="226"/>
        <v>1.4399999999999997</v>
      </c>
      <c r="H3634">
        <f t="shared" si="227"/>
        <v>1.0799999999999998</v>
      </c>
      <c r="I3634">
        <f t="shared" si="229"/>
        <v>1.6199999999999997</v>
      </c>
      <c r="J3634" s="154"/>
    </row>
    <row r="3635" spans="1:10">
      <c r="A3635" t="s">
        <v>239</v>
      </c>
      <c r="B3635" s="153" t="s">
        <v>3839</v>
      </c>
      <c r="C3635" s="154">
        <v>14.67</v>
      </c>
      <c r="D3635" s="154">
        <v>0.28888000000000003</v>
      </c>
      <c r="E3635" s="154">
        <v>0.04</v>
      </c>
      <c r="F3635" s="155">
        <f t="shared" si="228"/>
        <v>2.4</v>
      </c>
      <c r="G3635">
        <f t="shared" si="226"/>
        <v>1.5999999999999999</v>
      </c>
      <c r="H3635">
        <f t="shared" si="227"/>
        <v>1.2</v>
      </c>
      <c r="I3635">
        <f t="shared" si="229"/>
        <v>1.7999999999999998</v>
      </c>
      <c r="J3635" s="154"/>
    </row>
    <row r="3636" spans="1:10">
      <c r="A3636" t="s">
        <v>239</v>
      </c>
      <c r="B3636" s="153" t="s">
        <v>3840</v>
      </c>
      <c r="C3636" s="154">
        <v>16.57</v>
      </c>
      <c r="D3636" s="154">
        <v>0.28888000000000003</v>
      </c>
      <c r="E3636" s="154">
        <v>4.8000000000000001E-2</v>
      </c>
      <c r="F3636" s="155">
        <f t="shared" si="228"/>
        <v>2.88</v>
      </c>
      <c r="G3636">
        <f t="shared" si="226"/>
        <v>1.92</v>
      </c>
      <c r="H3636">
        <f t="shared" si="227"/>
        <v>1.44</v>
      </c>
      <c r="I3636">
        <f t="shared" si="229"/>
        <v>2.16</v>
      </c>
      <c r="J3636" s="154"/>
    </row>
    <row r="3637" spans="1:10">
      <c r="A3637" t="s">
        <v>239</v>
      </c>
      <c r="B3637" s="153" t="s">
        <v>3841</v>
      </c>
      <c r="C3637" s="154">
        <v>3.38</v>
      </c>
      <c r="D3637" s="154">
        <v>0.29202</v>
      </c>
      <c r="E3637" s="154">
        <v>0.01</v>
      </c>
      <c r="F3637" s="155">
        <f t="shared" si="228"/>
        <v>0.6</v>
      </c>
      <c r="G3637">
        <f t="shared" si="226"/>
        <v>0.39999999999999997</v>
      </c>
      <c r="H3637">
        <f t="shared" si="227"/>
        <v>0.3</v>
      </c>
      <c r="I3637">
        <f t="shared" si="229"/>
        <v>0.44999999999999996</v>
      </c>
      <c r="J3637" s="154"/>
    </row>
    <row r="3638" spans="1:10">
      <c r="A3638" t="s">
        <v>239</v>
      </c>
      <c r="B3638" s="153" t="s">
        <v>3842</v>
      </c>
      <c r="C3638" s="154">
        <v>4.49</v>
      </c>
      <c r="D3638" s="154">
        <v>0.29202</v>
      </c>
      <c r="E3638" s="154">
        <v>1.2E-2</v>
      </c>
      <c r="F3638" s="155">
        <f t="shared" si="228"/>
        <v>0.72</v>
      </c>
      <c r="G3638">
        <f t="shared" si="226"/>
        <v>0.48</v>
      </c>
      <c r="H3638">
        <f t="shared" si="227"/>
        <v>0.36</v>
      </c>
      <c r="I3638">
        <f t="shared" si="229"/>
        <v>0.54</v>
      </c>
      <c r="J3638" s="154"/>
    </row>
    <row r="3639" spans="1:10">
      <c r="A3639" t="s">
        <v>239</v>
      </c>
      <c r="B3639" s="153" t="s">
        <v>3843</v>
      </c>
      <c r="C3639" s="154">
        <v>2.3199999999999998</v>
      </c>
      <c r="D3639" s="154">
        <v>0.29830000000000001</v>
      </c>
      <c r="E3639" s="154">
        <v>0.01</v>
      </c>
      <c r="F3639" s="155">
        <f t="shared" si="228"/>
        <v>0.6</v>
      </c>
      <c r="G3639">
        <f t="shared" si="226"/>
        <v>0.39999999999999997</v>
      </c>
      <c r="H3639">
        <f t="shared" si="227"/>
        <v>0.3</v>
      </c>
      <c r="I3639">
        <f t="shared" si="229"/>
        <v>0.44999999999999996</v>
      </c>
      <c r="J3639" s="154"/>
    </row>
    <row r="3640" spans="1:10">
      <c r="A3640" t="s">
        <v>239</v>
      </c>
      <c r="B3640" s="153" t="s">
        <v>3844</v>
      </c>
      <c r="C3640" s="154">
        <v>3.46</v>
      </c>
      <c r="D3640" s="154">
        <v>0.29830000000000001</v>
      </c>
      <c r="E3640" s="154">
        <v>0.01</v>
      </c>
      <c r="F3640" s="155">
        <f t="shared" si="228"/>
        <v>0.6</v>
      </c>
      <c r="G3640">
        <f t="shared" si="226"/>
        <v>0.39999999999999997</v>
      </c>
      <c r="H3640">
        <f t="shared" si="227"/>
        <v>0.3</v>
      </c>
      <c r="I3640">
        <f t="shared" si="229"/>
        <v>0.44999999999999996</v>
      </c>
      <c r="J3640" s="154"/>
    </row>
    <row r="3641" spans="1:10">
      <c r="A3641" t="s">
        <v>239</v>
      </c>
      <c r="B3641" s="153" t="s">
        <v>3845</v>
      </c>
      <c r="C3641" s="154">
        <v>22.9</v>
      </c>
      <c r="D3641" s="154">
        <v>0.29830000000000001</v>
      </c>
      <c r="E3641" s="154">
        <v>6.4000000000000001E-2</v>
      </c>
      <c r="F3641" s="155">
        <f t="shared" si="228"/>
        <v>3.84</v>
      </c>
      <c r="G3641">
        <f t="shared" si="226"/>
        <v>2.5599999999999996</v>
      </c>
      <c r="H3641">
        <f t="shared" si="227"/>
        <v>1.92</v>
      </c>
      <c r="I3641">
        <f t="shared" si="229"/>
        <v>2.88</v>
      </c>
      <c r="J3641" s="154"/>
    </row>
    <row r="3642" spans="1:10">
      <c r="A3642" t="s">
        <v>239</v>
      </c>
      <c r="B3642" s="153" t="s">
        <v>3846</v>
      </c>
      <c r="C3642" s="154">
        <v>26.3</v>
      </c>
      <c r="D3642" s="154">
        <v>0.29830000000000001</v>
      </c>
      <c r="E3642" s="154">
        <v>7.1999999999999995E-2</v>
      </c>
      <c r="F3642" s="155">
        <f t="shared" si="228"/>
        <v>4.3199999999999994</v>
      </c>
      <c r="G3642">
        <f t="shared" si="226"/>
        <v>2.8799999999999994</v>
      </c>
      <c r="H3642">
        <f t="shared" si="227"/>
        <v>2.1599999999999997</v>
      </c>
      <c r="I3642">
        <f t="shared" si="229"/>
        <v>3.2399999999999993</v>
      </c>
      <c r="J3642" s="154"/>
    </row>
    <row r="3643" spans="1:10">
      <c r="A3643" t="s">
        <v>239</v>
      </c>
      <c r="B3643" s="153" t="s">
        <v>3847</v>
      </c>
      <c r="C3643" s="154">
        <v>25.43</v>
      </c>
      <c r="D3643" s="154">
        <v>0.29830000000000001</v>
      </c>
      <c r="E3643" s="154">
        <v>7.1999999999999995E-2</v>
      </c>
      <c r="F3643" s="155">
        <f t="shared" si="228"/>
        <v>4.3199999999999994</v>
      </c>
      <c r="G3643">
        <f t="shared" si="226"/>
        <v>2.8799999999999994</v>
      </c>
      <c r="H3643">
        <f t="shared" si="227"/>
        <v>2.1599999999999997</v>
      </c>
      <c r="I3643">
        <f t="shared" si="229"/>
        <v>3.2399999999999993</v>
      </c>
      <c r="J3643" s="154"/>
    </row>
    <row r="3644" spans="1:10">
      <c r="A3644" t="s">
        <v>239</v>
      </c>
      <c r="B3644" s="153" t="s">
        <v>3848</v>
      </c>
      <c r="C3644" s="154">
        <v>29.7</v>
      </c>
      <c r="D3644" s="154">
        <v>0.29830000000000001</v>
      </c>
      <c r="E3644" s="154">
        <v>8.3999999999999991E-2</v>
      </c>
      <c r="F3644" s="155">
        <f t="shared" si="228"/>
        <v>5.0399999999999991</v>
      </c>
      <c r="G3644">
        <f t="shared" si="226"/>
        <v>3.3599999999999994</v>
      </c>
      <c r="H3644">
        <f t="shared" si="227"/>
        <v>2.5199999999999996</v>
      </c>
      <c r="I3644">
        <f t="shared" si="229"/>
        <v>3.7799999999999994</v>
      </c>
      <c r="J3644" s="154"/>
    </row>
    <row r="3645" spans="1:10">
      <c r="A3645" t="s">
        <v>239</v>
      </c>
      <c r="B3645" s="153" t="s">
        <v>3849</v>
      </c>
      <c r="C3645" s="154">
        <v>33.450000000000003</v>
      </c>
      <c r="D3645" s="154">
        <v>0.29830000000000001</v>
      </c>
      <c r="E3645" s="154">
        <v>9.1999999999999998E-2</v>
      </c>
      <c r="F3645" s="155">
        <f t="shared" si="228"/>
        <v>5.52</v>
      </c>
      <c r="G3645">
        <f t="shared" si="226"/>
        <v>3.6799999999999997</v>
      </c>
      <c r="H3645">
        <f t="shared" si="227"/>
        <v>2.76</v>
      </c>
      <c r="I3645">
        <f t="shared" si="229"/>
        <v>4.1399999999999997</v>
      </c>
      <c r="J3645" s="154"/>
    </row>
    <row r="3646" spans="1:10">
      <c r="A3646" t="s">
        <v>239</v>
      </c>
      <c r="B3646" s="153" t="s">
        <v>3850</v>
      </c>
      <c r="C3646" s="154">
        <v>35.700000000000003</v>
      </c>
      <c r="D3646" s="154">
        <v>0.29830000000000001</v>
      </c>
      <c r="E3646" s="154">
        <v>0.1</v>
      </c>
      <c r="F3646" s="155">
        <f t="shared" si="228"/>
        <v>6</v>
      </c>
      <c r="G3646">
        <f t="shared" si="226"/>
        <v>4</v>
      </c>
      <c r="H3646">
        <f t="shared" si="227"/>
        <v>3</v>
      </c>
      <c r="I3646">
        <f t="shared" si="229"/>
        <v>4.5</v>
      </c>
      <c r="J3646" s="154"/>
    </row>
    <row r="3647" spans="1:10">
      <c r="A3647" t="s">
        <v>239</v>
      </c>
      <c r="B3647" s="153" t="s">
        <v>3851</v>
      </c>
      <c r="C3647" s="154">
        <v>4.59</v>
      </c>
      <c r="D3647" s="154">
        <v>0.29830000000000001</v>
      </c>
      <c r="E3647" s="154">
        <v>1.2E-2</v>
      </c>
      <c r="F3647" s="155">
        <f t="shared" si="228"/>
        <v>0.72</v>
      </c>
      <c r="G3647">
        <f t="shared" si="226"/>
        <v>0.48</v>
      </c>
      <c r="H3647">
        <f t="shared" si="227"/>
        <v>0.36</v>
      </c>
      <c r="I3647">
        <f t="shared" si="229"/>
        <v>0.54</v>
      </c>
      <c r="J3647" s="154"/>
    </row>
    <row r="3648" spans="1:10">
      <c r="A3648" t="s">
        <v>239</v>
      </c>
      <c r="B3648" s="153" t="s">
        <v>3852</v>
      </c>
      <c r="C3648" s="154">
        <v>5.7</v>
      </c>
      <c r="D3648" s="154">
        <v>0.29830000000000001</v>
      </c>
      <c r="E3648" s="154">
        <v>1.6E-2</v>
      </c>
      <c r="F3648" s="155">
        <f t="shared" si="228"/>
        <v>0.96</v>
      </c>
      <c r="G3648">
        <f t="shared" si="226"/>
        <v>0.6399999999999999</v>
      </c>
      <c r="H3648">
        <f t="shared" si="227"/>
        <v>0.48</v>
      </c>
      <c r="I3648">
        <f t="shared" si="229"/>
        <v>0.72</v>
      </c>
      <c r="J3648" s="154"/>
    </row>
    <row r="3649" spans="1:10">
      <c r="A3649" t="s">
        <v>239</v>
      </c>
      <c r="B3649" s="153" t="s">
        <v>3853</v>
      </c>
      <c r="C3649" s="154">
        <v>41.6</v>
      </c>
      <c r="D3649" s="154">
        <v>0.29830000000000001</v>
      </c>
      <c r="E3649" s="154">
        <v>0.11599999999999999</v>
      </c>
      <c r="F3649" s="155">
        <f t="shared" si="228"/>
        <v>6.9599999999999991</v>
      </c>
      <c r="G3649">
        <f t="shared" si="226"/>
        <v>4.6399999999999988</v>
      </c>
      <c r="H3649">
        <f t="shared" si="227"/>
        <v>3.4799999999999995</v>
      </c>
      <c r="I3649">
        <f t="shared" si="229"/>
        <v>5.2199999999999989</v>
      </c>
      <c r="J3649" s="154"/>
    </row>
    <row r="3650" spans="1:10">
      <c r="A3650" t="s">
        <v>239</v>
      </c>
      <c r="B3650" s="153" t="s">
        <v>3854</v>
      </c>
      <c r="C3650" s="154">
        <v>6.81</v>
      </c>
      <c r="D3650" s="154">
        <v>0.29830000000000001</v>
      </c>
      <c r="E3650" s="154">
        <v>0.02</v>
      </c>
      <c r="F3650" s="155">
        <f t="shared" si="228"/>
        <v>1.2</v>
      </c>
      <c r="G3650">
        <f t="shared" ref="G3650:G3696" si="230">40/60*F3650</f>
        <v>0.79999999999999993</v>
      </c>
      <c r="H3650">
        <f t="shared" ref="H3650:H3696" si="231">(30/60*F3650)</f>
        <v>0.6</v>
      </c>
      <c r="I3650">
        <f t="shared" si="229"/>
        <v>0.89999999999999991</v>
      </c>
      <c r="J3650" s="154"/>
    </row>
    <row r="3651" spans="1:10">
      <c r="A3651" t="s">
        <v>239</v>
      </c>
      <c r="B3651" s="153" t="s">
        <v>3855</v>
      </c>
      <c r="C3651" s="154">
        <v>7.9</v>
      </c>
      <c r="D3651" s="154">
        <v>0.29830000000000001</v>
      </c>
      <c r="E3651" s="154">
        <v>2.4E-2</v>
      </c>
      <c r="F3651" s="155">
        <f t="shared" ref="F3651:F3697" si="232">E3651*60</f>
        <v>1.44</v>
      </c>
      <c r="G3651">
        <f t="shared" si="230"/>
        <v>0.96</v>
      </c>
      <c r="H3651">
        <f t="shared" si="231"/>
        <v>0.72</v>
      </c>
      <c r="I3651">
        <f t="shared" ref="I3651:I3697" si="233">45/60*F3651</f>
        <v>1.08</v>
      </c>
      <c r="J3651" s="154"/>
    </row>
    <row r="3652" spans="1:10">
      <c r="A3652" t="s">
        <v>239</v>
      </c>
      <c r="B3652" s="153" t="s">
        <v>3856</v>
      </c>
      <c r="C3652" s="154">
        <v>8.98</v>
      </c>
      <c r="D3652" s="154">
        <v>0.29830000000000001</v>
      </c>
      <c r="E3652" s="154">
        <v>2.4E-2</v>
      </c>
      <c r="F3652" s="155">
        <f t="shared" si="232"/>
        <v>1.44</v>
      </c>
      <c r="G3652">
        <f t="shared" si="230"/>
        <v>0.96</v>
      </c>
      <c r="H3652">
        <f t="shared" si="231"/>
        <v>0.72</v>
      </c>
      <c r="I3652">
        <f t="shared" si="233"/>
        <v>1.08</v>
      </c>
      <c r="J3652" s="154"/>
    </row>
    <row r="3653" spans="1:10">
      <c r="A3653" t="s">
        <v>239</v>
      </c>
      <c r="B3653" s="153" t="s">
        <v>3857</v>
      </c>
      <c r="C3653" s="154">
        <v>10.039999999999999</v>
      </c>
      <c r="D3653" s="154">
        <v>0.29830000000000001</v>
      </c>
      <c r="E3653" s="154">
        <v>2.8000000000000004E-2</v>
      </c>
      <c r="F3653" s="155">
        <f t="shared" si="232"/>
        <v>1.6800000000000002</v>
      </c>
      <c r="G3653">
        <f t="shared" si="230"/>
        <v>1.1200000000000001</v>
      </c>
      <c r="H3653">
        <f t="shared" si="231"/>
        <v>0.84000000000000008</v>
      </c>
      <c r="I3653">
        <f t="shared" si="233"/>
        <v>1.2600000000000002</v>
      </c>
      <c r="J3653" s="154"/>
    </row>
    <row r="3654" spans="1:10">
      <c r="A3654" t="s">
        <v>239</v>
      </c>
      <c r="B3654" s="153" t="s">
        <v>3858</v>
      </c>
      <c r="C3654" s="154">
        <v>10.1</v>
      </c>
      <c r="D3654" s="154">
        <v>0.29830000000000001</v>
      </c>
      <c r="E3654" s="154">
        <v>2.8000000000000004E-2</v>
      </c>
      <c r="F3654" s="155">
        <f t="shared" si="232"/>
        <v>1.6800000000000002</v>
      </c>
      <c r="G3654">
        <f t="shared" si="230"/>
        <v>1.1200000000000001</v>
      </c>
      <c r="H3654">
        <f t="shared" si="231"/>
        <v>0.84000000000000008</v>
      </c>
      <c r="I3654">
        <f t="shared" si="233"/>
        <v>1.2600000000000002</v>
      </c>
      <c r="J3654" s="154"/>
    </row>
    <row r="3655" spans="1:10">
      <c r="A3655" t="s">
        <v>239</v>
      </c>
      <c r="B3655" s="153" t="s">
        <v>3859</v>
      </c>
      <c r="C3655" s="154">
        <v>13.17</v>
      </c>
      <c r="D3655" s="154">
        <v>0.29830000000000001</v>
      </c>
      <c r="E3655" s="154">
        <v>3.5999999999999997E-2</v>
      </c>
      <c r="F3655" s="155">
        <f t="shared" si="232"/>
        <v>2.1599999999999997</v>
      </c>
      <c r="G3655">
        <f t="shared" si="230"/>
        <v>1.4399999999999997</v>
      </c>
      <c r="H3655">
        <f t="shared" si="231"/>
        <v>1.0799999999999998</v>
      </c>
      <c r="I3655">
        <f t="shared" si="233"/>
        <v>1.6199999999999997</v>
      </c>
      <c r="J3655" s="154"/>
    </row>
    <row r="3656" spans="1:10">
      <c r="A3656" t="s">
        <v>239</v>
      </c>
      <c r="B3656" s="153" t="s">
        <v>3860</v>
      </c>
      <c r="C3656" s="154">
        <v>15.19</v>
      </c>
      <c r="D3656" s="154">
        <v>0.29830000000000001</v>
      </c>
      <c r="E3656" s="154">
        <v>4.3999999999999997E-2</v>
      </c>
      <c r="F3656" s="155">
        <f t="shared" si="232"/>
        <v>2.6399999999999997</v>
      </c>
      <c r="G3656">
        <f t="shared" si="230"/>
        <v>1.7599999999999998</v>
      </c>
      <c r="H3656">
        <f t="shared" si="231"/>
        <v>1.3199999999999998</v>
      </c>
      <c r="I3656">
        <f t="shared" si="233"/>
        <v>1.9799999999999998</v>
      </c>
      <c r="J3656" s="154"/>
    </row>
    <row r="3657" spans="1:10">
      <c r="A3657" t="s">
        <v>239</v>
      </c>
      <c r="B3657" s="153" t="s">
        <v>3861</v>
      </c>
      <c r="C3657" s="154">
        <v>18</v>
      </c>
      <c r="D3657" s="154">
        <v>0.29830000000000001</v>
      </c>
      <c r="E3657" s="154">
        <v>5.2000000000000005E-2</v>
      </c>
      <c r="F3657" s="155">
        <f t="shared" si="232"/>
        <v>3.12</v>
      </c>
      <c r="G3657">
        <f t="shared" si="230"/>
        <v>2.08</v>
      </c>
      <c r="H3657">
        <f t="shared" si="231"/>
        <v>1.56</v>
      </c>
      <c r="I3657">
        <f t="shared" si="233"/>
        <v>2.34</v>
      </c>
      <c r="J3657" s="154"/>
    </row>
    <row r="3658" spans="1:10">
      <c r="A3658" t="s">
        <v>239</v>
      </c>
      <c r="B3658" s="153" t="s">
        <v>3862</v>
      </c>
      <c r="C3658" s="154">
        <v>17.16</v>
      </c>
      <c r="D3658" s="154">
        <v>0.29830000000000001</v>
      </c>
      <c r="E3658" s="154">
        <v>4.8000000000000001E-2</v>
      </c>
      <c r="F3658" s="155">
        <f t="shared" si="232"/>
        <v>2.88</v>
      </c>
      <c r="G3658">
        <f t="shared" si="230"/>
        <v>1.92</v>
      </c>
      <c r="H3658">
        <f t="shared" si="231"/>
        <v>1.44</v>
      </c>
      <c r="I3658">
        <f t="shared" si="233"/>
        <v>2.16</v>
      </c>
      <c r="J3658" s="154"/>
    </row>
    <row r="3659" spans="1:10">
      <c r="A3659" t="s">
        <v>239</v>
      </c>
      <c r="B3659" s="153" t="s">
        <v>3863</v>
      </c>
      <c r="C3659" s="154">
        <v>18.13</v>
      </c>
      <c r="D3659" s="154">
        <v>0.29830000000000001</v>
      </c>
      <c r="E3659" s="154">
        <v>5.2000000000000005E-2</v>
      </c>
      <c r="F3659" s="155">
        <f t="shared" si="232"/>
        <v>3.12</v>
      </c>
      <c r="G3659">
        <f t="shared" si="230"/>
        <v>2.08</v>
      </c>
      <c r="H3659">
        <f t="shared" si="231"/>
        <v>1.56</v>
      </c>
      <c r="I3659">
        <f t="shared" si="233"/>
        <v>2.34</v>
      </c>
      <c r="J3659" s="154"/>
    </row>
    <row r="3660" spans="1:10">
      <c r="A3660" t="s">
        <v>239</v>
      </c>
      <c r="B3660" s="153" t="s">
        <v>3864</v>
      </c>
      <c r="C3660" s="154">
        <v>19.09</v>
      </c>
      <c r="D3660" s="154">
        <v>0.29830000000000001</v>
      </c>
      <c r="E3660" s="154">
        <v>5.2000000000000005E-2</v>
      </c>
      <c r="F3660" s="155">
        <f t="shared" si="232"/>
        <v>3.12</v>
      </c>
      <c r="G3660">
        <f t="shared" si="230"/>
        <v>2.08</v>
      </c>
      <c r="H3660">
        <f t="shared" si="231"/>
        <v>1.56</v>
      </c>
      <c r="I3660">
        <f t="shared" si="233"/>
        <v>2.34</v>
      </c>
      <c r="J3660" s="154"/>
    </row>
    <row r="3661" spans="1:10">
      <c r="A3661" t="s">
        <v>239</v>
      </c>
      <c r="B3661" s="153" t="s">
        <v>3865</v>
      </c>
      <c r="C3661" s="154">
        <v>4.6399999999999997</v>
      </c>
      <c r="D3661" s="154">
        <v>0.30143999999999999</v>
      </c>
      <c r="E3661" s="154">
        <v>1.2E-2</v>
      </c>
      <c r="F3661" s="155">
        <f t="shared" si="232"/>
        <v>0.72</v>
      </c>
      <c r="G3661">
        <f t="shared" si="230"/>
        <v>0.48</v>
      </c>
      <c r="H3661">
        <f t="shared" si="231"/>
        <v>0.36</v>
      </c>
      <c r="I3661">
        <f t="shared" si="233"/>
        <v>0.54</v>
      </c>
      <c r="J3661" s="154"/>
    </row>
    <row r="3662" spans="1:10">
      <c r="A3662" t="s">
        <v>239</v>
      </c>
      <c r="B3662" s="153" t="s">
        <v>3866</v>
      </c>
      <c r="C3662" s="154">
        <v>6.88</v>
      </c>
      <c r="D3662" s="154">
        <v>0.30143999999999999</v>
      </c>
      <c r="E3662" s="154">
        <v>0.02</v>
      </c>
      <c r="F3662" s="155">
        <f t="shared" si="232"/>
        <v>1.2</v>
      </c>
      <c r="G3662">
        <f t="shared" si="230"/>
        <v>0.79999999999999993</v>
      </c>
      <c r="H3662">
        <f t="shared" si="231"/>
        <v>0.6</v>
      </c>
      <c r="I3662">
        <f t="shared" si="233"/>
        <v>0.89999999999999991</v>
      </c>
      <c r="J3662" s="154"/>
    </row>
    <row r="3663" spans="1:10">
      <c r="A3663" t="s">
        <v>239</v>
      </c>
      <c r="B3663" s="153" t="s">
        <v>3867</v>
      </c>
      <c r="C3663" s="154">
        <v>9.08</v>
      </c>
      <c r="D3663" s="154">
        <v>0.30143999999999999</v>
      </c>
      <c r="E3663" s="154">
        <v>2.4E-2</v>
      </c>
      <c r="F3663" s="155">
        <f t="shared" si="232"/>
        <v>1.44</v>
      </c>
      <c r="G3663">
        <f t="shared" si="230"/>
        <v>0.96</v>
      </c>
      <c r="H3663">
        <f t="shared" si="231"/>
        <v>0.72</v>
      </c>
      <c r="I3663">
        <f t="shared" si="233"/>
        <v>1.08</v>
      </c>
      <c r="J3663" s="154"/>
    </row>
    <row r="3664" spans="1:10">
      <c r="A3664" t="s">
        <v>239</v>
      </c>
      <c r="B3664" s="153" t="s">
        <v>3868</v>
      </c>
      <c r="C3664" s="154">
        <v>5.89</v>
      </c>
      <c r="D3664" s="154">
        <v>0.30771999999999999</v>
      </c>
      <c r="E3664" s="154">
        <v>1.6E-2</v>
      </c>
      <c r="F3664" s="155">
        <f t="shared" si="232"/>
        <v>0.96</v>
      </c>
      <c r="G3664">
        <f t="shared" si="230"/>
        <v>0.6399999999999999</v>
      </c>
      <c r="H3664">
        <f t="shared" si="231"/>
        <v>0.48</v>
      </c>
      <c r="I3664">
        <f t="shared" si="233"/>
        <v>0.72</v>
      </c>
      <c r="J3664" s="154"/>
    </row>
    <row r="3665" spans="1:10">
      <c r="A3665" t="s">
        <v>239</v>
      </c>
      <c r="B3665" s="153" t="s">
        <v>3869</v>
      </c>
      <c r="C3665" s="154">
        <v>7.03</v>
      </c>
      <c r="D3665" s="154">
        <v>0.30771999999999999</v>
      </c>
      <c r="E3665" s="154">
        <v>0.02</v>
      </c>
      <c r="F3665" s="155">
        <f t="shared" si="232"/>
        <v>1.2</v>
      </c>
      <c r="G3665">
        <f t="shared" si="230"/>
        <v>0.79999999999999993</v>
      </c>
      <c r="H3665">
        <f t="shared" si="231"/>
        <v>0.6</v>
      </c>
      <c r="I3665">
        <f t="shared" si="233"/>
        <v>0.89999999999999991</v>
      </c>
      <c r="J3665" s="154"/>
    </row>
    <row r="3666" spans="1:10">
      <c r="A3666" t="s">
        <v>239</v>
      </c>
      <c r="B3666" s="153" t="s">
        <v>3870</v>
      </c>
      <c r="C3666" s="154">
        <v>20.97</v>
      </c>
      <c r="D3666" s="154">
        <v>0.31086000000000003</v>
      </c>
      <c r="E3666" s="154">
        <v>0.06</v>
      </c>
      <c r="F3666" s="155">
        <f t="shared" si="232"/>
        <v>3.5999999999999996</v>
      </c>
      <c r="G3666">
        <f t="shared" si="230"/>
        <v>2.3999999999999995</v>
      </c>
      <c r="H3666">
        <f t="shared" si="231"/>
        <v>1.7999999999999998</v>
      </c>
      <c r="I3666">
        <f t="shared" si="233"/>
        <v>2.6999999999999997</v>
      </c>
      <c r="J3666" s="154"/>
    </row>
    <row r="3667" spans="1:10">
      <c r="A3667" t="s">
        <v>242</v>
      </c>
      <c r="B3667" s="153" t="s">
        <v>3871</v>
      </c>
      <c r="C3667" s="154">
        <v>10.5</v>
      </c>
      <c r="D3667" s="154">
        <v>0.38900000000000001</v>
      </c>
      <c r="E3667" s="154">
        <v>2.8000000000000004E-2</v>
      </c>
      <c r="F3667" s="155">
        <f t="shared" si="232"/>
        <v>1.6800000000000002</v>
      </c>
      <c r="G3667">
        <f t="shared" si="230"/>
        <v>1.1200000000000001</v>
      </c>
      <c r="H3667">
        <f t="shared" si="231"/>
        <v>0.84000000000000008</v>
      </c>
      <c r="I3667">
        <f t="shared" si="233"/>
        <v>1.2600000000000002</v>
      </c>
      <c r="J3667" s="154"/>
    </row>
    <row r="3668" spans="1:10">
      <c r="A3668" t="s">
        <v>242</v>
      </c>
      <c r="B3668" s="153" t="s">
        <v>3872</v>
      </c>
      <c r="C3668" s="154">
        <v>13.7</v>
      </c>
      <c r="D3668" s="154">
        <v>0.46800000000000003</v>
      </c>
      <c r="E3668" s="154">
        <v>5.2000000000000005E-2</v>
      </c>
      <c r="F3668" s="155">
        <f t="shared" si="232"/>
        <v>3.12</v>
      </c>
      <c r="G3668">
        <f t="shared" si="230"/>
        <v>2.08</v>
      </c>
      <c r="H3668">
        <f t="shared" si="231"/>
        <v>1.56</v>
      </c>
      <c r="I3668">
        <f t="shared" si="233"/>
        <v>2.34</v>
      </c>
      <c r="J3668" s="154"/>
    </row>
    <row r="3669" spans="1:10">
      <c r="A3669" t="s">
        <v>242</v>
      </c>
      <c r="B3669" s="153" t="s">
        <v>3873</v>
      </c>
      <c r="C3669" s="154">
        <v>17.899999999999999</v>
      </c>
      <c r="D3669" s="154">
        <v>0.54600000000000004</v>
      </c>
      <c r="E3669" s="154">
        <v>5.2000000000000005E-2</v>
      </c>
      <c r="F3669" s="155">
        <f t="shared" si="232"/>
        <v>3.12</v>
      </c>
      <c r="G3669">
        <f t="shared" si="230"/>
        <v>2.08</v>
      </c>
      <c r="H3669">
        <f t="shared" si="231"/>
        <v>1.56</v>
      </c>
      <c r="I3669">
        <f t="shared" si="233"/>
        <v>2.34</v>
      </c>
      <c r="J3669" s="154"/>
    </row>
    <row r="3670" spans="1:10">
      <c r="A3670" t="s">
        <v>242</v>
      </c>
      <c r="B3670" s="153" t="s">
        <v>3874</v>
      </c>
      <c r="C3670" s="154">
        <v>21.2</v>
      </c>
      <c r="D3670" s="154">
        <v>0.61499999999999999</v>
      </c>
      <c r="E3670" s="154">
        <v>0.06</v>
      </c>
      <c r="F3670" s="155">
        <f t="shared" si="232"/>
        <v>3.5999999999999996</v>
      </c>
      <c r="G3670">
        <f t="shared" si="230"/>
        <v>2.3999999999999995</v>
      </c>
      <c r="H3670">
        <f t="shared" si="231"/>
        <v>1.7999999999999998</v>
      </c>
      <c r="I3670">
        <f t="shared" si="233"/>
        <v>2.6999999999999997</v>
      </c>
      <c r="J3670" s="154"/>
    </row>
    <row r="3671" spans="1:10">
      <c r="A3671" t="s">
        <v>242</v>
      </c>
      <c r="B3671" s="153" t="s">
        <v>3875</v>
      </c>
      <c r="C3671" s="154">
        <v>25.1</v>
      </c>
      <c r="D3671" s="154">
        <v>0.68400000000000005</v>
      </c>
      <c r="E3671" s="154">
        <v>7.1999999999999995E-2</v>
      </c>
      <c r="F3671" s="155">
        <f t="shared" si="232"/>
        <v>4.3199999999999994</v>
      </c>
      <c r="G3671">
        <f t="shared" si="230"/>
        <v>2.8799999999999994</v>
      </c>
      <c r="H3671">
        <f t="shared" si="231"/>
        <v>2.1599999999999997</v>
      </c>
      <c r="I3671">
        <f t="shared" si="233"/>
        <v>3.2399999999999993</v>
      </c>
      <c r="J3671" s="154"/>
    </row>
    <row r="3672" spans="1:10">
      <c r="A3672" t="s">
        <v>242</v>
      </c>
      <c r="B3672" s="153" t="s">
        <v>3876</v>
      </c>
      <c r="C3672" s="154">
        <v>28.5</v>
      </c>
      <c r="D3672" s="154">
        <v>0.74399999999999999</v>
      </c>
      <c r="E3672" s="154">
        <v>0.08</v>
      </c>
      <c r="F3672" s="155">
        <f t="shared" si="232"/>
        <v>4.8</v>
      </c>
      <c r="G3672">
        <f t="shared" si="230"/>
        <v>3.1999999999999997</v>
      </c>
      <c r="H3672">
        <f t="shared" si="231"/>
        <v>2.4</v>
      </c>
      <c r="I3672">
        <f t="shared" si="233"/>
        <v>3.5999999999999996</v>
      </c>
      <c r="J3672" s="154"/>
    </row>
    <row r="3673" spans="1:10">
      <c r="A3673" t="s">
        <v>242</v>
      </c>
      <c r="B3673" s="153" t="s">
        <v>3877</v>
      </c>
      <c r="C3673" s="154">
        <v>34.4</v>
      </c>
      <c r="D3673" s="154">
        <v>0.82199999999999995</v>
      </c>
      <c r="E3673" s="154">
        <v>9.6000000000000002E-2</v>
      </c>
      <c r="F3673" s="155">
        <f t="shared" si="232"/>
        <v>5.76</v>
      </c>
      <c r="G3673">
        <f t="shared" si="230"/>
        <v>3.84</v>
      </c>
      <c r="H3673">
        <f t="shared" si="231"/>
        <v>2.88</v>
      </c>
      <c r="I3673">
        <f t="shared" si="233"/>
        <v>4.32</v>
      </c>
      <c r="J3673" s="154"/>
    </row>
    <row r="3674" spans="1:10">
      <c r="A3674" t="s">
        <v>242</v>
      </c>
      <c r="B3674" s="153" t="s">
        <v>3878</v>
      </c>
      <c r="C3674" s="154">
        <v>39.4</v>
      </c>
      <c r="D3674" s="154">
        <v>0.90200000000000002</v>
      </c>
      <c r="E3674" s="154">
        <v>0.11200000000000002</v>
      </c>
      <c r="F3674" s="155">
        <f t="shared" si="232"/>
        <v>6.7200000000000006</v>
      </c>
      <c r="G3674">
        <f t="shared" si="230"/>
        <v>4.4800000000000004</v>
      </c>
      <c r="H3674">
        <f t="shared" si="231"/>
        <v>3.3600000000000003</v>
      </c>
      <c r="I3674">
        <f t="shared" si="233"/>
        <v>5.0400000000000009</v>
      </c>
      <c r="J3674" s="154"/>
    </row>
    <row r="3675" spans="1:10">
      <c r="A3675" t="s">
        <v>242</v>
      </c>
      <c r="B3675" s="153" t="s">
        <v>3879</v>
      </c>
      <c r="C3675" s="154">
        <v>46</v>
      </c>
      <c r="D3675" s="154">
        <v>0.98099999999999998</v>
      </c>
      <c r="E3675" s="154">
        <v>0.128</v>
      </c>
      <c r="F3675" s="155">
        <f t="shared" si="232"/>
        <v>7.68</v>
      </c>
      <c r="G3675">
        <f t="shared" si="230"/>
        <v>5.1199999999999992</v>
      </c>
      <c r="H3675">
        <f t="shared" si="231"/>
        <v>3.84</v>
      </c>
      <c r="I3675">
        <f t="shared" si="233"/>
        <v>5.76</v>
      </c>
      <c r="J3675" s="154"/>
    </row>
    <row r="3676" spans="1:10">
      <c r="A3676" t="s">
        <v>242</v>
      </c>
      <c r="B3676" s="153" t="s">
        <v>3880</v>
      </c>
      <c r="C3676" s="154">
        <v>8.3800000000000008</v>
      </c>
      <c r="D3676" s="154">
        <v>0.33</v>
      </c>
      <c r="E3676" s="154">
        <v>2.4E-2</v>
      </c>
      <c r="F3676" s="155">
        <f t="shared" si="232"/>
        <v>1.44</v>
      </c>
      <c r="G3676">
        <f t="shared" si="230"/>
        <v>0.96</v>
      </c>
      <c r="H3676">
        <f t="shared" si="231"/>
        <v>0.72</v>
      </c>
      <c r="I3676">
        <f t="shared" si="233"/>
        <v>1.08</v>
      </c>
      <c r="J3676" s="154"/>
    </row>
    <row r="3677" spans="1:10">
      <c r="A3677" t="s">
        <v>245</v>
      </c>
      <c r="B3677" s="153" t="s">
        <v>3881</v>
      </c>
      <c r="C3677" s="154">
        <v>10.6</v>
      </c>
      <c r="D3677" s="154">
        <v>0.372</v>
      </c>
      <c r="E3677" s="154">
        <v>2.8000000000000004E-2</v>
      </c>
      <c r="F3677" s="155">
        <f t="shared" si="232"/>
        <v>1.6800000000000002</v>
      </c>
      <c r="G3677">
        <f t="shared" si="230"/>
        <v>1.1200000000000001</v>
      </c>
      <c r="H3677">
        <f t="shared" si="231"/>
        <v>0.84000000000000008</v>
      </c>
      <c r="I3677">
        <f t="shared" si="233"/>
        <v>1.2600000000000002</v>
      </c>
      <c r="J3677" s="154"/>
    </row>
    <row r="3678" spans="1:10">
      <c r="A3678" t="s">
        <v>245</v>
      </c>
      <c r="B3678" s="153" t="s">
        <v>3882</v>
      </c>
      <c r="C3678" s="154">
        <v>13.35</v>
      </c>
      <c r="D3678" s="154">
        <v>0.434</v>
      </c>
      <c r="E3678" s="154">
        <v>3.5999999999999997E-2</v>
      </c>
      <c r="F3678" s="155">
        <f t="shared" si="232"/>
        <v>2.1599999999999997</v>
      </c>
      <c r="G3678">
        <f t="shared" si="230"/>
        <v>1.4399999999999997</v>
      </c>
      <c r="H3678">
        <f t="shared" si="231"/>
        <v>1.0799999999999998</v>
      </c>
      <c r="I3678">
        <f t="shared" si="233"/>
        <v>1.6199999999999997</v>
      </c>
      <c r="J3678" s="154"/>
    </row>
    <row r="3679" spans="1:10">
      <c r="A3679" t="s">
        <v>245</v>
      </c>
      <c r="B3679" s="153" t="s">
        <v>3883</v>
      </c>
      <c r="C3679" s="154">
        <v>16</v>
      </c>
      <c r="D3679" s="154">
        <v>0.48899999999999999</v>
      </c>
      <c r="E3679" s="154">
        <v>4.3999999999999997E-2</v>
      </c>
      <c r="F3679" s="155">
        <f t="shared" si="232"/>
        <v>2.6399999999999997</v>
      </c>
      <c r="G3679">
        <f t="shared" si="230"/>
        <v>1.7599999999999998</v>
      </c>
      <c r="H3679">
        <f t="shared" si="231"/>
        <v>1.3199999999999998</v>
      </c>
      <c r="I3679">
        <f t="shared" si="233"/>
        <v>1.9799999999999998</v>
      </c>
      <c r="J3679" s="154"/>
    </row>
    <row r="3680" spans="1:10">
      <c r="A3680" t="s">
        <v>245</v>
      </c>
      <c r="B3680" s="153" t="s">
        <v>3884</v>
      </c>
      <c r="C3680" s="154">
        <v>18.850000000000001</v>
      </c>
      <c r="D3680" s="154">
        <v>0.54600000000000004</v>
      </c>
      <c r="E3680" s="154">
        <v>5.2000000000000005E-2</v>
      </c>
      <c r="F3680" s="155">
        <f t="shared" si="232"/>
        <v>3.12</v>
      </c>
      <c r="G3680">
        <f t="shared" si="230"/>
        <v>2.08</v>
      </c>
      <c r="H3680">
        <f t="shared" si="231"/>
        <v>1.56</v>
      </c>
      <c r="I3680">
        <f t="shared" si="233"/>
        <v>2.34</v>
      </c>
      <c r="J3680" s="154"/>
    </row>
    <row r="3681" spans="1:10">
      <c r="A3681" t="s">
        <v>245</v>
      </c>
      <c r="B3681" s="153" t="s">
        <v>3885</v>
      </c>
      <c r="C3681" s="154">
        <v>22</v>
      </c>
      <c r="D3681" s="154">
        <v>0.61099999999999999</v>
      </c>
      <c r="E3681" s="154">
        <v>0.06</v>
      </c>
      <c r="F3681" s="155">
        <f t="shared" si="232"/>
        <v>3.5999999999999996</v>
      </c>
      <c r="G3681">
        <f t="shared" si="230"/>
        <v>2.3999999999999995</v>
      </c>
      <c r="H3681">
        <f t="shared" si="231"/>
        <v>1.7999999999999998</v>
      </c>
      <c r="I3681">
        <f t="shared" si="233"/>
        <v>2.6999999999999997</v>
      </c>
      <c r="J3681" s="154"/>
    </row>
    <row r="3682" spans="1:10">
      <c r="A3682" t="s">
        <v>245</v>
      </c>
      <c r="B3682" s="153" t="s">
        <v>3886</v>
      </c>
      <c r="C3682" s="154">
        <v>25.3</v>
      </c>
      <c r="D3682" s="154">
        <v>0.66100000000000003</v>
      </c>
      <c r="E3682" s="154">
        <v>7.1999999999999995E-2</v>
      </c>
      <c r="F3682" s="155">
        <f t="shared" si="232"/>
        <v>4.3199999999999994</v>
      </c>
      <c r="G3682">
        <f t="shared" si="230"/>
        <v>2.8799999999999994</v>
      </c>
      <c r="H3682">
        <f t="shared" si="231"/>
        <v>2.1599999999999997</v>
      </c>
      <c r="I3682">
        <f t="shared" si="233"/>
        <v>3.2399999999999993</v>
      </c>
      <c r="J3682" s="154"/>
    </row>
    <row r="3683" spans="1:10">
      <c r="A3683" t="s">
        <v>245</v>
      </c>
      <c r="B3683" s="153" t="s">
        <v>3887</v>
      </c>
      <c r="C3683" s="154">
        <v>29.4</v>
      </c>
      <c r="D3683" s="154">
        <v>0.71799999999999997</v>
      </c>
      <c r="E3683" s="154">
        <v>8.3999999999999991E-2</v>
      </c>
      <c r="F3683" s="155">
        <f t="shared" si="232"/>
        <v>5.0399999999999991</v>
      </c>
      <c r="G3683">
        <f t="shared" si="230"/>
        <v>3.3599999999999994</v>
      </c>
      <c r="H3683">
        <f t="shared" si="231"/>
        <v>2.5199999999999996</v>
      </c>
      <c r="I3683">
        <f t="shared" si="233"/>
        <v>3.7799999999999994</v>
      </c>
      <c r="J3683" s="154"/>
    </row>
    <row r="3684" spans="1:10">
      <c r="A3684" t="s">
        <v>245</v>
      </c>
      <c r="B3684" s="153" t="s">
        <v>3888</v>
      </c>
      <c r="C3684" s="154">
        <v>33.200000000000003</v>
      </c>
      <c r="D3684" s="154">
        <v>0.77500000000000002</v>
      </c>
      <c r="E3684" s="154">
        <v>9.1999999999999998E-2</v>
      </c>
      <c r="F3684" s="155">
        <f t="shared" si="232"/>
        <v>5.52</v>
      </c>
      <c r="G3684">
        <f t="shared" si="230"/>
        <v>3.6799999999999997</v>
      </c>
      <c r="H3684">
        <f t="shared" si="231"/>
        <v>2.76</v>
      </c>
      <c r="I3684">
        <f t="shared" si="233"/>
        <v>4.1399999999999997</v>
      </c>
      <c r="J3684" s="154"/>
    </row>
    <row r="3685" spans="1:10">
      <c r="A3685" t="s">
        <v>245</v>
      </c>
      <c r="B3685" s="153" t="s">
        <v>3889</v>
      </c>
      <c r="C3685" s="154">
        <v>37.9</v>
      </c>
      <c r="D3685" s="154">
        <v>0.83399999999999996</v>
      </c>
      <c r="E3685" s="154">
        <v>0.10800000000000001</v>
      </c>
      <c r="F3685" s="155">
        <f t="shared" si="232"/>
        <v>6.48</v>
      </c>
      <c r="G3685">
        <f t="shared" si="230"/>
        <v>4.32</v>
      </c>
      <c r="H3685">
        <f t="shared" si="231"/>
        <v>3.24</v>
      </c>
      <c r="I3685">
        <f t="shared" si="233"/>
        <v>4.8600000000000003</v>
      </c>
      <c r="J3685" s="154"/>
    </row>
    <row r="3686" spans="1:10">
      <c r="A3686" t="s">
        <v>245</v>
      </c>
      <c r="B3686" s="153" t="s">
        <v>3890</v>
      </c>
      <c r="C3686" s="154">
        <v>41.8</v>
      </c>
      <c r="D3686" s="154">
        <v>0.9</v>
      </c>
      <c r="E3686" s="154">
        <v>0.11599999999999999</v>
      </c>
      <c r="F3686" s="155">
        <f t="shared" si="232"/>
        <v>6.9599999999999991</v>
      </c>
      <c r="G3686">
        <f t="shared" si="230"/>
        <v>4.6399999999999988</v>
      </c>
      <c r="H3686">
        <f t="shared" si="231"/>
        <v>3.4799999999999995</v>
      </c>
      <c r="I3686">
        <f t="shared" si="233"/>
        <v>5.2199999999999989</v>
      </c>
      <c r="J3686" s="154"/>
    </row>
    <row r="3687" spans="1:10">
      <c r="A3687" t="s">
        <v>245</v>
      </c>
      <c r="B3687" s="153" t="s">
        <v>3891</v>
      </c>
      <c r="C3687" s="154">
        <v>1.74</v>
      </c>
      <c r="D3687" s="154">
        <v>0.12</v>
      </c>
      <c r="E3687" s="154">
        <v>0.01</v>
      </c>
      <c r="F3687" s="155">
        <f t="shared" si="232"/>
        <v>0.6</v>
      </c>
      <c r="G3687">
        <f t="shared" si="230"/>
        <v>0.39999999999999997</v>
      </c>
      <c r="H3687">
        <f t="shared" si="231"/>
        <v>0.3</v>
      </c>
      <c r="I3687">
        <f t="shared" si="233"/>
        <v>0.44999999999999996</v>
      </c>
      <c r="J3687" s="154"/>
    </row>
    <row r="3688" spans="1:10">
      <c r="A3688" t="s">
        <v>245</v>
      </c>
      <c r="B3688" s="153" t="s">
        <v>3892</v>
      </c>
      <c r="C3688" s="154">
        <v>46.2</v>
      </c>
      <c r="D3688" s="154">
        <v>0.95</v>
      </c>
      <c r="E3688" s="154">
        <v>0.128</v>
      </c>
      <c r="F3688" s="155">
        <f t="shared" si="232"/>
        <v>7.68</v>
      </c>
      <c r="G3688">
        <f t="shared" si="230"/>
        <v>5.1199999999999992</v>
      </c>
      <c r="H3688">
        <f t="shared" si="231"/>
        <v>3.84</v>
      </c>
      <c r="I3688">
        <f t="shared" si="233"/>
        <v>5.76</v>
      </c>
      <c r="J3688" s="154"/>
    </row>
    <row r="3689" spans="1:10">
      <c r="A3689" t="s">
        <v>245</v>
      </c>
      <c r="B3689" s="153" t="s">
        <v>3893</v>
      </c>
      <c r="C3689" s="154">
        <v>2.16</v>
      </c>
      <c r="D3689" s="154">
        <v>0.14000000000000001</v>
      </c>
      <c r="E3689" s="154">
        <v>0.01</v>
      </c>
      <c r="F3689" s="155">
        <f t="shared" si="232"/>
        <v>0.6</v>
      </c>
      <c r="G3689">
        <f t="shared" si="230"/>
        <v>0.39999999999999997</v>
      </c>
      <c r="H3689">
        <f t="shared" si="231"/>
        <v>0.3</v>
      </c>
      <c r="I3689">
        <f t="shared" si="233"/>
        <v>0.44999999999999996</v>
      </c>
      <c r="J3689" s="154"/>
    </row>
    <row r="3690" spans="1:10">
      <c r="A3690" t="s">
        <v>245</v>
      </c>
      <c r="B3690" s="153" t="s">
        <v>3894</v>
      </c>
      <c r="C3690" s="154">
        <v>60.6</v>
      </c>
      <c r="D3690" s="154">
        <v>1.1000000000000001</v>
      </c>
      <c r="E3690" s="154">
        <v>0.16</v>
      </c>
      <c r="F3690" s="155">
        <f t="shared" si="232"/>
        <v>9.6</v>
      </c>
      <c r="G3690">
        <f t="shared" si="230"/>
        <v>6.3999999999999995</v>
      </c>
      <c r="H3690">
        <f t="shared" si="231"/>
        <v>4.8</v>
      </c>
      <c r="I3690">
        <f t="shared" si="233"/>
        <v>7.1999999999999993</v>
      </c>
      <c r="J3690" s="154"/>
    </row>
    <row r="3691" spans="1:10">
      <c r="A3691" t="s">
        <v>245</v>
      </c>
      <c r="B3691" s="153" t="s">
        <v>3895</v>
      </c>
      <c r="C3691" s="154">
        <v>2.87</v>
      </c>
      <c r="D3691" s="154">
        <v>0.22</v>
      </c>
      <c r="E3691" s="154">
        <v>0.01</v>
      </c>
      <c r="F3691" s="155">
        <f t="shared" si="232"/>
        <v>0.6</v>
      </c>
      <c r="G3691">
        <f t="shared" si="230"/>
        <v>0.39999999999999997</v>
      </c>
      <c r="H3691">
        <f t="shared" si="231"/>
        <v>0.3</v>
      </c>
      <c r="I3691">
        <f t="shared" si="233"/>
        <v>0.44999999999999996</v>
      </c>
      <c r="J3691" s="154"/>
    </row>
    <row r="3692" spans="1:10">
      <c r="A3692" t="s">
        <v>245</v>
      </c>
      <c r="B3692" s="153" t="s">
        <v>3896</v>
      </c>
      <c r="C3692" s="154">
        <v>71.8</v>
      </c>
      <c r="D3692" s="154">
        <v>1.1200000000000001</v>
      </c>
      <c r="E3692" s="154">
        <v>0.2</v>
      </c>
      <c r="F3692" s="155">
        <f t="shared" si="232"/>
        <v>12</v>
      </c>
      <c r="G3692">
        <f t="shared" si="230"/>
        <v>8</v>
      </c>
      <c r="H3692">
        <f t="shared" si="231"/>
        <v>6</v>
      </c>
      <c r="I3692">
        <f t="shared" si="233"/>
        <v>9</v>
      </c>
      <c r="J3692" s="154"/>
    </row>
    <row r="3693" spans="1:10">
      <c r="A3693" t="s">
        <v>245</v>
      </c>
      <c r="B3693" s="153" t="s">
        <v>3897</v>
      </c>
      <c r="C3693" s="154">
        <v>3.9</v>
      </c>
      <c r="D3693" s="154">
        <v>0.25</v>
      </c>
      <c r="E3693" s="154">
        <v>0.01</v>
      </c>
      <c r="F3693" s="155">
        <f t="shared" si="232"/>
        <v>0.6</v>
      </c>
      <c r="G3693">
        <f t="shared" si="230"/>
        <v>0.39999999999999997</v>
      </c>
      <c r="H3693">
        <f t="shared" si="231"/>
        <v>0.3</v>
      </c>
      <c r="I3693">
        <f t="shared" si="233"/>
        <v>0.44999999999999996</v>
      </c>
      <c r="J3693" s="154"/>
    </row>
    <row r="3694" spans="1:10">
      <c r="A3694" t="s">
        <v>245</v>
      </c>
      <c r="B3694" s="153" t="s">
        <v>3898</v>
      </c>
      <c r="C3694" s="154">
        <v>5.07</v>
      </c>
      <c r="D3694" s="154">
        <v>0.24</v>
      </c>
      <c r="E3694" s="154">
        <v>0.01</v>
      </c>
      <c r="F3694" s="155">
        <f t="shared" si="232"/>
        <v>0.6</v>
      </c>
      <c r="G3694">
        <f t="shared" si="230"/>
        <v>0.39999999999999997</v>
      </c>
      <c r="H3694">
        <f t="shared" si="231"/>
        <v>0.3</v>
      </c>
      <c r="I3694">
        <f t="shared" si="233"/>
        <v>0.44999999999999996</v>
      </c>
      <c r="J3694" s="154"/>
    </row>
    <row r="3695" spans="1:10">
      <c r="A3695" t="s">
        <v>245</v>
      </c>
      <c r="B3695" s="153" t="s">
        <v>3899</v>
      </c>
      <c r="C3695" s="154">
        <v>7.09</v>
      </c>
      <c r="D3695" s="154">
        <v>0.3</v>
      </c>
      <c r="E3695" s="154">
        <v>0.01</v>
      </c>
      <c r="F3695" s="155">
        <f t="shared" si="232"/>
        <v>0.6</v>
      </c>
      <c r="G3695">
        <f t="shared" si="230"/>
        <v>0.39999999999999997</v>
      </c>
      <c r="H3695">
        <f t="shared" si="231"/>
        <v>0.3</v>
      </c>
      <c r="I3695">
        <f t="shared" si="233"/>
        <v>0.44999999999999996</v>
      </c>
      <c r="J3695" s="154"/>
    </row>
    <row r="3696" spans="1:10">
      <c r="A3696" t="s">
        <v>245</v>
      </c>
      <c r="B3696" s="153" t="s">
        <v>3900</v>
      </c>
      <c r="C3696" s="154">
        <v>6.77</v>
      </c>
      <c r="D3696" s="154">
        <v>0.3</v>
      </c>
      <c r="E3696" s="154">
        <v>0.01</v>
      </c>
      <c r="F3696" s="155">
        <f t="shared" si="232"/>
        <v>0.6</v>
      </c>
      <c r="G3696">
        <f t="shared" si="230"/>
        <v>0.39999999999999997</v>
      </c>
      <c r="H3696">
        <f t="shared" si="231"/>
        <v>0.3</v>
      </c>
      <c r="I3696">
        <f t="shared" si="233"/>
        <v>0.44999999999999996</v>
      </c>
      <c r="J3696" s="154"/>
    </row>
    <row r="3697" spans="1:10">
      <c r="A3697" t="s">
        <v>245</v>
      </c>
      <c r="B3697" s="153" t="s">
        <v>3901</v>
      </c>
      <c r="C3697" s="154">
        <v>8.64</v>
      </c>
      <c r="D3697" s="154">
        <v>0.312</v>
      </c>
      <c r="E3697" s="154">
        <v>2.4E-2</v>
      </c>
      <c r="F3697" s="155">
        <f t="shared" si="232"/>
        <v>1.44</v>
      </c>
      <c r="G3697">
        <f>40/60*F3697</f>
        <v>0.96</v>
      </c>
      <c r="H3697">
        <f>(30/60*F3697)</f>
        <v>0.72</v>
      </c>
      <c r="I3697">
        <f t="shared" si="233"/>
        <v>1.08</v>
      </c>
      <c r="J3697" s="154"/>
    </row>
    <row r="3698" spans="1:10">
      <c r="B3698" s="158"/>
      <c r="C3698" s="149"/>
      <c r="D3698" s="149"/>
      <c r="E3698" s="149"/>
      <c r="F3698" s="155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1:Y30"/>
  <sheetViews>
    <sheetView showGridLines="0" showRowColHeaders="0" workbookViewId="0">
      <selection activeCell="O8" sqref="O8:P8"/>
    </sheetView>
  </sheetViews>
  <sheetFormatPr baseColWidth="10" defaultRowHeight="15"/>
  <cols>
    <col min="1" max="1" width="18.42578125" bestFit="1" customWidth="1"/>
    <col min="2" max="2" width="9.7109375" bestFit="1" customWidth="1"/>
    <col min="3" max="3" width="28.42578125" bestFit="1" customWidth="1"/>
    <col min="5" max="5" width="16.42578125" bestFit="1" customWidth="1"/>
    <col min="17" max="51" width="0" hidden="1" customWidth="1"/>
  </cols>
  <sheetData>
    <row r="1" spans="1:25" ht="15.75" thickBot="1"/>
    <row r="2" spans="1:25" ht="21.75" thickBot="1">
      <c r="A2" s="197" t="s">
        <v>3918</v>
      </c>
      <c r="B2" s="353"/>
      <c r="C2" s="354"/>
      <c r="D2" s="197" t="s">
        <v>3919</v>
      </c>
      <c r="E2" s="165">
        <v>5</v>
      </c>
      <c r="F2" s="166"/>
      <c r="G2" s="166"/>
      <c r="H2" s="167" t="s">
        <v>3920</v>
      </c>
      <c r="I2" s="355">
        <v>41989.615844907406</v>
      </c>
      <c r="J2" s="355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</row>
    <row r="3" spans="1:25" ht="21.75" thickBot="1">
      <c r="A3" s="166"/>
      <c r="B3" s="166"/>
      <c r="C3" s="166"/>
      <c r="D3" s="197" t="s">
        <v>3909</v>
      </c>
      <c r="E3" s="168" t="s">
        <v>3911</v>
      </c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</row>
    <row r="4" spans="1:25" ht="27" thickBot="1">
      <c r="A4" s="356" t="s">
        <v>3972</v>
      </c>
      <c r="B4" s="357"/>
      <c r="C4" s="358"/>
      <c r="D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</row>
    <row r="5" spans="1:25" ht="21.75" thickBot="1">
      <c r="A5" s="197" t="s">
        <v>3921</v>
      </c>
      <c r="B5" s="198" t="s">
        <v>3922</v>
      </c>
      <c r="C5" s="169" t="s">
        <v>3923</v>
      </c>
      <c r="D5" s="166"/>
      <c r="E5" s="231">
        <f>E8-2*M8</f>
        <v>2978</v>
      </c>
      <c r="F5" s="231">
        <f>F8-2*M8</f>
        <v>1478</v>
      </c>
      <c r="G5" s="166"/>
      <c r="H5" s="166"/>
      <c r="I5" s="231">
        <f>I8+O8</f>
        <v>206</v>
      </c>
      <c r="J5" s="231">
        <f>J8+O8</f>
        <v>106</v>
      </c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ht="19.5" thickBot="1">
      <c r="A6" s="359">
        <f>U22</f>
        <v>0.48707016497031852</v>
      </c>
      <c r="B6" s="362">
        <f>V22</f>
        <v>0.63543782682678462</v>
      </c>
      <c r="C6" s="170" t="s">
        <v>3924</v>
      </c>
      <c r="D6" s="365" t="s">
        <v>3925</v>
      </c>
      <c r="E6" s="337" t="s">
        <v>3926</v>
      </c>
      <c r="F6" s="338"/>
      <c r="G6" s="338"/>
      <c r="H6" s="339"/>
      <c r="I6" s="368" t="s">
        <v>3925</v>
      </c>
      <c r="J6" s="369"/>
      <c r="K6" s="368" t="s">
        <v>3927</v>
      </c>
      <c r="L6" s="369"/>
      <c r="M6" s="337" t="s">
        <v>3915</v>
      </c>
      <c r="N6" s="338"/>
      <c r="O6" s="338"/>
      <c r="P6" s="339"/>
      <c r="Q6" s="337" t="s">
        <v>3928</v>
      </c>
      <c r="R6" s="338"/>
      <c r="S6" s="339"/>
      <c r="T6" s="337" t="s">
        <v>3929</v>
      </c>
      <c r="U6" s="338"/>
      <c r="V6" s="339"/>
      <c r="W6" s="337" t="s">
        <v>3930</v>
      </c>
      <c r="X6" s="338"/>
      <c r="Y6" s="339"/>
    </row>
    <row r="7" spans="1:25" ht="15.75" thickBot="1">
      <c r="A7" s="360"/>
      <c r="B7" s="363"/>
      <c r="C7" s="328">
        <v>1</v>
      </c>
      <c r="D7" s="366"/>
      <c r="E7" s="171" t="s">
        <v>2</v>
      </c>
      <c r="F7" s="172" t="s">
        <v>3</v>
      </c>
      <c r="G7" s="330" t="s">
        <v>3931</v>
      </c>
      <c r="H7" s="331"/>
      <c r="I7" s="171" t="s">
        <v>3932</v>
      </c>
      <c r="J7" s="173" t="s">
        <v>3933</v>
      </c>
      <c r="K7" s="171" t="str">
        <f>CONCATENATE("X:(max:",T11,")")</f>
        <v>X:(max:14)</v>
      </c>
      <c r="L7" s="171" t="str">
        <f>CONCATENATE("Y:(max:",U11,")")</f>
        <v>Y:(max:7)</v>
      </c>
      <c r="M7" s="332" t="s">
        <v>3946</v>
      </c>
      <c r="N7" s="333"/>
      <c r="O7" s="334" t="s">
        <v>3947</v>
      </c>
      <c r="P7" s="331"/>
      <c r="Q7" s="174" t="s">
        <v>3934</v>
      </c>
      <c r="R7" s="175" t="s">
        <v>3935</v>
      </c>
      <c r="S7" s="176" t="s">
        <v>3936</v>
      </c>
      <c r="T7" s="174" t="s">
        <v>2</v>
      </c>
      <c r="U7" s="175" t="s">
        <v>3</v>
      </c>
      <c r="V7" s="176" t="s">
        <v>3937</v>
      </c>
      <c r="W7" s="174" t="s">
        <v>2</v>
      </c>
      <c r="X7" s="175" t="s">
        <v>3</v>
      </c>
      <c r="Y7" s="176" t="s">
        <v>3937</v>
      </c>
    </row>
    <row r="8" spans="1:25" ht="16.5" thickBot="1">
      <c r="A8" s="361"/>
      <c r="B8" s="364"/>
      <c r="C8" s="329"/>
      <c r="D8" s="367"/>
      <c r="E8" s="177">
        <v>3000</v>
      </c>
      <c r="F8" s="177">
        <v>1500</v>
      </c>
      <c r="G8" s="178">
        <f>H8/F8</f>
        <v>0.30399999999999999</v>
      </c>
      <c r="H8" s="179">
        <f>F8-U8</f>
        <v>456</v>
      </c>
      <c r="I8" s="177">
        <v>200</v>
      </c>
      <c r="J8" s="177">
        <v>100</v>
      </c>
      <c r="K8" s="180">
        <f>IF(M10=0,1,IF(MOD(K10,U11)=0,M10,M10+1))</f>
        <v>1</v>
      </c>
      <c r="L8" s="180">
        <f>IF(K10&lt;U11,K10,U11)</f>
        <v>5</v>
      </c>
      <c r="M8" s="335">
        <f>VLOOKUP(E3,S001_MachineExt,2,FALSE)</f>
        <v>11</v>
      </c>
      <c r="N8" s="336"/>
      <c r="O8" s="340">
        <f>VLOOKUP(CONCATENATE(E3,"_",E2),S001_EcartPiece,2,FALSE)</f>
        <v>6</v>
      </c>
      <c r="P8" s="341"/>
      <c r="Q8" s="181">
        <f>(K10*PI()*POWER(I8/2,2))/1000000</f>
        <v>0.15707963267948966</v>
      </c>
      <c r="R8" s="182">
        <f>(K10*PI()*POWER(J8/2,2))/1000000</f>
        <v>3.9269908169872414E-2</v>
      </c>
      <c r="S8" s="183">
        <f>Q8-R8</f>
        <v>0.11780972450961724</v>
      </c>
      <c r="T8" s="184">
        <f>M8+K8*I5+O8/2</f>
        <v>220</v>
      </c>
      <c r="U8" s="185">
        <f>M8+L8*I5+O8/2</f>
        <v>1044</v>
      </c>
      <c r="V8" s="186">
        <f>(T8*U8)/1000000-P12</f>
        <v>0.22968</v>
      </c>
      <c r="W8" s="184">
        <f>T8</f>
        <v>220</v>
      </c>
      <c r="X8" s="187">
        <f>F8</f>
        <v>1500</v>
      </c>
      <c r="Y8" s="188">
        <f>(W8*X8)/1000000</f>
        <v>0.33</v>
      </c>
    </row>
    <row r="9" spans="1:25" ht="21.75" thickBot="1">
      <c r="A9" s="370" t="s">
        <v>3938</v>
      </c>
      <c r="B9" s="371"/>
      <c r="C9" s="170" t="s">
        <v>3939</v>
      </c>
      <c r="E9" s="327" t="s">
        <v>3940</v>
      </c>
      <c r="F9" s="323"/>
      <c r="G9" s="323"/>
      <c r="H9" s="324"/>
      <c r="I9" s="325" t="s">
        <v>3941</v>
      </c>
      <c r="J9" s="326"/>
      <c r="K9" s="325" t="str">
        <f>CONCATENATE("Quantité (max:",T11*U11,")")</f>
        <v>Quantité (max:98)</v>
      </c>
      <c r="L9" s="326"/>
      <c r="Q9" s="327" t="s">
        <v>3941</v>
      </c>
      <c r="R9" s="323"/>
      <c r="S9" s="324"/>
      <c r="T9" s="310" t="s">
        <v>3942</v>
      </c>
      <c r="U9" s="310"/>
      <c r="V9" s="310"/>
      <c r="W9" s="310"/>
      <c r="X9" s="190"/>
    </row>
    <row r="10" spans="1:25" ht="19.5" thickBot="1">
      <c r="A10" s="191">
        <f>U23</f>
        <v>0.37822307336460625</v>
      </c>
      <c r="B10" s="192">
        <f>V23</f>
        <v>0.5580753309269969</v>
      </c>
      <c r="C10" s="193">
        <v>1</v>
      </c>
      <c r="D10" s="194"/>
      <c r="E10" s="311">
        <f>C7*H8</f>
        <v>456</v>
      </c>
      <c r="F10" s="312"/>
      <c r="G10" s="312"/>
      <c r="H10" s="313"/>
      <c r="I10" s="314">
        <f>IF(J8&gt;0,1/SQRT(2)*J8,0)</f>
        <v>70.710678118654741</v>
      </c>
      <c r="J10" s="315"/>
      <c r="K10" s="316">
        <v>5</v>
      </c>
      <c r="L10" s="317"/>
      <c r="M10" s="231">
        <f>ROUNDDOWN(K10/U11,0)</f>
        <v>0</v>
      </c>
      <c r="N10" s="231">
        <f>K10-M10*U11</f>
        <v>5</v>
      </c>
      <c r="O10" s="231">
        <f>M10*U11+N10</f>
        <v>5</v>
      </c>
      <c r="P10" s="231">
        <f>K8*L8-O10</f>
        <v>0</v>
      </c>
      <c r="Q10" s="318">
        <f>(K10*POWER(I10,2))/1000000</f>
        <v>2.4999999999999994E-2</v>
      </c>
      <c r="R10" s="319"/>
      <c r="S10" s="320"/>
      <c r="T10">
        <f>T8</f>
        <v>220</v>
      </c>
      <c r="U10">
        <f>(F8-U8)*C7</f>
        <v>456</v>
      </c>
      <c r="V10">
        <v>0</v>
      </c>
      <c r="W10">
        <f>V8+V10*C7</f>
        <v>0.22968</v>
      </c>
      <c r="X10" s="132">
        <f>F8-U8</f>
        <v>456</v>
      </c>
    </row>
    <row r="11" spans="1:25" ht="15.75" thickBot="1">
      <c r="E11" s="321" t="s">
        <v>3943</v>
      </c>
      <c r="F11" s="322"/>
      <c r="G11" s="323"/>
      <c r="H11" s="324"/>
      <c r="I11" s="325" t="s">
        <v>3944</v>
      </c>
      <c r="J11" s="326"/>
      <c r="M11" s="231">
        <f>IF(M10=0,O8+(2*AG4+I8)+AG4,O8+M10*(2*AG4+I8)+AG4)</f>
        <v>206</v>
      </c>
      <c r="N11" s="231">
        <f>IF(N10=0,0,M8+N10*(I8+2*AG4)+AG4)</f>
        <v>1011</v>
      </c>
      <c r="O11" s="231"/>
      <c r="P11" s="231">
        <f>P10*M11*(2*AG4+10+I8)/1000000</f>
        <v>0</v>
      </c>
      <c r="T11">
        <f>ROUNDDOWN(E5/I5,0)</f>
        <v>14</v>
      </c>
      <c r="U11">
        <f>ROUNDDOWN((F8-2*(M8+AG4))/(2*AG4+I8),0)</f>
        <v>7</v>
      </c>
    </row>
    <row r="12" spans="1:25" ht="15.75" thickBot="1">
      <c r="E12" s="307">
        <f>T13</f>
        <v>4.7123889803846897</v>
      </c>
      <c r="F12" s="308"/>
      <c r="G12" s="308"/>
      <c r="H12" s="309"/>
      <c r="I12" s="195">
        <f>R22</f>
        <v>0</v>
      </c>
      <c r="J12" s="196">
        <f>R24</f>
        <v>0</v>
      </c>
      <c r="M12" s="231"/>
      <c r="N12" s="231"/>
      <c r="O12" s="231"/>
      <c r="P12" s="231">
        <f>P10*(I8+2*AG4)*(I8+2*AG4)/1000000</f>
        <v>0</v>
      </c>
      <c r="T12" s="310" t="s">
        <v>3945</v>
      </c>
      <c r="U12" s="310"/>
      <c r="V12" s="310"/>
    </row>
    <row r="13" spans="1:25" ht="56.25" customHeight="1" thickBot="1">
      <c r="T13" s="189">
        <f>PI()*(I8+J8)*K10/1000</f>
        <v>4.7123889803846897</v>
      </c>
    </row>
    <row r="14" spans="1:25" ht="23.25">
      <c r="A14" s="342" t="s">
        <v>3951</v>
      </c>
      <c r="B14" s="343"/>
      <c r="C14" s="343"/>
      <c r="D14" s="343"/>
      <c r="E14" s="343"/>
      <c r="F14" s="343" t="s">
        <v>3952</v>
      </c>
      <c r="G14" s="343"/>
      <c r="H14" s="343"/>
      <c r="I14" s="343"/>
      <c r="J14" s="343"/>
      <c r="K14" s="343"/>
      <c r="L14" s="344"/>
    </row>
    <row r="15" spans="1:25">
      <c r="A15" s="345"/>
      <c r="B15" s="346"/>
      <c r="C15" s="346"/>
      <c r="D15" s="346"/>
      <c r="E15" s="346"/>
      <c r="F15" s="349"/>
      <c r="G15" s="349"/>
      <c r="H15" s="349"/>
      <c r="I15" s="349"/>
      <c r="J15" s="349"/>
      <c r="K15" s="349"/>
      <c r="L15" s="350"/>
    </row>
    <row r="16" spans="1:25">
      <c r="A16" s="345"/>
      <c r="B16" s="346"/>
      <c r="C16" s="346"/>
      <c r="D16" s="346"/>
      <c r="E16" s="346"/>
      <c r="F16" s="349"/>
      <c r="G16" s="349"/>
      <c r="H16" s="349"/>
      <c r="I16" s="349"/>
      <c r="J16" s="349"/>
      <c r="K16" s="349"/>
      <c r="L16" s="350"/>
    </row>
    <row r="17" spans="1:23">
      <c r="A17" s="345"/>
      <c r="B17" s="346"/>
      <c r="C17" s="346"/>
      <c r="D17" s="346"/>
      <c r="E17" s="346"/>
      <c r="F17" s="349"/>
      <c r="G17" s="349"/>
      <c r="H17" s="349"/>
      <c r="I17" s="349"/>
      <c r="J17" s="349"/>
      <c r="K17" s="349"/>
      <c r="L17" s="350"/>
    </row>
    <row r="18" spans="1:23">
      <c r="A18" s="345"/>
      <c r="B18" s="346"/>
      <c r="C18" s="346"/>
      <c r="D18" s="346"/>
      <c r="E18" s="346"/>
      <c r="F18" s="349"/>
      <c r="G18" s="349"/>
      <c r="H18" s="349"/>
      <c r="I18" s="349"/>
      <c r="J18" s="349"/>
      <c r="K18" s="349"/>
      <c r="L18" s="350"/>
    </row>
    <row r="19" spans="1:23">
      <c r="A19" s="345"/>
      <c r="B19" s="346"/>
      <c r="C19" s="346"/>
      <c r="D19" s="346"/>
      <c r="E19" s="346"/>
      <c r="F19" s="349"/>
      <c r="G19" s="349"/>
      <c r="H19" s="349"/>
      <c r="I19" s="349"/>
      <c r="J19" s="349"/>
      <c r="K19" s="349"/>
      <c r="L19" s="350"/>
    </row>
    <row r="20" spans="1:23">
      <c r="A20" s="345"/>
      <c r="B20" s="346"/>
      <c r="C20" s="346"/>
      <c r="D20" s="346"/>
      <c r="E20" s="346"/>
      <c r="F20" s="349"/>
      <c r="G20" s="349"/>
      <c r="H20" s="349"/>
      <c r="I20" s="349"/>
      <c r="J20" s="349"/>
      <c r="K20" s="349"/>
      <c r="L20" s="350"/>
    </row>
    <row r="21" spans="1:23">
      <c r="A21" s="345"/>
      <c r="B21" s="346"/>
      <c r="C21" s="346"/>
      <c r="D21" s="346"/>
      <c r="E21" s="346"/>
      <c r="F21" s="349"/>
      <c r="G21" s="349"/>
      <c r="H21" s="349"/>
      <c r="I21" s="349"/>
      <c r="J21" s="349"/>
      <c r="K21" s="349"/>
      <c r="L21" s="350"/>
      <c r="U21" s="189"/>
      <c r="V21" s="200">
        <f>(M11*X8+(W8-M11)*N11)/1000000-W21</f>
        <v>0.323154</v>
      </c>
      <c r="W21" s="201">
        <f>(H8*(1-C7)*M11)/1000000</f>
        <v>0</v>
      </c>
    </row>
    <row r="22" spans="1:23">
      <c r="A22" s="345"/>
      <c r="B22" s="346"/>
      <c r="C22" s="346"/>
      <c r="D22" s="346"/>
      <c r="E22" s="346"/>
      <c r="F22" s="349"/>
      <c r="G22" s="349"/>
      <c r="H22" s="349"/>
      <c r="I22" s="349"/>
      <c r="J22" s="349"/>
      <c r="K22" s="349"/>
      <c r="L22" s="350"/>
      <c r="U22" s="194">
        <f>1-(S8/V8)</f>
        <v>0.48707016497031852</v>
      </c>
      <c r="V22" s="194">
        <f>1-(S8/V21)</f>
        <v>0.63543782682678462</v>
      </c>
      <c r="W22" s="189" t="s">
        <v>3949</v>
      </c>
    </row>
    <row r="23" spans="1:23">
      <c r="A23" s="345"/>
      <c r="B23" s="346"/>
      <c r="C23" s="346"/>
      <c r="D23" s="346"/>
      <c r="E23" s="346"/>
      <c r="F23" s="349"/>
      <c r="G23" s="349"/>
      <c r="H23" s="349"/>
      <c r="I23" s="349"/>
      <c r="J23" s="349"/>
      <c r="K23" s="349"/>
      <c r="L23" s="350"/>
      <c r="U23" s="194">
        <f>1-((S8+Q10*C10)/V8)</f>
        <v>0.37822307336460625</v>
      </c>
      <c r="V23" s="194">
        <f>1-((S8+Q10*C10)/V21)</f>
        <v>0.5580753309269969</v>
      </c>
      <c r="W23" s="189" t="s">
        <v>3950</v>
      </c>
    </row>
    <row r="24" spans="1:23">
      <c r="A24" s="345"/>
      <c r="B24" s="346"/>
      <c r="C24" s="346"/>
      <c r="D24" s="346"/>
      <c r="E24" s="346"/>
      <c r="F24" s="349"/>
      <c r="G24" s="349"/>
      <c r="H24" s="349"/>
      <c r="I24" s="349"/>
      <c r="J24" s="349"/>
      <c r="K24" s="349"/>
      <c r="L24" s="350"/>
    </row>
    <row r="25" spans="1:23">
      <c r="A25" s="345"/>
      <c r="B25" s="346"/>
      <c r="C25" s="346"/>
      <c r="D25" s="346"/>
      <c r="E25" s="346"/>
      <c r="F25" s="349"/>
      <c r="G25" s="349"/>
      <c r="H25" s="349"/>
      <c r="I25" s="349"/>
      <c r="J25" s="349"/>
      <c r="K25" s="349"/>
      <c r="L25" s="350"/>
    </row>
    <row r="26" spans="1:23">
      <c r="A26" s="345"/>
      <c r="B26" s="346"/>
      <c r="C26" s="346"/>
      <c r="D26" s="346"/>
      <c r="E26" s="346"/>
      <c r="F26" s="349"/>
      <c r="G26" s="349"/>
      <c r="H26" s="349"/>
      <c r="I26" s="349"/>
      <c r="J26" s="349"/>
      <c r="K26" s="349"/>
      <c r="L26" s="350"/>
    </row>
    <row r="27" spans="1:23">
      <c r="A27" s="345"/>
      <c r="B27" s="346"/>
      <c r="C27" s="346"/>
      <c r="D27" s="346"/>
      <c r="E27" s="346"/>
      <c r="F27" s="349"/>
      <c r="G27" s="349"/>
      <c r="H27" s="349"/>
      <c r="I27" s="349"/>
      <c r="J27" s="349"/>
      <c r="K27" s="349"/>
      <c r="L27" s="350"/>
    </row>
    <row r="28" spans="1:23">
      <c r="A28" s="345"/>
      <c r="B28" s="346"/>
      <c r="C28" s="346"/>
      <c r="D28" s="346"/>
      <c r="E28" s="346"/>
      <c r="F28" s="349"/>
      <c r="G28" s="349"/>
      <c r="H28" s="349"/>
      <c r="I28" s="349"/>
      <c r="J28" s="349"/>
      <c r="K28" s="349"/>
      <c r="L28" s="350"/>
    </row>
    <row r="29" spans="1:23">
      <c r="A29" s="345"/>
      <c r="B29" s="346"/>
      <c r="C29" s="346"/>
      <c r="D29" s="346"/>
      <c r="E29" s="346"/>
      <c r="F29" s="349"/>
      <c r="G29" s="349"/>
      <c r="H29" s="349"/>
      <c r="I29" s="349"/>
      <c r="J29" s="349"/>
      <c r="K29" s="349"/>
      <c r="L29" s="350"/>
    </row>
    <row r="30" spans="1:23" ht="15.75" thickBot="1">
      <c r="A30" s="347"/>
      <c r="B30" s="348"/>
      <c r="C30" s="348"/>
      <c r="D30" s="348"/>
      <c r="E30" s="348"/>
      <c r="F30" s="351"/>
      <c r="G30" s="351"/>
      <c r="H30" s="351"/>
      <c r="I30" s="351"/>
      <c r="J30" s="351"/>
      <c r="K30" s="351"/>
      <c r="L30" s="352"/>
    </row>
  </sheetData>
  <sheetProtection sheet="1" scenarios="1"/>
  <mergeCells count="37">
    <mergeCell ref="A14:E14"/>
    <mergeCell ref="F14:L14"/>
    <mergeCell ref="A15:E30"/>
    <mergeCell ref="F15:L30"/>
    <mergeCell ref="B2:C2"/>
    <mergeCell ref="I2:J2"/>
    <mergeCell ref="A4:C4"/>
    <mergeCell ref="A6:A8"/>
    <mergeCell ref="B6:B8"/>
    <mergeCell ref="D6:D8"/>
    <mergeCell ref="E6:H6"/>
    <mergeCell ref="I6:J6"/>
    <mergeCell ref="K6:L6"/>
    <mergeCell ref="A9:B9"/>
    <mergeCell ref="E9:H9"/>
    <mergeCell ref="I9:J9"/>
    <mergeCell ref="M6:P6"/>
    <mergeCell ref="Q6:S6"/>
    <mergeCell ref="T6:V6"/>
    <mergeCell ref="W6:Y6"/>
    <mergeCell ref="O8:P8"/>
    <mergeCell ref="C7:C8"/>
    <mergeCell ref="G7:H7"/>
    <mergeCell ref="M7:N7"/>
    <mergeCell ref="O7:P7"/>
    <mergeCell ref="M8:N8"/>
    <mergeCell ref="E12:H12"/>
    <mergeCell ref="T12:V12"/>
    <mergeCell ref="T9:W9"/>
    <mergeCell ref="E10:H10"/>
    <mergeCell ref="I10:J10"/>
    <mergeCell ref="K10:L10"/>
    <mergeCell ref="Q10:S10"/>
    <mergeCell ref="E11:H11"/>
    <mergeCell ref="I11:J11"/>
    <mergeCell ref="Q9:S9"/>
    <mergeCell ref="K9:L9"/>
  </mergeCells>
  <conditionalFormatting sqref="A9:D10 I9:J10 M9:S9 Q10:S10">
    <cfRule type="expression" dxfId="11" priority="1">
      <formula>$J$8&lt;=0</formula>
    </cfRule>
  </conditionalFormatting>
  <dataValidations count="16">
    <dataValidation type="custom" showInputMessage="1" showErrorMessage="1" errorTitle="Erreur" error="Le format n'est pas assez long ou large_x000a_et Qté &gt;0" sqref="K10:L10">
      <formula1>AND(T8&lt;=E8,K10&gt;0)</formula1>
    </dataValidation>
    <dataValidation allowBlank="1" showInputMessage="1" showErrorMessage="1" errorTitle="Erreur" error="Le format n'est pas assez long ou large_x000a_et Qté &gt;0" sqref="K11"/>
    <dataValidation type="whole" showInputMessage="1" showErrorMessage="1" errorTitle="Erreur" error="Doit etre entre 0 et 300 mm" sqref="E2">
      <formula1>0</formula1>
      <formula2>300</formula2>
    </dataValidation>
    <dataValidation type="list" showInputMessage="1" showErrorMessage="1" sqref="E3">
      <formula1>S001_Machines</formula1>
    </dataValidation>
    <dataValidation type="custom" showInputMessage="1" showErrorMessage="1" errorTitle="Erreur" error="La longueur n'est pas suffisante" sqref="K8">
      <formula1>AND(K8&gt;0,T10&lt;=E8)</formula1>
    </dataValidation>
    <dataValidation type="custom" showInputMessage="1" showErrorMessage="1" errorTitle="Erreur" error="La largeur n'est pas suffisante" sqref="L8">
      <formula1>AND(L8&gt;0,U10&gt;=0)</formula1>
    </dataValidation>
    <dataValidation type="decimal" showInputMessage="1" showErrorMessage="1" errorTitle="Erreur" error="Doit etre entre 0% et 100%" sqref="C7:C8 C10">
      <formula1>0</formula1>
      <formula2>1</formula2>
    </dataValidation>
    <dataValidation type="custom" showInputMessage="1" showErrorMessage="1" errorTitle="Erreur" error="Le format est trop petit" sqref="E8">
      <formula1>AND(NOT(ISBLANK(E8)),T8&lt;E8)</formula1>
    </dataValidation>
    <dataValidation type="custom" showInputMessage="1" showErrorMessage="1" errorTitle="Erreur" error="Le format est trop petit" sqref="F8">
      <formula1>AND(F8&gt;0,U8&lt;F8,F8&gt;I8)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e Ø interieur doit inferieur au diametre exterieur" sqref="Q9 I9">
      <formula1>#REF!&gt;I9</formula1>
    </dataValidation>
    <dataValidation type="custom" allowBlank="1" showInputMessage="1" showErrorMessage="1" errorTitle="Erreur" error="L'ecart bas ne peut etre négatif" sqref="M8:N8">
      <formula1>M8&gt;=0</formula1>
    </dataValidation>
    <dataValidation type="custom" allowBlank="1" showInputMessage="1" showErrorMessage="1" errorTitle="Erreur" error="L'ecart gache ne peut etre négatif" sqref="O8:P8">
      <formula1>O8&gt;=0</formula1>
    </dataValidation>
    <dataValidation type="custom" allowBlank="1" showInputMessage="1" showErrorMessage="1" errorTitle="Erreur" error="Le Ø interieur:_x000a_-Doit inferieur au diametre exterieur_x000a_-Doit etre &gt;=0_x000a_" sqref="J8">
      <formula1>AND(I8&gt;J8,J8&gt;=0)</formula1>
    </dataValidation>
    <dataValidation allowBlank="1" showInputMessage="1" showErrorMessage="1" errorTitle="Erreur" error="Le format est trop petit" sqref="E10"/>
    <dataValidation type="custom" showInputMessage="1" showErrorMessage="1" errorTitle="Erreur" error="La pièce ne rentre pas dans le format_x000a_Ou le Ø exterieur &gt; Ø  interieur" sqref="I8">
      <formula1>AND(T8&lt;E8,U8&lt;F8,I8&gt;J8)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Y30"/>
  <sheetViews>
    <sheetView workbookViewId="0"/>
  </sheetViews>
  <sheetFormatPr baseColWidth="10" defaultRowHeight="15"/>
  <cols>
    <col min="1" max="1" width="18.42578125" bestFit="1" customWidth="1"/>
    <col min="3" max="3" width="28.42578125" bestFit="1" customWidth="1"/>
    <col min="5" max="5" width="15.140625" bestFit="1" customWidth="1"/>
    <col min="17" max="48" width="11.42578125" customWidth="1"/>
  </cols>
  <sheetData>
    <row r="1" spans="1:25" ht="15.75" thickBot="1">
      <c r="A1" s="199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</row>
    <row r="2" spans="1:25" ht="21.75" thickBot="1">
      <c r="A2" s="197" t="s">
        <v>3918</v>
      </c>
      <c r="B2" s="353"/>
      <c r="C2" s="354"/>
      <c r="D2" s="197" t="s">
        <v>3919</v>
      </c>
      <c r="E2" s="165">
        <v>3</v>
      </c>
      <c r="F2" s="166"/>
      <c r="G2" s="166"/>
      <c r="H2" s="167" t="s">
        <v>3920</v>
      </c>
      <c r="I2" s="355">
        <v>41990.334930555553</v>
      </c>
      <c r="J2" s="355"/>
      <c r="K2" s="199"/>
      <c r="L2" s="199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</row>
    <row r="3" spans="1:25" ht="21.75" thickBot="1">
      <c r="A3" s="166"/>
      <c r="B3" s="166"/>
      <c r="C3" s="166"/>
      <c r="D3" s="197" t="s">
        <v>3909</v>
      </c>
      <c r="E3" s="168" t="s">
        <v>3910</v>
      </c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</row>
    <row r="4" spans="1:25" ht="27" thickBot="1">
      <c r="A4" s="356" t="s">
        <v>3971</v>
      </c>
      <c r="B4" s="357"/>
      <c r="C4" s="358"/>
      <c r="D4" s="166"/>
      <c r="E4" s="199"/>
      <c r="F4" s="199"/>
      <c r="G4" s="199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</row>
    <row r="5" spans="1:25" ht="21.75" thickBot="1">
      <c r="A5" s="197" t="s">
        <v>3921</v>
      </c>
      <c r="B5" s="203" t="s">
        <v>3922</v>
      </c>
      <c r="C5" s="169" t="s">
        <v>3923</v>
      </c>
      <c r="D5" s="204"/>
      <c r="E5" s="231">
        <f>E8-2*M8</f>
        <v>2978</v>
      </c>
      <c r="F5" s="231">
        <f>F8-2*M8</f>
        <v>1478</v>
      </c>
      <c r="G5" s="231"/>
      <c r="H5" s="231"/>
      <c r="I5" s="231">
        <f>IF(J10&gt;1,I8+O8+10,I8+O8)</f>
        <v>430</v>
      </c>
      <c r="J5" s="231">
        <f>J8+O8</f>
        <v>46</v>
      </c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ht="19.5" thickBot="1">
      <c r="A6" s="384">
        <f>U22</f>
        <v>0.19413083970045997</v>
      </c>
      <c r="B6" s="387">
        <f>V22</f>
        <v>0.74534534534534536</v>
      </c>
      <c r="C6" s="170" t="s">
        <v>3924</v>
      </c>
      <c r="D6" s="390" t="s">
        <v>3953</v>
      </c>
      <c r="E6" s="337" t="s">
        <v>3926</v>
      </c>
      <c r="F6" s="338"/>
      <c r="G6" s="338"/>
      <c r="H6" s="339"/>
      <c r="I6" s="368" t="s">
        <v>3954</v>
      </c>
      <c r="J6" s="369"/>
      <c r="K6" s="368" t="s">
        <v>3955</v>
      </c>
      <c r="L6" s="369"/>
      <c r="M6" s="368" t="s">
        <v>3915</v>
      </c>
      <c r="N6" s="369"/>
      <c r="O6" s="369"/>
      <c r="P6" s="381"/>
      <c r="Q6" s="337" t="s">
        <v>3928</v>
      </c>
      <c r="R6" s="338"/>
      <c r="S6" s="339"/>
      <c r="T6" s="337" t="s">
        <v>3929</v>
      </c>
      <c r="U6" s="338"/>
      <c r="V6" s="339"/>
      <c r="W6" s="337" t="s">
        <v>3930</v>
      </c>
      <c r="X6" s="338"/>
      <c r="Y6" s="339"/>
    </row>
    <row r="7" spans="1:25" ht="15.75" thickBot="1">
      <c r="A7" s="385"/>
      <c r="B7" s="388"/>
      <c r="C7" s="328">
        <v>1</v>
      </c>
      <c r="D7" s="391"/>
      <c r="E7" s="205" t="s">
        <v>2</v>
      </c>
      <c r="F7" s="172" t="s">
        <v>3</v>
      </c>
      <c r="G7" s="330" t="s">
        <v>3931</v>
      </c>
      <c r="H7" s="331"/>
      <c r="I7" s="205" t="s">
        <v>2</v>
      </c>
      <c r="J7" s="172" t="s">
        <v>3</v>
      </c>
      <c r="K7" s="205" t="s">
        <v>2</v>
      </c>
      <c r="L7" s="172" t="s">
        <v>3</v>
      </c>
      <c r="M7" s="332" t="s">
        <v>3961</v>
      </c>
      <c r="N7" s="333"/>
      <c r="O7" s="334" t="s">
        <v>3956</v>
      </c>
      <c r="P7" s="382"/>
      <c r="Q7" s="174" t="s">
        <v>3934</v>
      </c>
      <c r="R7" s="175" t="s">
        <v>3935</v>
      </c>
      <c r="S7" s="176" t="s">
        <v>3936</v>
      </c>
      <c r="T7" s="174" t="s">
        <v>2</v>
      </c>
      <c r="U7" s="175" t="s">
        <v>3</v>
      </c>
      <c r="V7" s="176" t="s">
        <v>3937</v>
      </c>
      <c r="W7" s="174" t="s">
        <v>2</v>
      </c>
      <c r="X7" s="175" t="s">
        <v>3</v>
      </c>
      <c r="Y7" s="176" t="s">
        <v>3937</v>
      </c>
    </row>
    <row r="8" spans="1:25" ht="16.5" thickBot="1">
      <c r="A8" s="386"/>
      <c r="B8" s="389"/>
      <c r="C8" s="329"/>
      <c r="D8" s="392"/>
      <c r="E8" s="177">
        <v>3000</v>
      </c>
      <c r="F8" s="177">
        <v>1500</v>
      </c>
      <c r="G8" s="178">
        <f>H8/F8</f>
        <v>0.68400000000000005</v>
      </c>
      <c r="H8" s="179">
        <f>F8-U8</f>
        <v>1026</v>
      </c>
      <c r="I8" s="177">
        <v>424</v>
      </c>
      <c r="J8" s="206">
        <v>40</v>
      </c>
      <c r="K8" s="177"/>
      <c r="L8" s="177"/>
      <c r="M8" s="383">
        <f>VLOOKUP(E3,S001_MachineExt,2,FALSE)</f>
        <v>11</v>
      </c>
      <c r="N8" s="336"/>
      <c r="O8" s="340">
        <f>VLOOKUP(CONCATENATE(E3,"_",E2),S001_EcartPiece,2,FALSE)</f>
        <v>6</v>
      </c>
      <c r="P8" s="341"/>
      <c r="Q8" s="207">
        <f xml:space="preserve"> (I8*J8*I12)/1000000</f>
        <v>0.1696</v>
      </c>
      <c r="R8" s="208">
        <f>(K8*L8*I12)/1000000</f>
        <v>0</v>
      </c>
      <c r="S8" s="186">
        <f>Q8-R8</f>
        <v>0.1696</v>
      </c>
      <c r="T8" s="184">
        <f>M8+J10*I5+O8/2</f>
        <v>444</v>
      </c>
      <c r="U8" s="187">
        <f>M8+L10*J5+O8/2</f>
        <v>474</v>
      </c>
      <c r="V8" s="186">
        <f>((T8*U8))/1000000-P12</f>
        <v>0.210456</v>
      </c>
      <c r="W8" s="184">
        <f>T8</f>
        <v>444</v>
      </c>
      <c r="X8" s="185">
        <f>F8</f>
        <v>1500</v>
      </c>
      <c r="Y8" s="186">
        <f>V8+V10</f>
        <v>0.66600000000000004</v>
      </c>
    </row>
    <row r="9" spans="1:25" ht="21.75" thickBot="1">
      <c r="A9" s="370" t="s">
        <v>3957</v>
      </c>
      <c r="B9" s="380"/>
      <c r="C9" s="209" t="s">
        <v>3958</v>
      </c>
      <c r="D9" s="199"/>
      <c r="E9" s="321" t="s">
        <v>3940</v>
      </c>
      <c r="F9" s="322"/>
      <c r="G9" s="323"/>
      <c r="H9" s="324"/>
      <c r="I9" s="368" t="s">
        <v>3959</v>
      </c>
      <c r="J9" s="369"/>
      <c r="K9" s="369"/>
      <c r="L9" s="381"/>
      <c r="M9" s="199"/>
      <c r="N9" s="199"/>
      <c r="O9" s="199"/>
      <c r="P9" s="199"/>
      <c r="Q9" s="199"/>
      <c r="R9" s="199">
        <f>R8*(1-C10)</f>
        <v>0</v>
      </c>
      <c r="S9" s="199"/>
      <c r="T9" s="310" t="s">
        <v>3942</v>
      </c>
      <c r="U9" s="310"/>
      <c r="V9" s="310"/>
      <c r="W9" s="310"/>
      <c r="X9" s="199"/>
      <c r="Y9" s="199"/>
    </row>
    <row r="10" spans="1:25" ht="19.5" thickBot="1">
      <c r="A10" s="210">
        <f>U23</f>
        <v>0.19413083970045997</v>
      </c>
      <c r="B10" s="211">
        <f>V23</f>
        <v>0.74534534534534536</v>
      </c>
      <c r="C10" s="193">
        <v>1</v>
      </c>
      <c r="D10" s="199"/>
      <c r="E10" s="311">
        <f>C7*H8</f>
        <v>1026</v>
      </c>
      <c r="F10" s="312"/>
      <c r="G10" s="312"/>
      <c r="H10" s="313"/>
      <c r="I10" s="212" t="str">
        <f>CONCATENATE("X:(max:",T11,")")</f>
        <v>X:(max:6)</v>
      </c>
      <c r="J10" s="180">
        <f>IF(M10=0,1,IF(MOD(I12,U11)=0,M10,M10+1))</f>
        <v>1</v>
      </c>
      <c r="K10" s="213" t="str">
        <f>CONCATENATE("Y:(max:",U11,")")</f>
        <v>Y:(max:32)</v>
      </c>
      <c r="L10" s="180">
        <f>IF(I12&lt;U11,I12,U11)</f>
        <v>10</v>
      </c>
      <c r="M10" s="231">
        <f>ROUNDDOWN(I12/U11,0)</f>
        <v>0</v>
      </c>
      <c r="N10" s="231">
        <f>I12-M10*U11</f>
        <v>10</v>
      </c>
      <c r="O10" s="231">
        <f>M10*U11+N10</f>
        <v>10</v>
      </c>
      <c r="P10" s="231">
        <f>J10*L10-O10</f>
        <v>0</v>
      </c>
      <c r="Q10" s="199"/>
      <c r="R10" s="199"/>
      <c r="S10" s="199"/>
      <c r="T10" s="199">
        <f>IF(M10=0,T8,M11)</f>
        <v>444</v>
      </c>
      <c r="U10" s="199">
        <f>(F8-U8)*C7</f>
        <v>1026</v>
      </c>
      <c r="V10" s="199">
        <f>(T10*U10)/1000000</f>
        <v>0.455544</v>
      </c>
      <c r="W10" s="199">
        <f>V8+V10*C7-P11</f>
        <v>0.66600000000000004</v>
      </c>
      <c r="X10" s="199">
        <f>F8-U8</f>
        <v>1026</v>
      </c>
      <c r="Y10" s="199"/>
    </row>
    <row r="11" spans="1:25" ht="15.75" thickBot="1">
      <c r="A11" s="199"/>
      <c r="B11" s="199"/>
      <c r="C11" s="214"/>
      <c r="D11" s="199"/>
      <c r="E11" s="325" t="s">
        <v>3943</v>
      </c>
      <c r="F11" s="377"/>
      <c r="G11" s="325" t="s">
        <v>3944</v>
      </c>
      <c r="H11" s="326"/>
      <c r="I11" s="325" t="str">
        <f>CONCATENATE("Quantité (max:",T11*U11,")")</f>
        <v>Quantité (max:192)</v>
      </c>
      <c r="J11" s="326"/>
      <c r="K11" s="199"/>
      <c r="L11" s="199"/>
      <c r="M11" s="231">
        <f>IF(M10=0,M8+I5+O8/2,O8+M10*(2*AG4+I8+10)+AG4)</f>
        <v>444</v>
      </c>
      <c r="N11" s="231">
        <f>IF(N10=0,0,M8+N10*J5+O8/2)</f>
        <v>474</v>
      </c>
      <c r="O11" s="231"/>
      <c r="P11" s="231">
        <f>P10*M11*(2*AG4+10+J8)/1000000</f>
        <v>0</v>
      </c>
      <c r="Q11" s="199"/>
      <c r="R11" s="199"/>
      <c r="S11" s="199"/>
      <c r="T11" s="199">
        <f>ROUNDDOWN(E5/I5,0)</f>
        <v>6</v>
      </c>
      <c r="U11" s="199">
        <f>ROUNDDOWN(F5/J5,0)</f>
        <v>32</v>
      </c>
      <c r="V11" s="199">
        <f>2*AG4+J8+10</f>
        <v>50</v>
      </c>
      <c r="W11" s="199"/>
      <c r="X11" s="199"/>
      <c r="Y11" s="199"/>
    </row>
    <row r="12" spans="1:25" ht="15.75" thickBot="1">
      <c r="A12" s="199"/>
      <c r="B12" s="199"/>
      <c r="C12" s="199"/>
      <c r="D12" s="199"/>
      <c r="E12" s="307">
        <f>T13</f>
        <v>9.2799999999999994</v>
      </c>
      <c r="F12" s="308"/>
      <c r="G12" s="195">
        <f>R22</f>
        <v>0</v>
      </c>
      <c r="H12" s="196">
        <f>R24</f>
        <v>0</v>
      </c>
      <c r="I12" s="378">
        <v>10</v>
      </c>
      <c r="J12" s="379"/>
      <c r="K12" s="199"/>
      <c r="L12" s="199"/>
      <c r="M12" s="231"/>
      <c r="N12" s="231"/>
      <c r="O12" s="231"/>
      <c r="P12" s="231">
        <f>P10*(I8+2*AG4)*(J8+2*AG4)/1000000</f>
        <v>0</v>
      </c>
      <c r="Q12" s="199"/>
      <c r="R12" s="199"/>
      <c r="S12" s="199"/>
      <c r="T12" s="310" t="s">
        <v>3960</v>
      </c>
      <c r="U12" s="310"/>
      <c r="V12" s="310"/>
      <c r="W12" s="199"/>
      <c r="X12" s="199"/>
      <c r="Y12" s="199"/>
    </row>
    <row r="13" spans="1:25" ht="38.25" customHeight="1" thickBot="1">
      <c r="T13" s="199">
        <f>(I8+J8+K8+L8)*2*J10*L10/1000</f>
        <v>9.2799999999999994</v>
      </c>
    </row>
    <row r="14" spans="1:25" ht="23.25">
      <c r="A14" s="372" t="s">
        <v>3951</v>
      </c>
      <c r="B14" s="373"/>
      <c r="C14" s="373"/>
      <c r="D14" s="373"/>
      <c r="E14" s="373"/>
      <c r="F14" s="373" t="s">
        <v>3952</v>
      </c>
      <c r="G14" s="373"/>
      <c r="H14" s="373"/>
      <c r="I14" s="373"/>
      <c r="J14" s="373"/>
      <c r="K14" s="373"/>
      <c r="L14" s="374"/>
    </row>
    <row r="15" spans="1:25">
      <c r="A15" s="375"/>
      <c r="B15" s="349"/>
      <c r="C15" s="349"/>
      <c r="D15" s="349"/>
      <c r="E15" s="349"/>
      <c r="F15" s="349"/>
      <c r="G15" s="349"/>
      <c r="H15" s="349"/>
      <c r="I15" s="349"/>
      <c r="J15" s="349"/>
      <c r="K15" s="349"/>
      <c r="L15" s="350"/>
    </row>
    <row r="16" spans="1:25">
      <c r="A16" s="375"/>
      <c r="B16" s="349"/>
      <c r="C16" s="349"/>
      <c r="D16" s="349"/>
      <c r="E16" s="349"/>
      <c r="F16" s="349"/>
      <c r="G16" s="349"/>
      <c r="H16" s="349"/>
      <c r="I16" s="349"/>
      <c r="J16" s="349"/>
      <c r="K16" s="349"/>
      <c r="L16" s="350"/>
    </row>
    <row r="17" spans="1:23">
      <c r="A17" s="375"/>
      <c r="B17" s="349"/>
      <c r="C17" s="349"/>
      <c r="D17" s="349"/>
      <c r="E17" s="349"/>
      <c r="F17" s="349"/>
      <c r="G17" s="349"/>
      <c r="H17" s="349"/>
      <c r="I17" s="349"/>
      <c r="J17" s="349"/>
      <c r="K17" s="349"/>
      <c r="L17" s="350"/>
    </row>
    <row r="18" spans="1:23">
      <c r="A18" s="375"/>
      <c r="B18" s="349"/>
      <c r="C18" s="349"/>
      <c r="D18" s="349"/>
      <c r="E18" s="349"/>
      <c r="F18" s="349"/>
      <c r="G18" s="349"/>
      <c r="H18" s="349"/>
      <c r="I18" s="349"/>
      <c r="J18" s="349"/>
      <c r="K18" s="349"/>
      <c r="L18" s="350"/>
    </row>
    <row r="19" spans="1:23">
      <c r="A19" s="375"/>
      <c r="B19" s="349"/>
      <c r="C19" s="349"/>
      <c r="D19" s="349"/>
      <c r="E19" s="349"/>
      <c r="F19" s="349"/>
      <c r="G19" s="349"/>
      <c r="H19" s="349"/>
      <c r="I19" s="349"/>
      <c r="J19" s="349"/>
      <c r="K19" s="349"/>
      <c r="L19" s="350"/>
    </row>
    <row r="20" spans="1:23">
      <c r="A20" s="375"/>
      <c r="B20" s="349"/>
      <c r="C20" s="349"/>
      <c r="D20" s="349"/>
      <c r="E20" s="349"/>
      <c r="F20" s="349"/>
      <c r="G20" s="349"/>
      <c r="H20" s="349"/>
      <c r="I20" s="349"/>
      <c r="J20" s="349"/>
      <c r="K20" s="349"/>
      <c r="L20" s="350"/>
    </row>
    <row r="21" spans="1:23">
      <c r="A21" s="375"/>
      <c r="B21" s="349"/>
      <c r="C21" s="349"/>
      <c r="D21" s="349"/>
      <c r="E21" s="349"/>
      <c r="F21" s="349"/>
      <c r="G21" s="349"/>
      <c r="H21" s="349"/>
      <c r="I21" s="349"/>
      <c r="J21" s="349"/>
      <c r="K21" s="349"/>
      <c r="L21" s="350"/>
      <c r="U21" s="199"/>
      <c r="V21" s="199">
        <f>(M11*X8+(W8-M11)*N11)/1000000-W21</f>
        <v>0.66600000000000004</v>
      </c>
      <c r="W21" s="199">
        <f>(H8*(1-C7)*M11)/1000000</f>
        <v>0</v>
      </c>
    </row>
    <row r="22" spans="1:23">
      <c r="A22" s="375"/>
      <c r="B22" s="349"/>
      <c r="C22" s="349"/>
      <c r="D22" s="349"/>
      <c r="E22" s="349"/>
      <c r="F22" s="349"/>
      <c r="G22" s="349"/>
      <c r="H22" s="349"/>
      <c r="I22" s="349"/>
      <c r="J22" s="349"/>
      <c r="K22" s="349"/>
      <c r="L22" s="350"/>
      <c r="U22" s="199">
        <f>1-(Q8/V8)</f>
        <v>0.19413083970045997</v>
      </c>
      <c r="V22" s="199">
        <f>1-(Q8/V21)</f>
        <v>0.74534534534534536</v>
      </c>
      <c r="W22" s="199" t="s">
        <v>3949</v>
      </c>
    </row>
    <row r="23" spans="1:23">
      <c r="A23" s="375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50"/>
      <c r="U23" s="199">
        <f>1-((Q8-(C10)*R8)/V8)</f>
        <v>0.19413083970045997</v>
      </c>
      <c r="V23" s="199">
        <f>1-((Q8-(C10)*R8)/V21)</f>
        <v>0.74534534534534536</v>
      </c>
      <c r="W23" s="199" t="s">
        <v>3950</v>
      </c>
    </row>
    <row r="24" spans="1:23">
      <c r="A24" s="375"/>
      <c r="B24" s="349"/>
      <c r="C24" s="349"/>
      <c r="D24" s="349"/>
      <c r="E24" s="349"/>
      <c r="F24" s="349"/>
      <c r="G24" s="349"/>
      <c r="H24" s="349"/>
      <c r="I24" s="349"/>
      <c r="J24" s="349"/>
      <c r="K24" s="349"/>
      <c r="L24" s="350"/>
    </row>
    <row r="25" spans="1:23">
      <c r="A25" s="375"/>
      <c r="B25" s="349"/>
      <c r="C25" s="349"/>
      <c r="D25" s="349"/>
      <c r="E25" s="349"/>
      <c r="F25" s="349"/>
      <c r="G25" s="349"/>
      <c r="H25" s="349"/>
      <c r="I25" s="349"/>
      <c r="J25" s="349"/>
      <c r="K25" s="349"/>
      <c r="L25" s="350"/>
    </row>
    <row r="26" spans="1:23">
      <c r="A26" s="375"/>
      <c r="B26" s="349"/>
      <c r="C26" s="349"/>
      <c r="D26" s="349"/>
      <c r="E26" s="349"/>
      <c r="F26" s="349"/>
      <c r="G26" s="349"/>
      <c r="H26" s="349"/>
      <c r="I26" s="349"/>
      <c r="J26" s="349"/>
      <c r="K26" s="349"/>
      <c r="L26" s="350"/>
    </row>
    <row r="27" spans="1:23">
      <c r="A27" s="375"/>
      <c r="B27" s="349"/>
      <c r="C27" s="349"/>
      <c r="D27" s="349"/>
      <c r="E27" s="349"/>
      <c r="F27" s="349"/>
      <c r="G27" s="349"/>
      <c r="H27" s="349"/>
      <c r="I27" s="349"/>
      <c r="J27" s="349"/>
      <c r="K27" s="349"/>
      <c r="L27" s="350"/>
    </row>
    <row r="28" spans="1:23">
      <c r="A28" s="375"/>
      <c r="B28" s="349"/>
      <c r="C28" s="349"/>
      <c r="D28" s="349"/>
      <c r="E28" s="349"/>
      <c r="F28" s="349"/>
      <c r="G28" s="349"/>
      <c r="H28" s="349"/>
      <c r="I28" s="349"/>
      <c r="J28" s="349"/>
      <c r="K28" s="349"/>
      <c r="L28" s="350"/>
    </row>
    <row r="29" spans="1:23">
      <c r="A29" s="375"/>
      <c r="B29" s="349"/>
      <c r="C29" s="349"/>
      <c r="D29" s="349"/>
      <c r="E29" s="349"/>
      <c r="F29" s="349"/>
      <c r="G29" s="349"/>
      <c r="H29" s="349"/>
      <c r="I29" s="349"/>
      <c r="J29" s="349"/>
      <c r="K29" s="349"/>
      <c r="L29" s="350"/>
    </row>
    <row r="30" spans="1:23" ht="15.75" thickBot="1">
      <c r="A30" s="376"/>
      <c r="B30" s="351"/>
      <c r="C30" s="351"/>
      <c r="D30" s="351"/>
      <c r="E30" s="351"/>
      <c r="F30" s="351"/>
      <c r="G30" s="351"/>
      <c r="H30" s="351"/>
      <c r="I30" s="351"/>
      <c r="J30" s="351"/>
      <c r="K30" s="351"/>
      <c r="L30" s="352"/>
    </row>
  </sheetData>
  <sheetProtection sheet="1" scenarios="1"/>
  <mergeCells count="34">
    <mergeCell ref="B2:C2"/>
    <mergeCell ref="I2:J2"/>
    <mergeCell ref="A4:C4"/>
    <mergeCell ref="A6:A8"/>
    <mergeCell ref="B6:B8"/>
    <mergeCell ref="D6:D8"/>
    <mergeCell ref="E6:H6"/>
    <mergeCell ref="I6:J6"/>
    <mergeCell ref="K6:L6"/>
    <mergeCell ref="M6:P6"/>
    <mergeCell ref="Q6:S6"/>
    <mergeCell ref="T6:V6"/>
    <mergeCell ref="W6:Y6"/>
    <mergeCell ref="T12:V12"/>
    <mergeCell ref="O8:P8"/>
    <mergeCell ref="A9:B9"/>
    <mergeCell ref="E9:H9"/>
    <mergeCell ref="I9:L9"/>
    <mergeCell ref="T9:W9"/>
    <mergeCell ref="E10:H10"/>
    <mergeCell ref="C7:C8"/>
    <mergeCell ref="G7:H7"/>
    <mergeCell ref="M7:N7"/>
    <mergeCell ref="O7:P7"/>
    <mergeCell ref="M8:N8"/>
    <mergeCell ref="A14:E14"/>
    <mergeCell ref="F14:L14"/>
    <mergeCell ref="A15:E30"/>
    <mergeCell ref="F15:L30"/>
    <mergeCell ref="E11:F11"/>
    <mergeCell ref="G11:H11"/>
    <mergeCell ref="I11:J11"/>
    <mergeCell ref="E12:F12"/>
    <mergeCell ref="I12:J12"/>
  </mergeCells>
  <conditionalFormatting sqref="A9:C10">
    <cfRule type="expression" dxfId="10" priority="3">
      <formula>OR($K$8&lt;=0,$L$8&lt;=0)</formula>
    </cfRule>
  </conditionalFormatting>
  <conditionalFormatting sqref="C10">
    <cfRule type="expression" dxfId="9" priority="2">
      <formula>#REF!&lt;=0</formula>
    </cfRule>
  </conditionalFormatting>
  <conditionalFormatting sqref="C9">
    <cfRule type="expression" dxfId="8" priority="1">
      <formula>#REF!&lt;=0</formula>
    </cfRule>
  </conditionalFormatting>
  <dataValidations count="19">
    <dataValidation type="custom" showInputMessage="1" showErrorMessage="1" errorTitle="Erreur" error="Le format n'est pas assez large ou long_x000a_Et la quantite&gt;0_x000a_" sqref="I12:J12">
      <formula1>AND(T10&lt;E8,I12&gt;0,T8&lt;E8,U8&lt;F8)</formula1>
    </dataValidation>
    <dataValidation type="whole" showInputMessage="1" showErrorMessage="1" errorTitle="Erreur" error="Doit etre entre 0 et 300 mm" sqref="E2">
      <formula1>0</formula1>
      <formula2>300</formula2>
    </dataValidation>
    <dataValidation allowBlank="1" showInputMessage="1" showErrorMessage="1" errorTitle="Erreur" error="La pièce ne rentre pas dans le format" sqref="I10"/>
    <dataValidation type="custom" showInputMessage="1" showErrorMessage="1" errorTitle="Erreur" error="Le format est trop petit" sqref="E8">
      <formula1>AND(T8&lt;E8)</formula1>
    </dataValidation>
    <dataValidation type="custom" allowBlank="1" showInputMessage="1" showErrorMessage="1" errorTitle="Erreur" error="La pièce ne rentre pas dans le format_x000a_ou la longueur doit etre &gt; a la piece interieure" sqref="I9">
      <formula1>AND(T9&lt;E9,NOT(ISBLANK(I8)),I8&gt;K8)</formula1>
    </dataValidation>
    <dataValidation type="custom" showInputMessage="1" showErrorMessage="1" errorTitle="Erreur" error="La pièce ne rentre pas dans le format_x000a_ou la valeur&gt;0_x000a_ou la largeur peut etre inferieur a la pice interieur" sqref="J8">
      <formula1>AND(U8&lt;F8,NOT(ISBLANK(J8)),J8&gt;0,J8&gt;L8)</formula1>
    </dataValidation>
    <dataValidation type="custom" showInputMessage="1" showErrorMessage="1" errorTitle="Erreur" error="La largeur n'est pas sufffisante" sqref="L10">
      <formula1>AND(U10&gt;=0,L10&gt;0)</formula1>
    </dataValidation>
    <dataValidation allowBlank="1" showInputMessage="1" showErrorMessage="1" errorTitle="Erreur" error="La longueur interieure doit etre inferieure à la longueur exterieure " sqref="K10"/>
    <dataValidation type="custom" showInputMessage="1" showErrorMessage="1" errorTitle="Erreur" error="Le format est trop petit" sqref="F8">
      <formula1>AND(F8&gt;J8,U8&lt;F8,T8&lt;E8)</formula1>
    </dataValidation>
    <dataValidation type="custom" allowBlank="1" showInputMessage="1" showErrorMessage="1" errorTitle="Erreur" error="Le format est trop petit" sqref="E9">
      <formula1>R9&lt;E9</formula1>
    </dataValidation>
    <dataValidation type="custom" showInputMessage="1" showErrorMessage="1" errorTitle="Erreur" error="La longueur du format n'est pas suffisante" sqref="J10">
      <formula1>AND(T10&lt;E8,J10&gt;0)</formula1>
    </dataValidation>
    <dataValidation type="custom" showInputMessage="1" showErrorMessage="1" errorTitle="Erreur" error="La pièce ne rentre pas dans le format_x000a_ou la valeur&gt;0" sqref="I8">
      <formula1>AND(T8&lt;E8,I8&gt;0,NOT(ISBLANK(I8)),I8&gt;K8)</formula1>
    </dataValidation>
    <dataValidation type="custom" allowBlank="1" showInputMessage="1" showErrorMessage="1" errorTitle="Erreur" error="L'ecart bas ne peut etre négatif" sqref="M8:N8">
      <formula1>M8&gt;=0</formula1>
    </dataValidation>
    <dataValidation type="custom" allowBlank="1" showInputMessage="1" showErrorMessage="1" errorTitle="Erreur" error="L'ecart gache ne peut etre négatif" sqref="O8:P8">
      <formula1>O8&gt;=0</formula1>
    </dataValidation>
    <dataValidation type="custom" allowBlank="1" showInputMessage="1" showErrorMessage="1" errorTitle="Erreur" error="La longueur interieure doit etre inferieure à la longueur exterieure _x000a_et ne peut etre négatif " sqref="K8">
      <formula1>AND(I8&gt;K8,K8&gt;=0)</formula1>
    </dataValidation>
    <dataValidation type="custom" allowBlank="1" showInputMessage="1" showErrorMessage="1" errorTitle="Erreur" error="La largeur interieure doit etre inferieure à la largeur exterieure _x000a_et ne peut etre négatif" sqref="L8">
      <formula1>AND(J8&gt;L8,L8&gt;=0)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 C10">
      <formula1>0</formula1>
      <formula2>1</formula2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N32"/>
  <sheetViews>
    <sheetView workbookViewId="0">
      <selection activeCell="I10" sqref="I10"/>
    </sheetView>
  </sheetViews>
  <sheetFormatPr baseColWidth="10" defaultRowHeight="15"/>
  <cols>
    <col min="1" max="1" width="19.85546875" customWidth="1"/>
    <col min="3" max="3" width="28.42578125" bestFit="1" customWidth="1"/>
    <col min="4" max="4" width="23.28515625" customWidth="1"/>
    <col min="5" max="5" width="15.140625" bestFit="1" customWidth="1"/>
    <col min="17" max="33" width="11.42578125" hidden="1" customWidth="1"/>
    <col min="34" max="39" width="0" hidden="1" customWidth="1"/>
  </cols>
  <sheetData>
    <row r="1" spans="1:37" ht="15.75" thickBot="1">
      <c r="A1" s="199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99"/>
      <c r="AB1" s="199"/>
      <c r="AC1" s="199"/>
      <c r="AD1" s="199"/>
      <c r="AE1" s="199"/>
      <c r="AF1" s="199"/>
      <c r="AG1" s="199"/>
      <c r="AH1" s="199"/>
    </row>
    <row r="2" spans="1:37" ht="21.75" thickBot="1">
      <c r="A2" s="197" t="s">
        <v>3918</v>
      </c>
      <c r="B2" s="353"/>
      <c r="C2" s="354"/>
      <c r="D2" s="197" t="s">
        <v>3919</v>
      </c>
      <c r="E2" s="202">
        <v>3</v>
      </c>
      <c r="F2" s="166"/>
      <c r="G2" s="166"/>
      <c r="H2" s="167" t="s">
        <v>3920</v>
      </c>
      <c r="I2" s="355"/>
      <c r="J2" s="355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99"/>
    </row>
    <row r="3" spans="1:37" ht="21.75" thickBot="1">
      <c r="A3" s="166"/>
      <c r="B3" s="166"/>
      <c r="C3" s="166"/>
      <c r="D3" s="197" t="s">
        <v>3909</v>
      </c>
      <c r="E3" s="168" t="s">
        <v>3910</v>
      </c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>
        <v>1</v>
      </c>
      <c r="AF3" s="166"/>
      <c r="AG3" s="166" t="s">
        <v>3962</v>
      </c>
      <c r="AH3" s="199"/>
    </row>
    <row r="4" spans="1:37" ht="27" thickBot="1">
      <c r="A4" s="356" t="s">
        <v>3969</v>
      </c>
      <c r="B4" s="357"/>
      <c r="C4" s="358"/>
      <c r="D4" s="166"/>
      <c r="E4" s="199"/>
      <c r="F4" s="199"/>
      <c r="G4" s="199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  <c r="Z4" s="166"/>
      <c r="AA4" s="166"/>
      <c r="AB4" s="166"/>
      <c r="AC4" s="166"/>
      <c r="AD4" s="166"/>
      <c r="AE4" s="166">
        <v>2</v>
      </c>
      <c r="AF4" s="166"/>
      <c r="AG4" s="166">
        <v>6</v>
      </c>
      <c r="AH4" s="199"/>
    </row>
    <row r="5" spans="1:37" ht="21.75" thickBot="1">
      <c r="A5" s="197" t="s">
        <v>3921</v>
      </c>
      <c r="B5" s="198" t="s">
        <v>3922</v>
      </c>
      <c r="C5" s="215" t="s">
        <v>3923</v>
      </c>
      <c r="D5" s="166"/>
      <c r="E5" s="231">
        <f>E8-2*M8</f>
        <v>4978</v>
      </c>
      <c r="F5" s="231">
        <f>F8-2*M8</f>
        <v>1978</v>
      </c>
      <c r="G5" s="231"/>
      <c r="H5" s="231"/>
      <c r="I5" s="231">
        <f>I8+O8</f>
        <v>206</v>
      </c>
      <c r="J5" s="231">
        <f>J8+O8</f>
        <v>106</v>
      </c>
      <c r="K5" s="166"/>
      <c r="L5" s="166"/>
      <c r="M5" s="166"/>
      <c r="N5" s="166"/>
      <c r="O5" s="166"/>
      <c r="P5" s="166"/>
      <c r="Q5" s="166"/>
      <c r="R5" s="166"/>
      <c r="S5" s="166"/>
      <c r="T5" s="199">
        <f>ROUNDUP(K8/2,0)</f>
        <v>1</v>
      </c>
      <c r="U5" s="199">
        <f>ROUNDUP(L8/2,0)</f>
        <v>1</v>
      </c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>
        <f>(SQRT(POWER(O8,2)*2)-0.9)</f>
        <v>7.5852813742385692</v>
      </c>
      <c r="AH5" s="199"/>
    </row>
    <row r="6" spans="1:37" ht="19.5" thickBot="1">
      <c r="A6" s="401">
        <f>1-(Q8/V8)</f>
        <v>0.27849927849927858</v>
      </c>
      <c r="B6" s="404">
        <f>1-(Q8/W10)</f>
        <v>0.95670995670995673</v>
      </c>
      <c r="C6" s="170" t="s">
        <v>3924</v>
      </c>
      <c r="D6" s="405" t="s">
        <v>3963</v>
      </c>
      <c r="E6" s="337" t="s">
        <v>3926</v>
      </c>
      <c r="F6" s="338"/>
      <c r="G6" s="338"/>
      <c r="H6" s="339"/>
      <c r="I6" s="368" t="s">
        <v>3947</v>
      </c>
      <c r="J6" s="369"/>
      <c r="K6" s="368" t="s">
        <v>3959</v>
      </c>
      <c r="L6" s="369"/>
      <c r="M6" s="337" t="s">
        <v>3915</v>
      </c>
      <c r="N6" s="338"/>
      <c r="O6" s="338"/>
      <c r="P6" s="339"/>
      <c r="Q6" s="337" t="s">
        <v>3928</v>
      </c>
      <c r="R6" s="338"/>
      <c r="S6" s="339"/>
      <c r="T6" s="368" t="s">
        <v>3929</v>
      </c>
      <c r="U6" s="369"/>
      <c r="V6" s="381"/>
      <c r="W6" s="368" t="s">
        <v>3930</v>
      </c>
      <c r="X6" s="369"/>
      <c r="Y6" s="381"/>
      <c r="Z6" s="166"/>
      <c r="AA6" s="166"/>
      <c r="AB6" s="166"/>
      <c r="AC6" s="166"/>
      <c r="AD6" s="166"/>
      <c r="AE6" s="166"/>
      <c r="AF6" s="166"/>
      <c r="AG6" s="166"/>
      <c r="AH6" s="199"/>
    </row>
    <row r="7" spans="1:37" ht="15.75" thickBot="1">
      <c r="A7" s="402"/>
      <c r="B7" s="363"/>
      <c r="C7" s="328">
        <v>1</v>
      </c>
      <c r="D7" s="406"/>
      <c r="E7" s="216" t="s">
        <v>2</v>
      </c>
      <c r="F7" s="217" t="s">
        <v>3</v>
      </c>
      <c r="G7" s="330" t="s">
        <v>3931</v>
      </c>
      <c r="H7" s="331"/>
      <c r="I7" s="218" t="s">
        <v>2</v>
      </c>
      <c r="J7" s="219" t="s">
        <v>3</v>
      </c>
      <c r="K7" s="171" t="str">
        <f>CONCATENATE("X:(max:",T11,")")</f>
        <v>X:(max:46)</v>
      </c>
      <c r="L7" s="171" t="str">
        <f>CONCATENATE("Y:(max:",U11,")")</f>
        <v>Y:(max:34)</v>
      </c>
      <c r="M7" s="332" t="s">
        <v>3946</v>
      </c>
      <c r="N7" s="333"/>
      <c r="O7" s="334" t="s">
        <v>3947</v>
      </c>
      <c r="P7" s="382"/>
      <c r="Q7" s="396" t="s">
        <v>3936</v>
      </c>
      <c r="R7" s="397"/>
      <c r="S7" s="331"/>
      <c r="T7" s="174" t="s">
        <v>2</v>
      </c>
      <c r="U7" s="175" t="s">
        <v>3</v>
      </c>
      <c r="V7" s="176" t="s">
        <v>3937</v>
      </c>
      <c r="W7" s="174" t="s">
        <v>2</v>
      </c>
      <c r="X7" s="175" t="s">
        <v>3</v>
      </c>
      <c r="Y7" s="176" t="s">
        <v>3937</v>
      </c>
      <c r="Z7" s="166"/>
      <c r="AA7" s="166"/>
      <c r="AB7" s="166"/>
      <c r="AC7" s="166"/>
      <c r="AD7" s="166"/>
      <c r="AE7" s="166"/>
      <c r="AF7" s="166"/>
      <c r="AG7" s="166"/>
      <c r="AH7" s="199"/>
    </row>
    <row r="8" spans="1:37" ht="16.5" thickBot="1">
      <c r="A8" s="403"/>
      <c r="B8" s="364"/>
      <c r="C8" s="329"/>
      <c r="D8" s="407"/>
      <c r="E8" s="220">
        <v>5000</v>
      </c>
      <c r="F8" s="220">
        <v>2000</v>
      </c>
      <c r="G8" s="178">
        <f>H8/F8</f>
        <v>0.94</v>
      </c>
      <c r="H8" s="179">
        <f>F8-U8</f>
        <v>1880</v>
      </c>
      <c r="I8" s="221">
        <v>200</v>
      </c>
      <c r="J8" s="222">
        <v>100</v>
      </c>
      <c r="K8" s="177">
        <v>2</v>
      </c>
      <c r="L8" s="177">
        <v>2</v>
      </c>
      <c r="M8" s="335">
        <f>VLOOKUP(E3,S001_MachineExt,2,FALSE)</f>
        <v>11</v>
      </c>
      <c r="N8" s="336"/>
      <c r="O8" s="340">
        <f>VLOOKUP(CONCATENATE(E3,"_",E2),S001_EcartPiece,2,FALSE)</f>
        <v>6</v>
      </c>
      <c r="P8" s="341"/>
      <c r="Q8" s="398">
        <f>(I8*J8)/2/1000000*K10</f>
        <v>0.02</v>
      </c>
      <c r="R8" s="399"/>
      <c r="S8" s="400"/>
      <c r="T8" s="207">
        <f>ROUNDDOWN(P31,0)</f>
        <v>231</v>
      </c>
      <c r="U8" s="208">
        <f>M8+U5*J5+O8/2</f>
        <v>120</v>
      </c>
      <c r="V8" s="186">
        <f>(T8*U8)/1000000</f>
        <v>2.7720000000000002E-2</v>
      </c>
      <c r="W8" s="207">
        <f>T8</f>
        <v>231</v>
      </c>
      <c r="X8" s="208">
        <f>F8</f>
        <v>2000</v>
      </c>
      <c r="Y8" s="186">
        <f>(W8*X8)/1000000</f>
        <v>0.46200000000000002</v>
      </c>
      <c r="Z8" s="223"/>
      <c r="AA8" s="166"/>
      <c r="AB8" s="166"/>
      <c r="AC8" s="166"/>
      <c r="AD8" s="166"/>
      <c r="AE8" s="166"/>
      <c r="AF8" s="13" t="s">
        <v>2</v>
      </c>
      <c r="AG8" s="13" t="s">
        <v>3</v>
      </c>
      <c r="AH8" s="199"/>
    </row>
    <row r="9" spans="1:37" ht="19.5" thickBot="1">
      <c r="A9" s="166"/>
      <c r="B9" s="166"/>
      <c r="C9" s="166"/>
      <c r="D9" s="166"/>
      <c r="E9" s="321" t="s">
        <v>3940</v>
      </c>
      <c r="F9" s="322"/>
      <c r="G9" s="323"/>
      <c r="H9" s="324"/>
      <c r="I9" s="218" t="s">
        <v>3987</v>
      </c>
      <c r="J9" s="218" t="s">
        <v>3988</v>
      </c>
      <c r="K9" s="368" t="s">
        <v>3998</v>
      </c>
      <c r="L9" s="369"/>
      <c r="M9" s="166"/>
      <c r="N9" s="166"/>
      <c r="O9" s="166"/>
      <c r="P9" s="166"/>
      <c r="Q9" s="166"/>
      <c r="R9" s="166"/>
      <c r="S9" s="166"/>
      <c r="T9" s="393" t="s">
        <v>3942</v>
      </c>
      <c r="U9" s="393"/>
      <c r="V9" s="393"/>
      <c r="W9" s="393"/>
      <c r="X9" s="166"/>
      <c r="Y9" s="166"/>
      <c r="Z9" s="166"/>
      <c r="AA9" s="166"/>
      <c r="AB9" s="166"/>
      <c r="AC9" s="166"/>
      <c r="AD9" s="166"/>
      <c r="AE9" s="166"/>
      <c r="AF9" s="249">
        <f>I8</f>
        <v>200</v>
      </c>
      <c r="AG9" s="249">
        <f>J8</f>
        <v>100</v>
      </c>
      <c r="AH9" s="199"/>
    </row>
    <row r="10" spans="1:37" ht="15.75" thickBot="1">
      <c r="A10" s="166"/>
      <c r="B10" s="166"/>
      <c r="C10" s="166"/>
      <c r="D10" s="166"/>
      <c r="E10" s="311">
        <f>C7*H8</f>
        <v>1880</v>
      </c>
      <c r="F10" s="312"/>
      <c r="G10" s="312"/>
      <c r="H10" s="313"/>
      <c r="I10" s="221">
        <v>0</v>
      </c>
      <c r="J10" s="221">
        <v>0</v>
      </c>
      <c r="K10" s="394">
        <f>ROUNDUP((K8*L8)/2,0)</f>
        <v>2</v>
      </c>
      <c r="L10" s="395"/>
      <c r="M10" s="166"/>
      <c r="N10" s="166"/>
      <c r="O10" s="166"/>
      <c r="P10" s="166"/>
      <c r="Q10" s="166"/>
      <c r="R10" s="166"/>
      <c r="S10" s="166"/>
      <c r="T10" s="132">
        <f>T8</f>
        <v>231</v>
      </c>
      <c r="U10" s="132">
        <f>(F8-U8)*C7</f>
        <v>1880</v>
      </c>
      <c r="V10" s="224">
        <f>(T10*U10)/1000000</f>
        <v>0.43428</v>
      </c>
      <c r="W10" s="225">
        <f>V8+V10*C7</f>
        <v>0.46200000000000002</v>
      </c>
      <c r="X10" s="226">
        <f>F8-U8</f>
        <v>1880</v>
      </c>
      <c r="Y10" s="166"/>
      <c r="Z10" s="166"/>
      <c r="AA10" s="166"/>
      <c r="AB10" s="166"/>
      <c r="AC10" s="166"/>
      <c r="AD10" s="166"/>
      <c r="AE10" s="166"/>
      <c r="AF10" s="13" t="s">
        <v>3989</v>
      </c>
      <c r="AG10" s="13" t="s">
        <v>3990</v>
      </c>
      <c r="AH10" s="199"/>
    </row>
    <row r="11" spans="1:37" ht="15.75" thickBot="1">
      <c r="A11" s="199"/>
      <c r="B11" s="199"/>
      <c r="C11" s="199"/>
      <c r="D11" s="199"/>
      <c r="E11" s="321" t="s">
        <v>3943</v>
      </c>
      <c r="F11" s="322"/>
      <c r="G11" s="323"/>
      <c r="H11" s="324"/>
      <c r="I11" s="325" t="s">
        <v>3944</v>
      </c>
      <c r="J11" s="326"/>
      <c r="K11" s="199"/>
      <c r="L11" s="199"/>
      <c r="M11" s="199"/>
      <c r="N11" s="199"/>
      <c r="O11" s="199"/>
      <c r="P11" s="199"/>
      <c r="Q11" s="199"/>
      <c r="R11" s="199"/>
      <c r="S11" s="199"/>
      <c r="T11" s="199">
        <f>(ROUNDDOWN((E8-2*M8)/T12,0))*2</f>
        <v>46</v>
      </c>
      <c r="U11" s="199">
        <f>(ROUNDDOWN((F8-2*M8)/U12,0))*2</f>
        <v>34</v>
      </c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249">
        <f>I10</f>
        <v>0</v>
      </c>
      <c r="AG11" s="249">
        <f>J10</f>
        <v>0</v>
      </c>
      <c r="AH11" s="199"/>
    </row>
    <row r="12" spans="1:37" ht="15.75" thickBot="1">
      <c r="A12" s="199"/>
      <c r="B12" s="199"/>
      <c r="C12" s="199"/>
      <c r="D12" s="199"/>
      <c r="E12" s="307">
        <f>T14</f>
        <v>1.047213595499958</v>
      </c>
      <c r="F12" s="308"/>
      <c r="G12" s="308"/>
      <c r="H12" s="309"/>
      <c r="I12" s="195">
        <f>R22</f>
        <v>0</v>
      </c>
      <c r="J12" s="196">
        <f>R24</f>
        <v>0</v>
      </c>
      <c r="K12" s="199"/>
      <c r="L12" s="199"/>
      <c r="M12" s="199"/>
      <c r="N12" s="199"/>
      <c r="O12" s="199"/>
      <c r="P12" s="199"/>
      <c r="Q12" s="199"/>
      <c r="R12" s="199"/>
      <c r="S12" s="199"/>
      <c r="T12" s="199">
        <f>(I8+2*AG4)+IF(MOD(K8,2)=1,AG5,0)</f>
        <v>212</v>
      </c>
      <c r="U12" s="199">
        <f xml:space="preserve"> 2*AG4+J8</f>
        <v>112</v>
      </c>
      <c r="V12" s="199"/>
      <c r="W12" s="199"/>
      <c r="X12" s="199"/>
      <c r="Y12" s="199"/>
      <c r="Z12" s="199"/>
      <c r="AA12" s="199"/>
      <c r="AB12" s="199"/>
      <c r="AC12" s="199"/>
      <c r="AD12" s="199"/>
      <c r="AE12" s="199"/>
      <c r="AF12" s="199" t="s">
        <v>3991</v>
      </c>
      <c r="AG12" s="199"/>
      <c r="AH12" s="227" t="s">
        <v>3992</v>
      </c>
      <c r="AI12" t="s">
        <v>3993</v>
      </c>
      <c r="AJ12" t="s">
        <v>3994</v>
      </c>
      <c r="AK12" t="s">
        <v>3995</v>
      </c>
    </row>
    <row r="13" spans="1:37" ht="15.75" thickBot="1">
      <c r="T13" s="199" t="s">
        <v>3960</v>
      </c>
      <c r="AF13">
        <f>AF9-AF11</f>
        <v>200</v>
      </c>
      <c r="AG13">
        <f>AG9-AG11</f>
        <v>100</v>
      </c>
      <c r="AH13">
        <f>ATAN(AG13/AF13)*180/PI()</f>
        <v>26.56505117707799</v>
      </c>
      <c r="AI13">
        <f>RADIANS(AH13)</f>
        <v>0.46364760900080609</v>
      </c>
      <c r="AJ13">
        <f>COS(AI13)</f>
        <v>0.89442719099991586</v>
      </c>
      <c r="AK13">
        <f>TAN(AI13)</f>
        <v>0.49999999999999994</v>
      </c>
    </row>
    <row r="14" spans="1:37" ht="23.25">
      <c r="A14" s="342" t="s">
        <v>3951</v>
      </c>
      <c r="B14" s="343"/>
      <c r="C14" s="343"/>
      <c r="D14" s="343"/>
      <c r="E14" s="343"/>
      <c r="F14" s="343" t="s">
        <v>3952</v>
      </c>
      <c r="G14" s="343"/>
      <c r="H14" s="343"/>
      <c r="I14" s="343"/>
      <c r="J14" s="343"/>
      <c r="K14" s="343"/>
      <c r="L14" s="344"/>
      <c r="T14" s="199">
        <f>(I8+J8+SQRT(POWER(I8,2)+POWER(J8,2)))*K10/1000</f>
        <v>1.047213595499958</v>
      </c>
      <c r="AJ14">
        <f>AG4/AJ13</f>
        <v>6.7082039324993694</v>
      </c>
    </row>
    <row r="15" spans="1:37">
      <c r="A15" s="345"/>
      <c r="B15" s="346"/>
      <c r="C15" s="346"/>
      <c r="D15" s="346"/>
      <c r="E15" s="346"/>
      <c r="F15" s="349"/>
      <c r="G15" s="349"/>
      <c r="H15" s="349"/>
      <c r="I15" s="349"/>
      <c r="J15" s="349"/>
      <c r="K15" s="349"/>
      <c r="L15" s="350"/>
      <c r="AF15" t="s">
        <v>3996</v>
      </c>
      <c r="AG15" t="s">
        <v>3997</v>
      </c>
    </row>
    <row r="16" spans="1:37">
      <c r="A16" s="345"/>
      <c r="B16" s="346"/>
      <c r="C16" s="346"/>
      <c r="D16" s="346"/>
      <c r="E16" s="346"/>
      <c r="F16" s="349"/>
      <c r="G16" s="349"/>
      <c r="H16" s="349"/>
      <c r="I16" s="349"/>
      <c r="J16" s="349"/>
      <c r="K16" s="349"/>
      <c r="L16" s="350"/>
      <c r="AF16">
        <f>AG16/AK13</f>
        <v>13.416407864998741</v>
      </c>
      <c r="AG16">
        <f>AG11+AJ14</f>
        <v>6.7082039324993694</v>
      </c>
    </row>
    <row r="17" spans="1:40">
      <c r="A17" s="345"/>
      <c r="B17" s="346"/>
      <c r="C17" s="346"/>
      <c r="D17" s="346"/>
      <c r="E17" s="346"/>
      <c r="F17" s="349"/>
      <c r="G17" s="349"/>
      <c r="H17" s="349"/>
      <c r="I17" s="349"/>
      <c r="J17" s="349"/>
      <c r="K17" s="349"/>
      <c r="L17" s="350"/>
    </row>
    <row r="18" spans="1:40">
      <c r="A18" s="345"/>
      <c r="B18" s="346"/>
      <c r="C18" s="346"/>
      <c r="D18" s="346"/>
      <c r="E18" s="346"/>
      <c r="F18" s="349"/>
      <c r="G18" s="349"/>
      <c r="H18" s="349"/>
      <c r="I18" s="349"/>
      <c r="J18" s="349"/>
      <c r="K18" s="349"/>
      <c r="L18" s="350"/>
      <c r="AF18" t="b">
        <f>ISODD(K8)</f>
        <v>0</v>
      </c>
    </row>
    <row r="19" spans="1:40">
      <c r="A19" s="345"/>
      <c r="B19" s="346"/>
      <c r="C19" s="346"/>
      <c r="D19" s="346"/>
      <c r="E19" s="346"/>
      <c r="F19" s="349"/>
      <c r="G19" s="349"/>
      <c r="H19" s="349"/>
      <c r="I19" s="349"/>
      <c r="J19" s="349"/>
      <c r="K19" s="349"/>
      <c r="L19" s="350"/>
    </row>
    <row r="20" spans="1:40">
      <c r="A20" s="345"/>
      <c r="B20" s="346"/>
      <c r="C20" s="346"/>
      <c r="D20" s="346"/>
      <c r="E20" s="346"/>
      <c r="F20" s="349"/>
      <c r="G20" s="349"/>
      <c r="H20" s="349"/>
      <c r="I20" s="349"/>
      <c r="J20" s="349"/>
      <c r="K20" s="349"/>
      <c r="L20" s="350"/>
      <c r="AF20">
        <f>AF9+M8+AF16+AF11</f>
        <v>224.41640786499875</v>
      </c>
    </row>
    <row r="21" spans="1:40">
      <c r="A21" s="345"/>
      <c r="B21" s="346"/>
      <c r="C21" s="346"/>
      <c r="D21" s="346"/>
      <c r="E21" s="346"/>
      <c r="F21" s="349"/>
      <c r="G21" s="349"/>
      <c r="H21" s="349"/>
      <c r="I21" s="349"/>
      <c r="J21" s="349"/>
      <c r="K21" s="349"/>
      <c r="L21" s="350"/>
      <c r="AF21">
        <f>ROUNDUP(AF20+AG4,0)</f>
        <v>231</v>
      </c>
    </row>
    <row r="22" spans="1:40">
      <c r="A22" s="345"/>
      <c r="B22" s="346"/>
      <c r="C22" s="346"/>
      <c r="D22" s="346"/>
      <c r="E22" s="346"/>
      <c r="F22" s="349"/>
      <c r="G22" s="349"/>
      <c r="H22" s="349"/>
      <c r="I22" s="349"/>
      <c r="J22" s="349"/>
      <c r="K22" s="349"/>
      <c r="L22" s="350"/>
    </row>
    <row r="23" spans="1:40">
      <c r="A23" s="345"/>
      <c r="B23" s="346"/>
      <c r="C23" s="346"/>
      <c r="D23" s="346"/>
      <c r="E23" s="346"/>
      <c r="F23" s="349"/>
      <c r="G23" s="349"/>
      <c r="H23" s="349"/>
      <c r="I23" s="349"/>
      <c r="J23" s="349"/>
      <c r="K23" s="349"/>
      <c r="L23" s="350"/>
      <c r="AF23">
        <f>ROUNDUP(11+( (EVEN(K8)/2*(AF9+AF11+AF16+AG4))),0)</f>
        <v>231</v>
      </c>
    </row>
    <row r="24" spans="1:40">
      <c r="A24" s="345"/>
      <c r="B24" s="346"/>
      <c r="C24" s="346"/>
      <c r="D24" s="346"/>
      <c r="E24" s="346"/>
      <c r="F24" s="349"/>
      <c r="G24" s="349"/>
      <c r="H24" s="349"/>
      <c r="I24" s="349"/>
      <c r="J24" s="349"/>
      <c r="K24" s="349"/>
      <c r="L24" s="350"/>
    </row>
    <row r="25" spans="1:40">
      <c r="A25" s="345"/>
      <c r="B25" s="346"/>
      <c r="C25" s="346"/>
      <c r="D25" s="346"/>
      <c r="E25" s="346"/>
      <c r="F25" s="349"/>
      <c r="G25" s="349"/>
      <c r="H25" s="349"/>
      <c r="I25" s="349"/>
      <c r="J25" s="349"/>
      <c r="K25" s="349"/>
      <c r="L25" s="350"/>
    </row>
    <row r="26" spans="1:40">
      <c r="A26" s="345"/>
      <c r="B26" s="346"/>
      <c r="C26" s="346"/>
      <c r="D26" s="346"/>
      <c r="E26" s="346"/>
      <c r="F26" s="349"/>
      <c r="G26" s="349"/>
      <c r="H26" s="349"/>
      <c r="I26" s="349"/>
      <c r="J26" s="349"/>
      <c r="K26" s="349"/>
      <c r="L26" s="350"/>
    </row>
    <row r="27" spans="1:40">
      <c r="A27" s="345"/>
      <c r="B27" s="346"/>
      <c r="C27" s="346"/>
      <c r="D27" s="346"/>
      <c r="E27" s="346"/>
      <c r="F27" s="349"/>
      <c r="G27" s="349"/>
      <c r="H27" s="349"/>
      <c r="I27" s="349"/>
      <c r="J27" s="349"/>
      <c r="K27" s="349"/>
      <c r="L27" s="350"/>
    </row>
    <row r="28" spans="1:40">
      <c r="A28" s="345"/>
      <c r="B28" s="346"/>
      <c r="C28" s="346"/>
      <c r="D28" s="346"/>
      <c r="E28" s="346"/>
      <c r="F28" s="349"/>
      <c r="G28" s="349"/>
      <c r="H28" s="349"/>
      <c r="I28" s="349"/>
      <c r="J28" s="349"/>
      <c r="K28" s="349"/>
      <c r="L28" s="350"/>
      <c r="N28" s="190"/>
      <c r="O28" s="190"/>
      <c r="P28" s="190"/>
      <c r="Q28" s="190"/>
      <c r="R28" s="190"/>
      <c r="S28" s="190"/>
    </row>
    <row r="29" spans="1:40">
      <c r="A29" s="345"/>
      <c r="B29" s="346"/>
      <c r="C29" s="346"/>
      <c r="D29" s="346"/>
      <c r="E29" s="346"/>
      <c r="F29" s="349"/>
      <c r="G29" s="349"/>
      <c r="H29" s="349"/>
      <c r="I29" s="349"/>
      <c r="J29" s="349"/>
      <c r="K29" s="349"/>
      <c r="L29" s="350"/>
      <c r="N29" s="190"/>
      <c r="O29" s="190"/>
      <c r="P29" s="190"/>
      <c r="Q29" s="190"/>
      <c r="R29" s="190"/>
      <c r="S29" s="190"/>
    </row>
    <row r="30" spans="1:40" ht="15.75" thickBot="1">
      <c r="A30" s="347"/>
      <c r="B30" s="348"/>
      <c r="C30" s="348"/>
      <c r="D30" s="348"/>
      <c r="E30" s="348"/>
      <c r="F30" s="351"/>
      <c r="G30" s="351"/>
      <c r="H30" s="351"/>
      <c r="I30" s="351"/>
      <c r="J30" s="351"/>
      <c r="K30" s="351"/>
      <c r="L30" s="352"/>
      <c r="N30" s="190"/>
      <c r="O30" s="190"/>
      <c r="P30" s="190"/>
      <c r="Q30" s="190"/>
      <c r="R30" s="190"/>
      <c r="S30" s="190"/>
    </row>
    <row r="31" spans="1:40">
      <c r="N31" s="231">
        <f>(EVEN(K8)/2)*I8</f>
        <v>200</v>
      </c>
      <c r="O31" s="231">
        <f>(K8/2)*AF16</f>
        <v>13.416407864998741</v>
      </c>
      <c r="P31" s="231">
        <f>AF23</f>
        <v>231</v>
      </c>
      <c r="Q31" s="253"/>
      <c r="R31" s="253"/>
      <c r="S31" s="253"/>
      <c r="T31" s="253"/>
      <c r="U31" s="253"/>
      <c r="V31" s="253"/>
      <c r="W31" s="253"/>
      <c r="X31" s="253"/>
      <c r="Y31" s="253"/>
      <c r="Z31" s="253"/>
      <c r="AA31" s="253"/>
      <c r="AB31" s="253"/>
      <c r="AC31" s="253"/>
      <c r="AD31" s="253"/>
      <c r="AE31" s="253"/>
      <c r="AF31" s="253"/>
      <c r="AG31" s="253"/>
      <c r="AH31" s="253"/>
      <c r="AI31" s="253"/>
      <c r="AJ31" s="253"/>
      <c r="AK31" s="253"/>
      <c r="AL31" s="253"/>
      <c r="AM31" s="253"/>
      <c r="AN31" s="253"/>
    </row>
    <row r="32" spans="1:40">
      <c r="N32" s="190"/>
      <c r="O32" s="190"/>
      <c r="P32" s="190"/>
      <c r="Q32" s="190"/>
      <c r="R32" s="190"/>
      <c r="S32" s="190"/>
    </row>
  </sheetData>
  <sheetProtection sheet="1" scenarios="1"/>
  <mergeCells count="33"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T6:V6"/>
    <mergeCell ref="W6:Y6"/>
    <mergeCell ref="G7:H7"/>
    <mergeCell ref="Q7:S7"/>
    <mergeCell ref="M8:N8"/>
    <mergeCell ref="O8:P8"/>
    <mergeCell ref="M7:N7"/>
    <mergeCell ref="O7:P7"/>
    <mergeCell ref="K6:L6"/>
    <mergeCell ref="M6:P6"/>
    <mergeCell ref="Q6:S6"/>
    <mergeCell ref="Q8:S8"/>
    <mergeCell ref="E9:H9"/>
    <mergeCell ref="K9:L9"/>
    <mergeCell ref="T9:W9"/>
    <mergeCell ref="A15:E30"/>
    <mergeCell ref="F15:L30"/>
    <mergeCell ref="E11:H11"/>
    <mergeCell ref="I11:J11"/>
    <mergeCell ref="E12:H12"/>
    <mergeCell ref="A14:E14"/>
    <mergeCell ref="F14:L14"/>
    <mergeCell ref="E10:H10"/>
    <mergeCell ref="K10:L10"/>
  </mergeCells>
  <dataValidations count="12">
    <dataValidation type="custom" showInputMessage="1" showErrorMessage="1" errorTitle="Erreur" error="La piece ne rentre pas dans le format_x000a_et doit etre &gt;0" sqref="J8">
      <formula1>AND(U8&lt;F8,J8&gt;0)</formula1>
    </dataValidation>
    <dataValidation type="whole" showInputMessage="1" showErrorMessage="1" errorTitle="Erreur" error="Doit etre entre 0 et 300 mm" sqref="E2">
      <formula1>0</formula1>
      <formula2>300</formula2>
    </dataValidation>
    <dataValidation type="custom" showInputMessage="1" showErrorMessage="1" errorTitle="Erreur" error="La largeur n'est pas suffisante" sqref="L8">
      <formula1>AND(L8&gt;0,U10&gt;=0)</formula1>
    </dataValidation>
    <dataValidation type="custom" showInputMessage="1" showErrorMessage="1" errorTitle="Erreur" error="La longueur n'est pas suffisante" sqref="K8">
      <formula1>AND(K8&gt;0,T10&lt;=E8)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bas ne peut etre négatif" sqref="M8">
      <formula1>M8&gt;=0</formula1>
    </dataValidation>
    <dataValidation type="custom" allowBlank="1" showInputMessage="1" showErrorMessage="1" errorTitle="Erreur" error="L'ecart gauche ne peut etre négatif" sqref="O8">
      <formula1>O8&gt;0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I8">
      <formula1>AND(T8&lt;E8,U8&lt;F8,I8&gt;0,NOT(ISBLANK(I8)))</formula1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H34"/>
  <sheetViews>
    <sheetView showGridLines="0" showRowColHeaders="0" workbookViewId="0"/>
  </sheetViews>
  <sheetFormatPr baseColWidth="10" defaultRowHeight="15"/>
  <cols>
    <col min="1" max="1" width="18.42578125" bestFit="1" customWidth="1"/>
    <col min="2" max="2" width="9.7109375" bestFit="1" customWidth="1"/>
    <col min="3" max="3" width="28.42578125" bestFit="1" customWidth="1"/>
    <col min="5" max="5" width="15.140625" bestFit="1" customWidth="1"/>
    <col min="17" max="33" width="11.42578125" style="132" customWidth="1"/>
  </cols>
  <sheetData>
    <row r="1" spans="1:34" ht="15.75" thickBot="1">
      <c r="A1" s="199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AH1" s="199"/>
    </row>
    <row r="2" spans="1:34" ht="21.75" thickBot="1">
      <c r="A2" s="197" t="s">
        <v>3918</v>
      </c>
      <c r="B2" s="353"/>
      <c r="C2" s="418"/>
      <c r="D2" s="197" t="s">
        <v>3919</v>
      </c>
      <c r="E2" s="202">
        <v>3</v>
      </c>
      <c r="F2" s="166"/>
      <c r="G2" s="166"/>
      <c r="H2" s="167" t="s">
        <v>3920</v>
      </c>
      <c r="I2" s="355"/>
      <c r="J2" s="355"/>
      <c r="K2" s="166"/>
      <c r="L2" s="166"/>
      <c r="M2" s="166"/>
      <c r="N2" s="166"/>
      <c r="O2" s="166"/>
      <c r="P2" s="166"/>
      <c r="Q2" s="231"/>
      <c r="R2" s="231"/>
      <c r="S2" s="231"/>
      <c r="T2" s="231"/>
      <c r="U2" s="231"/>
      <c r="V2" s="231"/>
      <c r="W2" s="231"/>
      <c r="X2" s="231"/>
      <c r="Y2" s="231"/>
      <c r="Z2" s="231"/>
      <c r="AA2" s="231"/>
      <c r="AB2" s="231"/>
      <c r="AC2" s="231"/>
      <c r="AD2" s="231"/>
      <c r="AE2" s="231"/>
      <c r="AF2" s="231"/>
      <c r="AG2" s="231"/>
      <c r="AH2" s="199"/>
    </row>
    <row r="3" spans="1:34" ht="21.75" thickBot="1">
      <c r="A3" s="166"/>
      <c r="B3" s="166"/>
      <c r="C3" s="166"/>
      <c r="D3" s="197" t="s">
        <v>3909</v>
      </c>
      <c r="E3" s="168" t="s">
        <v>3910</v>
      </c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231"/>
      <c r="R3" s="231"/>
      <c r="S3" s="231"/>
      <c r="T3" s="231"/>
      <c r="U3" s="231"/>
      <c r="V3" s="231"/>
      <c r="W3" s="231"/>
      <c r="X3" s="231"/>
      <c r="Y3" s="231"/>
      <c r="Z3" s="231"/>
      <c r="AA3" s="231"/>
      <c r="AB3" s="231"/>
      <c r="AC3" s="231"/>
      <c r="AD3" s="231"/>
      <c r="AE3" s="231">
        <v>1</v>
      </c>
      <c r="AF3" s="231"/>
      <c r="AG3" s="231" t="s">
        <v>3965</v>
      </c>
      <c r="AH3" s="199"/>
    </row>
    <row r="4" spans="1:34" ht="27" thickBot="1">
      <c r="A4" s="356" t="s">
        <v>3970</v>
      </c>
      <c r="B4" s="357"/>
      <c r="C4" s="358"/>
      <c r="D4" s="166"/>
      <c r="E4" s="199"/>
      <c r="F4" s="199"/>
      <c r="G4" s="199"/>
      <c r="H4" s="166"/>
      <c r="I4" s="166"/>
      <c r="J4" s="166"/>
      <c r="K4" s="166"/>
      <c r="L4" s="166"/>
      <c r="M4" s="166"/>
      <c r="N4" s="166"/>
      <c r="O4" s="166"/>
      <c r="P4" s="166"/>
      <c r="Q4" s="231"/>
      <c r="R4" s="231"/>
      <c r="S4" s="231"/>
      <c r="T4" s="231"/>
      <c r="U4" s="231"/>
      <c r="V4" s="231"/>
      <c r="W4" s="231"/>
      <c r="X4" s="231"/>
      <c r="Y4" s="231"/>
      <c r="Z4" s="231"/>
      <c r="AA4" s="231"/>
      <c r="AB4" s="231"/>
      <c r="AC4" s="231"/>
      <c r="AD4" s="231"/>
      <c r="AE4" s="231">
        <v>2</v>
      </c>
      <c r="AF4" s="231"/>
      <c r="AG4" s="231">
        <v>5</v>
      </c>
      <c r="AH4" s="199"/>
    </row>
    <row r="5" spans="1:34" ht="21.75" thickBot="1">
      <c r="A5" s="197" t="s">
        <v>3921</v>
      </c>
      <c r="B5" s="198" t="s">
        <v>3922</v>
      </c>
      <c r="C5" s="215" t="s">
        <v>3923</v>
      </c>
      <c r="D5" s="166"/>
      <c r="E5" s="231">
        <f>E8-2*M8</f>
        <v>4978</v>
      </c>
      <c r="F5" s="231">
        <f>F8-2*M8</f>
        <v>1978</v>
      </c>
      <c r="G5" s="231"/>
      <c r="H5" s="231"/>
      <c r="I5" s="231">
        <f>I8+O8</f>
        <v>306</v>
      </c>
      <c r="J5" s="231">
        <f>J8+O8</f>
        <v>606</v>
      </c>
      <c r="K5" s="166"/>
      <c r="L5" s="166"/>
      <c r="M5" s="166"/>
      <c r="N5" s="166"/>
      <c r="O5" s="166"/>
      <c r="P5" s="166"/>
      <c r="Q5" s="231"/>
      <c r="R5" s="231"/>
      <c r="S5" s="231"/>
      <c r="T5" s="231">
        <f>ROUNDUP(K8/2,0)</f>
        <v>1</v>
      </c>
      <c r="U5" s="231">
        <f>ROUNDUP(L8/2,0)</f>
        <v>1</v>
      </c>
      <c r="V5" s="231"/>
      <c r="W5" s="231"/>
      <c r="X5" s="231"/>
      <c r="Y5" s="231"/>
      <c r="Z5" s="231"/>
      <c r="AA5" s="231"/>
      <c r="AB5" s="231"/>
      <c r="AC5" s="231"/>
      <c r="AD5" s="231"/>
      <c r="AE5" s="231"/>
      <c r="AF5" s="231"/>
      <c r="AG5" s="231">
        <f>(SQRT(POWER(O8,2)*2)-0.9)</f>
        <v>7.5852813742385692</v>
      </c>
      <c r="AH5" s="199"/>
    </row>
    <row r="6" spans="1:34" ht="19.5" thickBot="1">
      <c r="A6" s="401">
        <f>1-(Q8/V8)</f>
        <v>0.41885242725969551</v>
      </c>
      <c r="B6" s="404">
        <f>1-(Q8/W10)</f>
        <v>0.8151950718685832</v>
      </c>
      <c r="C6" s="170" t="s">
        <v>3924</v>
      </c>
      <c r="D6" s="405" t="s">
        <v>3966</v>
      </c>
      <c r="E6" s="337" t="s">
        <v>3926</v>
      </c>
      <c r="F6" s="338"/>
      <c r="G6" s="338"/>
      <c r="H6" s="339"/>
      <c r="I6" s="368" t="s">
        <v>3947</v>
      </c>
      <c r="J6" s="369"/>
      <c r="K6" s="368" t="s">
        <v>3959</v>
      </c>
      <c r="L6" s="369"/>
      <c r="M6" s="368" t="s">
        <v>3915</v>
      </c>
      <c r="N6" s="369"/>
      <c r="O6" s="369"/>
      <c r="P6" s="381"/>
      <c r="Q6" s="337" t="s">
        <v>3928</v>
      </c>
      <c r="R6" s="338"/>
      <c r="S6" s="339"/>
      <c r="T6" s="368" t="s">
        <v>3929</v>
      </c>
      <c r="U6" s="369"/>
      <c r="V6" s="381"/>
      <c r="W6" s="368" t="s">
        <v>3929</v>
      </c>
      <c r="X6" s="369"/>
      <c r="Y6" s="381"/>
      <c r="Z6" s="231"/>
      <c r="AA6" s="231"/>
      <c r="AB6" s="231"/>
      <c r="AC6" s="231"/>
      <c r="AD6" s="231"/>
      <c r="AE6" s="231"/>
      <c r="AF6" s="231"/>
      <c r="AG6" s="231"/>
      <c r="AH6" s="199"/>
    </row>
    <row r="7" spans="1:34" ht="15.75" thickBot="1">
      <c r="A7" s="402"/>
      <c r="B7" s="363"/>
      <c r="C7" s="328">
        <v>1</v>
      </c>
      <c r="D7" s="406"/>
      <c r="E7" s="216" t="s">
        <v>2</v>
      </c>
      <c r="F7" s="217" t="s">
        <v>3</v>
      </c>
      <c r="G7" s="334" t="s">
        <v>3931</v>
      </c>
      <c r="H7" s="331"/>
      <c r="I7" s="228" t="s">
        <v>3967</v>
      </c>
      <c r="J7" s="229" t="s">
        <v>3968</v>
      </c>
      <c r="K7" s="171" t="str">
        <f>CONCATENATE("X:(max:",T11,")")</f>
        <v>X:(max:30)</v>
      </c>
      <c r="L7" s="171" t="str">
        <f>CONCATENATE("Y:(max:",U11,")")</f>
        <v>Y:(max:6)</v>
      </c>
      <c r="M7" s="332" t="s">
        <v>3946</v>
      </c>
      <c r="N7" s="333"/>
      <c r="O7" s="334" t="s">
        <v>3947</v>
      </c>
      <c r="P7" s="382"/>
      <c r="Q7" s="411" t="s">
        <v>3936</v>
      </c>
      <c r="R7" s="412"/>
      <c r="S7" s="413"/>
      <c r="T7" s="232" t="s">
        <v>2</v>
      </c>
      <c r="U7" s="233" t="s">
        <v>3</v>
      </c>
      <c r="V7" s="234" t="s">
        <v>3937</v>
      </c>
      <c r="W7" s="232" t="s">
        <v>2</v>
      </c>
      <c r="X7" s="233" t="s">
        <v>3</v>
      </c>
      <c r="Y7" s="234" t="s">
        <v>3937</v>
      </c>
      <c r="Z7" s="231"/>
      <c r="AA7" s="231" t="s">
        <v>3921</v>
      </c>
      <c r="AB7" s="231"/>
      <c r="AC7" s="231"/>
      <c r="AD7" s="231"/>
      <c r="AE7" s="231"/>
      <c r="AF7" s="231"/>
      <c r="AG7" s="231"/>
      <c r="AH7" s="199"/>
    </row>
    <row r="8" spans="1:34" ht="16.5" thickBot="1">
      <c r="A8" s="403"/>
      <c r="B8" s="364"/>
      <c r="C8" s="329"/>
      <c r="D8" s="407"/>
      <c r="E8" s="230">
        <v>5000</v>
      </c>
      <c r="F8" s="230">
        <v>2000</v>
      </c>
      <c r="G8" s="178">
        <f>H8/F8</f>
        <v>0.68200000000000005</v>
      </c>
      <c r="H8" s="179">
        <f>F8-U8</f>
        <v>1364</v>
      </c>
      <c r="I8" s="230">
        <v>300</v>
      </c>
      <c r="J8" s="230">
        <v>600</v>
      </c>
      <c r="K8" s="177">
        <v>2</v>
      </c>
      <c r="L8" s="177">
        <v>2</v>
      </c>
      <c r="M8" s="335">
        <f>VLOOKUP(E3,S001_MachineExt,2,FALSE)</f>
        <v>11</v>
      </c>
      <c r="N8" s="336"/>
      <c r="O8" s="340">
        <f>VLOOKUP(CONCATENATE(E3,"_",E2),S001_EcartPiece,2,FALSE)</f>
        <v>6</v>
      </c>
      <c r="P8" s="341"/>
      <c r="Q8" s="415">
        <f>((I8*J8)/2/1000000)*K10</f>
        <v>0.18</v>
      </c>
      <c r="R8" s="416"/>
      <c r="S8" s="417"/>
      <c r="T8" s="235">
        <f>ROUNDUP(T28,0)</f>
        <v>487</v>
      </c>
      <c r="U8" s="236">
        <f>M8+U5*(J8+2*AG4)+3*AG4</f>
        <v>636</v>
      </c>
      <c r="V8" s="237">
        <f>(T8*U8)/1000000</f>
        <v>0.30973200000000001</v>
      </c>
      <c r="W8" s="235">
        <f>T8</f>
        <v>487</v>
      </c>
      <c r="X8" s="236">
        <f>F8</f>
        <v>2000</v>
      </c>
      <c r="Y8" s="237">
        <f>(W8*X8)/1000000</f>
        <v>0.97399999999999998</v>
      </c>
      <c r="Z8" s="238"/>
      <c r="AA8" s="238">
        <f>1-(Q8/V8)</f>
        <v>0.41885242725969551</v>
      </c>
      <c r="AB8" s="238">
        <f>1-(Q8/Y8)</f>
        <v>0.8151950718685832</v>
      </c>
      <c r="AC8" s="231"/>
      <c r="AD8" s="231"/>
      <c r="AE8" s="231"/>
      <c r="AF8" s="231"/>
      <c r="AG8" s="231"/>
      <c r="AH8" s="199"/>
    </row>
    <row r="9" spans="1:34" ht="19.5" thickBot="1">
      <c r="A9" s="166"/>
      <c r="B9" s="166"/>
      <c r="C9" s="166"/>
      <c r="D9" s="166"/>
      <c r="E9" s="321" t="s">
        <v>3940</v>
      </c>
      <c r="F9" s="322"/>
      <c r="G9" s="323"/>
      <c r="H9" s="324"/>
      <c r="I9" s="166"/>
      <c r="J9" s="166"/>
      <c r="K9" s="368" t="s">
        <v>3964</v>
      </c>
      <c r="L9" s="381"/>
      <c r="M9" s="166"/>
      <c r="N9" s="166"/>
      <c r="O9" s="166"/>
      <c r="P9" s="166"/>
      <c r="Q9" s="231"/>
      <c r="R9" s="231"/>
      <c r="S9" s="231"/>
      <c r="T9" s="414" t="s">
        <v>3942</v>
      </c>
      <c r="U9" s="414"/>
      <c r="V9" s="414"/>
      <c r="W9" s="414"/>
      <c r="X9" s="231"/>
      <c r="Y9" s="231"/>
      <c r="Z9" s="231"/>
      <c r="AA9" s="238"/>
      <c r="AB9" s="238"/>
      <c r="AC9" s="231"/>
      <c r="AD9" s="231"/>
      <c r="AE9" s="231"/>
      <c r="AF9" s="231"/>
      <c r="AG9" s="231"/>
      <c r="AH9" s="199"/>
    </row>
    <row r="10" spans="1:34" ht="15.75" thickBot="1">
      <c r="A10" s="166"/>
      <c r="B10" s="166"/>
      <c r="C10" s="166"/>
      <c r="D10" s="166"/>
      <c r="E10" s="314">
        <f>C7*H8</f>
        <v>1364</v>
      </c>
      <c r="F10" s="408"/>
      <c r="G10" s="408"/>
      <c r="H10" s="315"/>
      <c r="I10" s="166"/>
      <c r="J10" s="166"/>
      <c r="K10" s="409">
        <f>ROUNDUP((K8*L8)/2,0)</f>
        <v>2</v>
      </c>
      <c r="L10" s="410"/>
      <c r="M10" s="166"/>
      <c r="N10" s="166"/>
      <c r="O10" s="166"/>
      <c r="P10" s="166"/>
      <c r="Q10" s="231"/>
      <c r="R10" s="231"/>
      <c r="S10" s="231"/>
      <c r="T10" s="132">
        <f>T8</f>
        <v>487</v>
      </c>
      <c r="U10" s="132">
        <f>(F8-U8)*C7</f>
        <v>1364</v>
      </c>
      <c r="V10" s="132">
        <f>(T10*U10)/1000000</f>
        <v>0.66426799999999997</v>
      </c>
      <c r="W10" s="132">
        <f>V8+V10*C7</f>
        <v>0.97399999999999998</v>
      </c>
      <c r="X10" s="140">
        <f>F8-U8</f>
        <v>1364</v>
      </c>
      <c r="Y10" s="231"/>
      <c r="Z10" s="231"/>
      <c r="AA10" s="231"/>
      <c r="AB10" s="231"/>
      <c r="AC10" s="231"/>
      <c r="AD10" s="231"/>
      <c r="AE10" s="231"/>
      <c r="AF10" s="231"/>
      <c r="AG10" s="231"/>
      <c r="AH10" s="199"/>
    </row>
    <row r="11" spans="1:34" ht="15.75" thickBot="1">
      <c r="A11" s="199"/>
      <c r="B11" s="199"/>
      <c r="C11" s="199"/>
      <c r="D11" s="199"/>
      <c r="E11" s="321" t="s">
        <v>3943</v>
      </c>
      <c r="F11" s="322"/>
      <c r="G11" s="323"/>
      <c r="H11" s="324"/>
      <c r="I11" s="325" t="s">
        <v>3944</v>
      </c>
      <c r="J11" s="326"/>
      <c r="K11" s="199"/>
      <c r="L11" s="199"/>
      <c r="M11" s="199"/>
      <c r="N11" s="199"/>
      <c r="O11" s="199"/>
      <c r="P11" s="199"/>
      <c r="T11" s="132">
        <f>(ROUNDDOWN((E8-2*M8)/T12,0)-1)*2</f>
        <v>30</v>
      </c>
      <c r="U11" s="132">
        <f>(ROUNDDOWN((F8-2*M8)/U12,0))*2</f>
        <v>6</v>
      </c>
      <c r="AH11" s="199"/>
    </row>
    <row r="12" spans="1:34" ht="15.75" thickBot="1">
      <c r="A12" s="199"/>
      <c r="B12" s="199"/>
      <c r="C12" s="199"/>
      <c r="D12" s="199"/>
      <c r="E12" s="307">
        <f>T14</f>
        <v>2.7369316876852983</v>
      </c>
      <c r="F12" s="308"/>
      <c r="G12" s="308"/>
      <c r="H12" s="309"/>
      <c r="I12" s="195">
        <f>R22</f>
        <v>0</v>
      </c>
      <c r="J12" s="196">
        <f>R24</f>
        <v>0</v>
      </c>
      <c r="K12" s="199"/>
      <c r="L12" s="199"/>
      <c r="M12" s="199"/>
      <c r="N12" s="199"/>
      <c r="O12" s="199"/>
      <c r="P12" s="199"/>
      <c r="T12" s="132">
        <f>(I8+2*AG4)+IF(MOD(K8,2)=1,AG5,0)</f>
        <v>310</v>
      </c>
      <c r="U12" s="132">
        <f xml:space="preserve"> 2*AG4+J8</f>
        <v>610</v>
      </c>
      <c r="AH12" s="199"/>
    </row>
    <row r="13" spans="1:34" ht="15.75" thickBot="1">
      <c r="T13" s="199" t="s">
        <v>3960</v>
      </c>
    </row>
    <row r="14" spans="1:34" ht="23.25">
      <c r="A14" s="342" t="s">
        <v>3951</v>
      </c>
      <c r="B14" s="343"/>
      <c r="C14" s="343"/>
      <c r="D14" s="343"/>
      <c r="E14" s="343"/>
      <c r="F14" s="343" t="s">
        <v>3952</v>
      </c>
      <c r="G14" s="343"/>
      <c r="H14" s="343"/>
      <c r="I14" s="343"/>
      <c r="J14" s="343"/>
      <c r="K14" s="343"/>
      <c r="L14" s="344"/>
      <c r="T14" s="199">
        <f>(SQRT(POWER((I8/2),2)+POWER(J8,2))+(I8/2)+J8)*K10/1000</f>
        <v>2.7369316876852983</v>
      </c>
    </row>
    <row r="15" spans="1:34">
      <c r="A15" s="345"/>
      <c r="B15" s="346"/>
      <c r="C15" s="346"/>
      <c r="D15" s="346"/>
      <c r="E15" s="346"/>
      <c r="F15" s="349"/>
      <c r="G15" s="349"/>
      <c r="H15" s="349"/>
      <c r="I15" s="349"/>
      <c r="J15" s="349"/>
      <c r="K15" s="349"/>
      <c r="L15" s="350"/>
    </row>
    <row r="16" spans="1:34">
      <c r="A16" s="345"/>
      <c r="B16" s="346"/>
      <c r="C16" s="346"/>
      <c r="D16" s="346"/>
      <c r="E16" s="346"/>
      <c r="F16" s="349"/>
      <c r="G16" s="349"/>
      <c r="H16" s="349"/>
      <c r="I16" s="349"/>
      <c r="J16" s="349"/>
      <c r="K16" s="349"/>
      <c r="L16" s="350"/>
    </row>
    <row r="17" spans="1:20">
      <c r="A17" s="345"/>
      <c r="B17" s="346"/>
      <c r="C17" s="346"/>
      <c r="D17" s="346"/>
      <c r="E17" s="346"/>
      <c r="F17" s="349"/>
      <c r="G17" s="349"/>
      <c r="H17" s="349"/>
      <c r="I17" s="349"/>
      <c r="J17" s="349"/>
      <c r="K17" s="349"/>
      <c r="L17" s="350"/>
    </row>
    <row r="18" spans="1:20">
      <c r="A18" s="345"/>
      <c r="B18" s="346"/>
      <c r="C18" s="346"/>
      <c r="D18" s="346"/>
      <c r="E18" s="346"/>
      <c r="F18" s="349"/>
      <c r="G18" s="349"/>
      <c r="H18" s="349"/>
      <c r="I18" s="349"/>
      <c r="J18" s="349"/>
      <c r="K18" s="349"/>
      <c r="L18" s="350"/>
    </row>
    <row r="19" spans="1:20">
      <c r="A19" s="345"/>
      <c r="B19" s="346"/>
      <c r="C19" s="346"/>
      <c r="D19" s="346"/>
      <c r="E19" s="346"/>
      <c r="F19" s="349"/>
      <c r="G19" s="349"/>
      <c r="H19" s="349"/>
      <c r="I19" s="349"/>
      <c r="J19" s="349"/>
      <c r="K19" s="349"/>
      <c r="L19" s="350"/>
    </row>
    <row r="20" spans="1:20">
      <c r="A20" s="345"/>
      <c r="B20" s="346"/>
      <c r="C20" s="346"/>
      <c r="D20" s="346"/>
      <c r="E20" s="346"/>
      <c r="F20" s="349"/>
      <c r="G20" s="349"/>
      <c r="H20" s="349"/>
      <c r="I20" s="349"/>
      <c r="J20" s="349"/>
      <c r="K20" s="349"/>
      <c r="L20" s="350"/>
    </row>
    <row r="21" spans="1:20">
      <c r="A21" s="345"/>
      <c r="B21" s="346"/>
      <c r="C21" s="346"/>
      <c r="D21" s="346"/>
      <c r="E21" s="346"/>
      <c r="F21" s="349"/>
      <c r="G21" s="349"/>
      <c r="H21" s="349"/>
      <c r="I21" s="349"/>
      <c r="J21" s="349"/>
      <c r="K21" s="349"/>
      <c r="L21" s="350"/>
    </row>
    <row r="22" spans="1:20">
      <c r="A22" s="345"/>
      <c r="B22" s="346"/>
      <c r="C22" s="346"/>
      <c r="D22" s="346"/>
      <c r="E22" s="346"/>
      <c r="F22" s="349"/>
      <c r="G22" s="349"/>
      <c r="H22" s="349"/>
      <c r="I22" s="349"/>
      <c r="J22" s="349"/>
      <c r="K22" s="349"/>
      <c r="L22" s="350"/>
    </row>
    <row r="23" spans="1:20">
      <c r="A23" s="345"/>
      <c r="B23" s="346"/>
      <c r="C23" s="346"/>
      <c r="D23" s="346"/>
      <c r="E23" s="346"/>
      <c r="F23" s="349"/>
      <c r="G23" s="349"/>
      <c r="H23" s="349"/>
      <c r="I23" s="349"/>
      <c r="J23" s="349"/>
      <c r="K23" s="349"/>
      <c r="L23" s="350"/>
    </row>
    <row r="24" spans="1:20">
      <c r="A24" s="345"/>
      <c r="B24" s="346"/>
      <c r="C24" s="346"/>
      <c r="D24" s="346"/>
      <c r="E24" s="346"/>
      <c r="F24" s="349"/>
      <c r="G24" s="349"/>
      <c r="H24" s="349"/>
      <c r="I24" s="349"/>
      <c r="J24" s="349"/>
      <c r="K24" s="349"/>
      <c r="L24" s="350"/>
    </row>
    <row r="25" spans="1:20">
      <c r="A25" s="345"/>
      <c r="B25" s="346"/>
      <c r="C25" s="346"/>
      <c r="D25" s="346"/>
      <c r="E25" s="346"/>
      <c r="F25" s="349"/>
      <c r="G25" s="349"/>
      <c r="H25" s="349"/>
      <c r="I25" s="349"/>
      <c r="J25" s="349"/>
      <c r="K25" s="349"/>
      <c r="L25" s="350"/>
    </row>
    <row r="26" spans="1:20">
      <c r="A26" s="345"/>
      <c r="B26" s="346"/>
      <c r="C26" s="346"/>
      <c r="D26" s="346"/>
      <c r="E26" s="346"/>
      <c r="F26" s="349"/>
      <c r="G26" s="349"/>
      <c r="H26" s="349"/>
      <c r="I26" s="349"/>
      <c r="J26" s="349"/>
      <c r="K26" s="349"/>
      <c r="L26" s="350"/>
    </row>
    <row r="27" spans="1:20">
      <c r="A27" s="345"/>
      <c r="B27" s="346"/>
      <c r="C27" s="346"/>
      <c r="D27" s="346"/>
      <c r="E27" s="346"/>
      <c r="F27" s="349"/>
      <c r="G27" s="349"/>
      <c r="H27" s="349"/>
      <c r="I27" s="349"/>
      <c r="J27" s="349"/>
      <c r="K27" s="349"/>
      <c r="L27" s="350"/>
      <c r="R27" s="132">
        <f>IF(L8=1,O8+(K8/2)*(2*AG5+I8),0)</f>
        <v>0</v>
      </c>
      <c r="T27" s="132">
        <f>O8+ROUNDUP(K8/2,0)*(2*AG5+I8)</f>
        <v>321.17056274847715</v>
      </c>
    </row>
    <row r="28" spans="1:20">
      <c r="A28" s="345"/>
      <c r="B28" s="346"/>
      <c r="C28" s="346"/>
      <c r="D28" s="346"/>
      <c r="E28" s="346"/>
      <c r="F28" s="349"/>
      <c r="G28" s="349"/>
      <c r="H28" s="349"/>
      <c r="I28" s="349"/>
      <c r="J28" s="349"/>
      <c r="K28" s="349"/>
      <c r="L28" s="350"/>
      <c r="R28" s="132">
        <f>IF(L8&gt;1,O8+(K8/2)*(2*AG5+I8)+2*AG5+I8/2,0)</f>
        <v>486.34112549695431</v>
      </c>
      <c r="T28" s="132">
        <f>IF(AND(L8&gt;1,MOD(K8,2)=0),T27+2*AG5+I8/2,T27)</f>
        <v>486.34112549695431</v>
      </c>
    </row>
    <row r="29" spans="1:20">
      <c r="A29" s="345"/>
      <c r="B29" s="346"/>
      <c r="C29" s="346"/>
      <c r="D29" s="346"/>
      <c r="E29" s="346"/>
      <c r="F29" s="349"/>
      <c r="G29" s="349"/>
      <c r="H29" s="349"/>
      <c r="I29" s="349"/>
      <c r="J29" s="349"/>
      <c r="K29" s="349"/>
      <c r="L29" s="350"/>
    </row>
    <row r="30" spans="1:20" ht="15.75" thickBot="1">
      <c r="A30" s="347"/>
      <c r="B30" s="348"/>
      <c r="C30" s="348"/>
      <c r="D30" s="348"/>
      <c r="E30" s="348"/>
      <c r="F30" s="351"/>
      <c r="G30" s="351"/>
      <c r="H30" s="351"/>
      <c r="I30" s="351"/>
      <c r="J30" s="351"/>
      <c r="K30" s="351"/>
      <c r="L30" s="352"/>
    </row>
    <row r="31" spans="1:20">
      <c r="R31" s="132" t="b">
        <f>ISEVEN(K8)</f>
        <v>1</v>
      </c>
    </row>
    <row r="32" spans="1:20">
      <c r="R32" s="132">
        <f>M8+(K8/2)*(I5+IF(ISEVEN(K8),I5/2,0))</f>
        <v>470</v>
      </c>
    </row>
    <row r="34" spans="18:18">
      <c r="R34" s="132">
        <f>M8+K8*I5/2</f>
        <v>317</v>
      </c>
    </row>
  </sheetData>
  <sheetProtection sheet="1" scenarios="1"/>
  <mergeCells count="33"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G7:H7"/>
    <mergeCell ref="M7:N7"/>
    <mergeCell ref="O7:P7"/>
    <mergeCell ref="Q7:S7"/>
    <mergeCell ref="T9:W9"/>
    <mergeCell ref="K6:L6"/>
    <mergeCell ref="M6:P6"/>
    <mergeCell ref="Q6:S6"/>
    <mergeCell ref="T6:V6"/>
    <mergeCell ref="W6:Y6"/>
    <mergeCell ref="M8:N8"/>
    <mergeCell ref="O8:P8"/>
    <mergeCell ref="Q8:S8"/>
    <mergeCell ref="E9:H9"/>
    <mergeCell ref="K9:L9"/>
    <mergeCell ref="A15:E30"/>
    <mergeCell ref="F15:L30"/>
    <mergeCell ref="E10:H10"/>
    <mergeCell ref="K10:L10"/>
    <mergeCell ref="E11:H11"/>
    <mergeCell ref="I11:J11"/>
    <mergeCell ref="E12:H12"/>
    <mergeCell ref="A14:E14"/>
    <mergeCell ref="F14:L14"/>
  </mergeCells>
  <dataValidations count="11">
    <dataValidation type="whole" showInputMessage="1" showErrorMessage="1" errorTitle="Erreur" error="Doit etre entre 0 et 300 mm" sqref="E2">
      <formula1>0</formula1>
      <formula2>300</formula2>
    </dataValidation>
    <dataValidation type="custom" showInputMessage="1" showErrorMessage="1" errorTitle="Erreur" error="La longueur n'est pas suffisante_x000a_Le nombre mini &gt;1" sqref="K8">
      <formula1>AND(K8&gt;0,T10&lt;=E8)</formula1>
    </dataValidation>
    <dataValidation type="custom" showInputMessage="1" showErrorMessage="1" errorTitle="Erreur" error="La largeur n'est pas suffisante" sqref="L8">
      <formula1>AND(L8&gt;0,U10&gt;=0,T8&lt;=E8)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gauche ne peut etre négatif" sqref="M8:P8">
      <formula1>M8&gt;=0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AND(U8&lt;F8,J8&gt;0,NOT(ISBLANK(J8)))</formula1>
    </dataValidation>
    <dataValidation type="custom" showInputMessage="1" showErrorMessage="1" errorTitle="Erreur" error="La piece ne rentre pas dans le format_x000a_et doit etre &gt; 0" sqref="I8">
      <formula1>AND(T8&lt;E8,I8&gt;0,NOT(ISBLANK(I8)))</formula1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89" bestFit="1" customWidth="1"/>
  </cols>
  <sheetData>
    <row r="3" spans="2:8">
      <c r="B3" t="s">
        <v>3914</v>
      </c>
      <c r="C3" t="s">
        <v>3917</v>
      </c>
      <c r="E3" t="s">
        <v>3909</v>
      </c>
      <c r="F3" t="s">
        <v>53</v>
      </c>
      <c r="G3" s="189" t="s">
        <v>3948</v>
      </c>
      <c r="H3" t="s">
        <v>3916</v>
      </c>
    </row>
    <row r="4" spans="2:8">
      <c r="B4" t="s">
        <v>3910</v>
      </c>
      <c r="C4">
        <v>11</v>
      </c>
      <c r="E4" t="s">
        <v>3910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3911</v>
      </c>
      <c r="C5">
        <v>11</v>
      </c>
      <c r="E5" t="s">
        <v>3910</v>
      </c>
      <c r="F5">
        <v>4</v>
      </c>
      <c r="G5" s="189" t="str">
        <f t="shared" ref="G5:G34" si="0">CONCATENATE(E5,"_",F5)</f>
        <v>Laser Orion_4</v>
      </c>
      <c r="H5">
        <v>6</v>
      </c>
    </row>
    <row r="6" spans="2:8">
      <c r="B6" t="s">
        <v>3912</v>
      </c>
      <c r="C6">
        <v>11</v>
      </c>
      <c r="E6" t="s">
        <v>3910</v>
      </c>
      <c r="F6">
        <v>5</v>
      </c>
      <c r="G6" s="189" t="str">
        <f t="shared" si="0"/>
        <v>Laser Orion_5</v>
      </c>
      <c r="H6">
        <v>6</v>
      </c>
    </row>
    <row r="7" spans="2:8">
      <c r="B7" t="s">
        <v>3913</v>
      </c>
      <c r="C7">
        <v>11</v>
      </c>
      <c r="E7" t="s">
        <v>3910</v>
      </c>
      <c r="F7">
        <v>6</v>
      </c>
      <c r="G7" s="189" t="str">
        <f t="shared" si="0"/>
        <v>Laser Orion_6</v>
      </c>
      <c r="H7">
        <v>6</v>
      </c>
    </row>
    <row r="8" spans="2:8">
      <c r="E8" t="s">
        <v>3910</v>
      </c>
      <c r="F8">
        <v>8</v>
      </c>
      <c r="G8" s="189" t="str">
        <f t="shared" si="0"/>
        <v>Laser Orion_8</v>
      </c>
      <c r="H8">
        <v>6</v>
      </c>
    </row>
    <row r="9" spans="2:8">
      <c r="E9" t="s">
        <v>3910</v>
      </c>
      <c r="F9">
        <v>10</v>
      </c>
      <c r="G9" s="189" t="str">
        <f t="shared" si="0"/>
        <v>Laser Orion_10</v>
      </c>
      <c r="H9">
        <v>6</v>
      </c>
    </row>
    <row r="10" spans="2:8">
      <c r="E10" t="s">
        <v>3910</v>
      </c>
      <c r="F10">
        <v>12</v>
      </c>
      <c r="G10" s="189" t="str">
        <f t="shared" si="0"/>
        <v>Laser Orion_12</v>
      </c>
      <c r="H10">
        <v>6</v>
      </c>
    </row>
    <row r="11" spans="2:8">
      <c r="E11" t="s">
        <v>3910</v>
      </c>
      <c r="F11">
        <v>15</v>
      </c>
      <c r="G11" s="189" t="str">
        <f t="shared" si="0"/>
        <v>Laser Orion_15</v>
      </c>
      <c r="H11">
        <v>6</v>
      </c>
    </row>
    <row r="12" spans="2:8">
      <c r="E12" t="s">
        <v>3911</v>
      </c>
      <c r="F12">
        <v>3</v>
      </c>
      <c r="G12" s="189" t="str">
        <f t="shared" si="0"/>
        <v>Laser Esab_3</v>
      </c>
      <c r="H12">
        <v>6</v>
      </c>
    </row>
    <row r="13" spans="2:8">
      <c r="E13" t="s">
        <v>3911</v>
      </c>
      <c r="F13">
        <v>4</v>
      </c>
      <c r="G13" s="189" t="str">
        <f t="shared" si="0"/>
        <v>Laser Esab_4</v>
      </c>
      <c r="H13">
        <v>6</v>
      </c>
    </row>
    <row r="14" spans="2:8">
      <c r="E14" t="s">
        <v>3911</v>
      </c>
      <c r="F14">
        <v>5</v>
      </c>
      <c r="G14" s="189" t="str">
        <f t="shared" si="0"/>
        <v>Laser Esab_5</v>
      </c>
      <c r="H14">
        <v>6</v>
      </c>
    </row>
    <row r="15" spans="2:8">
      <c r="E15" t="s">
        <v>3911</v>
      </c>
      <c r="F15">
        <v>6</v>
      </c>
      <c r="G15" s="189" t="str">
        <f t="shared" si="0"/>
        <v>Laser Esab_6</v>
      </c>
      <c r="H15">
        <v>6</v>
      </c>
    </row>
    <row r="16" spans="2:8">
      <c r="E16" t="s">
        <v>3911</v>
      </c>
      <c r="F16">
        <v>8</v>
      </c>
      <c r="G16" s="189" t="str">
        <f t="shared" si="0"/>
        <v>Laser Esab_8</v>
      </c>
      <c r="H16">
        <v>6</v>
      </c>
    </row>
    <row r="17" spans="5:8">
      <c r="E17" t="s">
        <v>3911</v>
      </c>
      <c r="F17">
        <v>10</v>
      </c>
      <c r="G17" s="189" t="str">
        <f t="shared" si="0"/>
        <v>Laser Esab_10</v>
      </c>
      <c r="H17">
        <v>6</v>
      </c>
    </row>
    <row r="18" spans="5:8">
      <c r="E18" t="s">
        <v>3911</v>
      </c>
      <c r="F18">
        <v>12</v>
      </c>
      <c r="G18" s="189" t="str">
        <f t="shared" si="0"/>
        <v>Laser Esab_12</v>
      </c>
      <c r="H18">
        <v>6</v>
      </c>
    </row>
    <row r="19" spans="5:8">
      <c r="E19" t="s">
        <v>3911</v>
      </c>
      <c r="F19">
        <v>15</v>
      </c>
      <c r="G19" s="189" t="str">
        <f t="shared" si="0"/>
        <v>Laser Esab_15</v>
      </c>
      <c r="H19">
        <v>6</v>
      </c>
    </row>
    <row r="20" spans="5:8">
      <c r="E20" t="s">
        <v>3912</v>
      </c>
      <c r="F20">
        <v>5</v>
      </c>
      <c r="G20" s="189" t="str">
        <f t="shared" si="0"/>
        <v>Plasma Esab_5</v>
      </c>
      <c r="H20">
        <v>-1</v>
      </c>
    </row>
    <row r="21" spans="5:8">
      <c r="E21" t="s">
        <v>3912</v>
      </c>
      <c r="F21">
        <v>6</v>
      </c>
      <c r="G21" s="189" t="str">
        <f t="shared" si="0"/>
        <v>Plasma Esab_6</v>
      </c>
      <c r="H21">
        <v>-1</v>
      </c>
    </row>
    <row r="22" spans="5:8">
      <c r="E22" t="s">
        <v>3912</v>
      </c>
      <c r="F22">
        <v>8</v>
      </c>
      <c r="G22" s="189" t="str">
        <f t="shared" si="0"/>
        <v>Plasma Esab_8</v>
      </c>
      <c r="H22">
        <v>-1</v>
      </c>
    </row>
    <row r="23" spans="5:8">
      <c r="E23" t="s">
        <v>3912</v>
      </c>
      <c r="F23">
        <v>10</v>
      </c>
      <c r="G23" s="189" t="str">
        <f t="shared" si="0"/>
        <v>Plasma Esab_10</v>
      </c>
      <c r="H23">
        <v>-1</v>
      </c>
    </row>
    <row r="24" spans="5:8">
      <c r="E24" t="s">
        <v>3912</v>
      </c>
      <c r="F24">
        <v>12</v>
      </c>
      <c r="G24" s="189" t="str">
        <f t="shared" si="0"/>
        <v>Plasma Esab_12</v>
      </c>
      <c r="H24">
        <v>-1</v>
      </c>
    </row>
    <row r="25" spans="5:8">
      <c r="E25" t="s">
        <v>3912</v>
      </c>
      <c r="F25">
        <v>14</v>
      </c>
      <c r="G25" s="189" t="str">
        <f t="shared" si="0"/>
        <v>Plasma Esab_14</v>
      </c>
      <c r="H25">
        <v>-1</v>
      </c>
    </row>
    <row r="26" spans="5:8">
      <c r="E26" t="s">
        <v>3912</v>
      </c>
      <c r="F26">
        <v>15</v>
      </c>
      <c r="G26" s="189" t="str">
        <f t="shared" si="0"/>
        <v>Plasma Esab_15</v>
      </c>
      <c r="H26">
        <v>-1</v>
      </c>
    </row>
    <row r="27" spans="5:8">
      <c r="E27" t="s">
        <v>3912</v>
      </c>
      <c r="F27">
        <v>16</v>
      </c>
      <c r="G27" s="189" t="str">
        <f t="shared" si="0"/>
        <v>Plasma Esab_16</v>
      </c>
      <c r="H27">
        <v>-1</v>
      </c>
    </row>
    <row r="28" spans="5:8">
      <c r="E28" t="s">
        <v>3912</v>
      </c>
      <c r="F28">
        <v>18</v>
      </c>
      <c r="G28" s="189" t="str">
        <f t="shared" si="0"/>
        <v>Plasma Esab_18</v>
      </c>
      <c r="H28">
        <v>-1</v>
      </c>
    </row>
    <row r="29" spans="5:8">
      <c r="E29" t="s">
        <v>3912</v>
      </c>
      <c r="F29">
        <v>20</v>
      </c>
      <c r="G29" s="189" t="str">
        <f t="shared" si="0"/>
        <v>Plasma Esab_20</v>
      </c>
      <c r="H29">
        <v>-1</v>
      </c>
    </row>
    <row r="30" spans="5:8">
      <c r="E30" t="s">
        <v>3912</v>
      </c>
      <c r="F30">
        <v>22</v>
      </c>
      <c r="G30" s="189" t="str">
        <f t="shared" si="0"/>
        <v>Plasma Esab_22</v>
      </c>
      <c r="H30">
        <v>-1</v>
      </c>
    </row>
    <row r="31" spans="5:8">
      <c r="E31" t="s">
        <v>3912</v>
      </c>
      <c r="F31">
        <v>25</v>
      </c>
      <c r="G31" s="189" t="str">
        <f t="shared" si="0"/>
        <v>Plasma Esab_25</v>
      </c>
      <c r="H31">
        <v>-1</v>
      </c>
    </row>
    <row r="32" spans="5:8">
      <c r="E32" t="s">
        <v>3912</v>
      </c>
      <c r="F32">
        <v>30</v>
      </c>
      <c r="G32" s="189" t="str">
        <f t="shared" si="0"/>
        <v>Plasma Esab_30</v>
      </c>
      <c r="H32">
        <v>12</v>
      </c>
    </row>
    <row r="33" spans="5:8">
      <c r="E33" t="s">
        <v>3912</v>
      </c>
      <c r="F33">
        <v>35</v>
      </c>
      <c r="G33" s="189" t="str">
        <f t="shared" si="0"/>
        <v>Plasma Esab_35</v>
      </c>
      <c r="H33">
        <v>-1</v>
      </c>
    </row>
    <row r="34" spans="5:8">
      <c r="E34" t="s">
        <v>3912</v>
      </c>
      <c r="F34">
        <v>40</v>
      </c>
      <c r="G34" s="189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/>
  </sheetViews>
  <sheetFormatPr baseColWidth="10" defaultRowHeight="15"/>
  <cols>
    <col min="1" max="1" width="32" style="129" customWidth="1"/>
    <col min="2" max="2" width="20.42578125" style="129" bestFit="1" customWidth="1"/>
    <col min="3" max="12" width="11.42578125" style="129"/>
    <col min="13" max="19" width="0" style="129" hidden="1" customWidth="1"/>
    <col min="20" max="16384" width="11.42578125" style="129"/>
  </cols>
  <sheetData>
    <row r="1" spans="2:19" ht="20.25" thickBot="1">
      <c r="B1" s="271" t="s">
        <v>3979</v>
      </c>
      <c r="C1" s="271"/>
      <c r="D1" s="271"/>
    </row>
    <row r="2" spans="2:19" ht="15.75" thickTop="1">
      <c r="Q2" s="129" t="s">
        <v>3974</v>
      </c>
      <c r="R2" s="129" t="s">
        <v>3976</v>
      </c>
      <c r="S2" s="129" t="s">
        <v>3975</v>
      </c>
    </row>
    <row r="3" spans="2:19" ht="21.75" thickBot="1">
      <c r="B3" s="133" t="s">
        <v>53</v>
      </c>
      <c r="C3" s="241" t="s">
        <v>3980</v>
      </c>
      <c r="M3" s="129">
        <v>0</v>
      </c>
      <c r="N3" s="129">
        <v>8</v>
      </c>
      <c r="O3" s="129">
        <v>750</v>
      </c>
      <c r="Q3" s="243">
        <v>4</v>
      </c>
      <c r="R3" s="244">
        <v>0.7</v>
      </c>
      <c r="S3" s="129">
        <v>750</v>
      </c>
    </row>
    <row r="4" spans="2:19" ht="21.75" thickBot="1">
      <c r="B4" s="133" t="s">
        <v>3977</v>
      </c>
      <c r="C4" s="241">
        <v>6</v>
      </c>
      <c r="M4" s="129">
        <v>10</v>
      </c>
      <c r="N4" s="129">
        <v>14</v>
      </c>
      <c r="O4" s="129">
        <v>300</v>
      </c>
      <c r="Q4" s="245">
        <v>5</v>
      </c>
      <c r="R4" s="246">
        <v>0.8</v>
      </c>
      <c r="S4" s="247">
        <v>750</v>
      </c>
    </row>
    <row r="5" spans="2:19" ht="21.75" thickBot="1">
      <c r="B5" s="133" t="s">
        <v>3974</v>
      </c>
      <c r="C5" s="241">
        <v>12</v>
      </c>
      <c r="M5" s="129">
        <v>16</v>
      </c>
      <c r="N5" s="129">
        <v>24</v>
      </c>
      <c r="O5" s="129">
        <v>90</v>
      </c>
      <c r="Q5" s="243">
        <v>6</v>
      </c>
      <c r="R5" s="244">
        <v>1</v>
      </c>
      <c r="S5" s="129">
        <v>750</v>
      </c>
    </row>
    <row r="6" spans="2:19" ht="19.5" thickBot="1">
      <c r="B6" s="133" t="s">
        <v>3976</v>
      </c>
      <c r="C6" s="240">
        <f>VLOOKUP(C5,S012_TaraudExt,2,FALSE)</f>
        <v>1.8</v>
      </c>
      <c r="Q6" s="245">
        <v>8</v>
      </c>
      <c r="R6" s="246">
        <v>1.2</v>
      </c>
      <c r="S6" s="129">
        <v>750</v>
      </c>
    </row>
    <row r="7" spans="2:19" ht="19.5" thickBot="1">
      <c r="B7" s="133" t="s">
        <v>3975</v>
      </c>
      <c r="C7" s="240">
        <f>VLOOKUP(C5,S012_TaraudExt,3,FALSE)</f>
        <v>300</v>
      </c>
      <c r="Q7" s="243">
        <v>10</v>
      </c>
      <c r="R7" s="244">
        <v>1.5</v>
      </c>
      <c r="S7" s="129">
        <v>300</v>
      </c>
    </row>
    <row r="8" spans="2:19">
      <c r="Q8" s="245">
        <v>12</v>
      </c>
      <c r="R8" s="246">
        <v>1.8</v>
      </c>
      <c r="S8" s="129">
        <v>300</v>
      </c>
    </row>
    <row r="9" spans="2:19" ht="23.25">
      <c r="B9" s="133" t="s">
        <v>3978</v>
      </c>
      <c r="C9" s="242">
        <f>((C3*2)/(C7*C6))*2*C4*1.5</f>
        <v>0.8</v>
      </c>
      <c r="Q9" s="243">
        <v>14</v>
      </c>
      <c r="R9" s="244">
        <v>2</v>
      </c>
      <c r="S9" s="129">
        <v>300</v>
      </c>
    </row>
    <row r="10" spans="2:19">
      <c r="Q10" s="245">
        <v>16</v>
      </c>
      <c r="R10" s="246">
        <v>2</v>
      </c>
      <c r="S10" s="129">
        <v>90</v>
      </c>
    </row>
    <row r="11" spans="2:19">
      <c r="Q11" s="243">
        <v>20</v>
      </c>
      <c r="R11" s="244">
        <v>2.5</v>
      </c>
      <c r="S11" s="129">
        <v>90</v>
      </c>
    </row>
    <row r="12" spans="2:19">
      <c r="Q12" s="245">
        <v>27</v>
      </c>
      <c r="R12" s="246">
        <v>3</v>
      </c>
      <c r="S12" s="129">
        <v>90</v>
      </c>
    </row>
  </sheetData>
  <sheetProtection sheet="1" objects="1" scenarios="1"/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3981</v>
      </c>
      <c r="K3" t="s">
        <v>3975</v>
      </c>
    </row>
    <row r="4" spans="3:11">
      <c r="C4" s="248">
        <f t="shared" si="0"/>
        <v>200</v>
      </c>
      <c r="I4">
        <v>5</v>
      </c>
      <c r="J4">
        <v>130</v>
      </c>
      <c r="K4">
        <v>2600</v>
      </c>
    </row>
    <row r="5" spans="3:11">
      <c r="C5" s="248">
        <f t="shared" si="0"/>
        <v>200</v>
      </c>
      <c r="I5">
        <v>6</v>
      </c>
      <c r="J5" s="248">
        <v>130</v>
      </c>
      <c r="K5">
        <v>2600</v>
      </c>
    </row>
    <row r="6" spans="3:11">
      <c r="C6" s="248">
        <f t="shared" si="0"/>
        <v>200</v>
      </c>
      <c r="I6">
        <v>8</v>
      </c>
      <c r="J6" s="248">
        <v>130</v>
      </c>
      <c r="K6">
        <v>2500</v>
      </c>
    </row>
    <row r="7" spans="3:11">
      <c r="C7" s="248">
        <f t="shared" si="0"/>
        <v>200</v>
      </c>
      <c r="I7">
        <v>10</v>
      </c>
      <c r="J7" s="248">
        <v>130</v>
      </c>
      <c r="K7">
        <v>2160</v>
      </c>
    </row>
    <row r="8" spans="3:11">
      <c r="C8" s="248">
        <f t="shared" si="0"/>
        <v>200</v>
      </c>
      <c r="I8">
        <v>12</v>
      </c>
      <c r="J8" s="248">
        <v>130</v>
      </c>
      <c r="K8">
        <v>1800</v>
      </c>
    </row>
    <row r="9" spans="3:11">
      <c r="C9" s="248">
        <f t="shared" si="0"/>
        <v>200</v>
      </c>
      <c r="I9">
        <v>10</v>
      </c>
      <c r="J9">
        <v>200</v>
      </c>
      <c r="K9">
        <v>2340</v>
      </c>
    </row>
    <row r="10" spans="3:11">
      <c r="C10" s="248">
        <f t="shared" si="0"/>
        <v>200</v>
      </c>
      <c r="I10">
        <v>12</v>
      </c>
      <c r="J10" s="248">
        <v>200</v>
      </c>
      <c r="K10">
        <v>2160</v>
      </c>
    </row>
    <row r="11" spans="3:11">
      <c r="C11" s="248">
        <f t="shared" si="0"/>
        <v>200</v>
      </c>
      <c r="I11">
        <v>14</v>
      </c>
      <c r="J11" s="248">
        <v>200</v>
      </c>
      <c r="K11">
        <v>1970</v>
      </c>
    </row>
    <row r="12" spans="3:11">
      <c r="I12">
        <v>15</v>
      </c>
      <c r="J12" s="248">
        <v>200</v>
      </c>
      <c r="K12">
        <v>1970</v>
      </c>
    </row>
    <row r="13" spans="3:11">
      <c r="I13">
        <v>16</v>
      </c>
      <c r="J13" s="248">
        <v>200</v>
      </c>
      <c r="K13">
        <v>1900</v>
      </c>
    </row>
    <row r="14" spans="3:11">
      <c r="I14">
        <v>18</v>
      </c>
      <c r="J14" s="248">
        <v>200</v>
      </c>
      <c r="K14">
        <v>1615</v>
      </c>
    </row>
    <row r="15" spans="3:11">
      <c r="I15">
        <v>20</v>
      </c>
      <c r="J15" s="248">
        <v>200</v>
      </c>
      <c r="K15">
        <v>1615</v>
      </c>
    </row>
    <row r="16" spans="3:11">
      <c r="I16">
        <v>22</v>
      </c>
      <c r="J16" s="248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48">
        <v>280</v>
      </c>
      <c r="K18">
        <v>2200</v>
      </c>
    </row>
    <row r="19" spans="9:11">
      <c r="I19">
        <v>18</v>
      </c>
      <c r="J19" s="248">
        <v>280</v>
      </c>
      <c r="K19">
        <v>2100</v>
      </c>
    </row>
    <row r="20" spans="9:11">
      <c r="I20">
        <v>20</v>
      </c>
      <c r="J20" s="248">
        <v>280</v>
      </c>
      <c r="K20">
        <v>2000</v>
      </c>
    </row>
    <row r="21" spans="9:11">
      <c r="I21">
        <v>22</v>
      </c>
      <c r="J21" s="248">
        <v>280</v>
      </c>
      <c r="K21">
        <v>1700</v>
      </c>
    </row>
    <row r="22" spans="9:11">
      <c r="I22">
        <v>25</v>
      </c>
      <c r="J22" s="248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>
      <selection activeCell="D6" sqref="D6"/>
    </sheetView>
  </sheetViews>
  <sheetFormatPr baseColWidth="10" defaultRowHeight="15"/>
  <cols>
    <col min="1" max="2" width="11.42578125" style="129"/>
    <col min="3" max="3" width="19.140625" style="129" customWidth="1"/>
    <col min="4" max="4" width="18.7109375" style="129" bestFit="1" customWidth="1"/>
    <col min="5" max="5" width="20.42578125" style="129" bestFit="1" customWidth="1"/>
    <col min="6" max="6" width="18.140625" style="129" bestFit="1" customWidth="1"/>
    <col min="7" max="7" width="14.7109375" style="129" bestFit="1" customWidth="1"/>
    <col min="8" max="8" width="17.85546875" style="129" bestFit="1" customWidth="1"/>
    <col min="9" max="16384" width="11.42578125" style="129"/>
  </cols>
  <sheetData>
    <row r="1" spans="3:8" ht="20.25" thickBot="1">
      <c r="C1" s="271" t="s">
        <v>3983</v>
      </c>
      <c r="D1" s="271"/>
      <c r="E1" s="271"/>
      <c r="F1" s="271"/>
      <c r="G1" s="271"/>
    </row>
    <row r="2" spans="3:8" ht="15.75" thickTop="1"/>
    <row r="3" spans="3:8" ht="15.75" thickBot="1"/>
    <row r="4" spans="3:8" ht="24" thickBot="1">
      <c r="F4" s="419" t="s">
        <v>3986</v>
      </c>
      <c r="G4" s="420"/>
      <c r="H4" s="421"/>
    </row>
    <row r="5" spans="3:8" ht="24" thickBot="1">
      <c r="C5" s="250" t="s">
        <v>3903</v>
      </c>
      <c r="D5" s="250" t="s">
        <v>202</v>
      </c>
      <c r="E5" s="250" t="s">
        <v>3984</v>
      </c>
      <c r="F5" s="250" t="s">
        <v>2</v>
      </c>
      <c r="G5" s="250" t="s">
        <v>53</v>
      </c>
      <c r="H5" s="250" t="s">
        <v>3</v>
      </c>
    </row>
    <row r="6" spans="3:8" ht="24" thickBot="1">
      <c r="C6" s="160" t="s">
        <v>245</v>
      </c>
      <c r="D6" s="160" t="s">
        <v>3889</v>
      </c>
      <c r="E6" s="251">
        <f>VLOOKUP(D6,S011_DesignationProfileExt,2,FALSE)</f>
        <v>37.9</v>
      </c>
      <c r="F6" s="160">
        <v>7000</v>
      </c>
      <c r="G6" s="160">
        <v>10</v>
      </c>
      <c r="H6" s="251">
        <f>(E6)/(G6*8)*1000</f>
        <v>473.75</v>
      </c>
    </row>
    <row r="7" spans="3:8" ht="24" thickBot="1">
      <c r="E7" s="250" t="s">
        <v>3985</v>
      </c>
    </row>
    <row r="8" spans="3:8" ht="24" thickBot="1">
      <c r="E8" s="251">
        <f>E6*F6/1000</f>
        <v>265.3</v>
      </c>
    </row>
  </sheetData>
  <sheetProtection sheet="1" objects="1" scenarios="1"/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45</vt:i4>
      </vt:variant>
    </vt:vector>
  </HeadingPairs>
  <TitlesOfParts>
    <vt:vector size="73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011_001</vt:lpstr>
      <vt:lpstr>011_002</vt:lpstr>
      <vt:lpstr>001_001</vt:lpstr>
      <vt:lpstr>001_002</vt:lpstr>
      <vt:lpstr>001_003</vt:lpstr>
      <vt:lpstr>001_004</vt:lpstr>
      <vt:lpstr>001_005</vt:lpstr>
      <vt:lpstr>012</vt:lpstr>
      <vt:lpstr>013</vt:lpstr>
      <vt:lpstr>011_003</vt:lpstr>
      <vt:lpstr>Feuil2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S004_CalculEpaisseur</vt:lpstr>
      <vt:lpstr>S004_CalculOperation</vt:lpstr>
      <vt:lpstr>S004_Chanfreinage</vt:lpstr>
      <vt:lpstr>S004_ChanfreinageExt</vt:lpstr>
      <vt:lpstr>S004_Contournage</vt:lpstr>
      <vt:lpstr>S004_ContournageExt</vt:lpstr>
      <vt:lpstr>S004_FiletageMetrique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S004_Nuance</vt:lpstr>
      <vt:lpstr>S004_NuanceExt</vt:lpstr>
      <vt:lpstr>S004_Operations</vt:lpstr>
      <vt:lpstr>S004_Percage</vt:lpstr>
      <vt:lpstr>S004_PercageExt</vt:lpstr>
      <vt:lpstr>S004_Rainurage</vt:lpstr>
      <vt:lpstr>S004_RainurageExt</vt:lpstr>
      <vt:lpstr>S004_Surfacage</vt:lpstr>
      <vt:lpstr>S004_SurfacageExt</vt:lpstr>
      <vt:lpstr>S005_largeur</vt:lpstr>
      <vt:lpstr>S005_longueur</vt:lpstr>
      <vt:lpstr>S005_matrice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dcterms:created xsi:type="dcterms:W3CDTF">2014-12-15T07:06:38Z</dcterms:created>
  <dcterms:modified xsi:type="dcterms:W3CDTF">2015-01-14T16:41:08Z</dcterms:modified>
</cp:coreProperties>
</file>