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35" windowWidth="22110" windowHeight="8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8" i="1" l="1"/>
  <c r="F18" i="1" s="1"/>
  <c r="F14" i="1"/>
  <c r="F15" i="1"/>
  <c r="F16" i="1"/>
  <c r="F17" i="1"/>
  <c r="F19" i="1"/>
  <c r="F20" i="1"/>
  <c r="F21" i="1"/>
  <c r="F22" i="1"/>
  <c r="F23" i="1"/>
  <c r="H19" i="1"/>
  <c r="H16" i="1"/>
  <c r="H17" i="1"/>
  <c r="H15" i="1"/>
  <c r="H14" i="1"/>
  <c r="F13" i="1"/>
  <c r="H5" i="1"/>
  <c r="F5" i="1" s="1"/>
  <c r="H4" i="1"/>
  <c r="F4" i="1" s="1"/>
  <c r="F3" i="1"/>
  <c r="F2" i="1"/>
</calcChain>
</file>

<file path=xl/sharedStrings.xml><?xml version="1.0" encoding="utf-8"?>
<sst xmlns="http://schemas.openxmlformats.org/spreadsheetml/2006/main" count="81" uniqueCount="45">
  <si>
    <t>Nº servers</t>
  </si>
  <si>
    <t>prova 1</t>
  </si>
  <si>
    <t>Nº logs procesats</t>
  </si>
  <si>
    <t>Nº logs erronis</t>
  </si>
  <si>
    <t>prova 2</t>
  </si>
  <si>
    <t>prova 3</t>
  </si>
  <si>
    <t>Logs inicials</t>
  </si>
  <si>
    <t>prova 4</t>
  </si>
  <si>
    <t>logs/ min</t>
  </si>
  <si>
    <t>ELK</t>
  </si>
  <si>
    <t>AWS ELK Service</t>
  </si>
  <si>
    <t>1 ( 2 instancies logstash)</t>
  </si>
  <si>
    <t>2 ( 2 instancies logstash)</t>
  </si>
  <si>
    <t>prova 5</t>
  </si>
  <si>
    <t>prova 6</t>
  </si>
  <si>
    <t>prova 7</t>
  </si>
  <si>
    <t>prova 8</t>
  </si>
  <si>
    <t>Docker ELK &amp; ELB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</si>
  <si>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08:45:20.318Z',mode:absolute,to:'2016-05-26T08:47:00.000Z'))</t>
  </si>
  <si>
    <t>TEMPS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</si>
  <si>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09:07:32.185Z',mode:absolute,to:'2016-05-26T09:09:56.992Z'))</t>
  </si>
  <si>
    <t>https://search-elkservicearchitecture-jz4sluz2voumevqhnh4gdntkgm.us-east-1.es.amazonaws.com/_plugin/kibana/#/discover?_g=(refreshInterval:(display:Off,section:0,value:0),time:(from:'2016-05-26T09:30:51.624Z',mode:absolute,to:'2016-05-26T09:41:16.721Z'))&amp;_a=(columns:!(_source),index:'logstash-*',interval:auto,query:(query_string:(analyze_wildcard:!t,query:'*')),sort:!('@timestamp',desc))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</si>
  <si>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09:57:11.685Z',mode:absolute,to:'2016-05-26T10:19:53.000Z'))</t>
  </si>
  <si>
    <t>Comentaris</t>
  </si>
  <si>
    <t>Ha petat el elasticsearch, se ha reiniciat i ha fet 420 traças repetides de més</t>
  </si>
  <si>
    <t>http://ec2-52-203-178-151.compute-1.amazonaws.com:5601/app/kibana#/discover?_g=(refreshInterval:(display:Off,pause:!f,value:0),time:(from:'2016-05-26T10:47:56.035Z',mode:absolute,to:'2016-05-26T10:49:24.960Z'))&amp;_a=(columns:!(_source),index:'logstash-*',interval:auto,query:(query_string:(analyze_wildcard:!t,query:'*')),sort:!('@timestamp',desc))</t>
  </si>
  <si>
    <t>http://ec2-52-203-178-151.compute-1.amazonaws.com:5601/app/kibana#/discover?_g=(refreshInterval:(display:Off,pause:!f,value:0),time:(from:'2016-05-26T10:55:44.920Z',mode:absolute,to:'2016-05-26T10:58:00.000Z'))&amp;_a=(columns:!(_source),index:'logstash-*',interval:auto,query:(query_string:(analyze_wildcard:!t,query:'*')),sort:!('@timestamp',desc))</t>
  </si>
  <si>
    <t>AWS ELK VERSION</t>
  </si>
  <si>
    <t>Elasticsearch</t>
  </si>
  <si>
    <t>Kibana</t>
  </si>
  <si>
    <t>ELK VERSION</t>
  </si>
  <si>
    <t>4.5.0</t>
  </si>
  <si>
    <t>1.5.2</t>
  </si>
  <si>
    <t>4.0.3</t>
  </si>
  <si>
    <t>2.3.3</t>
  </si>
  <si>
    <t>Docker ELK (nom: Elasitcsearch_TEST)</t>
  </si>
  <si>
    <t>http://ec2-52-203-178-151.compute-1.amazonaws.com:5601/app/kibana#/discover?_g=(refreshInterval:(display:Off,pause:!f,value:0),time:(from:'2016-05-26T11:07:39.714Z',mode:absolute,to:'2016-05-26T11:16:23.907Z'))&amp;_a=(columns:!(_source),index:'logstash-*',interval:auto,query:(query_string:(analyze_wildcard:!t,query:'*')),sort:!('@timestamp',desc))</t>
  </si>
  <si>
    <t>prova 4.1</t>
  </si>
  <si>
    <t>(inifite max Open files)</t>
  </si>
  <si>
    <t>ELK_Large (inifite max Open files)</t>
  </si>
  <si>
    <t>prova 4.1.2</t>
  </si>
  <si>
    <t>prova 4.1.1</t>
  </si>
  <si>
    <t xml:space="preserve">ELK_Large </t>
  </si>
  <si>
    <t>Docker ELK(nom: Elasitcsearch_TEST)</t>
  </si>
  <si>
    <t xml:space="preserve">La maquina es va plenar i he hagut de eliminar tots els nodes (5.5/5.5GB la resta de gigas estan ocupats per altres coses 5.5/8.8GB)/ Ha petat elastic search i s'ha reiniciat sol.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</si>
</sst>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1"/>
    <xf numFmtId="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5" workbookViewId="0">
      <selection activeCell="I18" sqref="I18"/>
    </sheetView>
  </sheetViews>
  <sheetFormatPr baseColWidth="10" defaultRowHeight="15" x14ac:dyDescent="0.25"/>
  <cols>
    <col min="2" max="2" width="11.5703125" style="1"/>
    <col min="3" max="3" width="15.28515625" bestFit="1" customWidth="1"/>
    <col min="4" max="4" width="13" bestFit="1" customWidth="1"/>
    <col min="5" max="5" width="20.140625" bestFit="1" customWidth="1"/>
    <col min="6" max="6" width="15.5703125" customWidth="1"/>
    <col min="7" max="7" width="14.28515625" bestFit="1" customWidth="1"/>
  </cols>
  <sheetData>
    <row r="1" spans="1:10" x14ac:dyDescent="0.25">
      <c r="B1" s="3" t="s">
        <v>6</v>
      </c>
      <c r="C1" s="3" t="s">
        <v>2</v>
      </c>
      <c r="D1" s="3" t="s">
        <v>3</v>
      </c>
      <c r="E1" s="3" t="s">
        <v>0</v>
      </c>
      <c r="F1" s="3" t="s">
        <v>8</v>
      </c>
      <c r="G1" s="3" t="s">
        <v>9</v>
      </c>
      <c r="H1" s="3" t="s">
        <v>19</v>
      </c>
      <c r="I1" s="3" t="s">
        <v>23</v>
      </c>
    </row>
    <row r="2" spans="1:10" x14ac:dyDescent="0.25">
      <c r="A2" s="4" t="s">
        <v>1</v>
      </c>
      <c r="B2" s="2">
        <v>100000</v>
      </c>
      <c r="C2" s="6">
        <v>200000</v>
      </c>
      <c r="D2" s="1">
        <v>0</v>
      </c>
      <c r="E2" s="1" t="s">
        <v>11</v>
      </c>
      <c r="F2" s="6">
        <f>C2*60/H2</f>
        <v>184615.38461538462</v>
      </c>
      <c r="G2" s="1" t="s">
        <v>10</v>
      </c>
      <c r="H2">
        <v>65</v>
      </c>
      <c r="J2" s="5" t="s">
        <v>18</v>
      </c>
    </row>
    <row r="3" spans="1:10" x14ac:dyDescent="0.25">
      <c r="A3" s="4" t="s">
        <v>4</v>
      </c>
      <c r="B3" s="2">
        <v>100000</v>
      </c>
      <c r="C3" s="6">
        <v>400000</v>
      </c>
      <c r="D3" s="1">
        <v>0</v>
      </c>
      <c r="E3" s="1" t="s">
        <v>12</v>
      </c>
      <c r="F3" s="6">
        <f t="shared" ref="F3:F5" si="0">C3*60/H3</f>
        <v>237623.76237623763</v>
      </c>
      <c r="G3" s="1" t="s">
        <v>10</v>
      </c>
      <c r="H3">
        <v>101</v>
      </c>
      <c r="J3" s="5" t="s">
        <v>20</v>
      </c>
    </row>
    <row r="4" spans="1:10" x14ac:dyDescent="0.25">
      <c r="A4" s="4" t="s">
        <v>5</v>
      </c>
      <c r="B4" s="2">
        <v>1000000</v>
      </c>
      <c r="C4" s="6">
        <v>2000001</v>
      </c>
      <c r="D4" s="1">
        <v>-1</v>
      </c>
      <c r="E4" s="1" t="s">
        <v>11</v>
      </c>
      <c r="F4" s="6">
        <f>C4*60/H4</f>
        <v>218181.92727272728</v>
      </c>
      <c r="G4" s="1" t="s">
        <v>10</v>
      </c>
      <c r="H4">
        <f>60*9+10</f>
        <v>550</v>
      </c>
      <c r="J4" s="5" t="s">
        <v>21</v>
      </c>
    </row>
    <row r="5" spans="1:10" x14ac:dyDescent="0.25">
      <c r="A5" s="4" t="s">
        <v>7</v>
      </c>
      <c r="B5" s="2">
        <v>1000000</v>
      </c>
      <c r="C5" s="6">
        <v>4000420</v>
      </c>
      <c r="D5" s="1">
        <v>-420</v>
      </c>
      <c r="E5" s="1" t="s">
        <v>12</v>
      </c>
      <c r="F5" s="6">
        <f t="shared" si="0"/>
        <v>184919.26040061633</v>
      </c>
      <c r="G5" s="1" t="s">
        <v>10</v>
      </c>
      <c r="H5">
        <f>22*60-(60-(32+6))</f>
        <v>1298</v>
      </c>
      <c r="I5" t="s">
        <v>24</v>
      </c>
      <c r="J5" s="5" t="s">
        <v>22</v>
      </c>
    </row>
    <row r="6" spans="1:10" x14ac:dyDescent="0.25">
      <c r="B6" s="2"/>
    </row>
    <row r="7" spans="1:10" x14ac:dyDescent="0.25">
      <c r="B7" s="1" t="s">
        <v>28</v>
      </c>
      <c r="C7" t="s">
        <v>29</v>
      </c>
    </row>
    <row r="8" spans="1:10" x14ac:dyDescent="0.25">
      <c r="A8" s="4" t="s">
        <v>27</v>
      </c>
      <c r="B8" s="9" t="s">
        <v>32</v>
      </c>
      <c r="C8" s="7" t="s">
        <v>33</v>
      </c>
    </row>
    <row r="9" spans="1:10" x14ac:dyDescent="0.25">
      <c r="A9" s="4" t="s">
        <v>30</v>
      </c>
      <c r="B9" s="8" t="s">
        <v>34</v>
      </c>
      <c r="C9" s="7" t="s">
        <v>31</v>
      </c>
    </row>
    <row r="11" spans="1:10" x14ac:dyDescent="0.25">
      <c r="B11" s="2"/>
    </row>
    <row r="12" spans="1:10" x14ac:dyDescent="0.25">
      <c r="B12" s="3" t="s">
        <v>6</v>
      </c>
      <c r="C12" s="3" t="s">
        <v>2</v>
      </c>
      <c r="D12" s="3" t="s">
        <v>3</v>
      </c>
      <c r="E12" s="3" t="s">
        <v>0</v>
      </c>
      <c r="F12" s="3" t="s">
        <v>8</v>
      </c>
      <c r="G12" s="3" t="s">
        <v>9</v>
      </c>
      <c r="H12" s="3" t="s">
        <v>19</v>
      </c>
      <c r="I12" s="3" t="s">
        <v>23</v>
      </c>
    </row>
    <row r="13" spans="1:10" x14ac:dyDescent="0.25">
      <c r="A13" s="4" t="s">
        <v>1</v>
      </c>
      <c r="B13" s="2">
        <v>100000</v>
      </c>
      <c r="C13" s="6">
        <v>200000</v>
      </c>
      <c r="D13" s="1">
        <v>0</v>
      </c>
      <c r="E13" s="1" t="s">
        <v>11</v>
      </c>
      <c r="F13" s="6">
        <f>C13*60/H13</f>
        <v>193548.38709677418</v>
      </c>
      <c r="G13" s="1" t="s">
        <v>35</v>
      </c>
      <c r="H13">
        <v>62</v>
      </c>
      <c r="J13" s="5" t="s">
        <v>25</v>
      </c>
    </row>
    <row r="14" spans="1:10" x14ac:dyDescent="0.25">
      <c r="A14" s="4" t="s">
        <v>4</v>
      </c>
      <c r="B14" s="2">
        <v>100000</v>
      </c>
      <c r="C14" s="6">
        <v>400002</v>
      </c>
      <c r="D14" s="1">
        <v>-2</v>
      </c>
      <c r="E14" s="1" t="s">
        <v>12</v>
      </c>
      <c r="F14" s="6">
        <f t="shared" ref="F14:F23" si="1">C14*60/H14</f>
        <v>250001.25</v>
      </c>
      <c r="G14" s="1" t="s">
        <v>35</v>
      </c>
      <c r="H14">
        <f>60+45-9</f>
        <v>96</v>
      </c>
      <c r="J14" s="5" t="s">
        <v>26</v>
      </c>
    </row>
    <row r="15" spans="1:10" x14ac:dyDescent="0.25">
      <c r="A15" s="4" t="s">
        <v>5</v>
      </c>
      <c r="B15" s="2">
        <v>1000000</v>
      </c>
      <c r="C15" s="6">
        <v>2000000</v>
      </c>
      <c r="D15" s="1">
        <v>0</v>
      </c>
      <c r="E15" s="1" t="s">
        <v>11</v>
      </c>
      <c r="F15" s="6">
        <f t="shared" si="1"/>
        <v>257510.72961373391</v>
      </c>
      <c r="G15" s="1" t="s">
        <v>35</v>
      </c>
      <c r="H15">
        <f>54-8+(15-8)*60</f>
        <v>466</v>
      </c>
      <c r="J15" s="5" t="s">
        <v>36</v>
      </c>
    </row>
    <row r="16" spans="1:10" x14ac:dyDescent="0.25">
      <c r="A16" s="4" t="s">
        <v>41</v>
      </c>
      <c r="B16" s="2">
        <v>1000000</v>
      </c>
      <c r="C16" s="6">
        <v>4000420</v>
      </c>
      <c r="D16" s="1">
        <v>-420</v>
      </c>
      <c r="E16" s="1" t="s">
        <v>12</v>
      </c>
      <c r="F16" s="6">
        <f t="shared" si="1"/>
        <v>186066.04651162791</v>
      </c>
      <c r="G16" s="1" t="s">
        <v>43</v>
      </c>
      <c r="H16">
        <f>21.5*60</f>
        <v>1290</v>
      </c>
      <c r="I16" t="s">
        <v>44</v>
      </c>
    </row>
    <row r="17" spans="1:9" x14ac:dyDescent="0.25">
      <c r="A17" s="4" t="s">
        <v>40</v>
      </c>
      <c r="B17" s="2">
        <v>1000000</v>
      </c>
      <c r="C17" s="6">
        <v>4000000</v>
      </c>
      <c r="D17" s="1">
        <v>0</v>
      </c>
      <c r="E17" s="1" t="s">
        <v>12</v>
      </c>
      <c r="F17" s="6">
        <f t="shared" si="1"/>
        <v>289505.42822677927</v>
      </c>
      <c r="G17" s="1" t="s">
        <v>35</v>
      </c>
      <c r="H17">
        <f>(61-47)*60-(35-24)</f>
        <v>829</v>
      </c>
      <c r="I17" t="s">
        <v>38</v>
      </c>
    </row>
    <row r="18" spans="1:9" x14ac:dyDescent="0.25">
      <c r="A18" s="4" t="s">
        <v>37</v>
      </c>
      <c r="B18" s="2">
        <v>1000000</v>
      </c>
      <c r="C18" s="6">
        <v>4000000</v>
      </c>
      <c r="D18" s="1">
        <v>0</v>
      </c>
      <c r="E18" s="1" t="s">
        <v>12</v>
      </c>
      <c r="F18" s="6">
        <f t="shared" si="1"/>
        <v>293398.53300733498</v>
      </c>
      <c r="G18" s="1" t="s">
        <v>35</v>
      </c>
      <c r="H18">
        <f>13*60+38</f>
        <v>818</v>
      </c>
      <c r="I18" t="s">
        <v>42</v>
      </c>
    </row>
    <row r="19" spans="1:9" x14ac:dyDescent="0.25">
      <c r="A19" s="4" t="s">
        <v>37</v>
      </c>
      <c r="B19" s="2">
        <v>1000000</v>
      </c>
      <c r="C19" s="6">
        <v>4000000</v>
      </c>
      <c r="D19" s="1">
        <v>0</v>
      </c>
      <c r="E19" s="1" t="s">
        <v>12</v>
      </c>
      <c r="F19" s="6">
        <f t="shared" si="1"/>
        <v>303797.4683544304</v>
      </c>
      <c r="G19" s="1" t="s">
        <v>35</v>
      </c>
      <c r="H19">
        <f>13*60+10</f>
        <v>790</v>
      </c>
      <c r="I19" t="s">
        <v>39</v>
      </c>
    </row>
    <row r="20" spans="1:9" x14ac:dyDescent="0.25">
      <c r="A20" s="4" t="s">
        <v>13</v>
      </c>
      <c r="B20" s="2">
        <v>100000</v>
      </c>
      <c r="C20" s="6"/>
      <c r="D20" s="1"/>
      <c r="E20" s="1" t="s">
        <v>11</v>
      </c>
      <c r="F20" s="6" t="e">
        <f t="shared" si="1"/>
        <v>#DIV/0!</v>
      </c>
      <c r="G20" s="1" t="s">
        <v>17</v>
      </c>
    </row>
    <row r="21" spans="1:9" x14ac:dyDescent="0.25">
      <c r="A21" s="4" t="s">
        <v>14</v>
      </c>
      <c r="B21" s="2">
        <v>100000</v>
      </c>
      <c r="C21" s="6"/>
      <c r="D21" s="1"/>
      <c r="E21" s="1" t="s">
        <v>12</v>
      </c>
      <c r="F21" s="6" t="e">
        <f t="shared" si="1"/>
        <v>#DIV/0!</v>
      </c>
      <c r="G21" s="1" t="s">
        <v>17</v>
      </c>
    </row>
    <row r="22" spans="1:9" x14ac:dyDescent="0.25">
      <c r="A22" s="4" t="s">
        <v>15</v>
      </c>
      <c r="B22" s="2">
        <v>1000000</v>
      </c>
      <c r="C22" s="6"/>
      <c r="D22" s="1"/>
      <c r="E22" s="1" t="s">
        <v>11</v>
      </c>
      <c r="F22" s="6" t="e">
        <f t="shared" si="1"/>
        <v>#DIV/0!</v>
      </c>
      <c r="G22" s="1" t="s">
        <v>17</v>
      </c>
    </row>
    <row r="23" spans="1:9" x14ac:dyDescent="0.25">
      <c r="A23" s="4" t="s">
        <v>16</v>
      </c>
      <c r="B23" s="2">
        <v>1000000</v>
      </c>
      <c r="C23" s="6"/>
      <c r="D23" s="1"/>
      <c r="E23" s="1" t="s">
        <v>12</v>
      </c>
      <c r="F23" s="6" t="e">
        <f t="shared" si="1"/>
        <v>#DIV/0!</v>
      </c>
      <c r="G23" s="1" t="s">
        <v>17</v>
      </c>
    </row>
  </sheetData>
  <hyperlinks>
    <hyperlink ref="J2"/>
    <hyperlink ref="J3"/>
    <hyperlink ref="J4"/>
    <hyperlink ref="J5"/>
    <hyperlink ref="J13"/>
    <hyperlink ref="J15"/>
    <hyperlink ref="J1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Everis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Cano Puig</dc:creator>
  <cp:lastModifiedBy>Alberto Bozal Chaves</cp:lastModifiedBy>
  <dcterms:created xsi:type="dcterms:W3CDTF">2016-05-26T07:05:44Z</dcterms:created>
  <dcterms:modified xsi:type="dcterms:W3CDTF">2016-05-26T16:55:38Z</dcterms:modified>
</cp:coreProperties>
</file>