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ba\Documents\MATLAB\2Dlocalization\"/>
    </mc:Choice>
  </mc:AlternateContent>
  <bookViews>
    <workbookView xWindow="0" yWindow="0" windowWidth="16380" windowHeight="8190" tabRatio="991" activeTab="5"/>
  </bookViews>
  <sheets>
    <sheet name="Cálculos" sheetId="1" r:id="rId1"/>
    <sheet name="KL" sheetId="2" r:id="rId2"/>
    <sheet name="L2 (DPD)" sheetId="3" r:id="rId3"/>
    <sheet name="IS" sheetId="4" r:id="rId4"/>
    <sheet name="JS" sheetId="5" r:id="rId5"/>
    <sheet name="JF" sheetId="6" r:id="rId6"/>
    <sheet name="Resultados" sheetId="7" r:id="rId7"/>
    <sheet name="Gráficos" sheetId="8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/>
  <c r="D4" i="1"/>
  <c r="H4" i="1" s="1"/>
  <c r="D5" i="1"/>
  <c r="H5" i="1" s="1"/>
  <c r="D6" i="1"/>
  <c r="D7" i="1"/>
  <c r="D8" i="1"/>
  <c r="H8" i="1" s="1"/>
  <c r="D9" i="1"/>
  <c r="H9" i="1" s="1"/>
  <c r="D11" i="1"/>
  <c r="H11" i="1" s="1"/>
  <c r="D12" i="1"/>
  <c r="D13" i="1"/>
  <c r="H13" i="1" s="1"/>
  <c r="D14" i="1"/>
  <c r="H14" i="1" s="1"/>
  <c r="D15" i="1"/>
  <c r="H15" i="1" s="1"/>
  <c r="D16" i="1"/>
  <c r="D17" i="1"/>
  <c r="H17" i="1" s="1"/>
  <c r="D18" i="1"/>
  <c r="H18" i="1" s="1"/>
  <c r="D19" i="1"/>
  <c r="H19" i="1" s="1"/>
  <c r="D20" i="1"/>
  <c r="D21" i="1"/>
  <c r="H21" i="1" s="1"/>
  <c r="H12" i="1"/>
  <c r="H16" i="1"/>
  <c r="H20" i="1"/>
  <c r="D142" i="8"/>
  <c r="D143" i="8" s="1"/>
  <c r="I139" i="8"/>
  <c r="H139" i="8"/>
  <c r="G139" i="8"/>
  <c r="F139" i="8"/>
  <c r="E139" i="8"/>
  <c r="D139" i="8"/>
  <c r="C139" i="8"/>
  <c r="B139" i="8"/>
  <c r="B140" i="8" s="1"/>
  <c r="I137" i="8"/>
  <c r="H137" i="8"/>
  <c r="G137" i="8"/>
  <c r="F137" i="8"/>
  <c r="E137" i="8"/>
  <c r="D137" i="8"/>
  <c r="C137" i="8"/>
  <c r="B137" i="8"/>
  <c r="I134" i="8"/>
  <c r="I135" i="8" s="1"/>
  <c r="H134" i="8"/>
  <c r="H135" i="8" s="1"/>
  <c r="G134" i="8"/>
  <c r="G135" i="8" s="1"/>
  <c r="F134" i="8"/>
  <c r="F135" i="8" s="1"/>
  <c r="E134" i="8"/>
  <c r="E135" i="8" s="1"/>
  <c r="D134" i="8"/>
  <c r="D135" i="8" s="1"/>
  <c r="C134" i="8"/>
  <c r="C135" i="8" s="1"/>
  <c r="B134" i="8"/>
  <c r="B135" i="8" s="1"/>
  <c r="I132" i="8"/>
  <c r="H132" i="8"/>
  <c r="G132" i="8"/>
  <c r="F132" i="8"/>
  <c r="E132" i="8"/>
  <c r="D132" i="8"/>
  <c r="C132" i="8"/>
  <c r="B132" i="8"/>
  <c r="I130" i="8"/>
  <c r="I129" i="8"/>
  <c r="H129" i="8"/>
  <c r="H130" i="8" s="1"/>
  <c r="G129" i="8"/>
  <c r="G130" i="8" s="1"/>
  <c r="F129" i="8"/>
  <c r="F130" i="8" s="1"/>
  <c r="E129" i="8"/>
  <c r="E130" i="8" s="1"/>
  <c r="D129" i="8"/>
  <c r="D130" i="8" s="1"/>
  <c r="C129" i="8"/>
  <c r="C130" i="8" s="1"/>
  <c r="B129" i="8"/>
  <c r="B130" i="8" s="1"/>
  <c r="I127" i="8"/>
  <c r="H127" i="8"/>
  <c r="G127" i="8"/>
  <c r="F127" i="8"/>
  <c r="E127" i="8"/>
  <c r="D127" i="8"/>
  <c r="C127" i="8"/>
  <c r="I124" i="8"/>
  <c r="I125" i="8" s="1"/>
  <c r="H124" i="8"/>
  <c r="H125" i="8" s="1"/>
  <c r="G124" i="8"/>
  <c r="G125" i="8" s="1"/>
  <c r="F124" i="8"/>
  <c r="F125" i="8" s="1"/>
  <c r="E124" i="8"/>
  <c r="E125" i="8" s="1"/>
  <c r="D124" i="8"/>
  <c r="D125" i="8" s="1"/>
  <c r="C124" i="8"/>
  <c r="C125" i="8" s="1"/>
  <c r="B124" i="8"/>
  <c r="B125" i="8" s="1"/>
  <c r="I122" i="8"/>
  <c r="H122" i="8"/>
  <c r="G122" i="8"/>
  <c r="F122" i="8"/>
  <c r="E122" i="8"/>
  <c r="D122" i="8"/>
  <c r="C122" i="8"/>
  <c r="B122" i="8"/>
  <c r="H120" i="8"/>
  <c r="D120" i="8"/>
  <c r="I119" i="8"/>
  <c r="I120" i="8" s="1"/>
  <c r="H119" i="8"/>
  <c r="G119" i="8"/>
  <c r="G120" i="8" s="1"/>
  <c r="F119" i="8"/>
  <c r="F120" i="8" s="1"/>
  <c r="E119" i="8"/>
  <c r="E120" i="8" s="1"/>
  <c r="D119" i="8"/>
  <c r="C119" i="8"/>
  <c r="C120" i="8" s="1"/>
  <c r="B119" i="8"/>
  <c r="B120" i="8" s="1"/>
  <c r="I116" i="8"/>
  <c r="I117" i="8" s="1"/>
  <c r="H116" i="8"/>
  <c r="H117" i="8" s="1"/>
  <c r="G116" i="8"/>
  <c r="G117" i="8" s="1"/>
  <c r="F116" i="8"/>
  <c r="F117" i="8" s="1"/>
  <c r="E116" i="8"/>
  <c r="E117" i="8" s="1"/>
  <c r="D116" i="8"/>
  <c r="D117" i="8" s="1"/>
  <c r="C116" i="8"/>
  <c r="C117" i="8" s="1"/>
  <c r="B116" i="8"/>
  <c r="B117" i="8" s="1"/>
  <c r="H64" i="8"/>
  <c r="F64" i="8"/>
  <c r="D64" i="8"/>
  <c r="B64" i="8"/>
  <c r="H62" i="8"/>
  <c r="F62" i="8"/>
  <c r="F61" i="8" s="1"/>
  <c r="H61" i="8"/>
  <c r="H59" i="8"/>
  <c r="F59" i="8"/>
  <c r="D59" i="8"/>
  <c r="B59" i="8"/>
  <c r="H57" i="8"/>
  <c r="F57" i="8"/>
  <c r="D57" i="8"/>
  <c r="H55" i="8"/>
  <c r="F55" i="8"/>
  <c r="H54" i="8"/>
  <c r="F54" i="8"/>
  <c r="E12" i="8"/>
  <c r="B12" i="8"/>
  <c r="D11" i="8"/>
  <c r="E10" i="8"/>
  <c r="D9" i="8"/>
  <c r="C6" i="8"/>
  <c r="P31" i="6"/>
  <c r="N31" i="6"/>
  <c r="I31" i="6"/>
  <c r="F31" i="6"/>
  <c r="M31" i="6" s="1"/>
  <c r="P30" i="6"/>
  <c r="N30" i="6"/>
  <c r="I30" i="6"/>
  <c r="F30" i="6"/>
  <c r="M30" i="6" s="1"/>
  <c r="P29" i="6"/>
  <c r="N29" i="6"/>
  <c r="M29" i="6"/>
  <c r="I29" i="6"/>
  <c r="F29" i="6"/>
  <c r="P28" i="6"/>
  <c r="N28" i="6"/>
  <c r="M28" i="6"/>
  <c r="I28" i="6"/>
  <c r="F28" i="6"/>
  <c r="P27" i="6"/>
  <c r="N27" i="6"/>
  <c r="I27" i="6"/>
  <c r="F27" i="6"/>
  <c r="M27" i="6" s="1"/>
  <c r="P26" i="6"/>
  <c r="N26" i="6"/>
  <c r="I26" i="6"/>
  <c r="F26" i="6"/>
  <c r="M26" i="6" s="1"/>
  <c r="P25" i="6"/>
  <c r="N25" i="6"/>
  <c r="M25" i="6"/>
  <c r="I25" i="6"/>
  <c r="F25" i="6"/>
  <c r="P18" i="6"/>
  <c r="N18" i="6"/>
  <c r="M18" i="6"/>
  <c r="I18" i="6"/>
  <c r="F18" i="6"/>
  <c r="P17" i="6"/>
  <c r="N17" i="6"/>
  <c r="I17" i="6"/>
  <c r="F17" i="6"/>
  <c r="M17" i="6" s="1"/>
  <c r="P16" i="6"/>
  <c r="N16" i="6"/>
  <c r="I16" i="6"/>
  <c r="F16" i="6"/>
  <c r="P15" i="6"/>
  <c r="N15" i="6"/>
  <c r="M15" i="6"/>
  <c r="I15" i="6"/>
  <c r="F15" i="6"/>
  <c r="P14" i="6"/>
  <c r="N14" i="6"/>
  <c r="M14" i="6"/>
  <c r="I14" i="6"/>
  <c r="F14" i="6"/>
  <c r="P13" i="6"/>
  <c r="N13" i="6"/>
  <c r="I13" i="6"/>
  <c r="F13" i="6"/>
  <c r="M13" i="6" s="1"/>
  <c r="P12" i="6"/>
  <c r="N12" i="6"/>
  <c r="I12" i="6"/>
  <c r="F12" i="6"/>
  <c r="M12" i="6" s="1"/>
  <c r="P11" i="6"/>
  <c r="N11" i="6"/>
  <c r="I11" i="6"/>
  <c r="F11" i="6"/>
  <c r="P10" i="6"/>
  <c r="N10" i="6"/>
  <c r="M10" i="6"/>
  <c r="I10" i="6"/>
  <c r="F10" i="6"/>
  <c r="P9" i="6"/>
  <c r="N9" i="6"/>
  <c r="I9" i="6"/>
  <c r="F9" i="6"/>
  <c r="M9" i="6" s="1"/>
  <c r="P114" i="5"/>
  <c r="N114" i="5"/>
  <c r="I114" i="5"/>
  <c r="F114" i="5"/>
  <c r="P113" i="5"/>
  <c r="N113" i="5"/>
  <c r="M113" i="5"/>
  <c r="I113" i="5"/>
  <c r="F113" i="5"/>
  <c r="P112" i="5"/>
  <c r="N112" i="5"/>
  <c r="M112" i="5"/>
  <c r="I112" i="5"/>
  <c r="F112" i="5"/>
  <c r="P111" i="5"/>
  <c r="N111" i="5"/>
  <c r="I111" i="5"/>
  <c r="F111" i="5"/>
  <c r="M111" i="5" s="1"/>
  <c r="P110" i="5"/>
  <c r="N110" i="5"/>
  <c r="I110" i="5"/>
  <c r="F110" i="5"/>
  <c r="M110" i="5" s="1"/>
  <c r="P109" i="5"/>
  <c r="N109" i="5"/>
  <c r="M109" i="5"/>
  <c r="I109" i="5"/>
  <c r="F109" i="5"/>
  <c r="P108" i="5"/>
  <c r="N108" i="5"/>
  <c r="M108" i="5"/>
  <c r="I108" i="5"/>
  <c r="F108" i="5"/>
  <c r="P107" i="5"/>
  <c r="N107" i="5"/>
  <c r="I107" i="5"/>
  <c r="F107" i="5"/>
  <c r="M107" i="5" s="1"/>
  <c r="P99" i="5"/>
  <c r="N99" i="5"/>
  <c r="I99" i="5"/>
  <c r="F99" i="5"/>
  <c r="P98" i="5"/>
  <c r="N98" i="5"/>
  <c r="M98" i="5"/>
  <c r="I98" i="5"/>
  <c r="F98" i="5"/>
  <c r="P97" i="5"/>
  <c r="N97" i="5"/>
  <c r="M97" i="5"/>
  <c r="I97" i="5"/>
  <c r="F97" i="5"/>
  <c r="P96" i="5"/>
  <c r="N96" i="5"/>
  <c r="I96" i="5"/>
  <c r="F96" i="5"/>
  <c r="M96" i="5" s="1"/>
  <c r="P95" i="5"/>
  <c r="N95" i="5"/>
  <c r="I95" i="5"/>
  <c r="F95" i="5"/>
  <c r="M95" i="5" s="1"/>
  <c r="P94" i="5"/>
  <c r="N94" i="5"/>
  <c r="M94" i="5"/>
  <c r="I94" i="5"/>
  <c r="F94" i="5"/>
  <c r="P93" i="5"/>
  <c r="N93" i="5"/>
  <c r="M93" i="5"/>
  <c r="I93" i="5"/>
  <c r="F93" i="5"/>
  <c r="P92" i="5"/>
  <c r="N92" i="5"/>
  <c r="I92" i="5"/>
  <c r="F92" i="5"/>
  <c r="M92" i="5" s="1"/>
  <c r="P91" i="5"/>
  <c r="N91" i="5"/>
  <c r="I91" i="5"/>
  <c r="F91" i="5"/>
  <c r="P90" i="5"/>
  <c r="N90" i="5"/>
  <c r="M90" i="5"/>
  <c r="I90" i="5"/>
  <c r="F90" i="5"/>
  <c r="P89" i="5"/>
  <c r="N89" i="5"/>
  <c r="M89" i="5"/>
  <c r="I89" i="5"/>
  <c r="F89" i="5"/>
  <c r="P88" i="5"/>
  <c r="N88" i="5"/>
  <c r="I88" i="5"/>
  <c r="F88" i="5"/>
  <c r="M88" i="5" s="1"/>
  <c r="P87" i="5"/>
  <c r="N87" i="5"/>
  <c r="I87" i="5"/>
  <c r="F87" i="5"/>
  <c r="M87" i="5" s="1"/>
  <c r="P86" i="5"/>
  <c r="N86" i="5"/>
  <c r="M86" i="5"/>
  <c r="I86" i="5"/>
  <c r="F86" i="5"/>
  <c r="P85" i="5"/>
  <c r="N85" i="5"/>
  <c r="M85" i="5"/>
  <c r="I85" i="5"/>
  <c r="F85" i="5"/>
  <c r="P84" i="5"/>
  <c r="N84" i="5"/>
  <c r="I84" i="5"/>
  <c r="F84" i="5"/>
  <c r="M84" i="5" s="1"/>
  <c r="P83" i="5"/>
  <c r="N83" i="5"/>
  <c r="I83" i="5"/>
  <c r="F83" i="5"/>
  <c r="P82" i="5"/>
  <c r="N82" i="5"/>
  <c r="M82" i="5"/>
  <c r="I82" i="5"/>
  <c r="F82" i="5"/>
  <c r="P81" i="5"/>
  <c r="N81" i="5"/>
  <c r="M81" i="5"/>
  <c r="I81" i="5"/>
  <c r="F81" i="5"/>
  <c r="AI74" i="5"/>
  <c r="AG74" i="5"/>
  <c r="AB74" i="5"/>
  <c r="Y74" i="5"/>
  <c r="AF74" i="5" s="1"/>
  <c r="AI73" i="5"/>
  <c r="AG73" i="5"/>
  <c r="AB73" i="5"/>
  <c r="Y73" i="5"/>
  <c r="AF73" i="5" s="1"/>
  <c r="P73" i="5"/>
  <c r="N73" i="5"/>
  <c r="M73" i="5"/>
  <c r="I73" i="5"/>
  <c r="F73" i="5"/>
  <c r="AI72" i="5"/>
  <c r="AG72" i="5"/>
  <c r="AF72" i="5"/>
  <c r="AB72" i="5"/>
  <c r="Y72" i="5"/>
  <c r="P72" i="5"/>
  <c r="N72" i="5"/>
  <c r="I72" i="5"/>
  <c r="F72" i="5"/>
  <c r="M72" i="5" s="1"/>
  <c r="AI71" i="5"/>
  <c r="AG71" i="5"/>
  <c r="AB71" i="5"/>
  <c r="Y71" i="5"/>
  <c r="P71" i="5"/>
  <c r="N71" i="5"/>
  <c r="M71" i="5"/>
  <c r="I71" i="5"/>
  <c r="F71" i="5"/>
  <c r="AI70" i="5"/>
  <c r="AG70" i="5"/>
  <c r="AF70" i="5"/>
  <c r="AB70" i="5"/>
  <c r="Y70" i="5"/>
  <c r="P70" i="5"/>
  <c r="N70" i="5"/>
  <c r="I70" i="5"/>
  <c r="F70" i="5"/>
  <c r="M70" i="5" s="1"/>
  <c r="AI69" i="5"/>
  <c r="AG69" i="5"/>
  <c r="AB69" i="5"/>
  <c r="Y69" i="5"/>
  <c r="AF69" i="5" s="1"/>
  <c r="P69" i="5"/>
  <c r="N69" i="5"/>
  <c r="M69" i="5"/>
  <c r="I69" i="5"/>
  <c r="F69" i="5"/>
  <c r="AI68" i="5"/>
  <c r="AG68" i="5"/>
  <c r="AF68" i="5"/>
  <c r="AB68" i="5"/>
  <c r="Y68" i="5"/>
  <c r="P68" i="5"/>
  <c r="N68" i="5"/>
  <c r="I68" i="5"/>
  <c r="F68" i="5"/>
  <c r="M68" i="5" s="1"/>
  <c r="AI67" i="5"/>
  <c r="AG67" i="5"/>
  <c r="AB67" i="5"/>
  <c r="Y67" i="5"/>
  <c r="P67" i="5"/>
  <c r="N67" i="5"/>
  <c r="M67" i="5"/>
  <c r="I67" i="5"/>
  <c r="F67" i="5"/>
  <c r="AI66" i="5"/>
  <c r="AG66" i="5"/>
  <c r="AF66" i="5"/>
  <c r="AB66" i="5"/>
  <c r="Y66" i="5"/>
  <c r="P66" i="5"/>
  <c r="N66" i="5"/>
  <c r="I66" i="5"/>
  <c r="F66" i="5"/>
  <c r="M66" i="5" s="1"/>
  <c r="AI65" i="5"/>
  <c r="AG65" i="5"/>
  <c r="AB65" i="5"/>
  <c r="Y65" i="5"/>
  <c r="AF65" i="5" s="1"/>
  <c r="P65" i="5"/>
  <c r="N65" i="5"/>
  <c r="M65" i="5"/>
  <c r="I65" i="5"/>
  <c r="F65" i="5"/>
  <c r="AI64" i="5"/>
  <c r="AG64" i="5"/>
  <c r="AF64" i="5"/>
  <c r="AB64" i="5"/>
  <c r="Y64" i="5"/>
  <c r="P64" i="5"/>
  <c r="N64" i="5"/>
  <c r="I64" i="5"/>
  <c r="F64" i="5"/>
  <c r="M64" i="5" s="1"/>
  <c r="AI63" i="5"/>
  <c r="AG63" i="5"/>
  <c r="AB63" i="5"/>
  <c r="Y63" i="5"/>
  <c r="P63" i="5"/>
  <c r="N63" i="5"/>
  <c r="M63" i="5"/>
  <c r="I63" i="5"/>
  <c r="F63" i="5"/>
  <c r="AI62" i="5"/>
  <c r="AG62" i="5"/>
  <c r="AF62" i="5"/>
  <c r="AB62" i="5"/>
  <c r="Y62" i="5"/>
  <c r="P62" i="5"/>
  <c r="N62" i="5"/>
  <c r="I62" i="5"/>
  <c r="F62" i="5"/>
  <c r="M62" i="5" s="1"/>
  <c r="AI61" i="5"/>
  <c r="AG61" i="5"/>
  <c r="AB61" i="5"/>
  <c r="Y61" i="5"/>
  <c r="AF61" i="5" s="1"/>
  <c r="P61" i="5"/>
  <c r="N61" i="5"/>
  <c r="M61" i="5"/>
  <c r="I61" i="5"/>
  <c r="F61" i="5"/>
  <c r="AI60" i="5"/>
  <c r="AG60" i="5"/>
  <c r="AF60" i="5"/>
  <c r="AB60" i="5"/>
  <c r="Y60" i="5"/>
  <c r="P60" i="5"/>
  <c r="N60" i="5"/>
  <c r="I60" i="5"/>
  <c r="F60" i="5"/>
  <c r="M60" i="5" s="1"/>
  <c r="AI59" i="5"/>
  <c r="AG59" i="5"/>
  <c r="AB59" i="5"/>
  <c r="Y59" i="5"/>
  <c r="P59" i="5"/>
  <c r="N59" i="5"/>
  <c r="M59" i="5"/>
  <c r="I59" i="5"/>
  <c r="F59" i="5"/>
  <c r="AI58" i="5"/>
  <c r="AG58" i="5"/>
  <c r="AF58" i="5"/>
  <c r="AB58" i="5"/>
  <c r="Y58" i="5"/>
  <c r="P58" i="5"/>
  <c r="N58" i="5"/>
  <c r="I58" i="5"/>
  <c r="F58" i="5"/>
  <c r="M58" i="5" s="1"/>
  <c r="AI57" i="5"/>
  <c r="AG57" i="5"/>
  <c r="AB57" i="5"/>
  <c r="Y57" i="5"/>
  <c r="AF57" i="5" s="1"/>
  <c r="P57" i="5"/>
  <c r="N57" i="5"/>
  <c r="M57" i="5"/>
  <c r="I57" i="5"/>
  <c r="F57" i="5"/>
  <c r="AI56" i="5"/>
  <c r="AG56" i="5"/>
  <c r="AF56" i="5"/>
  <c r="AB56" i="5"/>
  <c r="Y56" i="5"/>
  <c r="P56" i="5"/>
  <c r="N56" i="5"/>
  <c r="I56" i="5"/>
  <c r="F56" i="5"/>
  <c r="M56" i="5" s="1"/>
  <c r="AI55" i="5"/>
  <c r="AG55" i="5"/>
  <c r="AB55" i="5"/>
  <c r="Y55" i="5"/>
  <c r="P55" i="5"/>
  <c r="N55" i="5"/>
  <c r="M55" i="5"/>
  <c r="I55" i="5"/>
  <c r="F55" i="5"/>
  <c r="AI54" i="5"/>
  <c r="AG54" i="5"/>
  <c r="AF54" i="5"/>
  <c r="AB54" i="5"/>
  <c r="Y54" i="5"/>
  <c r="P54" i="5"/>
  <c r="N54" i="5"/>
  <c r="I54" i="5"/>
  <c r="F54" i="5"/>
  <c r="M54" i="5" s="1"/>
  <c r="AI53" i="5"/>
  <c r="AG53" i="5"/>
  <c r="AB53" i="5"/>
  <c r="Y53" i="5"/>
  <c r="AF53" i="5" s="1"/>
  <c r="P53" i="5"/>
  <c r="N53" i="5"/>
  <c r="M53" i="5"/>
  <c r="I53" i="5"/>
  <c r="F53" i="5"/>
  <c r="AI52" i="5"/>
  <c r="AG52" i="5"/>
  <c r="AF52" i="5"/>
  <c r="AB52" i="5"/>
  <c r="Y52" i="5"/>
  <c r="P52" i="5"/>
  <c r="N52" i="5"/>
  <c r="I52" i="5"/>
  <c r="F52" i="5"/>
  <c r="M52" i="5" s="1"/>
  <c r="AI51" i="5"/>
  <c r="AG51" i="5"/>
  <c r="AB51" i="5"/>
  <c r="Y51" i="5"/>
  <c r="P51" i="5"/>
  <c r="N51" i="5"/>
  <c r="M51" i="5"/>
  <c r="I51" i="5"/>
  <c r="F51" i="5"/>
  <c r="AI50" i="5"/>
  <c r="AG50" i="5"/>
  <c r="AF50" i="5"/>
  <c r="AB50" i="5"/>
  <c r="Y50" i="5"/>
  <c r="P50" i="5"/>
  <c r="N50" i="5"/>
  <c r="I50" i="5"/>
  <c r="F50" i="5"/>
  <c r="M50" i="5" s="1"/>
  <c r="AI49" i="5"/>
  <c r="AG49" i="5"/>
  <c r="AB49" i="5"/>
  <c r="Y49" i="5"/>
  <c r="AF49" i="5" s="1"/>
  <c r="P49" i="5"/>
  <c r="N49" i="5"/>
  <c r="M49" i="5"/>
  <c r="I49" i="5"/>
  <c r="F49" i="5"/>
  <c r="AI48" i="5"/>
  <c r="AG48" i="5"/>
  <c r="AF48" i="5"/>
  <c r="AB48" i="5"/>
  <c r="Y48" i="5"/>
  <c r="P48" i="5"/>
  <c r="N48" i="5"/>
  <c r="I48" i="5"/>
  <c r="F48" i="5"/>
  <c r="M48" i="5" s="1"/>
  <c r="AI47" i="5"/>
  <c r="AG47" i="5"/>
  <c r="AB47" i="5"/>
  <c r="Y47" i="5"/>
  <c r="P47" i="5"/>
  <c r="N47" i="5"/>
  <c r="M47" i="5"/>
  <c r="I47" i="5"/>
  <c r="F47" i="5"/>
  <c r="AI46" i="5"/>
  <c r="AG46" i="5"/>
  <c r="AF46" i="5"/>
  <c r="AB46" i="5"/>
  <c r="Y46" i="5"/>
  <c r="P46" i="5"/>
  <c r="N46" i="5"/>
  <c r="I46" i="5"/>
  <c r="F46" i="5"/>
  <c r="M46" i="5" s="1"/>
  <c r="AI45" i="5"/>
  <c r="AG45" i="5"/>
  <c r="AB45" i="5"/>
  <c r="Y45" i="5"/>
  <c r="AF45" i="5" s="1"/>
  <c r="P45" i="5"/>
  <c r="N45" i="5"/>
  <c r="M45" i="5"/>
  <c r="I45" i="5"/>
  <c r="F45" i="5"/>
  <c r="AI44" i="5"/>
  <c r="AG44" i="5"/>
  <c r="AF44" i="5"/>
  <c r="AB44" i="5"/>
  <c r="Y44" i="5"/>
  <c r="P44" i="5"/>
  <c r="N44" i="5"/>
  <c r="I44" i="5"/>
  <c r="F44" i="5"/>
  <c r="M44" i="5" s="1"/>
  <c r="AI43" i="5"/>
  <c r="AG43" i="5"/>
  <c r="AB43" i="5"/>
  <c r="Y43" i="5"/>
  <c r="P43" i="5"/>
  <c r="N43" i="5"/>
  <c r="M43" i="5"/>
  <c r="I43" i="5"/>
  <c r="F43" i="5"/>
  <c r="AI42" i="5"/>
  <c r="AG42" i="5"/>
  <c r="AF42" i="5"/>
  <c r="AB42" i="5"/>
  <c r="Y42" i="5"/>
  <c r="P42" i="5"/>
  <c r="N42" i="5"/>
  <c r="I42" i="5"/>
  <c r="F42" i="5"/>
  <c r="M42" i="5" s="1"/>
  <c r="P41" i="5"/>
  <c r="N41" i="5"/>
  <c r="I41" i="5"/>
  <c r="F41" i="5"/>
  <c r="M41" i="5" s="1"/>
  <c r="AI33" i="5"/>
  <c r="AG33" i="5"/>
  <c r="AF33" i="5"/>
  <c r="AB33" i="5"/>
  <c r="Y33" i="5"/>
  <c r="P33" i="5"/>
  <c r="N33" i="5"/>
  <c r="M33" i="5"/>
  <c r="I33" i="5"/>
  <c r="F33" i="5"/>
  <c r="AI32" i="5"/>
  <c r="AG32" i="5"/>
  <c r="AB32" i="5"/>
  <c r="Y32" i="5"/>
  <c r="AF32" i="5" s="1"/>
  <c r="P32" i="5"/>
  <c r="N32" i="5"/>
  <c r="I32" i="5"/>
  <c r="F32" i="5"/>
  <c r="AI31" i="5"/>
  <c r="AG31" i="5"/>
  <c r="AF31" i="5"/>
  <c r="AB31" i="5"/>
  <c r="Y31" i="5"/>
  <c r="P31" i="5"/>
  <c r="N31" i="5"/>
  <c r="M31" i="5"/>
  <c r="I31" i="5"/>
  <c r="F31" i="5"/>
  <c r="AI30" i="5"/>
  <c r="AG30" i="5"/>
  <c r="AB30" i="5"/>
  <c r="Y30" i="5"/>
  <c r="AF30" i="5" s="1"/>
  <c r="P30" i="5"/>
  <c r="N30" i="5"/>
  <c r="I30" i="5"/>
  <c r="F30" i="5"/>
  <c r="M30" i="5" s="1"/>
  <c r="AI29" i="5"/>
  <c r="AG29" i="5"/>
  <c r="AF29" i="5"/>
  <c r="AB29" i="5"/>
  <c r="Y29" i="5"/>
  <c r="P29" i="5"/>
  <c r="N29" i="5"/>
  <c r="M29" i="5"/>
  <c r="I29" i="5"/>
  <c r="F29" i="5"/>
  <c r="AI28" i="5"/>
  <c r="AG28" i="5"/>
  <c r="AB28" i="5"/>
  <c r="Y28" i="5"/>
  <c r="AF28" i="5" s="1"/>
  <c r="P28" i="5"/>
  <c r="N28" i="5"/>
  <c r="I28" i="5"/>
  <c r="F28" i="5"/>
  <c r="AI27" i="5"/>
  <c r="AG27" i="5"/>
  <c r="AF27" i="5"/>
  <c r="AB27" i="5"/>
  <c r="Y27" i="5"/>
  <c r="P27" i="5"/>
  <c r="N27" i="5"/>
  <c r="M27" i="5"/>
  <c r="I27" i="5"/>
  <c r="F27" i="5"/>
  <c r="AI26" i="5"/>
  <c r="AG26" i="5"/>
  <c r="AB26" i="5"/>
  <c r="Y26" i="5"/>
  <c r="AF26" i="5" s="1"/>
  <c r="P26" i="5"/>
  <c r="N26" i="5"/>
  <c r="I26" i="5"/>
  <c r="F26" i="5"/>
  <c r="M26" i="5" s="1"/>
  <c r="AI25" i="5"/>
  <c r="AG25" i="5"/>
  <c r="AF25" i="5"/>
  <c r="AB25" i="5"/>
  <c r="Y25" i="5"/>
  <c r="P25" i="5"/>
  <c r="N25" i="5"/>
  <c r="M25" i="5"/>
  <c r="I25" i="5"/>
  <c r="F25" i="5"/>
  <c r="AI24" i="5"/>
  <c r="AG24" i="5"/>
  <c r="AB24" i="5"/>
  <c r="Y24" i="5"/>
  <c r="AF24" i="5" s="1"/>
  <c r="P24" i="5"/>
  <c r="N24" i="5"/>
  <c r="I24" i="5"/>
  <c r="F24" i="5"/>
  <c r="P23" i="5"/>
  <c r="N23" i="5"/>
  <c r="M23" i="5"/>
  <c r="I23" i="5"/>
  <c r="F23" i="5"/>
  <c r="P18" i="5"/>
  <c r="N18" i="5"/>
  <c r="M18" i="5"/>
  <c r="I18" i="5"/>
  <c r="F18" i="5"/>
  <c r="P17" i="5"/>
  <c r="N17" i="5"/>
  <c r="I17" i="5"/>
  <c r="F17" i="5"/>
  <c r="M17" i="5" s="1"/>
  <c r="AI16" i="5"/>
  <c r="AG16" i="5"/>
  <c r="AB16" i="5"/>
  <c r="Y16" i="5"/>
  <c r="AF16" i="5" s="1"/>
  <c r="P16" i="5"/>
  <c r="N16" i="5"/>
  <c r="M16" i="5"/>
  <c r="I16" i="5"/>
  <c r="F16" i="5"/>
  <c r="AI15" i="5"/>
  <c r="AG15" i="5"/>
  <c r="AF15" i="5"/>
  <c r="AB15" i="5"/>
  <c r="Y15" i="5"/>
  <c r="P15" i="5"/>
  <c r="N15" i="5"/>
  <c r="I15" i="5"/>
  <c r="F15" i="5"/>
  <c r="M15" i="5" s="1"/>
  <c r="AI14" i="5"/>
  <c r="AG14" i="5"/>
  <c r="AB14" i="5"/>
  <c r="Y14" i="5"/>
  <c r="P14" i="5"/>
  <c r="N14" i="5"/>
  <c r="M14" i="5"/>
  <c r="I14" i="5"/>
  <c r="F14" i="5"/>
  <c r="AI13" i="5"/>
  <c r="AG13" i="5"/>
  <c r="AF13" i="5"/>
  <c r="AB13" i="5"/>
  <c r="Y13" i="5"/>
  <c r="P13" i="5"/>
  <c r="N13" i="5"/>
  <c r="I13" i="5"/>
  <c r="F13" i="5"/>
  <c r="M13" i="5" s="1"/>
  <c r="AI12" i="5"/>
  <c r="AG12" i="5"/>
  <c r="AB12" i="5"/>
  <c r="Y12" i="5"/>
  <c r="AF12" i="5" s="1"/>
  <c r="P12" i="5"/>
  <c r="N12" i="5"/>
  <c r="M12" i="5"/>
  <c r="I12" i="5"/>
  <c r="F12" i="5"/>
  <c r="AI11" i="5"/>
  <c r="AG11" i="5"/>
  <c r="AF11" i="5"/>
  <c r="AB11" i="5"/>
  <c r="Y11" i="5"/>
  <c r="P11" i="5"/>
  <c r="N11" i="5"/>
  <c r="I11" i="5"/>
  <c r="F11" i="5"/>
  <c r="M11" i="5" s="1"/>
  <c r="AI10" i="5"/>
  <c r="AG10" i="5"/>
  <c r="AB10" i="5"/>
  <c r="Y10" i="5"/>
  <c r="P10" i="5"/>
  <c r="N10" i="5"/>
  <c r="M10" i="5"/>
  <c r="I10" i="5"/>
  <c r="F10" i="5"/>
  <c r="AI9" i="5"/>
  <c r="AG9" i="5"/>
  <c r="AF9" i="5"/>
  <c r="AB9" i="5"/>
  <c r="Y9" i="5"/>
  <c r="P9" i="5"/>
  <c r="N9" i="5"/>
  <c r="I9" i="5"/>
  <c r="F9" i="5"/>
  <c r="M9" i="5" s="1"/>
  <c r="AI8" i="5"/>
  <c r="AG8" i="5"/>
  <c r="AB8" i="5"/>
  <c r="Y8" i="5"/>
  <c r="AF8" i="5" s="1"/>
  <c r="P8" i="5"/>
  <c r="N8" i="5"/>
  <c r="M8" i="5"/>
  <c r="I8" i="5"/>
  <c r="F8" i="5"/>
  <c r="AI7" i="5"/>
  <c r="AG7" i="5"/>
  <c r="AF7" i="5"/>
  <c r="AB7" i="5"/>
  <c r="Y7" i="5"/>
  <c r="P7" i="5"/>
  <c r="N7" i="5"/>
  <c r="I7" i="5"/>
  <c r="F7" i="5"/>
  <c r="M7" i="5" s="1"/>
  <c r="P114" i="4"/>
  <c r="N114" i="4"/>
  <c r="I114" i="4"/>
  <c r="F114" i="4"/>
  <c r="P113" i="4"/>
  <c r="N113" i="4"/>
  <c r="M113" i="4"/>
  <c r="I113" i="4"/>
  <c r="F113" i="4"/>
  <c r="P112" i="4"/>
  <c r="N112" i="4"/>
  <c r="M112" i="4"/>
  <c r="I112" i="4"/>
  <c r="F112" i="4"/>
  <c r="P111" i="4"/>
  <c r="N111" i="4"/>
  <c r="I111" i="4"/>
  <c r="F111" i="4"/>
  <c r="M111" i="4" s="1"/>
  <c r="P110" i="4"/>
  <c r="N110" i="4"/>
  <c r="I110" i="4"/>
  <c r="F110" i="4"/>
  <c r="M110" i="4" s="1"/>
  <c r="P109" i="4"/>
  <c r="N109" i="4"/>
  <c r="M109" i="4"/>
  <c r="I109" i="4"/>
  <c r="F109" i="4"/>
  <c r="P108" i="4"/>
  <c r="N108" i="4"/>
  <c r="M108" i="4"/>
  <c r="I108" i="4"/>
  <c r="F108" i="4"/>
  <c r="P107" i="4"/>
  <c r="N107" i="4"/>
  <c r="I107" i="4"/>
  <c r="F107" i="4"/>
  <c r="M107" i="4" s="1"/>
  <c r="P99" i="4"/>
  <c r="N99" i="4"/>
  <c r="I99" i="4"/>
  <c r="F99" i="4"/>
  <c r="P98" i="4"/>
  <c r="N98" i="4"/>
  <c r="M98" i="4"/>
  <c r="I98" i="4"/>
  <c r="F98" i="4"/>
  <c r="P97" i="4"/>
  <c r="N97" i="4"/>
  <c r="M97" i="4"/>
  <c r="I97" i="4"/>
  <c r="F97" i="4"/>
  <c r="P96" i="4"/>
  <c r="N96" i="4"/>
  <c r="I96" i="4"/>
  <c r="F96" i="4"/>
  <c r="M96" i="4" s="1"/>
  <c r="P95" i="4"/>
  <c r="N95" i="4"/>
  <c r="I95" i="4"/>
  <c r="F95" i="4"/>
  <c r="M95" i="4" s="1"/>
  <c r="P94" i="4"/>
  <c r="N94" i="4"/>
  <c r="M94" i="4"/>
  <c r="I94" i="4"/>
  <c r="F94" i="4"/>
  <c r="P93" i="4"/>
  <c r="N93" i="4"/>
  <c r="M93" i="4"/>
  <c r="I93" i="4"/>
  <c r="F93" i="4"/>
  <c r="P92" i="4"/>
  <c r="N92" i="4"/>
  <c r="I92" i="4"/>
  <c r="F92" i="4"/>
  <c r="M92" i="4" s="1"/>
  <c r="P91" i="4"/>
  <c r="N91" i="4"/>
  <c r="I91" i="4"/>
  <c r="F91" i="4"/>
  <c r="P90" i="4"/>
  <c r="N90" i="4"/>
  <c r="M90" i="4"/>
  <c r="I90" i="4"/>
  <c r="F90" i="4"/>
  <c r="P89" i="4"/>
  <c r="N89" i="4"/>
  <c r="M89" i="4"/>
  <c r="I89" i="4"/>
  <c r="F89" i="4"/>
  <c r="P88" i="4"/>
  <c r="N88" i="4"/>
  <c r="I88" i="4"/>
  <c r="F88" i="4"/>
  <c r="M88" i="4" s="1"/>
  <c r="P87" i="4"/>
  <c r="N87" i="4"/>
  <c r="I87" i="4"/>
  <c r="F87" i="4"/>
  <c r="M87" i="4" s="1"/>
  <c r="P86" i="4"/>
  <c r="N86" i="4"/>
  <c r="M86" i="4"/>
  <c r="I86" i="4"/>
  <c r="F86" i="4"/>
  <c r="P85" i="4"/>
  <c r="N85" i="4"/>
  <c r="M85" i="4"/>
  <c r="I85" i="4"/>
  <c r="F85" i="4"/>
  <c r="P84" i="4"/>
  <c r="N84" i="4"/>
  <c r="I84" i="4"/>
  <c r="F84" i="4"/>
  <c r="M84" i="4" s="1"/>
  <c r="P83" i="4"/>
  <c r="N83" i="4"/>
  <c r="I83" i="4"/>
  <c r="F83" i="4"/>
  <c r="P82" i="4"/>
  <c r="N82" i="4"/>
  <c r="M82" i="4"/>
  <c r="I82" i="4"/>
  <c r="F82" i="4"/>
  <c r="P81" i="4"/>
  <c r="N81" i="4"/>
  <c r="M81" i="4"/>
  <c r="I81" i="4"/>
  <c r="F81" i="4"/>
  <c r="AI73" i="4"/>
  <c r="AG73" i="4"/>
  <c r="AB73" i="4"/>
  <c r="Y73" i="4"/>
  <c r="AF73" i="4" s="1"/>
  <c r="P73" i="4"/>
  <c r="N73" i="4"/>
  <c r="I73" i="4"/>
  <c r="F73" i="4"/>
  <c r="M73" i="4" s="1"/>
  <c r="AI72" i="4"/>
  <c r="AG72" i="4"/>
  <c r="AF72" i="4"/>
  <c r="AB72" i="4"/>
  <c r="Y72" i="4"/>
  <c r="P72" i="4"/>
  <c r="N72" i="4"/>
  <c r="M72" i="4"/>
  <c r="I72" i="4"/>
  <c r="F72" i="4"/>
  <c r="AI71" i="4"/>
  <c r="AG71" i="4"/>
  <c r="AB71" i="4"/>
  <c r="Y71" i="4"/>
  <c r="AF71" i="4" s="1"/>
  <c r="P71" i="4"/>
  <c r="N71" i="4"/>
  <c r="I71" i="4"/>
  <c r="F71" i="4"/>
  <c r="AI70" i="4"/>
  <c r="AG70" i="4"/>
  <c r="AF70" i="4"/>
  <c r="AB70" i="4"/>
  <c r="Y70" i="4"/>
  <c r="P70" i="4"/>
  <c r="N70" i="4"/>
  <c r="M70" i="4"/>
  <c r="I70" i="4"/>
  <c r="F70" i="4"/>
  <c r="AI69" i="4"/>
  <c r="AG69" i="4"/>
  <c r="AB69" i="4"/>
  <c r="Y69" i="4"/>
  <c r="AF69" i="4" s="1"/>
  <c r="P69" i="4"/>
  <c r="N69" i="4"/>
  <c r="I69" i="4"/>
  <c r="F69" i="4"/>
  <c r="M69" i="4" s="1"/>
  <c r="AI68" i="4"/>
  <c r="AG68" i="4"/>
  <c r="AF68" i="4"/>
  <c r="AB68" i="4"/>
  <c r="Y68" i="4"/>
  <c r="P68" i="4"/>
  <c r="N68" i="4"/>
  <c r="M68" i="4"/>
  <c r="I68" i="4"/>
  <c r="F68" i="4"/>
  <c r="AI67" i="4"/>
  <c r="AG67" i="4"/>
  <c r="AB67" i="4"/>
  <c r="Y67" i="4"/>
  <c r="AF67" i="4" s="1"/>
  <c r="P67" i="4"/>
  <c r="N67" i="4"/>
  <c r="I67" i="4"/>
  <c r="F67" i="4"/>
  <c r="AI66" i="4"/>
  <c r="AG66" i="4"/>
  <c r="AF66" i="4"/>
  <c r="AB66" i="4"/>
  <c r="Y66" i="4"/>
  <c r="P66" i="4"/>
  <c r="N66" i="4"/>
  <c r="M66" i="4"/>
  <c r="I66" i="4"/>
  <c r="F66" i="4"/>
  <c r="AI65" i="4"/>
  <c r="AG65" i="4"/>
  <c r="AB65" i="4"/>
  <c r="Y65" i="4"/>
  <c r="AF65" i="4" s="1"/>
  <c r="P65" i="4"/>
  <c r="N65" i="4"/>
  <c r="I65" i="4"/>
  <c r="F65" i="4"/>
  <c r="M65" i="4" s="1"/>
  <c r="AI64" i="4"/>
  <c r="AG64" i="4"/>
  <c r="AF64" i="4"/>
  <c r="AB64" i="4"/>
  <c r="Y64" i="4"/>
  <c r="P64" i="4"/>
  <c r="N64" i="4"/>
  <c r="M64" i="4"/>
  <c r="I64" i="4"/>
  <c r="F64" i="4"/>
  <c r="AI63" i="4"/>
  <c r="AG63" i="4"/>
  <c r="AB63" i="4"/>
  <c r="Y63" i="4"/>
  <c r="AF63" i="4" s="1"/>
  <c r="P63" i="4"/>
  <c r="N63" i="4"/>
  <c r="I63" i="4"/>
  <c r="F63" i="4"/>
  <c r="AI62" i="4"/>
  <c r="AG62" i="4"/>
  <c r="AF62" i="4"/>
  <c r="AB62" i="4"/>
  <c r="Y62" i="4"/>
  <c r="P62" i="4"/>
  <c r="N62" i="4"/>
  <c r="M62" i="4"/>
  <c r="I62" i="4"/>
  <c r="F62" i="4"/>
  <c r="AI61" i="4"/>
  <c r="AG61" i="4"/>
  <c r="AB61" i="4"/>
  <c r="Y61" i="4"/>
  <c r="AF61" i="4" s="1"/>
  <c r="P61" i="4"/>
  <c r="N61" i="4"/>
  <c r="I61" i="4"/>
  <c r="F61" i="4"/>
  <c r="M61" i="4" s="1"/>
  <c r="AI60" i="4"/>
  <c r="AG60" i="4"/>
  <c r="AF60" i="4"/>
  <c r="AB60" i="4"/>
  <c r="Y60" i="4"/>
  <c r="P60" i="4"/>
  <c r="N60" i="4"/>
  <c r="M60" i="4"/>
  <c r="I60" i="4"/>
  <c r="F60" i="4"/>
  <c r="AI59" i="4"/>
  <c r="AG59" i="4"/>
  <c r="AB59" i="4"/>
  <c r="Y59" i="4"/>
  <c r="AF59" i="4" s="1"/>
  <c r="P59" i="4"/>
  <c r="N59" i="4"/>
  <c r="I59" i="4"/>
  <c r="F59" i="4"/>
  <c r="AI58" i="4"/>
  <c r="AG58" i="4"/>
  <c r="AF58" i="4"/>
  <c r="AB58" i="4"/>
  <c r="Y58" i="4"/>
  <c r="P58" i="4"/>
  <c r="N58" i="4"/>
  <c r="M58" i="4"/>
  <c r="I58" i="4"/>
  <c r="F58" i="4"/>
  <c r="AI57" i="4"/>
  <c r="AG57" i="4"/>
  <c r="AB57" i="4"/>
  <c r="Y57" i="4"/>
  <c r="AF57" i="4" s="1"/>
  <c r="P57" i="4"/>
  <c r="N57" i="4"/>
  <c r="I57" i="4"/>
  <c r="F57" i="4"/>
  <c r="M57" i="4" s="1"/>
  <c r="AI56" i="4"/>
  <c r="AG56" i="4"/>
  <c r="AF56" i="4"/>
  <c r="AB56" i="4"/>
  <c r="Y56" i="4"/>
  <c r="P56" i="4"/>
  <c r="N56" i="4"/>
  <c r="M56" i="4"/>
  <c r="I56" i="4"/>
  <c r="F56" i="4"/>
  <c r="AI55" i="4"/>
  <c r="AG55" i="4"/>
  <c r="AB55" i="4"/>
  <c r="Y55" i="4"/>
  <c r="AF55" i="4" s="1"/>
  <c r="P55" i="4"/>
  <c r="N55" i="4"/>
  <c r="I55" i="4"/>
  <c r="F55" i="4"/>
  <c r="AI54" i="4"/>
  <c r="AG54" i="4"/>
  <c r="AF54" i="4"/>
  <c r="AB54" i="4"/>
  <c r="Y54" i="4"/>
  <c r="P54" i="4"/>
  <c r="N54" i="4"/>
  <c r="M54" i="4"/>
  <c r="I54" i="4"/>
  <c r="F54" i="4"/>
  <c r="AI53" i="4"/>
  <c r="AG53" i="4"/>
  <c r="AB53" i="4"/>
  <c r="Y53" i="4"/>
  <c r="AF53" i="4" s="1"/>
  <c r="P53" i="4"/>
  <c r="N53" i="4"/>
  <c r="I53" i="4"/>
  <c r="F53" i="4"/>
  <c r="M53" i="4" s="1"/>
  <c r="AI52" i="4"/>
  <c r="AG52" i="4"/>
  <c r="AF52" i="4"/>
  <c r="AB52" i="4"/>
  <c r="Y52" i="4"/>
  <c r="P52" i="4"/>
  <c r="N52" i="4"/>
  <c r="M52" i="4"/>
  <c r="I52" i="4"/>
  <c r="F52" i="4"/>
  <c r="AI51" i="4"/>
  <c r="AG51" i="4"/>
  <c r="AB51" i="4"/>
  <c r="Y51" i="4"/>
  <c r="AF51" i="4" s="1"/>
  <c r="P51" i="4"/>
  <c r="N51" i="4"/>
  <c r="I51" i="4"/>
  <c r="F51" i="4"/>
  <c r="AI50" i="4"/>
  <c r="AG50" i="4"/>
  <c r="AF50" i="4"/>
  <c r="AB50" i="4"/>
  <c r="Y50" i="4"/>
  <c r="P50" i="4"/>
  <c r="N50" i="4"/>
  <c r="M50" i="4"/>
  <c r="I50" i="4"/>
  <c r="F50" i="4"/>
  <c r="AI49" i="4"/>
  <c r="AG49" i="4"/>
  <c r="AB49" i="4"/>
  <c r="Y49" i="4"/>
  <c r="AF49" i="4" s="1"/>
  <c r="P49" i="4"/>
  <c r="N49" i="4"/>
  <c r="I49" i="4"/>
  <c r="F49" i="4"/>
  <c r="M49" i="4" s="1"/>
  <c r="AI48" i="4"/>
  <c r="AG48" i="4"/>
  <c r="AF48" i="4"/>
  <c r="AB48" i="4"/>
  <c r="Y48" i="4"/>
  <c r="P48" i="4"/>
  <c r="N48" i="4"/>
  <c r="M48" i="4"/>
  <c r="I48" i="4"/>
  <c r="F48" i="4"/>
  <c r="AI47" i="4"/>
  <c r="AG47" i="4"/>
  <c r="AB47" i="4"/>
  <c r="Y47" i="4"/>
  <c r="AF47" i="4" s="1"/>
  <c r="P47" i="4"/>
  <c r="N47" i="4"/>
  <c r="I47" i="4"/>
  <c r="F47" i="4"/>
  <c r="AI46" i="4"/>
  <c r="AG46" i="4"/>
  <c r="AF46" i="4"/>
  <c r="AB46" i="4"/>
  <c r="Y46" i="4"/>
  <c r="P46" i="4"/>
  <c r="N46" i="4"/>
  <c r="M46" i="4"/>
  <c r="I46" i="4"/>
  <c r="F46" i="4"/>
  <c r="AI45" i="4"/>
  <c r="AG45" i="4"/>
  <c r="AB45" i="4"/>
  <c r="Y45" i="4"/>
  <c r="AF45" i="4" s="1"/>
  <c r="P45" i="4"/>
  <c r="N45" i="4"/>
  <c r="I45" i="4"/>
  <c r="F45" i="4"/>
  <c r="M45" i="4" s="1"/>
  <c r="AI44" i="4"/>
  <c r="AG44" i="4"/>
  <c r="AF44" i="4"/>
  <c r="AB44" i="4"/>
  <c r="Y44" i="4"/>
  <c r="P44" i="4"/>
  <c r="N44" i="4"/>
  <c r="M44" i="4"/>
  <c r="I44" i="4"/>
  <c r="F44" i="4"/>
  <c r="AI43" i="4"/>
  <c r="AG43" i="4"/>
  <c r="AB43" i="4"/>
  <c r="Y43" i="4"/>
  <c r="AF43" i="4" s="1"/>
  <c r="P43" i="4"/>
  <c r="N43" i="4"/>
  <c r="I43" i="4"/>
  <c r="F43" i="4"/>
  <c r="AI42" i="4"/>
  <c r="AG42" i="4"/>
  <c r="AF42" i="4"/>
  <c r="AB42" i="4"/>
  <c r="Y42" i="4"/>
  <c r="P42" i="4"/>
  <c r="N42" i="4"/>
  <c r="M42" i="4"/>
  <c r="I42" i="4"/>
  <c r="F42" i="4"/>
  <c r="AI41" i="4"/>
  <c r="AG41" i="4"/>
  <c r="AB41" i="4"/>
  <c r="Y41" i="4"/>
  <c r="AF41" i="4" s="1"/>
  <c r="P41" i="4"/>
  <c r="N41" i="4"/>
  <c r="I41" i="4"/>
  <c r="F41" i="4"/>
  <c r="M41" i="4" s="1"/>
  <c r="P33" i="4"/>
  <c r="N33" i="4"/>
  <c r="I33" i="4"/>
  <c r="M33" i="4" s="1"/>
  <c r="F33" i="4"/>
  <c r="AI32" i="4"/>
  <c r="AG32" i="4"/>
  <c r="AF32" i="4"/>
  <c r="AB32" i="4"/>
  <c r="Y32" i="4"/>
  <c r="P32" i="4"/>
  <c r="N32" i="4"/>
  <c r="I32" i="4"/>
  <c r="F32" i="4"/>
  <c r="M32" i="4" s="1"/>
  <c r="AI31" i="4"/>
  <c r="AG31" i="4"/>
  <c r="AB31" i="4"/>
  <c r="Y31" i="4"/>
  <c r="P31" i="4"/>
  <c r="N31" i="4"/>
  <c r="M31" i="4"/>
  <c r="I31" i="4"/>
  <c r="F31" i="4"/>
  <c r="AI30" i="4"/>
  <c r="AG30" i="4"/>
  <c r="AF30" i="4"/>
  <c r="AB30" i="4"/>
  <c r="Y30" i="4"/>
  <c r="P30" i="4"/>
  <c r="N30" i="4"/>
  <c r="I30" i="4"/>
  <c r="F30" i="4"/>
  <c r="M30" i="4" s="1"/>
  <c r="AI29" i="4"/>
  <c r="AG29" i="4"/>
  <c r="AB29" i="4"/>
  <c r="Y29" i="4"/>
  <c r="AF29" i="4" s="1"/>
  <c r="P29" i="4"/>
  <c r="N29" i="4"/>
  <c r="I29" i="4"/>
  <c r="M29" i="4" s="1"/>
  <c r="F29" i="4"/>
  <c r="AI28" i="4"/>
  <c r="AG28" i="4"/>
  <c r="AF28" i="4"/>
  <c r="AB28" i="4"/>
  <c r="Y28" i="4"/>
  <c r="P28" i="4"/>
  <c r="N28" i="4"/>
  <c r="I28" i="4"/>
  <c r="F28" i="4"/>
  <c r="M28" i="4" s="1"/>
  <c r="AI27" i="4"/>
  <c r="AG27" i="4"/>
  <c r="AB27" i="4"/>
  <c r="Y27" i="4"/>
  <c r="P27" i="4"/>
  <c r="N27" i="4"/>
  <c r="M27" i="4"/>
  <c r="I27" i="4"/>
  <c r="F27" i="4"/>
  <c r="AI26" i="4"/>
  <c r="AG26" i="4"/>
  <c r="AF26" i="4"/>
  <c r="AB26" i="4"/>
  <c r="Y26" i="4"/>
  <c r="P26" i="4"/>
  <c r="N26" i="4"/>
  <c r="I26" i="4"/>
  <c r="F26" i="4"/>
  <c r="M26" i="4" s="1"/>
  <c r="AI25" i="4"/>
  <c r="AG25" i="4"/>
  <c r="AB25" i="4"/>
  <c r="Y25" i="4"/>
  <c r="AF25" i="4" s="1"/>
  <c r="P25" i="4"/>
  <c r="N25" i="4"/>
  <c r="I25" i="4"/>
  <c r="M25" i="4" s="1"/>
  <c r="F25" i="4"/>
  <c r="AI24" i="4"/>
  <c r="AG24" i="4"/>
  <c r="AF24" i="4"/>
  <c r="AB24" i="4"/>
  <c r="Y24" i="4"/>
  <c r="P24" i="4"/>
  <c r="N24" i="4"/>
  <c r="I24" i="4"/>
  <c r="F24" i="4"/>
  <c r="M24" i="4" s="1"/>
  <c r="AI23" i="4"/>
  <c r="AG23" i="4"/>
  <c r="AB23" i="4"/>
  <c r="Y23" i="4"/>
  <c r="P23" i="4"/>
  <c r="N23" i="4"/>
  <c r="M23" i="4"/>
  <c r="I23" i="4"/>
  <c r="F23" i="4"/>
  <c r="P18" i="4"/>
  <c r="N18" i="4"/>
  <c r="M18" i="4"/>
  <c r="I18" i="4"/>
  <c r="F18" i="4"/>
  <c r="P17" i="4"/>
  <c r="N17" i="4"/>
  <c r="I17" i="4"/>
  <c r="F17" i="4"/>
  <c r="M17" i="4" s="1"/>
  <c r="AI16" i="4"/>
  <c r="AG16" i="4"/>
  <c r="AB16" i="4"/>
  <c r="Y16" i="4"/>
  <c r="AF16" i="4" s="1"/>
  <c r="P16" i="4"/>
  <c r="N16" i="4"/>
  <c r="I16" i="4"/>
  <c r="M16" i="4" s="1"/>
  <c r="F16" i="4"/>
  <c r="AI15" i="4"/>
  <c r="AG15" i="4"/>
  <c r="AF15" i="4"/>
  <c r="AB15" i="4"/>
  <c r="Y15" i="4"/>
  <c r="P15" i="4"/>
  <c r="N15" i="4"/>
  <c r="I15" i="4"/>
  <c r="F15" i="4"/>
  <c r="M15" i="4" s="1"/>
  <c r="AI14" i="4"/>
  <c r="AG14" i="4"/>
  <c r="AB14" i="4"/>
  <c r="Y14" i="4"/>
  <c r="P14" i="4"/>
  <c r="N14" i="4"/>
  <c r="M14" i="4"/>
  <c r="I14" i="4"/>
  <c r="F14" i="4"/>
  <c r="AI13" i="4"/>
  <c r="AG13" i="4"/>
  <c r="AF13" i="4"/>
  <c r="AB13" i="4"/>
  <c r="Y13" i="4"/>
  <c r="P13" i="4"/>
  <c r="N13" i="4"/>
  <c r="I13" i="4"/>
  <c r="F13" i="4"/>
  <c r="M13" i="4" s="1"/>
  <c r="AI12" i="4"/>
  <c r="AG12" i="4"/>
  <c r="AB12" i="4"/>
  <c r="Y12" i="4"/>
  <c r="AF12" i="4" s="1"/>
  <c r="P12" i="4"/>
  <c r="N12" i="4"/>
  <c r="I12" i="4"/>
  <c r="M12" i="4" s="1"/>
  <c r="F12" i="4"/>
  <c r="AI11" i="4"/>
  <c r="AG11" i="4"/>
  <c r="AF11" i="4"/>
  <c r="AB11" i="4"/>
  <c r="Y11" i="4"/>
  <c r="P11" i="4"/>
  <c r="N11" i="4"/>
  <c r="I11" i="4"/>
  <c r="F11" i="4"/>
  <c r="M11" i="4" s="1"/>
  <c r="AI10" i="4"/>
  <c r="AG10" i="4"/>
  <c r="AB10" i="4"/>
  <c r="Y10" i="4"/>
  <c r="P10" i="4"/>
  <c r="N10" i="4"/>
  <c r="M10" i="4"/>
  <c r="I10" i="4"/>
  <c r="F10" i="4"/>
  <c r="AI9" i="4"/>
  <c r="AG9" i="4"/>
  <c r="AF9" i="4"/>
  <c r="AB9" i="4"/>
  <c r="Y9" i="4"/>
  <c r="P9" i="4"/>
  <c r="N9" i="4"/>
  <c r="I9" i="4"/>
  <c r="F9" i="4"/>
  <c r="M9" i="4" s="1"/>
  <c r="AI8" i="4"/>
  <c r="AG8" i="4"/>
  <c r="AB8" i="4"/>
  <c r="Y8" i="4"/>
  <c r="AF8" i="4" s="1"/>
  <c r="P8" i="4"/>
  <c r="N8" i="4"/>
  <c r="I8" i="4"/>
  <c r="M8" i="4" s="1"/>
  <c r="F8" i="4"/>
  <c r="AI7" i="4"/>
  <c r="AG7" i="4"/>
  <c r="AF7" i="4"/>
  <c r="AB7" i="4"/>
  <c r="Y7" i="4"/>
  <c r="P7" i="4"/>
  <c r="N7" i="4"/>
  <c r="I7" i="4"/>
  <c r="F7" i="4"/>
  <c r="M7" i="4" s="1"/>
  <c r="P114" i="3"/>
  <c r="N114" i="3"/>
  <c r="I114" i="3"/>
  <c r="F114" i="3"/>
  <c r="P113" i="3"/>
  <c r="N113" i="3"/>
  <c r="M113" i="3"/>
  <c r="I113" i="3"/>
  <c r="F113" i="3"/>
  <c r="P112" i="3"/>
  <c r="N112" i="3"/>
  <c r="M112" i="3"/>
  <c r="I112" i="3"/>
  <c r="F112" i="3"/>
  <c r="P111" i="3"/>
  <c r="N111" i="3"/>
  <c r="I111" i="3"/>
  <c r="F111" i="3"/>
  <c r="M111" i="3" s="1"/>
  <c r="P110" i="3"/>
  <c r="N110" i="3"/>
  <c r="I110" i="3"/>
  <c r="F110" i="3"/>
  <c r="M110" i="3" s="1"/>
  <c r="P109" i="3"/>
  <c r="N109" i="3"/>
  <c r="I109" i="3"/>
  <c r="M109" i="3" s="1"/>
  <c r="F109" i="3"/>
  <c r="P108" i="3"/>
  <c r="N108" i="3"/>
  <c r="M108" i="3"/>
  <c r="I108" i="3"/>
  <c r="F108" i="3"/>
  <c r="P107" i="3"/>
  <c r="N107" i="3"/>
  <c r="I107" i="3"/>
  <c r="F107" i="3"/>
  <c r="M107" i="3" s="1"/>
  <c r="P99" i="3"/>
  <c r="N99" i="3"/>
  <c r="I99" i="3"/>
  <c r="F99" i="3"/>
  <c r="P98" i="3"/>
  <c r="N98" i="3"/>
  <c r="M98" i="3"/>
  <c r="I98" i="3"/>
  <c r="F98" i="3"/>
  <c r="P97" i="3"/>
  <c r="N97" i="3"/>
  <c r="M97" i="3"/>
  <c r="I97" i="3"/>
  <c r="F97" i="3"/>
  <c r="P96" i="3"/>
  <c r="N96" i="3"/>
  <c r="I96" i="3"/>
  <c r="F96" i="3"/>
  <c r="M96" i="3" s="1"/>
  <c r="P95" i="3"/>
  <c r="N95" i="3"/>
  <c r="I95" i="3"/>
  <c r="F95" i="3"/>
  <c r="M95" i="3" s="1"/>
  <c r="P94" i="3"/>
  <c r="N94" i="3"/>
  <c r="I94" i="3"/>
  <c r="M94" i="3" s="1"/>
  <c r="F94" i="3"/>
  <c r="P93" i="3"/>
  <c r="N93" i="3"/>
  <c r="M93" i="3"/>
  <c r="I93" i="3"/>
  <c r="F93" i="3"/>
  <c r="P92" i="3"/>
  <c r="N92" i="3"/>
  <c r="I92" i="3"/>
  <c r="F92" i="3"/>
  <c r="M92" i="3" s="1"/>
  <c r="P91" i="3"/>
  <c r="N91" i="3"/>
  <c r="I91" i="3"/>
  <c r="F91" i="3"/>
  <c r="P90" i="3"/>
  <c r="N90" i="3"/>
  <c r="M90" i="3"/>
  <c r="I90" i="3"/>
  <c r="F90" i="3"/>
  <c r="P89" i="3"/>
  <c r="N89" i="3"/>
  <c r="M89" i="3"/>
  <c r="I89" i="3"/>
  <c r="F89" i="3"/>
  <c r="P88" i="3"/>
  <c r="N88" i="3"/>
  <c r="I88" i="3"/>
  <c r="F88" i="3"/>
  <c r="M88" i="3" s="1"/>
  <c r="P87" i="3"/>
  <c r="N87" i="3"/>
  <c r="I87" i="3"/>
  <c r="F87" i="3"/>
  <c r="M87" i="3" s="1"/>
  <c r="P86" i="3"/>
  <c r="N86" i="3"/>
  <c r="I86" i="3"/>
  <c r="M86" i="3" s="1"/>
  <c r="F86" i="3"/>
  <c r="P85" i="3"/>
  <c r="N85" i="3"/>
  <c r="M85" i="3"/>
  <c r="I85" i="3"/>
  <c r="F85" i="3"/>
  <c r="P84" i="3"/>
  <c r="N84" i="3"/>
  <c r="I84" i="3"/>
  <c r="F84" i="3"/>
  <c r="M84" i="3" s="1"/>
  <c r="P83" i="3"/>
  <c r="N83" i="3"/>
  <c r="I83" i="3"/>
  <c r="F83" i="3"/>
  <c r="P82" i="3"/>
  <c r="N82" i="3"/>
  <c r="M82" i="3"/>
  <c r="I82" i="3"/>
  <c r="F82" i="3"/>
  <c r="P81" i="3"/>
  <c r="N81" i="3"/>
  <c r="M81" i="3"/>
  <c r="I81" i="3"/>
  <c r="F81" i="3"/>
  <c r="AI73" i="3"/>
  <c r="AG73" i="3"/>
  <c r="AB73" i="3"/>
  <c r="Y73" i="3"/>
  <c r="AF73" i="3" s="1"/>
  <c r="P73" i="3"/>
  <c r="N73" i="3"/>
  <c r="I73" i="3"/>
  <c r="F73" i="3"/>
  <c r="M73" i="3" s="1"/>
  <c r="AI72" i="3"/>
  <c r="AG72" i="3"/>
  <c r="AB72" i="3"/>
  <c r="AF72" i="3" s="1"/>
  <c r="Y72" i="3"/>
  <c r="P72" i="3"/>
  <c r="N72" i="3"/>
  <c r="M72" i="3"/>
  <c r="I72" i="3"/>
  <c r="F72" i="3"/>
  <c r="AI71" i="3"/>
  <c r="AG71" i="3"/>
  <c r="AB71" i="3"/>
  <c r="Y71" i="3"/>
  <c r="AF71" i="3" s="1"/>
  <c r="P71" i="3"/>
  <c r="N71" i="3"/>
  <c r="I71" i="3"/>
  <c r="F71" i="3"/>
  <c r="AI70" i="3"/>
  <c r="AG70" i="3"/>
  <c r="AF70" i="3"/>
  <c r="AB70" i="3"/>
  <c r="Y70" i="3"/>
  <c r="P70" i="3"/>
  <c r="N70" i="3"/>
  <c r="M70" i="3"/>
  <c r="I70" i="3"/>
  <c r="F70" i="3"/>
  <c r="AI69" i="3"/>
  <c r="AG69" i="3"/>
  <c r="AB69" i="3"/>
  <c r="Y69" i="3"/>
  <c r="AF69" i="3" s="1"/>
  <c r="P69" i="3"/>
  <c r="N69" i="3"/>
  <c r="I69" i="3"/>
  <c r="F69" i="3"/>
  <c r="M69" i="3" s="1"/>
  <c r="AI68" i="3"/>
  <c r="AG68" i="3"/>
  <c r="AB68" i="3"/>
  <c r="AF68" i="3" s="1"/>
  <c r="Y68" i="3"/>
  <c r="P68" i="3"/>
  <c r="N68" i="3"/>
  <c r="M68" i="3"/>
  <c r="I68" i="3"/>
  <c r="F68" i="3"/>
  <c r="AI67" i="3"/>
  <c r="AG67" i="3"/>
  <c r="AB67" i="3"/>
  <c r="Y67" i="3"/>
  <c r="AF67" i="3" s="1"/>
  <c r="P67" i="3"/>
  <c r="N67" i="3"/>
  <c r="I67" i="3"/>
  <c r="F67" i="3"/>
  <c r="AI66" i="3"/>
  <c r="AG66" i="3"/>
  <c r="AF66" i="3"/>
  <c r="AB66" i="3"/>
  <c r="Y66" i="3"/>
  <c r="P66" i="3"/>
  <c r="N66" i="3"/>
  <c r="M66" i="3"/>
  <c r="I66" i="3"/>
  <c r="F66" i="3"/>
  <c r="AI65" i="3"/>
  <c r="AG65" i="3"/>
  <c r="AB65" i="3"/>
  <c r="Y65" i="3"/>
  <c r="AF65" i="3" s="1"/>
  <c r="P65" i="3"/>
  <c r="N65" i="3"/>
  <c r="I65" i="3"/>
  <c r="F65" i="3"/>
  <c r="M65" i="3" s="1"/>
  <c r="AI64" i="3"/>
  <c r="AG64" i="3"/>
  <c r="AB64" i="3"/>
  <c r="AF64" i="3" s="1"/>
  <c r="Y64" i="3"/>
  <c r="P64" i="3"/>
  <c r="N64" i="3"/>
  <c r="M64" i="3"/>
  <c r="I64" i="3"/>
  <c r="F64" i="3"/>
  <c r="AI63" i="3"/>
  <c r="AG63" i="3"/>
  <c r="AB63" i="3"/>
  <c r="Y63" i="3"/>
  <c r="AF63" i="3" s="1"/>
  <c r="P63" i="3"/>
  <c r="N63" i="3"/>
  <c r="I63" i="3"/>
  <c r="F63" i="3"/>
  <c r="AI62" i="3"/>
  <c r="AG62" i="3"/>
  <c r="AF62" i="3"/>
  <c r="AB62" i="3"/>
  <c r="Y62" i="3"/>
  <c r="P62" i="3"/>
  <c r="N62" i="3"/>
  <c r="M62" i="3"/>
  <c r="I62" i="3"/>
  <c r="F62" i="3"/>
  <c r="AI61" i="3"/>
  <c r="AG61" i="3"/>
  <c r="AB61" i="3"/>
  <c r="Y61" i="3"/>
  <c r="AF61" i="3" s="1"/>
  <c r="P61" i="3"/>
  <c r="N61" i="3"/>
  <c r="I61" i="3"/>
  <c r="F61" i="3"/>
  <c r="M61" i="3" s="1"/>
  <c r="AI60" i="3"/>
  <c r="AG60" i="3"/>
  <c r="AB60" i="3"/>
  <c r="AF60" i="3" s="1"/>
  <c r="Y60" i="3"/>
  <c r="P60" i="3"/>
  <c r="N60" i="3"/>
  <c r="M60" i="3"/>
  <c r="I60" i="3"/>
  <c r="F60" i="3"/>
  <c r="AI59" i="3"/>
  <c r="AG59" i="3"/>
  <c r="AB59" i="3"/>
  <c r="Y59" i="3"/>
  <c r="AF59" i="3" s="1"/>
  <c r="P59" i="3"/>
  <c r="N59" i="3"/>
  <c r="I59" i="3"/>
  <c r="F59" i="3"/>
  <c r="AI58" i="3"/>
  <c r="AG58" i="3"/>
  <c r="AF58" i="3"/>
  <c r="AB58" i="3"/>
  <c r="Y58" i="3"/>
  <c r="P58" i="3"/>
  <c r="N58" i="3"/>
  <c r="M58" i="3"/>
  <c r="I58" i="3"/>
  <c r="F58" i="3"/>
  <c r="AI57" i="3"/>
  <c r="AG57" i="3"/>
  <c r="AB57" i="3"/>
  <c r="Y57" i="3"/>
  <c r="AF57" i="3" s="1"/>
  <c r="P57" i="3"/>
  <c r="N57" i="3"/>
  <c r="I57" i="3"/>
  <c r="F57" i="3"/>
  <c r="M57" i="3" s="1"/>
  <c r="AI56" i="3"/>
  <c r="AG56" i="3"/>
  <c r="AB56" i="3"/>
  <c r="AF56" i="3" s="1"/>
  <c r="Y56" i="3"/>
  <c r="P56" i="3"/>
  <c r="N56" i="3"/>
  <c r="M56" i="3"/>
  <c r="I56" i="3"/>
  <c r="F56" i="3"/>
  <c r="AI55" i="3"/>
  <c r="AG55" i="3"/>
  <c r="AB55" i="3"/>
  <c r="Y55" i="3"/>
  <c r="AF55" i="3" s="1"/>
  <c r="P55" i="3"/>
  <c r="N55" i="3"/>
  <c r="I55" i="3"/>
  <c r="F55" i="3"/>
  <c r="AI54" i="3"/>
  <c r="AG54" i="3"/>
  <c r="AF54" i="3"/>
  <c r="AB54" i="3"/>
  <c r="Y54" i="3"/>
  <c r="P54" i="3"/>
  <c r="N54" i="3"/>
  <c r="M54" i="3"/>
  <c r="I54" i="3"/>
  <c r="F54" i="3"/>
  <c r="AI53" i="3"/>
  <c r="AG53" i="3"/>
  <c r="AB53" i="3"/>
  <c r="Y53" i="3"/>
  <c r="AF53" i="3" s="1"/>
  <c r="P53" i="3"/>
  <c r="N53" i="3"/>
  <c r="I53" i="3"/>
  <c r="F53" i="3"/>
  <c r="M53" i="3" s="1"/>
  <c r="AI52" i="3"/>
  <c r="AG52" i="3"/>
  <c r="AB52" i="3"/>
  <c r="AF52" i="3" s="1"/>
  <c r="Y52" i="3"/>
  <c r="P52" i="3"/>
  <c r="N52" i="3"/>
  <c r="M52" i="3"/>
  <c r="I52" i="3"/>
  <c r="F52" i="3"/>
  <c r="AI51" i="3"/>
  <c r="AG51" i="3"/>
  <c r="AB51" i="3"/>
  <c r="Y51" i="3"/>
  <c r="AF51" i="3" s="1"/>
  <c r="P51" i="3"/>
  <c r="N51" i="3"/>
  <c r="I51" i="3"/>
  <c r="F51" i="3"/>
  <c r="AI50" i="3"/>
  <c r="AG50" i="3"/>
  <c r="AF50" i="3"/>
  <c r="AB50" i="3"/>
  <c r="Y50" i="3"/>
  <c r="P50" i="3"/>
  <c r="N50" i="3"/>
  <c r="M50" i="3"/>
  <c r="I50" i="3"/>
  <c r="F50" i="3"/>
  <c r="AI49" i="3"/>
  <c r="AG49" i="3"/>
  <c r="AB49" i="3"/>
  <c r="Y49" i="3"/>
  <c r="AF49" i="3" s="1"/>
  <c r="P49" i="3"/>
  <c r="N49" i="3"/>
  <c r="I49" i="3"/>
  <c r="F49" i="3"/>
  <c r="M49" i="3" s="1"/>
  <c r="AI48" i="3"/>
  <c r="AG48" i="3"/>
  <c r="AB48" i="3"/>
  <c r="AF48" i="3" s="1"/>
  <c r="Y48" i="3"/>
  <c r="P48" i="3"/>
  <c r="N48" i="3"/>
  <c r="M48" i="3"/>
  <c r="I48" i="3"/>
  <c r="F48" i="3"/>
  <c r="AI47" i="3"/>
  <c r="AG47" i="3"/>
  <c r="AB47" i="3"/>
  <c r="Y47" i="3"/>
  <c r="AF47" i="3" s="1"/>
  <c r="P47" i="3"/>
  <c r="N47" i="3"/>
  <c r="I47" i="3"/>
  <c r="F47" i="3"/>
  <c r="AI46" i="3"/>
  <c r="AG46" i="3"/>
  <c r="AF46" i="3"/>
  <c r="AB46" i="3"/>
  <c r="Y46" i="3"/>
  <c r="P46" i="3"/>
  <c r="N46" i="3"/>
  <c r="M46" i="3"/>
  <c r="I46" i="3"/>
  <c r="F46" i="3"/>
  <c r="AI45" i="3"/>
  <c r="AG45" i="3"/>
  <c r="AB45" i="3"/>
  <c r="Y45" i="3"/>
  <c r="AF45" i="3" s="1"/>
  <c r="P45" i="3"/>
  <c r="N45" i="3"/>
  <c r="I45" i="3"/>
  <c r="F45" i="3"/>
  <c r="M45" i="3" s="1"/>
  <c r="AI44" i="3"/>
  <c r="AG44" i="3"/>
  <c r="AB44" i="3"/>
  <c r="AF44" i="3" s="1"/>
  <c r="Y44" i="3"/>
  <c r="P44" i="3"/>
  <c r="N44" i="3"/>
  <c r="M44" i="3"/>
  <c r="I44" i="3"/>
  <c r="F44" i="3"/>
  <c r="AI43" i="3"/>
  <c r="AG43" i="3"/>
  <c r="AB43" i="3"/>
  <c r="Y43" i="3"/>
  <c r="AF43" i="3" s="1"/>
  <c r="P43" i="3"/>
  <c r="N43" i="3"/>
  <c r="I43" i="3"/>
  <c r="F43" i="3"/>
  <c r="AI42" i="3"/>
  <c r="AG42" i="3"/>
  <c r="AF42" i="3"/>
  <c r="AB42" i="3"/>
  <c r="Y42" i="3"/>
  <c r="P42" i="3"/>
  <c r="N42" i="3"/>
  <c r="M42" i="3"/>
  <c r="I42" i="3"/>
  <c r="F42" i="3"/>
  <c r="AI41" i="3"/>
  <c r="AG41" i="3"/>
  <c r="AB41" i="3"/>
  <c r="Y41" i="3"/>
  <c r="AF41" i="3" s="1"/>
  <c r="P41" i="3"/>
  <c r="N41" i="3"/>
  <c r="I41" i="3"/>
  <c r="F41" i="3"/>
  <c r="M41" i="3" s="1"/>
  <c r="P33" i="3"/>
  <c r="N33" i="3"/>
  <c r="I33" i="3"/>
  <c r="M33" i="3" s="1"/>
  <c r="F33" i="3"/>
  <c r="AI32" i="3"/>
  <c r="AG32" i="3"/>
  <c r="AF32" i="3"/>
  <c r="AB32" i="3"/>
  <c r="Y32" i="3"/>
  <c r="P32" i="3"/>
  <c r="N32" i="3"/>
  <c r="I32" i="3"/>
  <c r="F32" i="3"/>
  <c r="M32" i="3" s="1"/>
  <c r="AI31" i="3"/>
  <c r="AG31" i="3"/>
  <c r="AB31" i="3"/>
  <c r="Y31" i="3"/>
  <c r="P31" i="3"/>
  <c r="N31" i="3"/>
  <c r="M31" i="3"/>
  <c r="I31" i="3"/>
  <c r="F31" i="3"/>
  <c r="AI30" i="3"/>
  <c r="AG30" i="3"/>
  <c r="AF30" i="3"/>
  <c r="AB30" i="3"/>
  <c r="Y30" i="3"/>
  <c r="P30" i="3"/>
  <c r="N30" i="3"/>
  <c r="I30" i="3"/>
  <c r="F30" i="3"/>
  <c r="M30" i="3" s="1"/>
  <c r="AI29" i="3"/>
  <c r="AG29" i="3"/>
  <c r="AB29" i="3"/>
  <c r="Y29" i="3"/>
  <c r="AF29" i="3" s="1"/>
  <c r="P29" i="3"/>
  <c r="N29" i="3"/>
  <c r="I29" i="3"/>
  <c r="M29" i="3" s="1"/>
  <c r="F29" i="3"/>
  <c r="AI28" i="3"/>
  <c r="AG28" i="3"/>
  <c r="AF28" i="3"/>
  <c r="AB28" i="3"/>
  <c r="Y28" i="3"/>
  <c r="P28" i="3"/>
  <c r="N28" i="3"/>
  <c r="I28" i="3"/>
  <c r="F28" i="3"/>
  <c r="M28" i="3" s="1"/>
  <c r="AI27" i="3"/>
  <c r="AG27" i="3"/>
  <c r="AB27" i="3"/>
  <c r="Y27" i="3"/>
  <c r="P27" i="3"/>
  <c r="N27" i="3"/>
  <c r="M27" i="3"/>
  <c r="I27" i="3"/>
  <c r="F27" i="3"/>
  <c r="AI26" i="3"/>
  <c r="AG26" i="3"/>
  <c r="AF26" i="3"/>
  <c r="AB26" i="3"/>
  <c r="Y26" i="3"/>
  <c r="P26" i="3"/>
  <c r="N26" i="3"/>
  <c r="I26" i="3"/>
  <c r="F26" i="3"/>
  <c r="M26" i="3" s="1"/>
  <c r="AI25" i="3"/>
  <c r="AG25" i="3"/>
  <c r="AB25" i="3"/>
  <c r="Y25" i="3"/>
  <c r="AF25" i="3" s="1"/>
  <c r="P25" i="3"/>
  <c r="N25" i="3"/>
  <c r="I25" i="3"/>
  <c r="M25" i="3" s="1"/>
  <c r="F25" i="3"/>
  <c r="AI24" i="3"/>
  <c r="AG24" i="3"/>
  <c r="AF24" i="3"/>
  <c r="AB24" i="3"/>
  <c r="Y24" i="3"/>
  <c r="P24" i="3"/>
  <c r="N24" i="3"/>
  <c r="I24" i="3"/>
  <c r="F24" i="3"/>
  <c r="M24" i="3" s="1"/>
  <c r="AI23" i="3"/>
  <c r="AG23" i="3"/>
  <c r="AB23" i="3"/>
  <c r="Y23" i="3"/>
  <c r="P23" i="3"/>
  <c r="N23" i="3"/>
  <c r="M23" i="3"/>
  <c r="I23" i="3"/>
  <c r="F23" i="3"/>
  <c r="P18" i="3"/>
  <c r="N18" i="3"/>
  <c r="M18" i="3"/>
  <c r="I18" i="3"/>
  <c r="F18" i="3"/>
  <c r="P17" i="3"/>
  <c r="N17" i="3"/>
  <c r="I17" i="3"/>
  <c r="F17" i="3"/>
  <c r="M17" i="3" s="1"/>
  <c r="AI16" i="3"/>
  <c r="AG16" i="3"/>
  <c r="AB16" i="3"/>
  <c r="Y16" i="3"/>
  <c r="AF16" i="3" s="1"/>
  <c r="P16" i="3"/>
  <c r="N16" i="3"/>
  <c r="I16" i="3"/>
  <c r="M16" i="3" s="1"/>
  <c r="F16" i="3"/>
  <c r="AI15" i="3"/>
  <c r="AG15" i="3"/>
  <c r="AF15" i="3"/>
  <c r="AB15" i="3"/>
  <c r="Y15" i="3"/>
  <c r="P15" i="3"/>
  <c r="N15" i="3"/>
  <c r="I15" i="3"/>
  <c r="F15" i="3"/>
  <c r="M15" i="3" s="1"/>
  <c r="AI14" i="3"/>
  <c r="AG14" i="3"/>
  <c r="AB14" i="3"/>
  <c r="Y14" i="3"/>
  <c r="P14" i="3"/>
  <c r="N14" i="3"/>
  <c r="M14" i="3"/>
  <c r="I14" i="3"/>
  <c r="F14" i="3"/>
  <c r="AI13" i="3"/>
  <c r="AG13" i="3"/>
  <c r="AF13" i="3"/>
  <c r="AB13" i="3"/>
  <c r="Y13" i="3"/>
  <c r="P13" i="3"/>
  <c r="N13" i="3"/>
  <c r="I13" i="3"/>
  <c r="F13" i="3"/>
  <c r="M13" i="3" s="1"/>
  <c r="AI12" i="3"/>
  <c r="AG12" i="3"/>
  <c r="AB12" i="3"/>
  <c r="Y12" i="3"/>
  <c r="AF12" i="3" s="1"/>
  <c r="P12" i="3"/>
  <c r="N12" i="3"/>
  <c r="I12" i="3"/>
  <c r="M12" i="3" s="1"/>
  <c r="F12" i="3"/>
  <c r="AI11" i="3"/>
  <c r="AG11" i="3"/>
  <c r="AF11" i="3"/>
  <c r="AB11" i="3"/>
  <c r="Y11" i="3"/>
  <c r="P11" i="3"/>
  <c r="N11" i="3"/>
  <c r="I11" i="3"/>
  <c r="F11" i="3"/>
  <c r="M11" i="3" s="1"/>
  <c r="AI10" i="3"/>
  <c r="AG10" i="3"/>
  <c r="AB10" i="3"/>
  <c r="Y10" i="3"/>
  <c r="P10" i="3"/>
  <c r="N10" i="3"/>
  <c r="M10" i="3"/>
  <c r="I10" i="3"/>
  <c r="F10" i="3"/>
  <c r="AI9" i="3"/>
  <c r="AG9" i="3"/>
  <c r="AF9" i="3"/>
  <c r="AB9" i="3"/>
  <c r="Y9" i="3"/>
  <c r="P9" i="3"/>
  <c r="N9" i="3"/>
  <c r="I9" i="3"/>
  <c r="F9" i="3"/>
  <c r="M9" i="3" s="1"/>
  <c r="AI8" i="3"/>
  <c r="AG8" i="3"/>
  <c r="AB8" i="3"/>
  <c r="Y8" i="3"/>
  <c r="AF8" i="3" s="1"/>
  <c r="P8" i="3"/>
  <c r="N8" i="3"/>
  <c r="I8" i="3"/>
  <c r="M8" i="3" s="1"/>
  <c r="F8" i="3"/>
  <c r="AI7" i="3"/>
  <c r="AG7" i="3"/>
  <c r="AF7" i="3"/>
  <c r="AB7" i="3"/>
  <c r="Y7" i="3"/>
  <c r="P7" i="3"/>
  <c r="N7" i="3"/>
  <c r="I7" i="3"/>
  <c r="F7" i="3"/>
  <c r="M7" i="3" s="1"/>
  <c r="P116" i="2"/>
  <c r="N116" i="2"/>
  <c r="I116" i="2"/>
  <c r="F116" i="2"/>
  <c r="P115" i="2"/>
  <c r="N115" i="2"/>
  <c r="M115" i="2"/>
  <c r="I115" i="2"/>
  <c r="F115" i="2"/>
  <c r="P114" i="2"/>
  <c r="N114" i="2"/>
  <c r="M114" i="2"/>
  <c r="I114" i="2"/>
  <c r="F114" i="2"/>
  <c r="P113" i="2"/>
  <c r="N113" i="2"/>
  <c r="I113" i="2"/>
  <c r="F113" i="2"/>
  <c r="M113" i="2" s="1"/>
  <c r="P112" i="2"/>
  <c r="N112" i="2"/>
  <c r="I112" i="2"/>
  <c r="F112" i="2"/>
  <c r="M112" i="2" s="1"/>
  <c r="P111" i="2"/>
  <c r="N111" i="2"/>
  <c r="I111" i="2"/>
  <c r="M111" i="2" s="1"/>
  <c r="F111" i="2"/>
  <c r="P110" i="2"/>
  <c r="N110" i="2"/>
  <c r="M110" i="2"/>
  <c r="I110" i="2"/>
  <c r="F110" i="2"/>
  <c r="P109" i="2"/>
  <c r="N109" i="2"/>
  <c r="I109" i="2"/>
  <c r="F109" i="2"/>
  <c r="M109" i="2" s="1"/>
  <c r="P99" i="2"/>
  <c r="N99" i="2"/>
  <c r="I99" i="2"/>
  <c r="F99" i="2"/>
  <c r="P98" i="2"/>
  <c r="N98" i="2"/>
  <c r="M98" i="2"/>
  <c r="I98" i="2"/>
  <c r="F98" i="2"/>
  <c r="P97" i="2"/>
  <c r="N97" i="2"/>
  <c r="M97" i="2"/>
  <c r="I97" i="2"/>
  <c r="F97" i="2"/>
  <c r="P96" i="2"/>
  <c r="N96" i="2"/>
  <c r="I96" i="2"/>
  <c r="F96" i="2"/>
  <c r="M96" i="2" s="1"/>
  <c r="P95" i="2"/>
  <c r="N95" i="2"/>
  <c r="I95" i="2"/>
  <c r="F95" i="2"/>
  <c r="M95" i="2" s="1"/>
  <c r="P94" i="2"/>
  <c r="N94" i="2"/>
  <c r="I94" i="2"/>
  <c r="M94" i="2" s="1"/>
  <c r="F94" i="2"/>
  <c r="P93" i="2"/>
  <c r="N93" i="2"/>
  <c r="M93" i="2"/>
  <c r="I93" i="2"/>
  <c r="F93" i="2"/>
  <c r="P92" i="2"/>
  <c r="N92" i="2"/>
  <c r="I92" i="2"/>
  <c r="F92" i="2"/>
  <c r="M92" i="2" s="1"/>
  <c r="P91" i="2"/>
  <c r="N91" i="2"/>
  <c r="I91" i="2"/>
  <c r="F91" i="2"/>
  <c r="P90" i="2"/>
  <c r="N90" i="2"/>
  <c r="M90" i="2"/>
  <c r="I90" i="2"/>
  <c r="F90" i="2"/>
  <c r="P89" i="2"/>
  <c r="N89" i="2"/>
  <c r="M89" i="2"/>
  <c r="I89" i="2"/>
  <c r="F89" i="2"/>
  <c r="P88" i="2"/>
  <c r="N88" i="2"/>
  <c r="I88" i="2"/>
  <c r="F88" i="2"/>
  <c r="M88" i="2" s="1"/>
  <c r="P87" i="2"/>
  <c r="N87" i="2"/>
  <c r="I87" i="2"/>
  <c r="F87" i="2"/>
  <c r="M87" i="2" s="1"/>
  <c r="P86" i="2"/>
  <c r="N86" i="2"/>
  <c r="I86" i="2"/>
  <c r="M86" i="2" s="1"/>
  <c r="F86" i="2"/>
  <c r="P85" i="2"/>
  <c r="N85" i="2"/>
  <c r="M85" i="2"/>
  <c r="I85" i="2"/>
  <c r="F85" i="2"/>
  <c r="P84" i="2"/>
  <c r="N84" i="2"/>
  <c r="I84" i="2"/>
  <c r="F84" i="2"/>
  <c r="M84" i="2" s="1"/>
  <c r="P83" i="2"/>
  <c r="N83" i="2"/>
  <c r="I83" i="2"/>
  <c r="F83" i="2"/>
  <c r="P82" i="2"/>
  <c r="N82" i="2"/>
  <c r="M82" i="2"/>
  <c r="I82" i="2"/>
  <c r="F82" i="2"/>
  <c r="P81" i="2"/>
  <c r="N81" i="2"/>
  <c r="M81" i="2"/>
  <c r="I81" i="2"/>
  <c r="F81" i="2"/>
  <c r="AI73" i="2"/>
  <c r="AG73" i="2"/>
  <c r="AB73" i="2"/>
  <c r="Y73" i="2"/>
  <c r="AF73" i="2" s="1"/>
  <c r="P73" i="2"/>
  <c r="N73" i="2"/>
  <c r="I73" i="2"/>
  <c r="F73" i="2"/>
  <c r="M73" i="2" s="1"/>
  <c r="AI72" i="2"/>
  <c r="AG72" i="2"/>
  <c r="AB72" i="2"/>
  <c r="AF72" i="2" s="1"/>
  <c r="Y72" i="2"/>
  <c r="P72" i="2"/>
  <c r="N72" i="2"/>
  <c r="M72" i="2"/>
  <c r="I72" i="2"/>
  <c r="F72" i="2"/>
  <c r="AI71" i="2"/>
  <c r="AG71" i="2"/>
  <c r="AB71" i="2"/>
  <c r="Y71" i="2"/>
  <c r="AF71" i="2" s="1"/>
  <c r="P71" i="2"/>
  <c r="N71" i="2"/>
  <c r="I71" i="2"/>
  <c r="F71" i="2"/>
  <c r="AI70" i="2"/>
  <c r="AG70" i="2"/>
  <c r="AF70" i="2"/>
  <c r="AB70" i="2"/>
  <c r="Y70" i="2"/>
  <c r="P70" i="2"/>
  <c r="N70" i="2"/>
  <c r="M70" i="2"/>
  <c r="I70" i="2"/>
  <c r="F70" i="2"/>
  <c r="AI69" i="2"/>
  <c r="AG69" i="2"/>
  <c r="AB69" i="2"/>
  <c r="Y69" i="2"/>
  <c r="AF69" i="2" s="1"/>
  <c r="P69" i="2"/>
  <c r="N69" i="2"/>
  <c r="I69" i="2"/>
  <c r="F69" i="2"/>
  <c r="M69" i="2" s="1"/>
  <c r="AI68" i="2"/>
  <c r="AG68" i="2"/>
  <c r="AB68" i="2"/>
  <c r="AF68" i="2" s="1"/>
  <c r="Y68" i="2"/>
  <c r="P68" i="2"/>
  <c r="N68" i="2"/>
  <c r="M68" i="2"/>
  <c r="I68" i="2"/>
  <c r="F68" i="2"/>
  <c r="AI67" i="2"/>
  <c r="AG67" i="2"/>
  <c r="AB67" i="2"/>
  <c r="Y67" i="2"/>
  <c r="AF67" i="2" s="1"/>
  <c r="P67" i="2"/>
  <c r="N67" i="2"/>
  <c r="I67" i="2"/>
  <c r="F67" i="2"/>
  <c r="AI66" i="2"/>
  <c r="AG66" i="2"/>
  <c r="AF66" i="2"/>
  <c r="AB66" i="2"/>
  <c r="Y66" i="2"/>
  <c r="P66" i="2"/>
  <c r="N66" i="2"/>
  <c r="M66" i="2"/>
  <c r="I66" i="2"/>
  <c r="F66" i="2"/>
  <c r="AI65" i="2"/>
  <c r="AG65" i="2"/>
  <c r="AB65" i="2"/>
  <c r="Y65" i="2"/>
  <c r="AF65" i="2" s="1"/>
  <c r="P65" i="2"/>
  <c r="N65" i="2"/>
  <c r="I65" i="2"/>
  <c r="F65" i="2"/>
  <c r="M65" i="2" s="1"/>
  <c r="AI64" i="2"/>
  <c r="AG64" i="2"/>
  <c r="AB64" i="2"/>
  <c r="AF64" i="2" s="1"/>
  <c r="Y64" i="2"/>
  <c r="P64" i="2"/>
  <c r="N64" i="2"/>
  <c r="M64" i="2"/>
  <c r="I64" i="2"/>
  <c r="F64" i="2"/>
  <c r="AI63" i="2"/>
  <c r="AG63" i="2"/>
  <c r="AB63" i="2"/>
  <c r="Y63" i="2"/>
  <c r="AF63" i="2" s="1"/>
  <c r="P63" i="2"/>
  <c r="N63" i="2"/>
  <c r="I63" i="2"/>
  <c r="F63" i="2"/>
  <c r="AI62" i="2"/>
  <c r="AG62" i="2"/>
  <c r="AF62" i="2"/>
  <c r="AB62" i="2"/>
  <c r="Y62" i="2"/>
  <c r="P62" i="2"/>
  <c r="N62" i="2"/>
  <c r="M62" i="2"/>
  <c r="I62" i="2"/>
  <c r="F62" i="2"/>
  <c r="AI61" i="2"/>
  <c r="AG61" i="2"/>
  <c r="AB61" i="2"/>
  <c r="Y61" i="2"/>
  <c r="AF61" i="2" s="1"/>
  <c r="P61" i="2"/>
  <c r="N61" i="2"/>
  <c r="I61" i="2"/>
  <c r="F61" i="2"/>
  <c r="M61" i="2" s="1"/>
  <c r="AI60" i="2"/>
  <c r="AG60" i="2"/>
  <c r="AB60" i="2"/>
  <c r="AF60" i="2" s="1"/>
  <c r="Y60" i="2"/>
  <c r="P60" i="2"/>
  <c r="N60" i="2"/>
  <c r="M60" i="2"/>
  <c r="I60" i="2"/>
  <c r="F60" i="2"/>
  <c r="AI59" i="2"/>
  <c r="AG59" i="2"/>
  <c r="AB59" i="2"/>
  <c r="Y59" i="2"/>
  <c r="AF59" i="2" s="1"/>
  <c r="P59" i="2"/>
  <c r="N59" i="2"/>
  <c r="I59" i="2"/>
  <c r="F59" i="2"/>
  <c r="AI58" i="2"/>
  <c r="AG58" i="2"/>
  <c r="AF58" i="2"/>
  <c r="AB58" i="2"/>
  <c r="Y58" i="2"/>
  <c r="P58" i="2"/>
  <c r="N58" i="2"/>
  <c r="M58" i="2"/>
  <c r="I58" i="2"/>
  <c r="F58" i="2"/>
  <c r="AI57" i="2"/>
  <c r="AG57" i="2"/>
  <c r="AB57" i="2"/>
  <c r="Y57" i="2"/>
  <c r="AF57" i="2" s="1"/>
  <c r="P57" i="2"/>
  <c r="N57" i="2"/>
  <c r="I57" i="2"/>
  <c r="F57" i="2"/>
  <c r="M57" i="2" s="1"/>
  <c r="AI56" i="2"/>
  <c r="AG56" i="2"/>
  <c r="AB56" i="2"/>
  <c r="AF56" i="2" s="1"/>
  <c r="Y56" i="2"/>
  <c r="P56" i="2"/>
  <c r="N56" i="2"/>
  <c r="M56" i="2"/>
  <c r="I56" i="2"/>
  <c r="F56" i="2"/>
  <c r="AI55" i="2"/>
  <c r="AG55" i="2"/>
  <c r="AB55" i="2"/>
  <c r="Y55" i="2"/>
  <c r="AF55" i="2" s="1"/>
  <c r="P55" i="2"/>
  <c r="N55" i="2"/>
  <c r="I55" i="2"/>
  <c r="F55" i="2"/>
  <c r="AI54" i="2"/>
  <c r="AG54" i="2"/>
  <c r="AF54" i="2"/>
  <c r="AB54" i="2"/>
  <c r="Y54" i="2"/>
  <c r="P54" i="2"/>
  <c r="N54" i="2"/>
  <c r="M54" i="2"/>
  <c r="I54" i="2"/>
  <c r="F54" i="2"/>
  <c r="AI53" i="2"/>
  <c r="AG53" i="2"/>
  <c r="AB53" i="2"/>
  <c r="Y53" i="2"/>
  <c r="AF53" i="2" s="1"/>
  <c r="P53" i="2"/>
  <c r="N53" i="2"/>
  <c r="I53" i="2"/>
  <c r="F53" i="2"/>
  <c r="M53" i="2" s="1"/>
  <c r="AI52" i="2"/>
  <c r="AG52" i="2"/>
  <c r="AB52" i="2"/>
  <c r="AF52" i="2" s="1"/>
  <c r="Y52" i="2"/>
  <c r="P52" i="2"/>
  <c r="N52" i="2"/>
  <c r="M52" i="2"/>
  <c r="I52" i="2"/>
  <c r="F52" i="2"/>
  <c r="AI51" i="2"/>
  <c r="AG51" i="2"/>
  <c r="AB51" i="2"/>
  <c r="Y51" i="2"/>
  <c r="AF51" i="2" s="1"/>
  <c r="P51" i="2"/>
  <c r="N51" i="2"/>
  <c r="I51" i="2"/>
  <c r="F51" i="2"/>
  <c r="AI50" i="2"/>
  <c r="AG50" i="2"/>
  <c r="AF50" i="2"/>
  <c r="AB50" i="2"/>
  <c r="Y50" i="2"/>
  <c r="P50" i="2"/>
  <c r="N50" i="2"/>
  <c r="M50" i="2"/>
  <c r="I50" i="2"/>
  <c r="F50" i="2"/>
  <c r="AI49" i="2"/>
  <c r="AG49" i="2"/>
  <c r="AB49" i="2"/>
  <c r="Y49" i="2"/>
  <c r="AF49" i="2" s="1"/>
  <c r="P49" i="2"/>
  <c r="N49" i="2"/>
  <c r="I49" i="2"/>
  <c r="F49" i="2"/>
  <c r="M49" i="2" s="1"/>
  <c r="AI48" i="2"/>
  <c r="AG48" i="2"/>
  <c r="AB48" i="2"/>
  <c r="AF48" i="2" s="1"/>
  <c r="Y48" i="2"/>
  <c r="P48" i="2"/>
  <c r="N48" i="2"/>
  <c r="M48" i="2"/>
  <c r="I48" i="2"/>
  <c r="F48" i="2"/>
  <c r="AI47" i="2"/>
  <c r="AG47" i="2"/>
  <c r="AB47" i="2"/>
  <c r="Y47" i="2"/>
  <c r="AF47" i="2" s="1"/>
  <c r="P47" i="2"/>
  <c r="N47" i="2"/>
  <c r="I47" i="2"/>
  <c r="F47" i="2"/>
  <c r="AI46" i="2"/>
  <c r="AG46" i="2"/>
  <c r="AF46" i="2"/>
  <c r="AB46" i="2"/>
  <c r="Y46" i="2"/>
  <c r="P46" i="2"/>
  <c r="N46" i="2"/>
  <c r="M46" i="2"/>
  <c r="I46" i="2"/>
  <c r="F46" i="2"/>
  <c r="AI45" i="2"/>
  <c r="AG45" i="2"/>
  <c r="AB45" i="2"/>
  <c r="Y45" i="2"/>
  <c r="AF45" i="2" s="1"/>
  <c r="P45" i="2"/>
  <c r="N45" i="2"/>
  <c r="I45" i="2"/>
  <c r="F45" i="2"/>
  <c r="M45" i="2" s="1"/>
  <c r="AI44" i="2"/>
  <c r="AG44" i="2"/>
  <c r="AB44" i="2"/>
  <c r="AF44" i="2" s="1"/>
  <c r="Y44" i="2"/>
  <c r="P44" i="2"/>
  <c r="N44" i="2"/>
  <c r="M44" i="2"/>
  <c r="I44" i="2"/>
  <c r="F44" i="2"/>
  <c r="AI43" i="2"/>
  <c r="AG43" i="2"/>
  <c r="AB43" i="2"/>
  <c r="Y43" i="2"/>
  <c r="AF43" i="2" s="1"/>
  <c r="P43" i="2"/>
  <c r="N43" i="2"/>
  <c r="I43" i="2"/>
  <c r="F43" i="2"/>
  <c r="AI42" i="2"/>
  <c r="AG42" i="2"/>
  <c r="AF42" i="2"/>
  <c r="AB42" i="2"/>
  <c r="Y42" i="2"/>
  <c r="P42" i="2"/>
  <c r="N42" i="2"/>
  <c r="M42" i="2"/>
  <c r="I42" i="2"/>
  <c r="F42" i="2"/>
  <c r="AI41" i="2"/>
  <c r="AG41" i="2"/>
  <c r="AB41" i="2"/>
  <c r="Y41" i="2"/>
  <c r="AF41" i="2" s="1"/>
  <c r="P41" i="2"/>
  <c r="N41" i="2"/>
  <c r="I41" i="2"/>
  <c r="F41" i="2"/>
  <c r="M41" i="2" s="1"/>
  <c r="P33" i="2"/>
  <c r="N33" i="2"/>
  <c r="I33" i="2"/>
  <c r="M33" i="2" s="1"/>
  <c r="F33" i="2"/>
  <c r="AI32" i="2"/>
  <c r="AG32" i="2"/>
  <c r="AF32" i="2"/>
  <c r="AB32" i="2"/>
  <c r="Y32" i="2"/>
  <c r="P32" i="2"/>
  <c r="N32" i="2"/>
  <c r="I32" i="2"/>
  <c r="F32" i="2"/>
  <c r="M32" i="2" s="1"/>
  <c r="AI31" i="2"/>
  <c r="AG31" i="2"/>
  <c r="AB31" i="2"/>
  <c r="Y31" i="2"/>
  <c r="P31" i="2"/>
  <c r="N31" i="2"/>
  <c r="M31" i="2"/>
  <c r="I31" i="2"/>
  <c r="F31" i="2"/>
  <c r="AI30" i="2"/>
  <c r="AG30" i="2"/>
  <c r="AF30" i="2"/>
  <c r="AB30" i="2"/>
  <c r="Y30" i="2"/>
  <c r="P30" i="2"/>
  <c r="N30" i="2"/>
  <c r="I30" i="2"/>
  <c r="F30" i="2"/>
  <c r="M30" i="2" s="1"/>
  <c r="AI29" i="2"/>
  <c r="AG29" i="2"/>
  <c r="AB29" i="2"/>
  <c r="Y29" i="2"/>
  <c r="AF29" i="2" s="1"/>
  <c r="P29" i="2"/>
  <c r="N29" i="2"/>
  <c r="I29" i="2"/>
  <c r="M29" i="2" s="1"/>
  <c r="F29" i="2"/>
  <c r="AI28" i="2"/>
  <c r="AG28" i="2"/>
  <c r="AF28" i="2"/>
  <c r="AB28" i="2"/>
  <c r="Y28" i="2"/>
  <c r="P28" i="2"/>
  <c r="N28" i="2"/>
  <c r="I28" i="2"/>
  <c r="F28" i="2"/>
  <c r="M28" i="2" s="1"/>
  <c r="AI27" i="2"/>
  <c r="AG27" i="2"/>
  <c r="AB27" i="2"/>
  <c r="Y27" i="2"/>
  <c r="P27" i="2"/>
  <c r="N27" i="2"/>
  <c r="M27" i="2"/>
  <c r="I27" i="2"/>
  <c r="F27" i="2"/>
  <c r="AI26" i="2"/>
  <c r="AG26" i="2"/>
  <c r="AF26" i="2"/>
  <c r="AB26" i="2"/>
  <c r="Y26" i="2"/>
  <c r="P26" i="2"/>
  <c r="N26" i="2"/>
  <c r="I26" i="2"/>
  <c r="F26" i="2"/>
  <c r="M26" i="2" s="1"/>
  <c r="AI25" i="2"/>
  <c r="AG25" i="2"/>
  <c r="AB25" i="2"/>
  <c r="Y25" i="2"/>
  <c r="AF25" i="2" s="1"/>
  <c r="P25" i="2"/>
  <c r="N25" i="2"/>
  <c r="I25" i="2"/>
  <c r="M25" i="2" s="1"/>
  <c r="F25" i="2"/>
  <c r="AI24" i="2"/>
  <c r="AG24" i="2"/>
  <c r="AF24" i="2"/>
  <c r="AB24" i="2"/>
  <c r="Y24" i="2"/>
  <c r="P24" i="2"/>
  <c r="N24" i="2"/>
  <c r="I24" i="2"/>
  <c r="F24" i="2"/>
  <c r="M24" i="2" s="1"/>
  <c r="AI23" i="2"/>
  <c r="AG23" i="2"/>
  <c r="AB23" i="2"/>
  <c r="Y23" i="2"/>
  <c r="P23" i="2"/>
  <c r="N23" i="2"/>
  <c r="M23" i="2"/>
  <c r="I23" i="2"/>
  <c r="F23" i="2"/>
  <c r="AI16" i="2"/>
  <c r="AG16" i="2"/>
  <c r="AF16" i="2"/>
  <c r="AB16" i="2"/>
  <c r="Y16" i="2"/>
  <c r="P16" i="2"/>
  <c r="N16" i="2"/>
  <c r="I16" i="2"/>
  <c r="F16" i="2"/>
  <c r="M16" i="2" s="1"/>
  <c r="AI15" i="2"/>
  <c r="AG15" i="2"/>
  <c r="AB15" i="2"/>
  <c r="Y15" i="2"/>
  <c r="AF15" i="2" s="1"/>
  <c r="P15" i="2"/>
  <c r="N15" i="2"/>
  <c r="I15" i="2"/>
  <c r="M15" i="2" s="1"/>
  <c r="F15" i="2"/>
  <c r="AI14" i="2"/>
  <c r="AG14" i="2"/>
  <c r="AF14" i="2"/>
  <c r="AB14" i="2"/>
  <c r="Y14" i="2"/>
  <c r="P14" i="2"/>
  <c r="N14" i="2"/>
  <c r="I14" i="2"/>
  <c r="F14" i="2"/>
  <c r="M14" i="2" s="1"/>
  <c r="AI13" i="2"/>
  <c r="AG13" i="2"/>
  <c r="AB13" i="2"/>
  <c r="Y13" i="2"/>
  <c r="P13" i="2"/>
  <c r="N13" i="2"/>
  <c r="M13" i="2"/>
  <c r="I13" i="2"/>
  <c r="F13" i="2"/>
  <c r="AI12" i="2"/>
  <c r="AG12" i="2"/>
  <c r="AF12" i="2"/>
  <c r="AB12" i="2"/>
  <c r="Y12" i="2"/>
  <c r="P12" i="2"/>
  <c r="N12" i="2"/>
  <c r="I12" i="2"/>
  <c r="F12" i="2"/>
  <c r="M12" i="2" s="1"/>
  <c r="AI11" i="2"/>
  <c r="AG11" i="2"/>
  <c r="AB11" i="2"/>
  <c r="Y11" i="2"/>
  <c r="AF11" i="2" s="1"/>
  <c r="P11" i="2"/>
  <c r="N11" i="2"/>
  <c r="I11" i="2"/>
  <c r="M11" i="2" s="1"/>
  <c r="F11" i="2"/>
  <c r="AI10" i="2"/>
  <c r="AG10" i="2"/>
  <c r="AF10" i="2"/>
  <c r="AB10" i="2"/>
  <c r="Y10" i="2"/>
  <c r="P10" i="2"/>
  <c r="N10" i="2"/>
  <c r="I10" i="2"/>
  <c r="F10" i="2"/>
  <c r="M10" i="2" s="1"/>
  <c r="AI9" i="2"/>
  <c r="AG9" i="2"/>
  <c r="AB9" i="2"/>
  <c r="Y9" i="2"/>
  <c r="P9" i="2"/>
  <c r="N9" i="2"/>
  <c r="M9" i="2"/>
  <c r="I9" i="2"/>
  <c r="F9" i="2"/>
  <c r="AI8" i="2"/>
  <c r="AG8" i="2"/>
  <c r="AF8" i="2"/>
  <c r="AB8" i="2"/>
  <c r="Y8" i="2"/>
  <c r="P8" i="2"/>
  <c r="N8" i="2"/>
  <c r="I8" i="2"/>
  <c r="F8" i="2"/>
  <c r="M8" i="2" s="1"/>
  <c r="AI7" i="2"/>
  <c r="AG7" i="2"/>
  <c r="AB7" i="2"/>
  <c r="Y7" i="2"/>
  <c r="AF7" i="2" s="1"/>
  <c r="P7" i="2"/>
  <c r="N7" i="2"/>
  <c r="I7" i="2"/>
  <c r="M7" i="2" s="1"/>
  <c r="F7" i="2"/>
  <c r="F21" i="1"/>
  <c r="E21" i="1"/>
  <c r="I21" i="1" s="1"/>
  <c r="F20" i="1"/>
  <c r="G20" i="1" s="1"/>
  <c r="J20" i="1" s="1"/>
  <c r="E20" i="1"/>
  <c r="I20" i="1" s="1"/>
  <c r="F19" i="1"/>
  <c r="G19" i="1" s="1"/>
  <c r="E19" i="1"/>
  <c r="I19" i="1" s="1"/>
  <c r="F18" i="1"/>
  <c r="G18" i="1" s="1"/>
  <c r="E18" i="1"/>
  <c r="I18" i="1" s="1"/>
  <c r="F17" i="1"/>
  <c r="G17" i="1" s="1"/>
  <c r="E17" i="1"/>
  <c r="I17" i="1" s="1"/>
  <c r="F16" i="1"/>
  <c r="E16" i="1"/>
  <c r="I16" i="1" s="1"/>
  <c r="F15" i="1"/>
  <c r="G15" i="1" s="1"/>
  <c r="J15" i="1" s="1"/>
  <c r="E15" i="1"/>
  <c r="I15" i="1" s="1"/>
  <c r="F14" i="1"/>
  <c r="E14" i="1"/>
  <c r="I14" i="1" s="1"/>
  <c r="F13" i="1"/>
  <c r="G13" i="1" s="1"/>
  <c r="E13" i="1"/>
  <c r="I13" i="1" s="1"/>
  <c r="F12" i="1"/>
  <c r="E12" i="1"/>
  <c r="I12" i="1" s="1"/>
  <c r="F11" i="1"/>
  <c r="G11" i="1" s="1"/>
  <c r="J11" i="1" s="1"/>
  <c r="E11" i="1"/>
  <c r="I11" i="1" s="1"/>
  <c r="H10" i="1"/>
  <c r="F10" i="1"/>
  <c r="E10" i="1"/>
  <c r="I10" i="1" s="1"/>
  <c r="F9" i="1"/>
  <c r="G9" i="1" s="1"/>
  <c r="E9" i="1"/>
  <c r="I9" i="1" s="1"/>
  <c r="F8" i="1"/>
  <c r="E8" i="1"/>
  <c r="I8" i="1" s="1"/>
  <c r="F7" i="1"/>
  <c r="G7" i="1" s="1"/>
  <c r="J7" i="1" s="1"/>
  <c r="E7" i="1"/>
  <c r="I7" i="1" s="1"/>
  <c r="H7" i="1"/>
  <c r="H6" i="1"/>
  <c r="F6" i="1"/>
  <c r="G6" i="1" s="1"/>
  <c r="E6" i="1"/>
  <c r="I6" i="1" s="1"/>
  <c r="F5" i="1"/>
  <c r="G5" i="1" s="1"/>
  <c r="E5" i="1"/>
  <c r="I5" i="1" s="1"/>
  <c r="F4" i="1"/>
  <c r="G4" i="1" s="1"/>
  <c r="E4" i="1"/>
  <c r="I4" i="1" s="1"/>
  <c r="F3" i="1"/>
  <c r="G3" i="1" s="1"/>
  <c r="E3" i="1"/>
  <c r="I3" i="1" s="1"/>
  <c r="H3" i="1"/>
  <c r="F2" i="1"/>
  <c r="G2" i="1" s="1"/>
  <c r="J2" i="1" s="1"/>
  <c r="E2" i="1"/>
  <c r="I2" i="1" s="1"/>
  <c r="H2" i="1"/>
  <c r="M11" i="6" l="1"/>
  <c r="G12" i="1"/>
  <c r="J12" i="1" s="1"/>
  <c r="G16" i="1"/>
  <c r="J16" i="1" s="1"/>
  <c r="G10" i="1"/>
  <c r="J10" i="1" s="1"/>
  <c r="J3" i="1"/>
  <c r="J4" i="1"/>
  <c r="J13" i="1"/>
  <c r="H52" i="1"/>
  <c r="H53" i="1"/>
  <c r="I52" i="1"/>
  <c r="I53" i="1"/>
  <c r="J5" i="1"/>
  <c r="G8" i="1"/>
  <c r="J8" i="1" s="1"/>
  <c r="G14" i="1"/>
  <c r="J14" i="1" s="1"/>
  <c r="G21" i="1"/>
  <c r="J21" i="1" s="1"/>
  <c r="J9" i="1"/>
  <c r="AF9" i="2"/>
  <c r="AF13" i="2"/>
  <c r="AF23" i="2"/>
  <c r="AF27" i="2"/>
  <c r="AF31" i="2"/>
  <c r="M43" i="2"/>
  <c r="M47" i="2"/>
  <c r="M51" i="2"/>
  <c r="M55" i="2"/>
  <c r="M59" i="2"/>
  <c r="M63" i="2"/>
  <c r="M67" i="2"/>
  <c r="M71" i="2"/>
  <c r="M83" i="2"/>
  <c r="M91" i="2"/>
  <c r="M99" i="2"/>
  <c r="M116" i="2"/>
  <c r="AF10" i="3"/>
  <c r="AF14" i="3"/>
  <c r="AF23" i="3"/>
  <c r="AF27" i="3"/>
  <c r="AF31" i="3"/>
  <c r="M43" i="3"/>
  <c r="M47" i="3"/>
  <c r="M51" i="3"/>
  <c r="M55" i="3"/>
  <c r="M59" i="3"/>
  <c r="M63" i="3"/>
  <c r="M67" i="3"/>
  <c r="M71" i="3"/>
  <c r="M83" i="3"/>
  <c r="M91" i="3"/>
  <c r="M99" i="3"/>
  <c r="J6" i="1"/>
  <c r="J19" i="1"/>
  <c r="M114" i="3"/>
  <c r="AF10" i="4"/>
  <c r="AF14" i="4"/>
  <c r="AF23" i="4"/>
  <c r="AF27" i="4"/>
  <c r="AF31" i="4"/>
  <c r="M43" i="4"/>
  <c r="M47" i="4"/>
  <c r="M51" i="4"/>
  <c r="M55" i="4"/>
  <c r="M59" i="4"/>
  <c r="M63" i="4"/>
  <c r="M67" i="4"/>
  <c r="M71" i="4"/>
  <c r="M83" i="4"/>
  <c r="M91" i="4"/>
  <c r="M99" i="4"/>
  <c r="M114" i="4"/>
  <c r="AF10" i="5"/>
  <c r="AF14" i="5"/>
  <c r="M24" i="5"/>
  <c r="M28" i="5"/>
  <c r="M32" i="5"/>
  <c r="AF43" i="5"/>
  <c r="AF47" i="5"/>
  <c r="AF51" i="5"/>
  <c r="AF55" i="5"/>
  <c r="AF59" i="5"/>
  <c r="AF63" i="5"/>
  <c r="AF67" i="5"/>
  <c r="AF71" i="5"/>
  <c r="M83" i="5"/>
  <c r="M91" i="5"/>
  <c r="M99" i="5"/>
  <c r="M114" i="5"/>
  <c r="M16" i="6"/>
  <c r="J53" i="1" l="1"/>
  <c r="J52" i="1"/>
</calcChain>
</file>

<file path=xl/sharedStrings.xml><?xml version="1.0" encoding="utf-8"?>
<sst xmlns="http://schemas.openxmlformats.org/spreadsheetml/2006/main" count="1770" uniqueCount="436">
  <si>
    <t>X</t>
  </si>
  <si>
    <t>Y</t>
  </si>
  <si>
    <t>Theta</t>
  </si>
  <si>
    <t>Dif x</t>
  </si>
  <si>
    <t>Dif y</t>
  </si>
  <si>
    <t>Dif theta</t>
  </si>
  <si>
    <t>Err X</t>
  </si>
  <si>
    <t>Err Y</t>
  </si>
  <si>
    <t>Err Theta</t>
  </si>
  <si>
    <t>Xreal</t>
  </si>
  <si>
    <t>Yreal</t>
  </si>
  <si>
    <t>Theta real</t>
  </si>
  <si>
    <t>Media</t>
  </si>
  <si>
    <t>Desv</t>
  </si>
  <si>
    <t>Accuracy</t>
  </si>
  <si>
    <t>Mapa Huge</t>
  </si>
  <si>
    <t>N=1%</t>
  </si>
  <si>
    <t>50 runs</t>
  </si>
  <si>
    <t>Real Map 5</t>
  </si>
  <si>
    <t>20 runs</t>
  </si>
  <si>
    <t>Pose</t>
  </si>
  <si>
    <t>Np</t>
  </si>
  <si>
    <t>It Max</t>
  </si>
  <si>
    <t>e_x(cells)</t>
  </si>
  <si>
    <t>e_x(cm)</t>
  </si>
  <si>
    <t>sig_x(cells)</t>
  </si>
  <si>
    <t>e_y(cells)</t>
  </si>
  <si>
    <t>e_y(cm)</t>
  </si>
  <si>
    <t>sig_y(cells)</t>
  </si>
  <si>
    <t>e_t(deg)</t>
  </si>
  <si>
    <t>sig_t(deg)</t>
  </si>
  <si>
    <t>e_d(cm)</t>
  </si>
  <si>
    <t>sig_d(cm)</t>
  </si>
  <si>
    <t>Fallos</t>
  </si>
  <si>
    <t>Success</t>
  </si>
  <si>
    <t>time(s)</t>
  </si>
  <si>
    <t>(750,50,90)</t>
  </si>
  <si>
    <t>(500,120,0)</t>
  </si>
  <si>
    <t>(600,130,180)</t>
  </si>
  <si>
    <t>(650,50,0)</t>
  </si>
  <si>
    <t>(860,60,0)</t>
  </si>
  <si>
    <t>(750,170,0)</t>
  </si>
  <si>
    <t>(682,153,3)</t>
  </si>
  <si>
    <t>(560,120,90)</t>
  </si>
  <si>
    <t>(805,245,0)</t>
  </si>
  <si>
    <t>(785,135,0)</t>
  </si>
  <si>
    <t>(230,30,0)</t>
  </si>
  <si>
    <t>(390,170,0)</t>
  </si>
  <si>
    <t>(190,33,0)</t>
  </si>
  <si>
    <t>(100,100,0)</t>
  </si>
  <si>
    <t>(568,84,3)</t>
  </si>
  <si>
    <t>(625,90,10)</t>
  </si>
  <si>
    <t>(120,25,0)</t>
  </si>
  <si>
    <t>Error vs. Gaussian Noise Level</t>
  </si>
  <si>
    <t>mapa total 1</t>
  </si>
  <si>
    <t>Intel Map 6</t>
  </si>
  <si>
    <t>Noise</t>
  </si>
  <si>
    <t>NP</t>
  </si>
  <si>
    <t>Success(%)</t>
  </si>
  <si>
    <t>(380,125,0)</t>
  </si>
  <si>
    <t>(320,120,10)</t>
  </si>
  <si>
    <t>(440,258,21)</t>
  </si>
  <si>
    <t>(75,520,3)</t>
  </si>
  <si>
    <t>(80,50,90)</t>
  </si>
  <si>
    <t>(122,120,15)</t>
  </si>
  <si>
    <t>(180,60,0)</t>
  </si>
  <si>
    <t>Comportamiento frente al aumento del ruido uniforme</t>
  </si>
  <si>
    <t>Mapa 1</t>
  </si>
  <si>
    <t>Intel Map</t>
  </si>
  <si>
    <t>Robot's pose</t>
  </si>
  <si>
    <t>Unif</t>
  </si>
  <si>
    <t>(60,50,0)</t>
  </si>
  <si>
    <t>Unmodeled obstacle</t>
  </si>
  <si>
    <t>(big)</t>
  </si>
  <si>
    <t>obstacle x=881</t>
  </si>
  <si>
    <t>mapar total 1</t>
  </si>
  <si>
    <t>Dist</t>
  </si>
  <si>
    <t>(811,60,0)</t>
  </si>
  <si>
    <t>(814,60,0)</t>
  </si>
  <si>
    <t>(817,60,0)</t>
  </si>
  <si>
    <t>(820,60,0)</t>
  </si>
  <si>
    <t>(823,60,0)</t>
  </si>
  <si>
    <t>(826,60,0)</t>
  </si>
  <si>
    <t>(829,60,0)</t>
  </si>
  <si>
    <t>(832,60,0)</t>
  </si>
  <si>
    <t>(835,60,0)</t>
  </si>
  <si>
    <t>(838,60,0)</t>
  </si>
  <si>
    <t>(841,60,0)</t>
  </si>
  <si>
    <t>(844,60,0)</t>
  </si>
  <si>
    <t>(847,60,0)</t>
  </si>
  <si>
    <t>(850,60,0)</t>
  </si>
  <si>
    <t>(853,60,0)</t>
  </si>
  <si>
    <t>(856,60,0)</t>
  </si>
  <si>
    <t>(859,60,0)</t>
  </si>
  <si>
    <t>(862,60,0)</t>
  </si>
  <si>
    <t>(865,60,0)</t>
  </si>
  <si>
    <t>Unmodeled obstacles</t>
  </si>
  <si>
    <t>(various)</t>
  </si>
  <si>
    <t>Obst #</t>
  </si>
  <si>
    <t>(55,55,0)</t>
  </si>
  <si>
    <t>Mapa Huge 4</t>
  </si>
  <si>
    <t>25 runs</t>
  </si>
  <si>
    <t>mapa 1</t>
  </si>
  <si>
    <t>Intel Map 5</t>
  </si>
  <si>
    <t>(380, 125, 0)</t>
  </si>
  <si>
    <t>Real Map</t>
  </si>
  <si>
    <t>mapa test 3</t>
  </si>
  <si>
    <t>Accuracy test</t>
  </si>
  <si>
    <t>Map 4</t>
  </si>
  <si>
    <t>KL</t>
  </si>
  <si>
    <t>DPD</t>
  </si>
  <si>
    <t>IS</t>
  </si>
  <si>
    <t>JS</t>
  </si>
  <si>
    <t>Success %</t>
  </si>
  <si>
    <t>1,69±0,97</t>
  </si>
  <si>
    <t>0,04±0,03</t>
  </si>
  <si>
    <t>1,72±1,27</t>
  </si>
  <si>
    <t>0,06±0,05</t>
  </si>
  <si>
    <t>1,99±1,13</t>
  </si>
  <si>
    <t>0,05±0,02</t>
  </si>
  <si>
    <t>2,46±1,02</t>
  </si>
  <si>
    <t>8,29±7,01</t>
  </si>
  <si>
    <t>0,16±0,47</t>
  </si>
  <si>
    <t>11,52±3,83</t>
  </si>
  <si>
    <t>0,09±0,06</t>
  </si>
  <si>
    <t>12,56±7,9</t>
  </si>
  <si>
    <t>0,09±0,84</t>
  </si>
  <si>
    <t>10,66±4,45</t>
  </si>
  <si>
    <t>0,18±0,18</t>
  </si>
  <si>
    <t>1,36±0,48</t>
  </si>
  <si>
    <t>0,00±0,01</t>
  </si>
  <si>
    <t>2,19±1,99</t>
  </si>
  <si>
    <t>0,07±0,10</t>
  </si>
  <si>
    <t>1,38±1,00</t>
  </si>
  <si>
    <t>0,03±0,08</t>
  </si>
  <si>
    <t>1,61±1,22</t>
  </si>
  <si>
    <t>0,05±0,09</t>
  </si>
  <si>
    <t>1,15±0,57</t>
  </si>
  <si>
    <t>0,02±0,03</t>
  </si>
  <si>
    <t>2,36±1,26</t>
  </si>
  <si>
    <t>0,08±0,06</t>
  </si>
  <si>
    <t>1,63±1,10</t>
  </si>
  <si>
    <t>3,11±1,20</t>
  </si>
  <si>
    <t>0,05±0,06</t>
  </si>
  <si>
    <t>6,24±1,81</t>
  </si>
  <si>
    <t>0,15±0,14</t>
  </si>
  <si>
    <t>6,11±2,51</t>
  </si>
  <si>
    <t>0,18±0,19</t>
  </si>
  <si>
    <t>6,10±0,99</t>
  </si>
  <si>
    <t>0,13±0,10</t>
  </si>
  <si>
    <t>7,08±1,07</t>
  </si>
  <si>
    <t>0,38±0,19</t>
  </si>
  <si>
    <t>5,86±1,30</t>
  </si>
  <si>
    <t>0,20±0,19</t>
  </si>
  <si>
    <t>9,40±2,46</t>
  </si>
  <si>
    <t>0,77±0,29</t>
  </si>
  <si>
    <t>9,40±1,71</t>
  </si>
  <si>
    <t>0,75±0,22</t>
  </si>
  <si>
    <t>9,08±2,43</t>
  </si>
  <si>
    <t>0,67±0,34</t>
  </si>
  <si>
    <t>2,87±0,91</t>
  </si>
  <si>
    <t>0,34±0,12</t>
  </si>
  <si>
    <t>5,69±4,35</t>
  </si>
  <si>
    <t>0,11±0,07</t>
  </si>
  <si>
    <t>3,51±3,18</t>
  </si>
  <si>
    <t>0,19±0,13</t>
  </si>
  <si>
    <t>4,76±4,56</t>
  </si>
  <si>
    <t>0,18±0,11</t>
  </si>
  <si>
    <t>12,64±2,29</t>
  </si>
  <si>
    <t>0,39±0,20</t>
  </si>
  <si>
    <t>11,93±3,02</t>
  </si>
  <si>
    <t>0,43±0,18</t>
  </si>
  <si>
    <t>10,78±4,83</t>
  </si>
  <si>
    <t>0,68±0,28</t>
  </si>
  <si>
    <t>13,80±2,95</t>
  </si>
  <si>
    <t>0,26±0,19</t>
  </si>
  <si>
    <t>11,82±11,47</t>
  </si>
  <si>
    <t>0,53±0,22</t>
  </si>
  <si>
    <t>130,2±11,94</t>
  </si>
  <si>
    <t>0,41±0,96</t>
  </si>
  <si>
    <t>17,25±6,71</t>
  </si>
  <si>
    <t>0,37±0,93</t>
  </si>
  <si>
    <t>19,60±10,68</t>
  </si>
  <si>
    <t>4,5±3,29</t>
  </si>
  <si>
    <t>11,3±31,74</t>
  </si>
  <si>
    <t>0,28±0,15</t>
  </si>
  <si>
    <t>10,15±3,34</t>
  </si>
  <si>
    <t>0,29±0,18</t>
  </si>
  <si>
    <t>12,29±2,11</t>
  </si>
  <si>
    <t>0,55±0,16</t>
  </si>
  <si>
    <t>11,04±1,67</t>
  </si>
  <si>
    <t>0,18±0,10</t>
  </si>
  <si>
    <t>Gaussian noise</t>
  </si>
  <si>
    <t>Pose (860,60,0)</t>
  </si>
  <si>
    <t>0,98±0,64</t>
  </si>
  <si>
    <t>0,86±062</t>
  </si>
  <si>
    <t>1,12±0,67</t>
  </si>
  <si>
    <t>1,12±0,54</t>
  </si>
  <si>
    <t>1,34±0,50</t>
  </si>
  <si>
    <t>2,17±2,04</t>
  </si>
  <si>
    <t>0,15±0,15</t>
  </si>
  <si>
    <t>1,29±1,02</t>
  </si>
  <si>
    <t>0,08±0,10</t>
  </si>
  <si>
    <t>1,60±0,62</t>
  </si>
  <si>
    <t>1,94±1,89</t>
  </si>
  <si>
    <t>0,04±0.06</t>
  </si>
  <si>
    <t>2,38±2,03</t>
  </si>
  <si>
    <t>0,14±0,19</t>
  </si>
  <si>
    <t>0,92±0,66</t>
  </si>
  <si>
    <t>1,38±1,06</t>
  </si>
  <si>
    <t>0,10±0,09</t>
  </si>
  <si>
    <t>1,43±0,67</t>
  </si>
  <si>
    <t>0,060,08</t>
  </si>
  <si>
    <t>3,53±2,04</t>
  </si>
  <si>
    <t>0,05±0,10</t>
  </si>
  <si>
    <t>1,67±1,46</t>
  </si>
  <si>
    <t>0,14±0,16</t>
  </si>
  <si>
    <t>1,67±1,40</t>
  </si>
  <si>
    <t>0,11±0,11</t>
  </si>
  <si>
    <t>1,91±1,74</t>
  </si>
  <si>
    <t>0,100,15</t>
  </si>
  <si>
    <t>2,12±1,72</t>
  </si>
  <si>
    <t>0,21±0,19</t>
  </si>
  <si>
    <t>2,26±0,84</t>
  </si>
  <si>
    <t>0,31±0,20</t>
  </si>
  <si>
    <t>1,81±1,40</t>
  </si>
  <si>
    <t>0,07±0,08</t>
  </si>
  <si>
    <t>1,72±2,24</t>
  </si>
  <si>
    <t>0,16±0,23</t>
  </si>
  <si>
    <t>2,21±1,61</t>
  </si>
  <si>
    <t>0,10±0,16</t>
  </si>
  <si>
    <t>2,32±1,91</t>
  </si>
  <si>
    <t>0,20±0,15</t>
  </si>
  <si>
    <t>3,54±2,95</t>
  </si>
  <si>
    <t>0,32±0,14</t>
  </si>
  <si>
    <t>2,30±2,23</t>
  </si>
  <si>
    <t>0,14±0,22</t>
  </si>
  <si>
    <t>2,79±1,50</t>
  </si>
  <si>
    <t>0,03±0,09</t>
  </si>
  <si>
    <t>1,74±0,98</t>
  </si>
  <si>
    <t>0,09±0,10</t>
  </si>
  <si>
    <t>3,38±2,06</t>
  </si>
  <si>
    <t>0,18±0,24</t>
  </si>
  <si>
    <t>4,46±1,54</t>
  </si>
  <si>
    <t>0,36±0,36</t>
  </si>
  <si>
    <t>3,58±2,37</t>
  </si>
  <si>
    <t>0,12±0,15</t>
  </si>
  <si>
    <t>4,40±2,73</t>
  </si>
  <si>
    <t>0,35±0,25</t>
  </si>
  <si>
    <t>2,24±1,76</t>
  </si>
  <si>
    <t>0,24±0,21</t>
  </si>
  <si>
    <t>4,85±3,10</t>
  </si>
  <si>
    <t>0,31±0,27</t>
  </si>
  <si>
    <t>4,69±3,14</t>
  </si>
  <si>
    <t>0,23±0,42</t>
  </si>
  <si>
    <t>3,21±2,10</t>
  </si>
  <si>
    <t>0,26±0,22</t>
  </si>
  <si>
    <t>8,61±5,52</t>
  </si>
  <si>
    <t>1,18±0,44</t>
  </si>
  <si>
    <t>3,89±3,76</t>
  </si>
  <si>
    <t>0,20±0,27</t>
  </si>
  <si>
    <t>9,24±4,35</t>
  </si>
  <si>
    <t>1,30±0,51</t>
  </si>
  <si>
    <t>10,55±7,31</t>
  </si>
  <si>
    <t>0,01±0,04</t>
  </si>
  <si>
    <t>3,17±1,59</t>
  </si>
  <si>
    <t>0,10±0,07</t>
  </si>
  <si>
    <t>5,29±3,74</t>
  </si>
  <si>
    <t>0,37±0,24</t>
  </si>
  <si>
    <t>3,88±1,85</t>
  </si>
  <si>
    <t>0,13±0,11</t>
  </si>
  <si>
    <t>14,36±5,40</t>
  </si>
  <si>
    <t>8,27±3,43</t>
  </si>
  <si>
    <t>0,01±0,05</t>
  </si>
  <si>
    <t>Uniform noise</t>
  </si>
  <si>
    <t>Pose (60,50,0)</t>
  </si>
  <si>
    <t>Map 1</t>
  </si>
  <si>
    <t>Distance</t>
  </si>
  <si>
    <t>Occlusions</t>
  </si>
  <si>
    <t>Pose (55,55,0)</t>
  </si>
  <si>
    <t>3,50±1,54</t>
  </si>
  <si>
    <t>0,04±0,04</t>
  </si>
  <si>
    <t>4,32±1,98</t>
  </si>
  <si>
    <t>4,35±1,41</t>
  </si>
  <si>
    <t>4,19±2,08</t>
  </si>
  <si>
    <t>0,03±0,03</t>
  </si>
  <si>
    <t>4,43±1,42</t>
  </si>
  <si>
    <t>0,05±0,05</t>
  </si>
  <si>
    <t>2,61±1,25</t>
  </si>
  <si>
    <t>0,09±0,09</t>
  </si>
  <si>
    <t>2,09±1,59</t>
  </si>
  <si>
    <t>0,03±0,04</t>
  </si>
  <si>
    <t>3,55±1,92</t>
  </si>
  <si>
    <t>0,69±0,34</t>
  </si>
  <si>
    <t>0,02±0,04</t>
  </si>
  <si>
    <t>2,25±1,58</t>
  </si>
  <si>
    <t>0,06±0,07</t>
  </si>
  <si>
    <t>1,90±1,36</t>
  </si>
  <si>
    <t>1,89±1,34</t>
  </si>
  <si>
    <t>2,40±2,85</t>
  </si>
  <si>
    <t>0,15±0,17</t>
  </si>
  <si>
    <t>6,33±2,60</t>
  </si>
  <si>
    <t>0,28±0,17</t>
  </si>
  <si>
    <t>2,08±1,12</t>
  </si>
  <si>
    <t>2,66±1,26</t>
  </si>
  <si>
    <t>7,55±2,92</t>
  </si>
  <si>
    <t>0,42±0,18</t>
  </si>
  <si>
    <t>3,68±2,10</t>
  </si>
  <si>
    <t>0,33±0,10</t>
  </si>
  <si>
    <t>4,13±4,13</t>
  </si>
  <si>
    <t>0,35±0,30</t>
  </si>
  <si>
    <t>2,45±1,45</t>
  </si>
  <si>
    <t>0,21±0,11</t>
  </si>
  <si>
    <t>11,74±3,38</t>
  </si>
  <si>
    <t>0,57±0,34</t>
  </si>
  <si>
    <t>36,94±13,01</t>
  </si>
  <si>
    <t>2,08±1,85</t>
  </si>
  <si>
    <t>13,49±2,40</t>
  </si>
  <si>
    <t>0,36±0,27</t>
  </si>
  <si>
    <t>12,41±3,26</t>
  </si>
  <si>
    <t>0,54±0,61</t>
  </si>
  <si>
    <t>59,87±1,22</t>
  </si>
  <si>
    <t>0,54±0,69</t>
  </si>
  <si>
    <t>60,75±13,11</t>
  </si>
  <si>
    <t>1,32±1,07</t>
  </si>
  <si>
    <t>13,54±2,81</t>
  </si>
  <si>
    <t>0,83±0,57</t>
  </si>
  <si>
    <t>12,22±3,23</t>
  </si>
  <si>
    <t>0,70±0,69</t>
  </si>
  <si>
    <t>-------</t>
  </si>
  <si>
    <t>Accuracy test real map</t>
  </si>
  <si>
    <t>Map 5</t>
  </si>
  <si>
    <t>5,88±3,27</t>
  </si>
  <si>
    <t>0,16±0,08</t>
  </si>
  <si>
    <t>4,84±1,66</t>
  </si>
  <si>
    <t>0,14±0,10</t>
  </si>
  <si>
    <t>3,07±2,18</t>
  </si>
  <si>
    <t>0,14±0,09</t>
  </si>
  <si>
    <t>3,54±1,20</t>
  </si>
  <si>
    <t>0,07±0,07</t>
  </si>
  <si>
    <t>4,16±1,62</t>
  </si>
  <si>
    <t>0,36±0,23</t>
  </si>
  <si>
    <t>6,40±0,88</t>
  </si>
  <si>
    <t>0,77±0,15</t>
  </si>
  <si>
    <t>5,01±1,54</t>
  </si>
  <si>
    <t>0,51±0,41</t>
  </si>
  <si>
    <t>4,73±1,67</t>
  </si>
  <si>
    <t>0,47±0,28</t>
  </si>
  <si>
    <t>2,06±0,51</t>
  </si>
  <si>
    <t>0,12±0,12</t>
  </si>
  <si>
    <t>2,20±0,48</t>
  </si>
  <si>
    <t>0,19±0,24</t>
  </si>
  <si>
    <t>2,26±0,32</t>
  </si>
  <si>
    <t>0,18±0,12</t>
  </si>
  <si>
    <t>2,17±0,63</t>
  </si>
  <si>
    <t>3,62±0,92</t>
  </si>
  <si>
    <t>0,45±0,05</t>
  </si>
  <si>
    <t>3,47±0,78</t>
  </si>
  <si>
    <t>0,42±0,06</t>
  </si>
  <si>
    <t>4,59±0,63</t>
  </si>
  <si>
    <t>0,49±0,05</t>
  </si>
  <si>
    <t>4,52±1,07</t>
  </si>
  <si>
    <t>2,43±1,55</t>
  </si>
  <si>
    <t>0,04±0,13</t>
  </si>
  <si>
    <t>3,08±2,17</t>
  </si>
  <si>
    <t>0,07±0,22</t>
  </si>
  <si>
    <t>2,67±1,93</t>
  </si>
  <si>
    <t>0,17±0,30</t>
  </si>
  <si>
    <t>2,55±1,89</t>
  </si>
  <si>
    <t>0,15±0,19</t>
  </si>
  <si>
    <t>0,45±0,84</t>
  </si>
  <si>
    <t>0,02±0,01</t>
  </si>
  <si>
    <t>0,38±0,60</t>
  </si>
  <si>
    <t>0,62±0,85</t>
  </si>
  <si>
    <t>1,58±1,27</t>
  </si>
  <si>
    <t>0,05±0,04</t>
  </si>
  <si>
    <t>1,68±0,77</t>
  </si>
  <si>
    <t>0,01±0,02</t>
  </si>
  <si>
    <t>0,71±0,57</t>
  </si>
  <si>
    <t>1,51±1,17</t>
  </si>
  <si>
    <t>0,11±0,10</t>
  </si>
  <si>
    <t>Accuracy test Intel map</t>
  </si>
  <si>
    <t>Map 6</t>
  </si>
  <si>
    <t>0,01±0,03</t>
  </si>
  <si>
    <t>0,68±0,61</t>
  </si>
  <si>
    <t>0,08±0,08</t>
  </si>
  <si>
    <t>0,73±0,58</t>
  </si>
  <si>
    <t>0,02±0,02</t>
  </si>
  <si>
    <t>1,04±0,61</t>
  </si>
  <si>
    <t>0,12±0,08</t>
  </si>
  <si>
    <t>1,02±1,46</t>
  </si>
  <si>
    <t>0,18±0,28</t>
  </si>
  <si>
    <t>0,83±1,60</t>
  </si>
  <si>
    <t>0,08±0,05</t>
  </si>
  <si>
    <t>1,11±1,51</t>
  </si>
  <si>
    <t>0,16±0,21</t>
  </si>
  <si>
    <t>0,93±1,01</t>
  </si>
  <si>
    <t>0,12±0,13</t>
  </si>
  <si>
    <t>1,96±4,12</t>
  </si>
  <si>
    <t>0,11±0,04</t>
  </si>
  <si>
    <t>2,05±1,09</t>
  </si>
  <si>
    <t>0,11±0,09</t>
  </si>
  <si>
    <t>1,37±2,02</t>
  </si>
  <si>
    <t>0,21±0,16</t>
  </si>
  <si>
    <t>2,45±0,69</t>
  </si>
  <si>
    <t>0,07±0,05</t>
  </si>
  <si>
    <t>0,53±0,35</t>
  </si>
  <si>
    <t>2,01±1,05</t>
  </si>
  <si>
    <t>0,09±0,04</t>
  </si>
  <si>
    <t>0,85±1,04</t>
  </si>
  <si>
    <t>0,06±0,06</t>
  </si>
  <si>
    <t>0,72±0,65</t>
  </si>
  <si>
    <t>0,04±0,02</t>
  </si>
  <si>
    <t>7,97±7,36</t>
  </si>
  <si>
    <t>1,88±1,53</t>
  </si>
  <si>
    <t>13,38±9,73</t>
  </si>
  <si>
    <t>2,78±2,70</t>
  </si>
  <si>
    <t>13,50±9,15</t>
  </si>
  <si>
    <t>3,38±3,86</t>
  </si>
  <si>
    <t>12,10±12,01</t>
  </si>
  <si>
    <t>2,25±2,36</t>
  </si>
  <si>
    <t>11,93±9,77</t>
  </si>
  <si>
    <t>0,58±0,46</t>
  </si>
  <si>
    <t>7,22±6,10</t>
  </si>
  <si>
    <t>0,47±0,46</t>
  </si>
  <si>
    <t>9,39±7,67</t>
  </si>
  <si>
    <t>0,59±0,52</t>
  </si>
  <si>
    <t>10,20±6,91</t>
  </si>
  <si>
    <t>0,61±0,36</t>
  </si>
  <si>
    <t>0,23±0,15</t>
  </si>
  <si>
    <t>0,52±0,24</t>
  </si>
  <si>
    <t>0,04±0,05</t>
  </si>
  <si>
    <t>0,25±0,17</t>
  </si>
  <si>
    <t>0,30±0,22</t>
  </si>
  <si>
    <t>Pose (380,125,0)</t>
  </si>
  <si>
    <t>Sensor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</si>
</sst>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"/>
    <numFmt numFmtId="165" formatCode="0.00000000"/>
    <numFmt numFmtId="166" formatCode="#,##0.000000"/>
    <numFmt numFmtId="167" formatCode="#,##0.00000000"/>
    <numFmt numFmtId="168" formatCode="0.0000"/>
    <numFmt numFmtId="169" formatCode="_-* #,##0.00\ _€_-;\-* #,##0.00\ _€_-;_-* \-??\ _€_-;_-@_-"/>
    <numFmt numFmtId="170" formatCode="0.00000"/>
    <numFmt numFmtId="171" formatCode="0.000"/>
  </numFmts>
  <fonts count="6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9" fontId="5" fillId="0" borderId="0" applyBorder="0" applyProtection="0"/>
  </cellStyleXfs>
  <cellXfs count="14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2" xfId="0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2" fillId="0" borderId="0" xfId="0" applyFont="1"/>
    <xf numFmtId="168" fontId="0" fillId="0" borderId="0" xfId="0" applyNumberFormat="1"/>
    <xf numFmtId="0" fontId="3" fillId="0" borderId="0" xfId="0" applyFont="1"/>
    <xf numFmtId="168" fontId="3" fillId="0" borderId="0" xfId="0" applyNumberFormat="1" applyFont="1"/>
    <xf numFmtId="168" fontId="3" fillId="0" borderId="12" xfId="0" applyNumberFormat="1" applyFont="1" applyBorder="1"/>
    <xf numFmtId="168" fontId="3" fillId="0" borderId="13" xfId="0" applyNumberFormat="1" applyFont="1" applyBorder="1"/>
    <xf numFmtId="0" fontId="3" fillId="0" borderId="13" xfId="0" applyFont="1" applyBorder="1"/>
    <xf numFmtId="168" fontId="3" fillId="0" borderId="14" xfId="0" applyNumberFormat="1" applyFont="1" applyBorder="1"/>
    <xf numFmtId="168" fontId="3" fillId="0" borderId="15" xfId="0" applyNumberFormat="1" applyFont="1" applyBorder="1"/>
    <xf numFmtId="168" fontId="3" fillId="0" borderId="16" xfId="0" applyNumberFormat="1" applyFont="1" applyBorder="1"/>
    <xf numFmtId="0" fontId="3" fillId="0" borderId="16" xfId="0" applyFont="1" applyBorder="1"/>
    <xf numFmtId="168" fontId="3" fillId="0" borderId="17" xfId="0" applyNumberFormat="1" applyFont="1" applyBorder="1"/>
    <xf numFmtId="168" fontId="0" fillId="0" borderId="0" xfId="0" applyNumberFormat="1" applyBorder="1"/>
    <xf numFmtId="1" fontId="0" fillId="0" borderId="0" xfId="0" applyNumberFormat="1" applyBorder="1" applyAlignment="1">
      <alignment horizontal="center"/>
    </xf>
    <xf numFmtId="168" fontId="0" fillId="0" borderId="5" xfId="0" applyNumberFormat="1" applyBorder="1"/>
    <xf numFmtId="168" fontId="0" fillId="0" borderId="3" xfId="0" applyNumberFormat="1" applyBorder="1"/>
    <xf numFmtId="168" fontId="0" fillId="0" borderId="18" xfId="0" applyNumberFormat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168" fontId="0" fillId="0" borderId="19" xfId="0" applyNumberFormat="1" applyBorder="1"/>
    <xf numFmtId="0" fontId="0" fillId="0" borderId="20" xfId="0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21" xfId="0" applyNumberFormat="1" applyBorder="1"/>
    <xf numFmtId="1" fontId="0" fillId="0" borderId="21" xfId="0" applyNumberFormat="1" applyBorder="1" applyAlignment="1">
      <alignment horizontal="center"/>
    </xf>
    <xf numFmtId="0" fontId="0" fillId="0" borderId="22" xfId="0" applyBorder="1"/>
    <xf numFmtId="168" fontId="0" fillId="0" borderId="0" xfId="0" applyNumberFormat="1" applyFont="1"/>
    <xf numFmtId="0" fontId="0" fillId="0" borderId="0" xfId="0" applyFont="1"/>
    <xf numFmtId="1" fontId="0" fillId="0" borderId="0" xfId="1" applyNumberFormat="1" applyFont="1" applyBorder="1" applyAlignment="1" applyProtection="1"/>
    <xf numFmtId="0" fontId="0" fillId="0" borderId="0" xfId="0" applyAlignment="1">
      <alignment horizontal="center"/>
    </xf>
    <xf numFmtId="170" fontId="0" fillId="0" borderId="0" xfId="0" applyNumberFormat="1"/>
    <xf numFmtId="0" fontId="4" fillId="0" borderId="0" xfId="0" applyFont="1"/>
    <xf numFmtId="0" fontId="0" fillId="0" borderId="2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2" xfId="0" applyFont="1" applyBorder="1"/>
    <xf numFmtId="168" fontId="3" fillId="0" borderId="1" xfId="0" applyNumberFormat="1" applyFont="1" applyBorder="1"/>
    <xf numFmtId="0" fontId="3" fillId="0" borderId="24" xfId="0" applyFont="1" applyBorder="1"/>
    <xf numFmtId="16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0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71" fontId="0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3" xfId="0" applyFont="1" applyBorder="1"/>
    <xf numFmtId="0" fontId="3" fillId="0" borderId="2" xfId="0" applyFont="1" applyBorder="1"/>
    <xf numFmtId="168" fontId="3" fillId="0" borderId="2" xfId="0" applyNumberFormat="1" applyFont="1" applyBorder="1"/>
    <xf numFmtId="168" fontId="3" fillId="0" borderId="4" xfId="0" applyNumberFormat="1" applyFont="1" applyBorder="1"/>
    <xf numFmtId="168" fontId="3" fillId="0" borderId="18" xfId="0" applyNumberFormat="1" applyFont="1" applyBorder="1"/>
    <xf numFmtId="9" fontId="0" fillId="0" borderId="1" xfId="0" applyNumberFormat="1" applyBorder="1"/>
    <xf numFmtId="0" fontId="0" fillId="0" borderId="12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9" fontId="0" fillId="0" borderId="20" xfId="0" applyNumberFormat="1" applyBorder="1"/>
    <xf numFmtId="0" fontId="0" fillId="0" borderId="8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9" fontId="0" fillId="0" borderId="22" xfId="0" applyNumberFormat="1" applyBorder="1"/>
    <xf numFmtId="0" fontId="0" fillId="0" borderId="2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4" fillId="0" borderId="5" xfId="0" applyFont="1" applyBorder="1"/>
    <xf numFmtId="0" fontId="0" fillId="0" borderId="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" xfId="0" applyNumberFormat="1" applyBorder="1"/>
    <xf numFmtId="0" fontId="0" fillId="0" borderId="18" xfId="0" applyBorder="1" applyAlignment="1">
      <alignment horizontal="center"/>
    </xf>
    <xf numFmtId="1" fontId="0" fillId="0" borderId="20" xfId="0" applyNumberFormat="1" applyBorder="1"/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22" xfId="0" applyNumberFormat="1" applyBorder="1"/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Font="1" applyBorder="1"/>
    <xf numFmtId="0" fontId="0" fillId="0" borderId="6" xfId="0" applyFont="1" applyBorder="1"/>
    <xf numFmtId="0" fontId="0" fillId="0" borderId="14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171" fontId="0" fillId="0" borderId="3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71" fontId="0" fillId="0" borderId="26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306022227966"/>
          <c:y val="5.0887573964497002E-2"/>
          <c:w val="0.84253036960454897"/>
          <c:h val="0.761472715318868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0.98557721434243395</c:v>
                </c:pt>
                <c:pt idx="1">
                  <c:v>1.3401101077522899</c:v>
                </c:pt>
                <c:pt idx="2">
                  <c:v>1.9402930629119099</c:v>
                </c:pt>
                <c:pt idx="3">
                  <c:v>1.42921599062774</c:v>
                </c:pt>
                <c:pt idx="4">
                  <c:v>1.9192347220495201</c:v>
                </c:pt>
                <c:pt idx="5">
                  <c:v>1.72695802003737</c:v>
                </c:pt>
                <c:pt idx="6">
                  <c:v>2.3065187921889301</c:v>
                </c:pt>
                <c:pt idx="7">
                  <c:v>4.4671202891001602</c:v>
                </c:pt>
                <c:pt idx="8">
                  <c:v>4.8584166223540697</c:v>
                </c:pt>
                <c:pt idx="9">
                  <c:v>5.0770833854093596</c:v>
                </c:pt>
                <c:pt idx="10">
                  <c:v>5.2957501484646503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6B-4901-A664-C04339337C2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2.3851419832298402</c:v>
                </c:pt>
                <c:pt idx="3">
                  <c:v>2.2569058873737502</c:v>
                </c:pt>
                <c:pt idx="4">
                  <c:v>2.1286697915176598</c:v>
                </c:pt>
                <c:pt idx="5">
                  <c:v>2.2159242601871698</c:v>
                </c:pt>
                <c:pt idx="6">
                  <c:v>2.7963348136707298</c:v>
                </c:pt>
                <c:pt idx="7">
                  <c:v>3.5806392982342499</c:v>
                </c:pt>
                <c:pt idx="8">
                  <c:v>4.6970880562337003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6B-4901-A664-C04339337C2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1.1284631472961799</c:v>
                </c:pt>
                <c:pt idx="1">
                  <c:v>1.29285648970205</c:v>
                </c:pt>
                <c:pt idx="2">
                  <c:v>0.92244339902086003</c:v>
                </c:pt>
                <c:pt idx="3">
                  <c:v>1.6760283152669899</c:v>
                </c:pt>
                <c:pt idx="4">
                  <c:v>2.2678206272205501</c:v>
                </c:pt>
                <c:pt idx="5">
                  <c:v>2.3207567920708998</c:v>
                </c:pt>
                <c:pt idx="6">
                  <c:v>3.3611110235878501</c:v>
                </c:pt>
                <c:pt idx="7">
                  <c:v>4.4014652551048004</c:v>
                </c:pt>
                <c:pt idx="8">
                  <c:v>7.4792704426682501</c:v>
                </c:pt>
                <c:pt idx="9">
                  <c:v>10.557075630231701</c:v>
                </c:pt>
                <c:pt idx="10">
                  <c:v>14.3624819792319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6B-4901-A664-C04339337C2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1.1224464852098199</c:v>
                </c:pt>
                <c:pt idx="1">
                  <c:v>1.60110468687033</c:v>
                </c:pt>
                <c:pt idx="2">
                  <c:v>1.3818525052825299</c:v>
                </c:pt>
                <c:pt idx="3">
                  <c:v>1.6724410115214099</c:v>
                </c:pt>
                <c:pt idx="4">
                  <c:v>1.8171766672671399</c:v>
                </c:pt>
                <c:pt idx="5">
                  <c:v>3.5404313025910401</c:v>
                </c:pt>
                <c:pt idx="6">
                  <c:v>3.3821128391914201</c:v>
                </c:pt>
                <c:pt idx="7">
                  <c:v>6.0002730348274298</c:v>
                </c:pt>
                <c:pt idx="8">
                  <c:v>8.6184332304634399</c:v>
                </c:pt>
                <c:pt idx="9">
                  <c:v>8.4451842690571048</c:v>
                </c:pt>
                <c:pt idx="10">
                  <c:v>8.2719353076507698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46B-4901-A664-C04339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296744"/>
        <c:axId val="58275420"/>
      </c:lineChart>
      <c:catAx>
        <c:axId val="3529674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8275420"/>
        <c:crosses val="autoZero"/>
        <c:auto val="1"/>
        <c:lblAlgn val="ctr"/>
        <c:lblOffset val="100"/>
        <c:noMultiLvlLbl val="1"/>
      </c:catAx>
      <c:valAx>
        <c:axId val="58275420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5296744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02"/>
          <c:y val="7.98600174978127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469414037347"/>
          <c:y val="5.0945166912454799E-2"/>
          <c:w val="0.85666452028332296"/>
          <c:h val="0.77825445770210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D1-4811-9B2C-E63F848A6659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D1-4811-9B2C-E63F848A6659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D1-4811-9B2C-E63F848A6659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CD1-4811-9B2C-E63F848A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882365"/>
        <c:axId val="89795750"/>
      </c:lineChart>
      <c:catAx>
        <c:axId val="4988236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9795750"/>
        <c:crosses val="autoZero"/>
        <c:auto val="1"/>
        <c:lblAlgn val="ctr"/>
        <c:lblOffset val="100"/>
        <c:noMultiLvlLbl val="1"/>
      </c:catAx>
      <c:valAx>
        <c:axId val="89795750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49882365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03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705247607399"/>
          <c:y val="5.0992213011806099E-2"/>
          <c:w val="0.85085747318389104"/>
          <c:h val="0.77179100728460204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0.85665217678702299</c:v>
                </c:pt>
                <c:pt idx="2">
                  <c:v>1.1742497620663599</c:v>
                </c:pt>
                <c:pt idx="3">
                  <c:v>0.93270442674063003</c:v>
                </c:pt>
                <c:pt idx="4">
                  <c:v>1.8129694646061301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3.5181517314102901</c:v>
                </c:pt>
                <c:pt idx="9">
                  <c:v>3.2569071813455199</c:v>
                </c:pt>
                <c:pt idx="10">
                  <c:v>3.05157490454503</c:v>
                </c:pt>
                <c:pt idx="11">
                  <c:v>3.2625581673379198</c:v>
                </c:pt>
                <c:pt idx="12">
                  <c:v>4.0020849005960804</c:v>
                </c:pt>
                <c:pt idx="13">
                  <c:v>4.0338770277084599</c:v>
                </c:pt>
                <c:pt idx="14">
                  <c:v>3.5229210519516498</c:v>
                </c:pt>
                <c:pt idx="15">
                  <c:v>3.8936137309504399</c:v>
                </c:pt>
                <c:pt idx="16">
                  <c:v>3.4578921</c:v>
                </c:pt>
                <c:pt idx="17">
                  <c:v>4.2457909999999996</c:v>
                </c:pt>
                <c:pt idx="18">
                  <c:v>4.0661422930412403</c:v>
                </c:pt>
                <c:pt idx="19">
                  <c:v>4.1589640000000001</c:v>
                </c:pt>
                <c:pt idx="20">
                  <c:v>5.5129757598972704</c:v>
                </c:pt>
                <c:pt idx="21">
                  <c:v>5.33652304184361</c:v>
                </c:pt>
                <c:pt idx="22">
                  <c:v>5.1600703237899497</c:v>
                </c:pt>
                <c:pt idx="23">
                  <c:v>5.4587149999999998</c:v>
                </c:pt>
                <c:pt idx="24">
                  <c:v>5.785698</c:v>
                </c:pt>
                <c:pt idx="25">
                  <c:v>5.9319675769389004</c:v>
                </c:pt>
                <c:pt idx="26">
                  <c:v>5.7952939077690351</c:v>
                </c:pt>
                <c:pt idx="27">
                  <c:v>5.6586202385991697</c:v>
                </c:pt>
                <c:pt idx="28">
                  <c:v>7.5045277172180498</c:v>
                </c:pt>
                <c:pt idx="29">
                  <c:v>8.1224485849474295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176-9928-9E582CA4088D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2.5319039912033499</c:v>
                </c:pt>
                <c:pt idx="1">
                  <c:v>1.46793166018096</c:v>
                </c:pt>
                <c:pt idx="2">
                  <c:v>2.2656395577074502</c:v>
                </c:pt>
                <c:pt idx="3">
                  <c:v>1.7592661435505099</c:v>
                </c:pt>
                <c:pt idx="4">
                  <c:v>2.3423340114484299</c:v>
                </c:pt>
                <c:pt idx="5">
                  <c:v>1.8272943288011601</c:v>
                </c:pt>
                <c:pt idx="6">
                  <c:v>2.1647913435735902</c:v>
                </c:pt>
                <c:pt idx="7">
                  <c:v>2.5746951361556798</c:v>
                </c:pt>
                <c:pt idx="8">
                  <c:v>2.4005997463525799</c:v>
                </c:pt>
                <c:pt idx="9">
                  <c:v>1.9093053679026</c:v>
                </c:pt>
                <c:pt idx="10">
                  <c:v>3.9138269227163298</c:v>
                </c:pt>
                <c:pt idx="11">
                  <c:v>3.9496998664456102</c:v>
                </c:pt>
                <c:pt idx="12">
                  <c:v>3.3686443038650302</c:v>
                </c:pt>
                <c:pt idx="13">
                  <c:v>3.2490321814347398</c:v>
                </c:pt>
                <c:pt idx="14">
                  <c:v>4.22505019679725</c:v>
                </c:pt>
                <c:pt idx="15">
                  <c:v>5.0150425104245597</c:v>
                </c:pt>
                <c:pt idx="16">
                  <c:v>5.1248699999999996</c:v>
                </c:pt>
                <c:pt idx="17">
                  <c:v>4.9658699999999998</c:v>
                </c:pt>
                <c:pt idx="18">
                  <c:v>4.9666656684826602</c:v>
                </c:pt>
                <c:pt idx="19">
                  <c:v>5.4060470026624046</c:v>
                </c:pt>
                <c:pt idx="20">
                  <c:v>5.8454283368421498</c:v>
                </c:pt>
                <c:pt idx="21">
                  <c:v>6.0828938613169896</c:v>
                </c:pt>
                <c:pt idx="22">
                  <c:v>6.3203593857918303</c:v>
                </c:pt>
                <c:pt idx="23">
                  <c:v>6.1478853999999998</c:v>
                </c:pt>
                <c:pt idx="24">
                  <c:v>5.8964150000000002</c:v>
                </c:pt>
                <c:pt idx="25">
                  <c:v>5.1087822254036999</c:v>
                </c:pt>
                <c:pt idx="26">
                  <c:v>5.6733323870484096</c:v>
                </c:pt>
                <c:pt idx="27">
                  <c:v>6.2378825486931202</c:v>
                </c:pt>
                <c:pt idx="28">
                  <c:v>5.8675108833775997</c:v>
                </c:pt>
                <c:pt idx="29">
                  <c:v>10.1294912927517</c:v>
                </c:pt>
                <c:pt idx="30">
                  <c:v>22.800724235197901</c:v>
                </c:pt>
                <c:pt idx="31">
                  <c:v>33.089649255258003</c:v>
                </c:pt>
                <c:pt idx="32">
                  <c:v>43.140895211325201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6-4176-9928-9E582CA4088D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2.2787334987692098</c:v>
                </c:pt>
                <c:pt idx="1">
                  <c:v>1.6206923041530701</c:v>
                </c:pt>
                <c:pt idx="2">
                  <c:v>0.75091514138098603</c:v>
                </c:pt>
                <c:pt idx="3">
                  <c:v>1.07308651887224</c:v>
                </c:pt>
                <c:pt idx="4">
                  <c:v>1.6063948756081201</c:v>
                </c:pt>
                <c:pt idx="5">
                  <c:v>1.4765350054634101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4.3630883865794701</c:v>
                </c:pt>
                <c:pt idx="9">
                  <c:v>4.1658067341860701</c:v>
                </c:pt>
                <c:pt idx="10">
                  <c:v>4.7159919056244197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4.7934310031529002</c:v>
                </c:pt>
                <c:pt idx="14">
                  <c:v>5.11061442533373</c:v>
                </c:pt>
                <c:pt idx="15">
                  <c:v>5.3303275937424797</c:v>
                </c:pt>
                <c:pt idx="16">
                  <c:v>5.4550985960229017</c:v>
                </c:pt>
                <c:pt idx="17">
                  <c:v>5.5798695983033246</c:v>
                </c:pt>
                <c:pt idx="18">
                  <c:v>5.8294116028641696</c:v>
                </c:pt>
                <c:pt idx="19">
                  <c:v>5.8157215825783641</c:v>
                </c:pt>
                <c:pt idx="20">
                  <c:v>5.8020315622925596</c:v>
                </c:pt>
                <c:pt idx="21">
                  <c:v>6.0842215412052196</c:v>
                </c:pt>
                <c:pt idx="22">
                  <c:v>6.3664115201178797</c:v>
                </c:pt>
                <c:pt idx="23">
                  <c:v>7.0205074661108906</c:v>
                </c:pt>
                <c:pt idx="24">
                  <c:v>7.6746034121039006</c:v>
                </c:pt>
                <c:pt idx="25">
                  <c:v>8.9827953040899207</c:v>
                </c:pt>
                <c:pt idx="26">
                  <c:v>9.1693342364299806</c:v>
                </c:pt>
                <c:pt idx="27">
                  <c:v>9.3558731687700405</c:v>
                </c:pt>
                <c:pt idx="28">
                  <c:v>12.5574812785046</c:v>
                </c:pt>
                <c:pt idx="29">
                  <c:v>9.8562770855448392</c:v>
                </c:pt>
                <c:pt idx="30">
                  <c:v>9.5456695180692694</c:v>
                </c:pt>
                <c:pt idx="31">
                  <c:v>11.4938965985462</c:v>
                </c:pt>
                <c:pt idx="32">
                  <c:v>12.787814794297599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6-4176-9928-9E582CA4088D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1.1151223013296501</c:v>
                </c:pt>
                <c:pt idx="1">
                  <c:v>0.77606978424682704</c:v>
                </c:pt>
                <c:pt idx="2">
                  <c:v>1.3223523250823599</c:v>
                </c:pt>
                <c:pt idx="3">
                  <c:v>0.88372548763203196</c:v>
                </c:pt>
                <c:pt idx="4">
                  <c:v>1.3252007327578701</c:v>
                </c:pt>
                <c:pt idx="5">
                  <c:v>2.3702470219032001</c:v>
                </c:pt>
                <c:pt idx="6">
                  <c:v>1.5063197186750401</c:v>
                </c:pt>
                <c:pt idx="7">
                  <c:v>3.5854164761315799</c:v>
                </c:pt>
                <c:pt idx="8">
                  <c:v>3.8458469111365399</c:v>
                </c:pt>
                <c:pt idx="9">
                  <c:v>3.5859120892907499</c:v>
                </c:pt>
                <c:pt idx="10">
                  <c:v>3.8037477327854599</c:v>
                </c:pt>
                <c:pt idx="11">
                  <c:v>3.7754242127128599</c:v>
                </c:pt>
                <c:pt idx="12">
                  <c:v>4.43545113236845</c:v>
                </c:pt>
                <c:pt idx="13">
                  <c:v>5.1490296619386102</c:v>
                </c:pt>
                <c:pt idx="14">
                  <c:v>5.9477382523336901</c:v>
                </c:pt>
                <c:pt idx="15">
                  <c:v>5.5038286755880304</c:v>
                </c:pt>
                <c:pt idx="16">
                  <c:v>5.6092475401165425</c:v>
                </c:pt>
                <c:pt idx="17">
                  <c:v>5.7146664046450546</c:v>
                </c:pt>
                <c:pt idx="18">
                  <c:v>5.9255041337020797</c:v>
                </c:pt>
                <c:pt idx="19">
                  <c:v>6.1026802724435649</c:v>
                </c:pt>
                <c:pt idx="20">
                  <c:v>6.2798564111850501</c:v>
                </c:pt>
                <c:pt idx="21">
                  <c:v>6.8311516644489654</c:v>
                </c:pt>
                <c:pt idx="22">
                  <c:v>7.3824469177128798</c:v>
                </c:pt>
                <c:pt idx="23">
                  <c:v>7.7309582074416046</c:v>
                </c:pt>
                <c:pt idx="24">
                  <c:v>8.0794694971703294</c:v>
                </c:pt>
                <c:pt idx="25">
                  <c:v>8.7764920766277807</c:v>
                </c:pt>
                <c:pt idx="26">
                  <c:v>9.059172332815745</c:v>
                </c:pt>
                <c:pt idx="27">
                  <c:v>9.3418525890037092</c:v>
                </c:pt>
                <c:pt idx="28">
                  <c:v>9.8365923914859295</c:v>
                </c:pt>
                <c:pt idx="29">
                  <c:v>24.8934064162239</c:v>
                </c:pt>
                <c:pt idx="30">
                  <c:v>26.028591201803899</c:v>
                </c:pt>
                <c:pt idx="31">
                  <c:v>26.571621507408</c:v>
                </c:pt>
                <c:pt idx="32">
                  <c:v>28.801094290022998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6-4176-9928-9E582CA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8636900"/>
        <c:axId val="97815893"/>
      </c:lineChart>
      <c:catAx>
        <c:axId val="686369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7815893"/>
        <c:crosses val="autoZero"/>
        <c:auto val="1"/>
        <c:lblAlgn val="ctr"/>
        <c:lblOffset val="100"/>
        <c:noMultiLvlLbl val="1"/>
      </c:catAx>
      <c:valAx>
        <c:axId val="9781589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791637227824501E-3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8636900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591757888001"/>
          <c:y val="5.0923966708985802E-2"/>
          <c:w val="0.85080489375402402"/>
          <c:h val="0.73578784031598299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1-4318-9263-64F65CF83C4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1-4318-9263-64F65CF83C4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1-4318-9263-64F65CF83C4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1-4318-9263-64F65CF8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551300"/>
        <c:axId val="15256585"/>
      </c:lineChart>
      <c:catAx>
        <c:axId val="985513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15256585"/>
        <c:crosses val="autoZero"/>
        <c:auto val="1"/>
        <c:lblAlgn val="ctr"/>
        <c:lblOffset val="100"/>
        <c:noMultiLvlLbl val="1"/>
      </c:catAx>
      <c:valAx>
        <c:axId val="1525658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338055376690301E-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855130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80570801299"/>
          <c:y val="5.1007668985197097E-2"/>
          <c:w val="0.85434961580680602"/>
          <c:h val="0.719814517567325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0.72277315735714098</c:v>
                </c:pt>
                <c:pt idx="1">
                  <c:v>1.5011939816731099</c:v>
                </c:pt>
                <c:pt idx="2">
                  <c:v>1.29044132192516</c:v>
                </c:pt>
                <c:pt idx="3">
                  <c:v>2.2235995801341701</c:v>
                </c:pt>
                <c:pt idx="4">
                  <c:v>2.9765335148746499</c:v>
                </c:pt>
                <c:pt idx="5">
                  <c:v>2.3500954235331899</c:v>
                </c:pt>
                <c:pt idx="6">
                  <c:v>2.7825969601334402</c:v>
                </c:pt>
                <c:pt idx="7">
                  <c:v>2.8653497508604402</c:v>
                </c:pt>
                <c:pt idx="8">
                  <c:v>3.1834188769529499</c:v>
                </c:pt>
                <c:pt idx="9">
                  <c:v>3.5096454667963499</c:v>
                </c:pt>
                <c:pt idx="10">
                  <c:v>3.5097245528753902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BF-4DB2-A950-1B747A12467E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1.0697215979269701</c:v>
                </c:pt>
                <c:pt idx="1">
                  <c:v>2.3713197974057199</c:v>
                </c:pt>
                <c:pt idx="2">
                  <c:v>2.3216018732406698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3.5619295216389899</c:v>
                </c:pt>
                <c:pt idx="6">
                  <c:v>4.6220742940000203</c:v>
                </c:pt>
                <c:pt idx="7">
                  <c:v>3.5159793380444002</c:v>
                </c:pt>
                <c:pt idx="8">
                  <c:v>2.8619287864461902</c:v>
                </c:pt>
                <c:pt idx="9">
                  <c:v>2.9473071578932499</c:v>
                </c:pt>
                <c:pt idx="10">
                  <c:v>2.2580041508495299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BF-4DB2-A950-1B747A12467E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3.0250524952523601</c:v>
                </c:pt>
                <c:pt idx="2">
                  <c:v>2.8199351820434302</c:v>
                </c:pt>
                <c:pt idx="3">
                  <c:v>2.40736224680438</c:v>
                </c:pt>
                <c:pt idx="4">
                  <c:v>3.1140655800697998</c:v>
                </c:pt>
                <c:pt idx="5">
                  <c:v>2.8287050980720401</c:v>
                </c:pt>
                <c:pt idx="6">
                  <c:v>3.1972484005901101</c:v>
                </c:pt>
                <c:pt idx="7">
                  <c:v>4.6563897068832301</c:v>
                </c:pt>
                <c:pt idx="8">
                  <c:v>5.3302822356360302</c:v>
                </c:pt>
                <c:pt idx="9">
                  <c:v>5.3575490358560103</c:v>
                </c:pt>
                <c:pt idx="10">
                  <c:v>3.7067669577495601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BF-4DB2-A950-1B747A12467E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2.5521651985948401</c:v>
                </c:pt>
                <c:pt idx="3">
                  <c:v>1.8250844622626099</c:v>
                </c:pt>
                <c:pt idx="4">
                  <c:v>2.24399181793726</c:v>
                </c:pt>
                <c:pt idx="5">
                  <c:v>2.7611180141202198</c:v>
                </c:pt>
                <c:pt idx="6">
                  <c:v>4.1852175554273199</c:v>
                </c:pt>
                <c:pt idx="7">
                  <c:v>5.1279675927254598</c:v>
                </c:pt>
                <c:pt idx="8">
                  <c:v>4.8713405255345696</c:v>
                </c:pt>
                <c:pt idx="9">
                  <c:v>6.1415289894479503</c:v>
                </c:pt>
                <c:pt idx="10">
                  <c:v>2.8217588944862602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EBF-4DB2-A950-1B747A12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532302"/>
        <c:axId val="35991824"/>
      </c:lineChart>
      <c:catAx>
        <c:axId val="1053230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5991824"/>
        <c:crosses val="autoZero"/>
        <c:auto val="1"/>
        <c:lblAlgn val="ctr"/>
        <c:lblOffset val="100"/>
        <c:noMultiLvlLbl val="1"/>
      </c:catAx>
      <c:valAx>
        <c:axId val="3599182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466520307354602E-3"/>
              <c:y val="0.323167469234884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1053230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799"/>
          <c:y val="7.2485514782350297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80570801299"/>
          <c:y val="5.1005100510050999E-2"/>
          <c:w val="0.850782107574094"/>
          <c:h val="0.77167716771677197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E1-48E9-8CB5-24C93FF94FE6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E1-48E9-8CB5-24C93FF94FE6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E1-48E9-8CB5-24C93FF94FE6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E1-48E9-8CB5-24C93FF9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4458734"/>
        <c:axId val="26606749"/>
      </c:lineChart>
      <c:catAx>
        <c:axId val="2445873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6606749"/>
        <c:crosses val="autoZero"/>
        <c:auto val="1"/>
        <c:lblAlgn val="ctr"/>
        <c:lblOffset val="100"/>
        <c:noMultiLvlLbl val="1"/>
      </c:catAx>
      <c:valAx>
        <c:axId val="26606749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466520307354602E-3"/>
              <c:y val="0.323432343234323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4458734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01"/>
          <c:y val="0.278488105653459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705247607399"/>
          <c:y val="5.0992213011806099E-2"/>
          <c:w val="0.85085747318389104"/>
          <c:h val="0.77179100728460204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0.38835211090868199</c:v>
                </c:pt>
                <c:pt idx="1">
                  <c:v>0.91730695890485303</c:v>
                </c:pt>
                <c:pt idx="2">
                  <c:v>1.06002451484817</c:v>
                </c:pt>
                <c:pt idx="3">
                  <c:v>0.97396291705212545</c:v>
                </c:pt>
                <c:pt idx="4">
                  <c:v>0.93093211815410326</c:v>
                </c:pt>
                <c:pt idx="5">
                  <c:v>0.88790131925608096</c:v>
                </c:pt>
                <c:pt idx="6">
                  <c:v>0.80688280358702902</c:v>
                </c:pt>
                <c:pt idx="7">
                  <c:v>0.76637354575250294</c:v>
                </c:pt>
                <c:pt idx="8">
                  <c:v>0.72586428791797697</c:v>
                </c:pt>
                <c:pt idx="9">
                  <c:v>0.9181975272994285</c:v>
                </c:pt>
                <c:pt idx="10">
                  <c:v>1.1105307666808799</c:v>
                </c:pt>
                <c:pt idx="11">
                  <c:v>0.97310377121573344</c:v>
                </c:pt>
                <c:pt idx="12">
                  <c:v>0.90439027348316015</c:v>
                </c:pt>
                <c:pt idx="13">
                  <c:v>0.83567677575058696</c:v>
                </c:pt>
                <c:pt idx="14">
                  <c:v>0.92568700000000004</c:v>
                </c:pt>
                <c:pt idx="15">
                  <c:v>1.57735763989691</c:v>
                </c:pt>
                <c:pt idx="16">
                  <c:v>1.8304984827075601</c:v>
                </c:pt>
                <c:pt idx="17">
                  <c:v>1.957068904112885</c:v>
                </c:pt>
                <c:pt idx="18">
                  <c:v>2.08363932551821</c:v>
                </c:pt>
                <c:pt idx="19">
                  <c:v>1.9849419375557349</c:v>
                </c:pt>
                <c:pt idx="20">
                  <c:v>1.88624454959326</c:v>
                </c:pt>
                <c:pt idx="21">
                  <c:v>1.5079397334160349</c:v>
                </c:pt>
                <c:pt idx="22">
                  <c:v>1.3187873253274225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1.5259479387535899</c:v>
                </c:pt>
                <c:pt idx="26">
                  <c:v>1.74525421158148</c:v>
                </c:pt>
                <c:pt idx="27">
                  <c:v>1.854907347995425</c:v>
                </c:pt>
                <c:pt idx="28">
                  <c:v>1.96456048440937</c:v>
                </c:pt>
                <c:pt idx="29">
                  <c:v>2.3937346958104602</c:v>
                </c:pt>
                <c:pt idx="30">
                  <c:v>2.3312458393490201</c:v>
                </c:pt>
                <c:pt idx="31">
                  <c:v>2.6622154505127802</c:v>
                </c:pt>
                <c:pt idx="32">
                  <c:v>2.5000278835155898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82-4146-8320-6DA95ED65B7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0.83442275225475204</c:v>
                </c:pt>
                <c:pt idx="2">
                  <c:v>0.76216226463606196</c:v>
                </c:pt>
                <c:pt idx="3">
                  <c:v>0.79903209350189297</c:v>
                </c:pt>
                <c:pt idx="4">
                  <c:v>0.81746700793480853</c:v>
                </c:pt>
                <c:pt idx="5">
                  <c:v>0.83590192236772398</c:v>
                </c:pt>
                <c:pt idx="6">
                  <c:v>0.97048946279410198</c:v>
                </c:pt>
                <c:pt idx="7">
                  <c:v>1.0377832330072909</c:v>
                </c:pt>
                <c:pt idx="8">
                  <c:v>1.10507700322048</c:v>
                </c:pt>
                <c:pt idx="9">
                  <c:v>0.86426945516440501</c:v>
                </c:pt>
                <c:pt idx="10">
                  <c:v>0.62346190710833005</c:v>
                </c:pt>
                <c:pt idx="11">
                  <c:v>0.804162478571396</c:v>
                </c:pt>
                <c:pt idx="12">
                  <c:v>0.89451276430292892</c:v>
                </c:pt>
                <c:pt idx="13">
                  <c:v>0.98486305003446195</c:v>
                </c:pt>
                <c:pt idx="14">
                  <c:v>0.70894328315598742</c:v>
                </c:pt>
                <c:pt idx="15">
                  <c:v>0.43302351627751301</c:v>
                </c:pt>
                <c:pt idx="16">
                  <c:v>0.46318304068031102</c:v>
                </c:pt>
                <c:pt idx="17">
                  <c:v>0.47826280288170997</c:v>
                </c:pt>
                <c:pt idx="18">
                  <c:v>0.49334256508310897</c:v>
                </c:pt>
                <c:pt idx="19">
                  <c:v>0.65550837592309397</c:v>
                </c:pt>
                <c:pt idx="20">
                  <c:v>0.81767418676307901</c:v>
                </c:pt>
                <c:pt idx="21">
                  <c:v>0.91235366406468954</c:v>
                </c:pt>
                <c:pt idx="22">
                  <c:v>0.95969340271549486</c:v>
                </c:pt>
                <c:pt idx="23">
                  <c:v>1.0070331413663001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2.0071645479623248</c:v>
                </c:pt>
                <c:pt idx="27">
                  <c:v>2.5015005115190898</c:v>
                </c:pt>
                <c:pt idx="28">
                  <c:v>2.5623149667118899</c:v>
                </c:pt>
                <c:pt idx="29">
                  <c:v>4.517890124181025</c:v>
                </c:pt>
                <c:pt idx="30">
                  <c:v>5.495677702915593</c:v>
                </c:pt>
                <c:pt idx="31">
                  <c:v>6.4734652816501601</c:v>
                </c:pt>
                <c:pt idx="32">
                  <c:v>11.0121154896086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82-4146-8320-6DA95ED65B7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0.73327472769498503</c:v>
                </c:pt>
                <c:pt idx="1">
                  <c:v>0.52583189862721202</c:v>
                </c:pt>
                <c:pt idx="2">
                  <c:v>0.84150386445297698</c:v>
                </c:pt>
                <c:pt idx="3">
                  <c:v>0.9313428916694384</c:v>
                </c:pt>
                <c:pt idx="4">
                  <c:v>0.97626240527766917</c:v>
                </c:pt>
                <c:pt idx="5">
                  <c:v>1.0211819188858999</c:v>
                </c:pt>
                <c:pt idx="6">
                  <c:v>1.4530373977722251</c:v>
                </c:pt>
                <c:pt idx="7">
                  <c:v>1.6689651372153875</c:v>
                </c:pt>
                <c:pt idx="8">
                  <c:v>1.88489287665855</c:v>
                </c:pt>
                <c:pt idx="9">
                  <c:v>1.620811536657865</c:v>
                </c:pt>
                <c:pt idx="10">
                  <c:v>1.3567301966571801</c:v>
                </c:pt>
                <c:pt idx="11">
                  <c:v>1.418008584646395</c:v>
                </c:pt>
                <c:pt idx="12">
                  <c:v>1.4486477786410026</c:v>
                </c:pt>
                <c:pt idx="13">
                  <c:v>1.4792869726356099</c:v>
                </c:pt>
                <c:pt idx="14">
                  <c:v>1.367533819632395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1.7390562512249002</c:v>
                </c:pt>
                <c:pt idx="20">
                  <c:v>1.4522977171173801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1.8699697737636201</c:v>
                </c:pt>
                <c:pt idx="24">
                  <c:v>1.9404916965816501</c:v>
                </c:pt>
                <c:pt idx="25">
                  <c:v>2.0110136193996802</c:v>
                </c:pt>
                <c:pt idx="26">
                  <c:v>2.4861661951590301</c:v>
                </c:pt>
                <c:pt idx="27">
                  <c:v>3.0060372599304901</c:v>
                </c:pt>
                <c:pt idx="28">
                  <c:v>2.9613187709183801</c:v>
                </c:pt>
                <c:pt idx="29">
                  <c:v>2.3138354841837701</c:v>
                </c:pt>
                <c:pt idx="30">
                  <c:v>3.01516295498394</c:v>
                </c:pt>
                <c:pt idx="31">
                  <c:v>3.3662070998480802</c:v>
                </c:pt>
                <c:pt idx="32">
                  <c:v>7.8432715342703299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82-4146-8320-6DA95ED65B7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0.82192315939169902</c:v>
                </c:pt>
                <c:pt idx="1">
                  <c:v>0.59501776023902597</c:v>
                </c:pt>
                <c:pt idx="2">
                  <c:v>1.09490449232998</c:v>
                </c:pt>
                <c:pt idx="3">
                  <c:v>1.0957339795393999</c:v>
                </c:pt>
                <c:pt idx="4">
                  <c:v>1.0961487231441098</c:v>
                </c:pt>
                <c:pt idx="5">
                  <c:v>1.09656346674882</c:v>
                </c:pt>
                <c:pt idx="6">
                  <c:v>1.0723873440716298</c:v>
                </c:pt>
                <c:pt idx="7">
                  <c:v>1.0602992827330349</c:v>
                </c:pt>
                <c:pt idx="8">
                  <c:v>1.0482112213944399</c:v>
                </c:pt>
                <c:pt idx="9">
                  <c:v>0.93946880352391793</c:v>
                </c:pt>
                <c:pt idx="10">
                  <c:v>0.83072638565339596</c:v>
                </c:pt>
                <c:pt idx="11">
                  <c:v>1.0705444075344381</c:v>
                </c:pt>
                <c:pt idx="12">
                  <c:v>1.1904534184749591</c:v>
                </c:pt>
                <c:pt idx="13">
                  <c:v>1.3103624294154801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1.6195859465140598</c:v>
                </c:pt>
                <c:pt idx="18">
                  <c:v>1.7585433477949</c:v>
                </c:pt>
                <c:pt idx="19">
                  <c:v>1.5360263017236799</c:v>
                </c:pt>
                <c:pt idx="20">
                  <c:v>1.3135092556524599</c:v>
                </c:pt>
                <c:pt idx="21">
                  <c:v>1.3146576891034349</c:v>
                </c:pt>
                <c:pt idx="22">
                  <c:v>1.3152319058289224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1.6773540676015148</c:v>
                </c:pt>
                <c:pt idx="27">
                  <c:v>2.21423284579615</c:v>
                </c:pt>
                <c:pt idx="28">
                  <c:v>1.7928766312631399</c:v>
                </c:pt>
                <c:pt idx="29">
                  <c:v>2.5688085683992998</c:v>
                </c:pt>
                <c:pt idx="30">
                  <c:v>3.0783572759137101</c:v>
                </c:pt>
                <c:pt idx="31">
                  <c:v>3.7211087159381901</c:v>
                </c:pt>
                <c:pt idx="32">
                  <c:v>5.13793338014192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82-4146-8320-6DA95ED6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822098"/>
        <c:axId val="55770658"/>
      </c:lineChart>
      <c:catAx>
        <c:axId val="78822098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5770658"/>
        <c:crosses val="autoZero"/>
        <c:auto val="1"/>
        <c:lblAlgn val="ctr"/>
        <c:lblOffset val="100"/>
        <c:noMultiLvlLbl val="1"/>
      </c:catAx>
      <c:valAx>
        <c:axId val="55770658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791637227824501E-3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78822098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591757888001"/>
          <c:y val="5.0923966708985802E-2"/>
          <c:w val="0.85080489375402402"/>
          <c:h val="0.73578784031598299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09-4CD0-93CE-20C77A9D7E8A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09-4CD0-93CE-20C77A9D7E8A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09-4CD0-93CE-20C77A9D7E8A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09-4CD0-93CE-20C77A9D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35937"/>
        <c:axId val="8907419"/>
      </c:lineChart>
      <c:catAx>
        <c:axId val="2603593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907419"/>
        <c:crosses val="autoZero"/>
        <c:auto val="1"/>
        <c:lblAlgn val="ctr"/>
        <c:lblOffset val="100"/>
        <c:noMultiLvlLbl val="1"/>
      </c:catAx>
      <c:valAx>
        <c:axId val="890741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338055376690301E-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603593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95400</xdr:colOff>
      <xdr:row>14</xdr:row>
      <xdr:rowOff>14400</xdr:rowOff>
    </xdr:from>
    <xdr:to>
      <xdr:col>6</xdr:col>
      <xdr:colOff>294480</xdr:colOff>
      <xdr:row>27</xdr:row>
      <xdr:rowOff>151560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627840</xdr:colOff>
      <xdr:row>27</xdr:row>
      <xdr:rowOff>84960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251280</xdr:colOff>
      <xdr:row>50</xdr:row>
      <xdr:rowOff>74880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256320</xdr:colOff>
      <xdr:row>63</xdr:row>
      <xdr:rowOff>56160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141840</xdr:colOff>
      <xdr:row>97</xdr:row>
      <xdr:rowOff>27360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141840</xdr:colOff>
      <xdr:row>109</xdr:row>
      <xdr:rowOff>27360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651240</xdr:colOff>
      <xdr:row>125</xdr:row>
      <xdr:rowOff>189360</xdr:rowOff>
    </xdr:to>
    <xdr:graphicFrame macro="">
      <xdr:nvGraphicFramePr>
        <xdr:cNvPr id="8" name="Gráfico 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646920</xdr:colOff>
      <xdr:row>138</xdr:row>
      <xdr:rowOff>170280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J53" sqref="J53"/>
    </sheetView>
  </sheetViews>
  <sheetFormatPr baseColWidth="10" defaultColWidth="9" defaultRowHeight="15.75" x14ac:dyDescent="0.25"/>
  <cols>
    <col min="1" max="1" width="12.375"/>
    <col min="2" max="2" width="13.125"/>
    <col min="3" max="3" width="12.25"/>
    <col min="4" max="9" width="11.625"/>
    <col min="10" max="10" width="12.125"/>
    <col min="11" max="1025" width="11.625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7" t="s">
        <v>5</v>
      </c>
      <c r="G1" s="7"/>
      <c r="H1" s="10" t="s">
        <v>6</v>
      </c>
      <c r="I1" s="10" t="s">
        <v>7</v>
      </c>
      <c r="J1" s="10" t="s">
        <v>8</v>
      </c>
      <c r="L1" s="11" t="s">
        <v>9</v>
      </c>
      <c r="M1" s="11" t="s">
        <v>10</v>
      </c>
      <c r="N1" s="11" t="s">
        <v>11</v>
      </c>
    </row>
    <row r="2" spans="1:14" x14ac:dyDescent="0.25">
      <c r="A2">
        <v>859.90112514208602</v>
      </c>
      <c r="B2" s="12">
        <v>60.016947134901599</v>
      </c>
      <c r="C2" s="12">
        <v>359.96469064805501</v>
      </c>
      <c r="D2" s="13">
        <f t="shared" ref="D2:F9" si="0">A2-L$2</f>
        <v>-9.887485791398376E-2</v>
      </c>
      <c r="E2" s="13">
        <f t="shared" si="0"/>
        <v>1.694713490159927E-2</v>
      </c>
      <c r="F2" s="13">
        <f t="shared" si="0"/>
        <v>359.96469064805501</v>
      </c>
      <c r="G2" s="13">
        <f t="shared" ref="G2:G21" si="1">360-F2</f>
        <v>3.5309351944988521E-2</v>
      </c>
      <c r="H2" s="14">
        <f t="shared" ref="H2:H21" si="2">IF(ABS(D2)&lt;10,ABS(D2),"")</f>
        <v>9.887485791398376E-2</v>
      </c>
      <c r="I2" s="15">
        <f t="shared" ref="I2:I21" si="3">IF(ABS(E2)&lt;10,ABS(E2),"")</f>
        <v>1.694713490159927E-2</v>
      </c>
      <c r="J2" s="16">
        <f t="shared" ref="J2:J16" si="4">ABS(MIN(F2:G2))</f>
        <v>3.5309351944988521E-2</v>
      </c>
      <c r="L2" s="17">
        <v>860</v>
      </c>
      <c r="M2" s="17">
        <v>60</v>
      </c>
      <c r="N2" s="17">
        <v>0</v>
      </c>
    </row>
    <row r="3" spans="1:14" x14ac:dyDescent="0.25">
      <c r="A3" s="13">
        <v>859.76536699196697</v>
      </c>
      <c r="B3" s="18">
        <v>60.074644661138102</v>
      </c>
      <c r="C3" s="19">
        <v>359.87000060524701</v>
      </c>
      <c r="D3" s="13">
        <f t="shared" si="0"/>
        <v>-0.234633008033029</v>
      </c>
      <c r="E3" s="13">
        <f t="shared" si="0"/>
        <v>7.4644661138101753E-2</v>
      </c>
      <c r="F3" s="13">
        <f t="shared" si="0"/>
        <v>359.87000060524701</v>
      </c>
      <c r="G3" s="13">
        <f t="shared" si="1"/>
        <v>0.12999939475298561</v>
      </c>
      <c r="H3" s="20">
        <f t="shared" si="2"/>
        <v>0.234633008033029</v>
      </c>
      <c r="I3" s="13">
        <f t="shared" si="3"/>
        <v>7.4644661138101753E-2</v>
      </c>
      <c r="J3" s="16">
        <f t="shared" si="4"/>
        <v>0.12999939475298561</v>
      </c>
    </row>
    <row r="4" spans="1:14" x14ac:dyDescent="0.25">
      <c r="A4" s="13">
        <v>859.93378564558304</v>
      </c>
      <c r="B4" s="18">
        <v>60.034884744131404</v>
      </c>
      <c r="C4" s="19">
        <v>0</v>
      </c>
      <c r="D4" s="13">
        <f t="shared" si="0"/>
        <v>-6.6214354416956667E-2</v>
      </c>
      <c r="E4" s="13">
        <f t="shared" si="0"/>
        <v>3.4884744131403522E-2</v>
      </c>
      <c r="F4" s="13">
        <f t="shared" si="0"/>
        <v>0</v>
      </c>
      <c r="G4" s="13">
        <f t="shared" si="1"/>
        <v>360</v>
      </c>
      <c r="H4" s="20">
        <f t="shared" si="2"/>
        <v>6.6214354416956667E-2</v>
      </c>
      <c r="I4" s="13">
        <f t="shared" si="3"/>
        <v>3.4884744131403522E-2</v>
      </c>
      <c r="J4" s="16">
        <f t="shared" si="4"/>
        <v>0</v>
      </c>
    </row>
    <row r="5" spans="1:14" x14ac:dyDescent="0.25">
      <c r="A5" s="13">
        <v>859.852996891565</v>
      </c>
      <c r="B5" s="18">
        <v>60.030712133132901</v>
      </c>
      <c r="C5" s="19">
        <v>0</v>
      </c>
      <c r="D5" s="13">
        <f t="shared" si="0"/>
        <v>-0.1470031084350012</v>
      </c>
      <c r="E5" s="13">
        <f t="shared" si="0"/>
        <v>3.0712133132901442E-2</v>
      </c>
      <c r="F5" s="13">
        <f t="shared" si="0"/>
        <v>0</v>
      </c>
      <c r="G5" s="13">
        <f t="shared" si="1"/>
        <v>360</v>
      </c>
      <c r="H5" s="20">
        <f t="shared" si="2"/>
        <v>0.1470031084350012</v>
      </c>
      <c r="I5" s="13">
        <f t="shared" si="3"/>
        <v>3.0712133132901442E-2</v>
      </c>
      <c r="J5" s="16">
        <f t="shared" si="4"/>
        <v>0</v>
      </c>
    </row>
    <row r="6" spans="1:14" x14ac:dyDescent="0.25">
      <c r="A6" s="13">
        <v>859.70234981423698</v>
      </c>
      <c r="B6" s="18">
        <v>60.231975555865098</v>
      </c>
      <c r="C6" s="19">
        <v>359.76494749159099</v>
      </c>
      <c r="D6" s="13">
        <f t="shared" si="0"/>
        <v>-0.29765018576301827</v>
      </c>
      <c r="E6" s="13">
        <f t="shared" si="0"/>
        <v>0.23197555586509822</v>
      </c>
      <c r="F6" s="13">
        <f t="shared" si="0"/>
        <v>359.76494749159099</v>
      </c>
      <c r="G6" s="13">
        <f t="shared" si="1"/>
        <v>0.23505250840901226</v>
      </c>
      <c r="H6" s="20">
        <f t="shared" si="2"/>
        <v>0.29765018576301827</v>
      </c>
      <c r="I6" s="13">
        <f t="shared" si="3"/>
        <v>0.23197555586509822</v>
      </c>
      <c r="J6" s="16">
        <f t="shared" si="4"/>
        <v>0.23505250840901226</v>
      </c>
    </row>
    <row r="7" spans="1:14" x14ac:dyDescent="0.25">
      <c r="A7" s="13">
        <v>859.90212132625504</v>
      </c>
      <c r="B7" s="18">
        <v>60.0373924789249</v>
      </c>
      <c r="C7" s="19">
        <v>360</v>
      </c>
      <c r="D7" s="13">
        <f t="shared" si="0"/>
        <v>-9.7878673744958178E-2</v>
      </c>
      <c r="E7" s="13">
        <f t="shared" si="0"/>
        <v>3.7392478924900274E-2</v>
      </c>
      <c r="F7" s="13">
        <f t="shared" si="0"/>
        <v>360</v>
      </c>
      <c r="G7" s="13">
        <f t="shared" si="1"/>
        <v>0</v>
      </c>
      <c r="H7" s="20">
        <f t="shared" si="2"/>
        <v>9.7878673744958178E-2</v>
      </c>
      <c r="I7" s="13">
        <f t="shared" si="3"/>
        <v>3.7392478924900274E-2</v>
      </c>
      <c r="J7" s="16">
        <f t="shared" si="4"/>
        <v>0</v>
      </c>
    </row>
    <row r="8" spans="1:14" x14ac:dyDescent="0.25">
      <c r="A8" s="13">
        <v>859.93431529840802</v>
      </c>
      <c r="B8" s="18">
        <v>60.045477415539303</v>
      </c>
      <c r="C8" s="19">
        <v>0</v>
      </c>
      <c r="D8" s="13">
        <f t="shared" si="0"/>
        <v>-6.5684701591976591E-2</v>
      </c>
      <c r="E8" s="13">
        <f t="shared" si="0"/>
        <v>4.5477415539302513E-2</v>
      </c>
      <c r="F8" s="13">
        <f t="shared" si="0"/>
        <v>0</v>
      </c>
      <c r="G8" s="13">
        <f t="shared" si="1"/>
        <v>360</v>
      </c>
      <c r="H8" s="20">
        <f t="shared" si="2"/>
        <v>6.5684701591976591E-2</v>
      </c>
      <c r="I8" s="13">
        <f t="shared" si="3"/>
        <v>4.5477415539302513E-2</v>
      </c>
      <c r="J8" s="16">
        <f t="shared" si="4"/>
        <v>0</v>
      </c>
    </row>
    <row r="9" spans="1:14" x14ac:dyDescent="0.25">
      <c r="A9" s="13">
        <v>859.86370215422698</v>
      </c>
      <c r="B9" s="18">
        <v>60.056287187626403</v>
      </c>
      <c r="C9" s="19">
        <v>359.901127930965</v>
      </c>
      <c r="D9" s="13">
        <f t="shared" si="0"/>
        <v>-0.13629784577301507</v>
      </c>
      <c r="E9" s="13">
        <f t="shared" si="0"/>
        <v>5.6287187626402613E-2</v>
      </c>
      <c r="F9" s="13">
        <f t="shared" si="0"/>
        <v>359.901127930965</v>
      </c>
      <c r="G9" s="13">
        <f t="shared" si="1"/>
        <v>9.8872069034996457E-2</v>
      </c>
      <c r="H9" s="20">
        <f t="shared" si="2"/>
        <v>0.13629784577301507</v>
      </c>
      <c r="I9" s="13">
        <f t="shared" si="3"/>
        <v>5.6287187626402613E-2</v>
      </c>
      <c r="J9" s="16">
        <f t="shared" si="4"/>
        <v>9.8872069034996457E-2</v>
      </c>
    </row>
    <row r="10" spans="1:14" x14ac:dyDescent="0.25">
      <c r="A10" s="13">
        <v>859.91814354538894</v>
      </c>
      <c r="B10" s="18">
        <v>59.982866511101399</v>
      </c>
      <c r="C10" s="19">
        <v>3.8897828750489499E-2</v>
      </c>
      <c r="D10" s="13"/>
      <c r="E10" s="13">
        <f t="shared" ref="E10:E21" si="5">B10-M$2</f>
        <v>-1.7133488898601001E-2</v>
      </c>
      <c r="F10" s="13">
        <f t="shared" ref="F10:F21" si="6">C10-N$2</f>
        <v>3.8897828750489499E-2</v>
      </c>
      <c r="G10" s="13">
        <f t="shared" si="1"/>
        <v>359.96110217124954</v>
      </c>
      <c r="H10" s="20">
        <f t="shared" si="2"/>
        <v>0</v>
      </c>
      <c r="I10" s="13">
        <f t="shared" si="3"/>
        <v>1.7133488898601001E-2</v>
      </c>
      <c r="J10" s="16">
        <f t="shared" si="4"/>
        <v>3.8897828750489499E-2</v>
      </c>
    </row>
    <row r="11" spans="1:14" x14ac:dyDescent="0.25">
      <c r="A11" s="13">
        <v>859.93594772633401</v>
      </c>
      <c r="B11" s="18">
        <v>60.0977185419165</v>
      </c>
      <c r="C11" s="19">
        <v>359.984075735695</v>
      </c>
      <c r="D11" s="13">
        <f t="shared" ref="D11:D21" si="7">A11-L$2</f>
        <v>-6.4052273665993198E-2</v>
      </c>
      <c r="E11" s="13">
        <f t="shared" si="5"/>
        <v>9.7718541916499646E-2</v>
      </c>
      <c r="F11" s="13">
        <f t="shared" si="6"/>
        <v>359.984075735695</v>
      </c>
      <c r="G11" s="13">
        <f t="shared" si="1"/>
        <v>1.5924264304999269E-2</v>
      </c>
      <c r="H11" s="20">
        <f t="shared" si="2"/>
        <v>6.4052273665993198E-2</v>
      </c>
      <c r="I11" s="13">
        <f t="shared" si="3"/>
        <v>9.7718541916499646E-2</v>
      </c>
      <c r="J11" s="16">
        <f t="shared" si="4"/>
        <v>1.5924264304999269E-2</v>
      </c>
    </row>
    <row r="12" spans="1:14" x14ac:dyDescent="0.25">
      <c r="A12" s="13">
        <v>859.95575119264095</v>
      </c>
      <c r="B12" s="18">
        <v>59.950670280023999</v>
      </c>
      <c r="C12" s="19">
        <v>0.14481107939393301</v>
      </c>
      <c r="D12" s="13">
        <f t="shared" si="7"/>
        <v>-4.4248807359053899E-2</v>
      </c>
      <c r="E12" s="13">
        <f t="shared" si="5"/>
        <v>-4.9329719976000774E-2</v>
      </c>
      <c r="F12" s="13">
        <f t="shared" si="6"/>
        <v>0.14481107939393301</v>
      </c>
      <c r="G12" s="13">
        <f t="shared" si="1"/>
        <v>359.85518892060605</v>
      </c>
      <c r="H12" s="20">
        <f t="shared" si="2"/>
        <v>4.4248807359053899E-2</v>
      </c>
      <c r="I12" s="13">
        <f t="shared" si="3"/>
        <v>4.9329719976000774E-2</v>
      </c>
      <c r="J12" s="16">
        <f t="shared" si="4"/>
        <v>0.14481107939393301</v>
      </c>
    </row>
    <row r="13" spans="1:14" x14ac:dyDescent="0.25">
      <c r="A13" s="13">
        <v>859.89421923596001</v>
      </c>
      <c r="B13" s="18">
        <v>60.046965638924597</v>
      </c>
      <c r="C13" s="19">
        <v>359.93558116114701</v>
      </c>
      <c r="D13" s="13">
        <f t="shared" si="7"/>
        <v>-0.10578076403999148</v>
      </c>
      <c r="E13" s="13">
        <f t="shared" si="5"/>
        <v>4.6965638924596931E-2</v>
      </c>
      <c r="F13" s="13">
        <f t="shared" si="6"/>
        <v>359.93558116114701</v>
      </c>
      <c r="G13" s="13">
        <f t="shared" si="1"/>
        <v>6.4418838852986937E-2</v>
      </c>
      <c r="H13" s="20">
        <f t="shared" si="2"/>
        <v>0.10578076403999148</v>
      </c>
      <c r="I13" s="13">
        <f t="shared" si="3"/>
        <v>4.6965638924596931E-2</v>
      </c>
      <c r="J13" s="16">
        <f t="shared" si="4"/>
        <v>6.4418838852986937E-2</v>
      </c>
    </row>
    <row r="14" spans="1:14" x14ac:dyDescent="0.25">
      <c r="A14" s="13">
        <v>859.95047120763104</v>
      </c>
      <c r="B14" s="18">
        <v>60.051907506659198</v>
      </c>
      <c r="C14" s="19">
        <v>360</v>
      </c>
      <c r="D14" s="13">
        <f t="shared" si="7"/>
        <v>-4.9528792368960239E-2</v>
      </c>
      <c r="E14" s="13">
        <f t="shared" si="5"/>
        <v>5.1907506659198077E-2</v>
      </c>
      <c r="F14" s="13">
        <f t="shared" si="6"/>
        <v>360</v>
      </c>
      <c r="G14" s="13">
        <f t="shared" si="1"/>
        <v>0</v>
      </c>
      <c r="H14" s="20">
        <f t="shared" si="2"/>
        <v>4.9528792368960239E-2</v>
      </c>
      <c r="I14" s="13">
        <f t="shared" si="3"/>
        <v>5.1907506659198077E-2</v>
      </c>
      <c r="J14" s="16">
        <f t="shared" si="4"/>
        <v>0</v>
      </c>
    </row>
    <row r="15" spans="1:14" x14ac:dyDescent="0.25">
      <c r="A15" s="13">
        <v>859.76109487087797</v>
      </c>
      <c r="B15" s="18">
        <v>60.145516866894802</v>
      </c>
      <c r="C15" s="19">
        <v>359.793808802623</v>
      </c>
      <c r="D15" s="13">
        <f t="shared" si="7"/>
        <v>-0.23890512912203121</v>
      </c>
      <c r="E15" s="13">
        <f t="shared" si="5"/>
        <v>0.14551686689480192</v>
      </c>
      <c r="F15" s="13">
        <f t="shared" si="6"/>
        <v>359.793808802623</v>
      </c>
      <c r="G15" s="13">
        <f t="shared" si="1"/>
        <v>0.20619119737699521</v>
      </c>
      <c r="H15" s="20">
        <f t="shared" si="2"/>
        <v>0.23890512912203121</v>
      </c>
      <c r="I15" s="13">
        <f t="shared" si="3"/>
        <v>0.14551686689480192</v>
      </c>
      <c r="J15" s="16">
        <f t="shared" si="4"/>
        <v>0.20619119737699521</v>
      </c>
    </row>
    <row r="16" spans="1:14" x14ac:dyDescent="0.25">
      <c r="A16" s="13">
        <v>859.84798487014803</v>
      </c>
      <c r="B16" s="18">
        <v>60.037990696662803</v>
      </c>
      <c r="C16" s="19">
        <v>359.928049564822</v>
      </c>
      <c r="D16" s="13">
        <f t="shared" si="7"/>
        <v>-0.15201512985197496</v>
      </c>
      <c r="E16" s="13">
        <f t="shared" si="5"/>
        <v>3.7990696662802748E-2</v>
      </c>
      <c r="F16" s="13">
        <f t="shared" si="6"/>
        <v>359.928049564822</v>
      </c>
      <c r="G16" s="13">
        <f t="shared" si="1"/>
        <v>7.1950435177996042E-2</v>
      </c>
      <c r="H16" s="20">
        <f t="shared" si="2"/>
        <v>0.15201512985197496</v>
      </c>
      <c r="I16" s="13">
        <f t="shared" si="3"/>
        <v>3.7990696662802748E-2</v>
      </c>
      <c r="J16" s="16">
        <f t="shared" si="4"/>
        <v>7.1950435177996042E-2</v>
      </c>
    </row>
    <row r="17" spans="1:10" x14ac:dyDescent="0.25">
      <c r="A17" s="13">
        <v>859.93122767388297</v>
      </c>
      <c r="B17" s="18">
        <v>60.061797098967503</v>
      </c>
      <c r="C17" s="19">
        <v>0</v>
      </c>
      <c r="D17" s="13">
        <f t="shared" si="7"/>
        <v>-6.877232611702766E-2</v>
      </c>
      <c r="E17" s="13">
        <f t="shared" si="5"/>
        <v>6.1797098967502961E-2</v>
      </c>
      <c r="F17" s="13">
        <f t="shared" si="6"/>
        <v>0</v>
      </c>
      <c r="G17" s="13">
        <f t="shared" si="1"/>
        <v>360</v>
      </c>
      <c r="H17" s="20">
        <f t="shared" si="2"/>
        <v>6.877232611702766E-2</v>
      </c>
      <c r="I17" s="13">
        <f t="shared" si="3"/>
        <v>6.1797098967502961E-2</v>
      </c>
      <c r="J17" s="16">
        <v>0</v>
      </c>
    </row>
    <row r="18" spans="1:10" x14ac:dyDescent="0.25">
      <c r="A18" s="13">
        <v>859.92103303016404</v>
      </c>
      <c r="B18" s="18">
        <v>60.052359162248301</v>
      </c>
      <c r="C18" s="19">
        <v>360</v>
      </c>
      <c r="D18" s="13">
        <f t="shared" si="7"/>
        <v>-7.8966969835960299E-2</v>
      </c>
      <c r="E18" s="13">
        <f t="shared" si="5"/>
        <v>5.2359162248301061E-2</v>
      </c>
      <c r="F18" s="13">
        <f t="shared" si="6"/>
        <v>360</v>
      </c>
      <c r="G18" s="13">
        <f t="shared" si="1"/>
        <v>0</v>
      </c>
      <c r="H18" s="20">
        <f t="shared" si="2"/>
        <v>7.8966969835960299E-2</v>
      </c>
      <c r="I18" s="13">
        <f t="shared" si="3"/>
        <v>5.2359162248301061E-2</v>
      </c>
      <c r="J18" s="16">
        <v>0</v>
      </c>
    </row>
    <row r="19" spans="1:10" x14ac:dyDescent="0.25">
      <c r="A19" s="13">
        <v>859.88089301907303</v>
      </c>
      <c r="B19" s="18">
        <v>60.0479214232261</v>
      </c>
      <c r="C19" s="19">
        <v>0</v>
      </c>
      <c r="D19" s="13">
        <f t="shared" si="7"/>
        <v>-0.11910698092697203</v>
      </c>
      <c r="E19" s="13">
        <f t="shared" si="5"/>
        <v>4.7921423226100046E-2</v>
      </c>
      <c r="F19" s="13">
        <f t="shared" si="6"/>
        <v>0</v>
      </c>
      <c r="G19" s="13">
        <f t="shared" si="1"/>
        <v>360</v>
      </c>
      <c r="H19" s="20">
        <f t="shared" si="2"/>
        <v>0.11910698092697203</v>
      </c>
      <c r="I19" s="13">
        <f t="shared" si="3"/>
        <v>4.7921423226100046E-2</v>
      </c>
      <c r="J19" s="16">
        <f>ABS(MIN(F19:G19))</f>
        <v>0</v>
      </c>
    </row>
    <row r="20" spans="1:10" x14ac:dyDescent="0.25">
      <c r="A20" s="13">
        <v>859.84155639612004</v>
      </c>
      <c r="B20" s="18">
        <v>60.042226212671103</v>
      </c>
      <c r="C20" s="19">
        <v>0</v>
      </c>
      <c r="D20" s="13">
        <f t="shared" si="7"/>
        <v>-0.15844360387995948</v>
      </c>
      <c r="E20" s="13">
        <f t="shared" si="5"/>
        <v>4.2226212671103269E-2</v>
      </c>
      <c r="F20" s="13">
        <f t="shared" si="6"/>
        <v>0</v>
      </c>
      <c r="G20" s="13">
        <f t="shared" si="1"/>
        <v>360</v>
      </c>
      <c r="H20" s="20">
        <f t="shared" si="2"/>
        <v>0.15844360387995948</v>
      </c>
      <c r="I20" s="13">
        <f t="shared" si="3"/>
        <v>4.2226212671103269E-2</v>
      </c>
      <c r="J20" s="16">
        <f>ABS(MIN(F20:G20))</f>
        <v>0</v>
      </c>
    </row>
    <row r="21" spans="1:10" x14ac:dyDescent="0.25">
      <c r="A21" s="13">
        <v>859.85134946535095</v>
      </c>
      <c r="B21" s="18">
        <v>60.289588968003102</v>
      </c>
      <c r="C21" s="19">
        <v>359.729891592706</v>
      </c>
      <c r="D21" s="13">
        <f t="shared" si="7"/>
        <v>-0.14865053464905031</v>
      </c>
      <c r="E21" s="13">
        <f t="shared" si="5"/>
        <v>0.28958896800310185</v>
      </c>
      <c r="F21" s="13">
        <f t="shared" si="6"/>
        <v>359.729891592706</v>
      </c>
      <c r="G21" s="13">
        <f t="shared" si="1"/>
        <v>0.27010840729400343</v>
      </c>
      <c r="H21" s="20">
        <f t="shared" si="2"/>
        <v>0.14865053464905031</v>
      </c>
      <c r="I21" s="13">
        <f t="shared" si="3"/>
        <v>0.28958896800310185</v>
      </c>
      <c r="J21" s="16">
        <f>ABS(MIN(F21:G21))</f>
        <v>0.27010840729400343</v>
      </c>
    </row>
    <row r="22" spans="1:10" x14ac:dyDescent="0.25">
      <c r="B22" s="21"/>
      <c r="D22" s="13"/>
      <c r="E22" s="13"/>
      <c r="F22" s="13"/>
      <c r="G22" s="13"/>
      <c r="H22" s="20"/>
      <c r="I22" s="13"/>
      <c r="J22" s="16"/>
    </row>
    <row r="23" spans="1:10" x14ac:dyDescent="0.25">
      <c r="B23" s="21"/>
      <c r="D23" s="13"/>
      <c r="E23" s="13"/>
      <c r="F23" s="13"/>
      <c r="G23" s="13"/>
      <c r="H23" s="20"/>
      <c r="I23" s="13"/>
      <c r="J23" s="16"/>
    </row>
    <row r="24" spans="1:10" x14ac:dyDescent="0.25">
      <c r="B24" s="21"/>
      <c r="D24" s="13"/>
      <c r="E24" s="13"/>
      <c r="F24" s="13"/>
      <c r="G24" s="13"/>
      <c r="H24" s="20"/>
      <c r="I24" s="13"/>
      <c r="J24" s="16"/>
    </row>
    <row r="25" spans="1:10" x14ac:dyDescent="0.25">
      <c r="B25" s="21"/>
      <c r="D25" s="13"/>
      <c r="E25" s="13"/>
      <c r="F25" s="13"/>
      <c r="G25" s="13"/>
      <c r="H25" s="20"/>
      <c r="I25" s="13"/>
      <c r="J25" s="16"/>
    </row>
    <row r="26" spans="1:10" x14ac:dyDescent="0.25">
      <c r="B26" s="21"/>
      <c r="D26" s="13"/>
      <c r="E26" s="13"/>
      <c r="F26" s="13"/>
      <c r="G26" s="13"/>
      <c r="H26" s="20"/>
      <c r="I26" s="13"/>
      <c r="J26" s="16"/>
    </row>
    <row r="27" spans="1:10" x14ac:dyDescent="0.25">
      <c r="B27" s="21"/>
      <c r="D27" s="13"/>
      <c r="E27" s="13"/>
      <c r="F27" s="13"/>
      <c r="G27" s="13"/>
      <c r="H27" s="20"/>
      <c r="I27" s="13"/>
      <c r="J27" s="16"/>
    </row>
    <row r="28" spans="1:10" x14ac:dyDescent="0.25">
      <c r="B28" s="21"/>
      <c r="D28" s="13"/>
      <c r="E28" s="13"/>
      <c r="F28" s="13"/>
      <c r="G28" s="13"/>
      <c r="H28" s="20"/>
      <c r="I28" s="13"/>
      <c r="J28" s="16"/>
    </row>
    <row r="29" spans="1:10" x14ac:dyDescent="0.25">
      <c r="B29" s="21"/>
      <c r="D29" s="13"/>
      <c r="E29" s="13"/>
      <c r="F29" s="13"/>
      <c r="G29" s="13"/>
      <c r="H29" s="20"/>
      <c r="I29" s="13"/>
      <c r="J29" s="16"/>
    </row>
    <row r="30" spans="1:10" x14ac:dyDescent="0.25">
      <c r="B30" s="21"/>
      <c r="D30" s="13"/>
      <c r="E30" s="13"/>
      <c r="F30" s="13"/>
      <c r="G30" s="13"/>
      <c r="H30" s="20"/>
      <c r="I30" s="13"/>
      <c r="J30" s="16"/>
    </row>
    <row r="31" spans="1:10" x14ac:dyDescent="0.25">
      <c r="B31" s="21"/>
      <c r="D31" s="13"/>
      <c r="E31" s="13"/>
      <c r="F31" s="13"/>
      <c r="G31" s="13"/>
      <c r="H31" s="20"/>
      <c r="I31" s="13"/>
      <c r="J31" s="16"/>
    </row>
    <row r="32" spans="1:10" x14ac:dyDescent="0.25">
      <c r="B32" s="21"/>
      <c r="D32" s="13"/>
      <c r="E32" s="13"/>
      <c r="F32" s="13"/>
      <c r="G32" s="13"/>
      <c r="H32" s="20"/>
      <c r="I32" s="13"/>
      <c r="J32" s="16"/>
    </row>
    <row r="33" spans="1:10" x14ac:dyDescent="0.25">
      <c r="B33" s="21"/>
      <c r="D33" s="13"/>
      <c r="E33" s="13"/>
      <c r="F33" s="13"/>
      <c r="G33" s="13"/>
      <c r="H33" s="20"/>
      <c r="I33" s="13"/>
      <c r="J33" s="16"/>
    </row>
    <row r="34" spans="1:10" x14ac:dyDescent="0.25">
      <c r="B34" s="21"/>
      <c r="D34" s="13"/>
      <c r="E34" s="13"/>
      <c r="F34" s="13"/>
      <c r="G34" s="13"/>
      <c r="H34" s="20"/>
      <c r="I34" s="13"/>
      <c r="J34" s="16"/>
    </row>
    <row r="35" spans="1:10" x14ac:dyDescent="0.25">
      <c r="A35" s="22"/>
      <c r="B35" s="23"/>
      <c r="D35" s="13"/>
      <c r="E35" s="13"/>
      <c r="F35" s="13"/>
      <c r="G35" s="13"/>
      <c r="H35" s="20"/>
      <c r="I35" s="13"/>
      <c r="J35" s="16"/>
    </row>
    <row r="36" spans="1:10" x14ac:dyDescent="0.25">
      <c r="A36" s="22"/>
      <c r="B36" s="23"/>
      <c r="D36" s="13"/>
      <c r="E36" s="13"/>
      <c r="F36" s="13"/>
      <c r="G36" s="13"/>
      <c r="H36" s="20"/>
      <c r="I36" s="13"/>
      <c r="J36" s="16"/>
    </row>
    <row r="37" spans="1:10" x14ac:dyDescent="0.25">
      <c r="A37" s="22"/>
      <c r="B37" s="23"/>
      <c r="D37" s="13"/>
      <c r="E37" s="13"/>
      <c r="F37" s="13"/>
      <c r="G37" s="13"/>
      <c r="H37" s="20"/>
      <c r="I37" s="13"/>
      <c r="J37" s="16"/>
    </row>
    <row r="38" spans="1:10" x14ac:dyDescent="0.25">
      <c r="A38" s="22"/>
      <c r="B38" s="23"/>
      <c r="D38" s="13"/>
      <c r="E38" s="13"/>
      <c r="F38" s="13"/>
      <c r="G38" s="13"/>
      <c r="H38" s="20"/>
      <c r="I38" s="13"/>
      <c r="J38" s="16"/>
    </row>
    <row r="39" spans="1:10" x14ac:dyDescent="0.25">
      <c r="A39" s="22"/>
      <c r="B39" s="23"/>
      <c r="D39" s="13"/>
      <c r="E39" s="13"/>
      <c r="F39" s="13"/>
      <c r="G39" s="13"/>
      <c r="H39" s="20"/>
      <c r="I39" s="13"/>
      <c r="J39" s="16"/>
    </row>
    <row r="40" spans="1:10" x14ac:dyDescent="0.25">
      <c r="A40" s="22"/>
      <c r="B40" s="23"/>
      <c r="D40" s="13"/>
      <c r="E40" s="13"/>
      <c r="F40" s="13"/>
      <c r="G40" s="13"/>
      <c r="H40" s="20"/>
      <c r="I40" s="13"/>
      <c r="J40" s="16"/>
    </row>
    <row r="41" spans="1:10" x14ac:dyDescent="0.25">
      <c r="A41" s="22"/>
      <c r="B41" s="23"/>
      <c r="D41" s="13"/>
      <c r="E41" s="13"/>
      <c r="F41" s="13"/>
      <c r="G41" s="13"/>
      <c r="H41" s="20"/>
      <c r="I41" s="13"/>
      <c r="J41" s="16"/>
    </row>
    <row r="42" spans="1:10" x14ac:dyDescent="0.25">
      <c r="A42" s="22"/>
      <c r="B42" s="23"/>
      <c r="D42" s="13"/>
      <c r="E42" s="13"/>
      <c r="F42" s="13"/>
      <c r="G42" s="13"/>
      <c r="H42" s="20"/>
      <c r="I42" s="13"/>
      <c r="J42" s="16"/>
    </row>
    <row r="43" spans="1:10" x14ac:dyDescent="0.25">
      <c r="A43" s="22"/>
      <c r="B43" s="23"/>
      <c r="D43" s="13"/>
      <c r="E43" s="13"/>
      <c r="F43" s="13"/>
      <c r="G43" s="13"/>
      <c r="H43" s="20"/>
      <c r="I43" s="13"/>
      <c r="J43" s="16"/>
    </row>
    <row r="44" spans="1:10" x14ac:dyDescent="0.25">
      <c r="A44" s="22"/>
      <c r="B44" s="23"/>
      <c r="D44" s="13"/>
      <c r="E44" s="13"/>
      <c r="F44" s="13"/>
      <c r="G44" s="13"/>
      <c r="H44" s="20"/>
      <c r="I44" s="13"/>
      <c r="J44" s="16"/>
    </row>
    <row r="45" spans="1:10" x14ac:dyDescent="0.25">
      <c r="A45" s="22"/>
      <c r="B45" s="23"/>
      <c r="D45" s="13"/>
      <c r="E45" s="13"/>
      <c r="F45" s="13"/>
      <c r="G45" s="13"/>
      <c r="H45" s="20"/>
      <c r="I45" s="13"/>
      <c r="J45" s="16"/>
    </row>
    <row r="46" spans="1:10" x14ac:dyDescent="0.25">
      <c r="A46" s="22"/>
      <c r="B46" s="23"/>
      <c r="D46" s="13"/>
      <c r="E46" s="13"/>
      <c r="F46" s="13"/>
      <c r="G46" s="13"/>
      <c r="H46" s="20"/>
      <c r="I46" s="13"/>
      <c r="J46" s="16"/>
    </row>
    <row r="47" spans="1:10" x14ac:dyDescent="0.25">
      <c r="D47" s="13"/>
      <c r="E47" s="13"/>
      <c r="F47" s="13"/>
      <c r="G47" s="13"/>
      <c r="H47" s="20"/>
      <c r="I47" s="13"/>
      <c r="J47" s="16"/>
    </row>
    <row r="48" spans="1:10" x14ac:dyDescent="0.25">
      <c r="D48" s="13"/>
      <c r="E48" s="13"/>
      <c r="F48" s="13"/>
      <c r="G48" s="13"/>
      <c r="H48" s="20"/>
      <c r="I48" s="13"/>
      <c r="J48" s="16"/>
    </row>
    <row r="49" spans="4:10" x14ac:dyDescent="0.25">
      <c r="D49" s="13"/>
      <c r="E49" s="13"/>
      <c r="F49" s="13"/>
      <c r="G49" s="13"/>
      <c r="H49" s="20"/>
      <c r="I49" s="13"/>
      <c r="J49" s="16"/>
    </row>
    <row r="50" spans="4:10" x14ac:dyDescent="0.25">
      <c r="D50" s="13"/>
      <c r="E50" s="13"/>
      <c r="F50" s="13"/>
      <c r="G50" s="13"/>
      <c r="H50" s="20"/>
      <c r="I50" s="13"/>
      <c r="J50" s="16"/>
    </row>
    <row r="51" spans="4:10" x14ac:dyDescent="0.25">
      <c r="D51" s="13"/>
      <c r="E51" s="13"/>
      <c r="F51" s="13"/>
      <c r="G51" s="13"/>
      <c r="H51" s="24"/>
      <c r="I51" s="25"/>
      <c r="J51" s="16"/>
    </row>
    <row r="52" spans="4:10" x14ac:dyDescent="0.25">
      <c r="D52" s="26"/>
      <c r="G52" s="27" t="s">
        <v>12</v>
      </c>
      <c r="H52" s="28">
        <f>AVERAGEIF(H2:H51,"&lt;10")</f>
        <v>0.11863540237444567</v>
      </c>
      <c r="I52" s="28">
        <f>AVERAGEIF(I2:I21,"&lt;10")</f>
        <v>7.3438831815415995E-2</v>
      </c>
      <c r="J52" s="28">
        <f>AVERAGEIF(J2:J21,"&lt;10")</f>
        <v>6.5576768764669308E-2</v>
      </c>
    </row>
    <row r="53" spans="4:10" x14ac:dyDescent="0.25">
      <c r="D53" s="26"/>
      <c r="G53" s="29" t="s">
        <v>13</v>
      </c>
      <c r="H53" s="30">
        <f>STDEV(H2:H21)</f>
        <v>7.3500535231038236E-2</v>
      </c>
      <c r="I53" s="30">
        <f>STDEV(I2:I21)</f>
        <v>7.0672492422937466E-2</v>
      </c>
      <c r="J53" s="30">
        <f>STDEV(J2:J21)</f>
        <v>8.72692729917839E-2</v>
      </c>
    </row>
  </sheetData>
  <mergeCells count="1">
    <mergeCell ref="F1:G1"/>
  </mergeCells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6"/>
  <sheetViews>
    <sheetView topLeftCell="Z1" zoomScaleNormal="100" workbookViewId="0">
      <selection activeCell="T3" sqref="T3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31" t="s">
        <v>14</v>
      </c>
      <c r="J3" s="32"/>
      <c r="K3" s="32"/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17</v>
      </c>
      <c r="G5" s="32"/>
      <c r="H5" s="32"/>
      <c r="I5" s="32"/>
      <c r="J5" s="32"/>
      <c r="K5" s="32"/>
      <c r="L5" s="32"/>
      <c r="M5" s="32"/>
      <c r="N5" s="32"/>
      <c r="T5" t="s">
        <v>18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 t="s">
        <v>35</v>
      </c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9.9321892211803195E-2</v>
      </c>
      <c r="F7" s="32">
        <f t="shared" ref="F7:F16" si="0">E7*121/10</f>
        <v>1.2017948957628186</v>
      </c>
      <c r="G7" s="32">
        <v>5.5252149699318902E-2</v>
      </c>
      <c r="H7" s="32">
        <v>9.9275714443294694E-2</v>
      </c>
      <c r="I7" s="32">
        <f t="shared" ref="I7:I16" si="1">H7*121/10</f>
        <v>1.2012361447638658</v>
      </c>
      <c r="J7" s="32">
        <v>5.8992285811731403E-2</v>
      </c>
      <c r="K7" s="43">
        <v>4.9669883235018003E-2</v>
      </c>
      <c r="L7" s="43">
        <v>3.7579504867039197E-2</v>
      </c>
      <c r="M7" s="43">
        <f t="shared" ref="M7:M16" si="2">SQRT(F7^2+I7^2)</f>
        <v>1.6991995900919701</v>
      </c>
      <c r="N7" s="43">
        <f t="shared" ref="N7:N16" si="3">SQRT(G7^2+J7^2)*121/10</f>
        <v>0.9779981596391577</v>
      </c>
      <c r="O7" s="44">
        <v>1</v>
      </c>
      <c r="P7" s="13">
        <f t="shared" ref="P7:P16" si="4">(50-O7)/50*100</f>
        <v>98</v>
      </c>
      <c r="T7" t="s">
        <v>37</v>
      </c>
      <c r="U7" s="26">
        <v>1</v>
      </c>
      <c r="V7" s="26">
        <v>350</v>
      </c>
      <c r="W7" s="26">
        <v>800</v>
      </c>
      <c r="X7" s="32">
        <v>0.99864242661824998</v>
      </c>
      <c r="Y7" s="32">
        <f t="shared" ref="Y7:Y16" si="5">X7*56/10</f>
        <v>5.5923975890622</v>
      </c>
      <c r="Z7" s="32">
        <v>0.57121247481887505</v>
      </c>
      <c r="AA7" s="32">
        <v>0.329150205527799</v>
      </c>
      <c r="AB7" s="32">
        <f t="shared" ref="AB7:AB16" si="6">AA7*56/10</f>
        <v>1.8432411509556743</v>
      </c>
      <c r="AC7" s="32">
        <v>0.12405551940944499</v>
      </c>
      <c r="AD7" s="45">
        <v>0.16495715675730199</v>
      </c>
      <c r="AE7" s="43">
        <v>8.1682307087925496E-2</v>
      </c>
      <c r="AF7" s="46">
        <f t="shared" ref="AF7:AF16" si="7">SQRT(Y7^2+AB7^2)</f>
        <v>5.8883315747947744</v>
      </c>
      <c r="AG7" s="47">
        <f t="shared" ref="AG7:AG16" si="8">SQRT(Z7^2+AC7^2)*56/10</f>
        <v>3.273359101688456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0.57601372953452401</v>
      </c>
      <c r="F8" s="32">
        <f t="shared" si="0"/>
        <v>6.9697661273677411</v>
      </c>
      <c r="G8" s="32">
        <v>0.22825285964052</v>
      </c>
      <c r="H8" s="32">
        <v>0.37238557514705101</v>
      </c>
      <c r="I8" s="32">
        <f t="shared" si="1"/>
        <v>4.5058654592793177</v>
      </c>
      <c r="J8" s="32">
        <v>0.53305160584298605</v>
      </c>
      <c r="K8" s="43">
        <v>0.16966421922629099</v>
      </c>
      <c r="L8" s="43">
        <v>0.47793083472930897</v>
      </c>
      <c r="M8" s="43">
        <f t="shared" si="2"/>
        <v>8.2994254865821357</v>
      </c>
      <c r="N8" s="43">
        <f t="shared" si="3"/>
        <v>7.0163661264910004</v>
      </c>
      <c r="O8" s="44">
        <v>1</v>
      </c>
      <c r="P8" s="13">
        <f t="shared" si="4"/>
        <v>98</v>
      </c>
      <c r="T8" t="s">
        <v>39</v>
      </c>
      <c r="U8" s="26">
        <v>2</v>
      </c>
      <c r="V8" s="26">
        <v>350</v>
      </c>
      <c r="W8" s="26">
        <v>800</v>
      </c>
      <c r="X8" s="32">
        <v>0.65739221765273403</v>
      </c>
      <c r="Y8" s="32">
        <f t="shared" si="5"/>
        <v>3.6813964188553108</v>
      </c>
      <c r="Z8" s="32">
        <v>0.19683746342141301</v>
      </c>
      <c r="AA8" s="32">
        <v>0.34748406514192098</v>
      </c>
      <c r="AB8" s="32">
        <f t="shared" si="6"/>
        <v>1.9459107647947576</v>
      </c>
      <c r="AC8" s="32">
        <v>0.21370739446166401</v>
      </c>
      <c r="AD8" s="45">
        <v>0.36366296075307403</v>
      </c>
      <c r="AE8" s="43">
        <v>0.23273336796565799</v>
      </c>
      <c r="AF8" s="45">
        <f t="shared" si="7"/>
        <v>4.1640423025354618</v>
      </c>
      <c r="AG8" s="50">
        <f t="shared" si="8"/>
        <v>1.6270466073687646</v>
      </c>
      <c r="AH8" s="48">
        <v>1</v>
      </c>
      <c r="AI8" s="51">
        <f t="shared" si="9"/>
        <v>95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0.104869358624654</v>
      </c>
      <c r="F9" s="32">
        <f t="shared" si="0"/>
        <v>1.2689192393583135</v>
      </c>
      <c r="G9" s="32">
        <v>3.3072213021801897E-2</v>
      </c>
      <c r="H9" s="32">
        <v>4.1219026191939498E-2</v>
      </c>
      <c r="I9" s="32">
        <f t="shared" si="1"/>
        <v>0.4987502169224679</v>
      </c>
      <c r="J9" s="32">
        <v>2.21621120118492E-2</v>
      </c>
      <c r="K9" s="43">
        <v>9.0591091550764995E-3</v>
      </c>
      <c r="L9" s="43">
        <v>1.6094695079595898E-2</v>
      </c>
      <c r="M9" s="43">
        <f t="shared" si="2"/>
        <v>1.3634176964136449</v>
      </c>
      <c r="N9" s="43">
        <f t="shared" si="3"/>
        <v>0.48171534334486604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0.23933829322049899</v>
      </c>
      <c r="Y9" s="32">
        <f t="shared" si="5"/>
        <v>1.3402944420347942</v>
      </c>
      <c r="Z9" s="32">
        <v>6.7545985227012301E-2</v>
      </c>
      <c r="AA9" s="32">
        <v>0.28022316673930198</v>
      </c>
      <c r="AB9" s="32">
        <f t="shared" si="6"/>
        <v>1.569249733740091</v>
      </c>
      <c r="AC9" s="32">
        <v>6.2618167090385604E-2</v>
      </c>
      <c r="AD9" s="45">
        <v>0.12832833196416099</v>
      </c>
      <c r="AE9" s="43">
        <v>0.123512697114508</v>
      </c>
      <c r="AF9" s="45">
        <f t="shared" si="7"/>
        <v>2.0637184687337338</v>
      </c>
      <c r="AG9" s="50">
        <f t="shared" si="8"/>
        <v>0.51579298391959605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0.813258221770081</v>
      </c>
      <c r="F10" s="32">
        <f t="shared" si="0"/>
        <v>9.8404244834179799</v>
      </c>
      <c r="G10" s="32">
        <v>0.104233403115138</v>
      </c>
      <c r="H10" s="32">
        <v>0.465357947644853</v>
      </c>
      <c r="I10" s="32">
        <f t="shared" si="1"/>
        <v>5.6308311665027215</v>
      </c>
      <c r="J10" s="32">
        <v>9.97798172285774E-2</v>
      </c>
      <c r="K10" s="43">
        <v>0.28265608681623999</v>
      </c>
      <c r="L10" s="43">
        <v>0.155325333941536</v>
      </c>
      <c r="M10" s="43">
        <f t="shared" si="2"/>
        <v>11.337557657604677</v>
      </c>
      <c r="N10" s="43">
        <f t="shared" si="3"/>
        <v>1.7459513545652168</v>
      </c>
      <c r="O10" s="44">
        <v>0</v>
      </c>
      <c r="P10" s="13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0.22640388744904799</v>
      </c>
      <c r="Y10" s="32">
        <f t="shared" si="5"/>
        <v>1.2678617697146688</v>
      </c>
      <c r="Z10" s="32">
        <v>0.10641559548870801</v>
      </c>
      <c r="AA10" s="32">
        <v>0.60590667380750096</v>
      </c>
      <c r="AB10" s="32">
        <f t="shared" si="6"/>
        <v>3.3930773733220052</v>
      </c>
      <c r="AC10" s="32">
        <v>0.12558939910369901</v>
      </c>
      <c r="AD10" s="45">
        <v>0.45062278075625001</v>
      </c>
      <c r="AE10" s="43">
        <v>5.9455168703323402E-2</v>
      </c>
      <c r="AF10" s="45">
        <f t="shared" si="7"/>
        <v>3.6222158312908097</v>
      </c>
      <c r="AG10" s="50">
        <f t="shared" si="8"/>
        <v>0.92182491366351138</v>
      </c>
      <c r="AH10" s="48">
        <v>2</v>
      </c>
      <c r="AI10" s="51">
        <f t="shared" si="9"/>
        <v>90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7.8257770737451396E-2</v>
      </c>
      <c r="F11" s="32">
        <f t="shared" si="0"/>
        <v>0.94691902592316191</v>
      </c>
      <c r="G11" s="32">
        <v>2.4028523426641701E-2</v>
      </c>
      <c r="H11" s="32">
        <v>5.4617580478701203E-2</v>
      </c>
      <c r="I11" s="32">
        <f t="shared" si="1"/>
        <v>0.66087272379228457</v>
      </c>
      <c r="J11" s="32">
        <v>4.0558089035951199E-2</v>
      </c>
      <c r="K11" s="43">
        <v>2.55269310436489E-2</v>
      </c>
      <c r="L11" s="43">
        <v>3.9636013501691797E-2</v>
      </c>
      <c r="M11" s="43">
        <f t="shared" si="2"/>
        <v>1.1547330421824358</v>
      </c>
      <c r="N11" s="43">
        <f t="shared" si="3"/>
        <v>0.57041311279163198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0.38582558943145401</v>
      </c>
      <c r="Y11" s="32">
        <f t="shared" si="5"/>
        <v>2.1606233008161424</v>
      </c>
      <c r="Z11" s="32">
        <v>0.17457183161075099</v>
      </c>
      <c r="AA11" s="32">
        <v>0.198644433481552</v>
      </c>
      <c r="AB11" s="32">
        <f t="shared" si="6"/>
        <v>1.1124088274966912</v>
      </c>
      <c r="AC11" s="32">
        <v>0.21687788264653399</v>
      </c>
      <c r="AD11" s="45">
        <v>4.3020928816048402E-2</v>
      </c>
      <c r="AE11" s="43">
        <v>0.134570331566637</v>
      </c>
      <c r="AF11" s="45">
        <f t="shared" si="7"/>
        <v>2.4301741599157469</v>
      </c>
      <c r="AG11" s="50">
        <f t="shared" si="8"/>
        <v>1.5590880777245411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0.51199766200131402</v>
      </c>
      <c r="F12" s="32">
        <f t="shared" si="0"/>
        <v>6.1951717102158996</v>
      </c>
      <c r="G12" s="32">
        <v>0.137731221341958</v>
      </c>
      <c r="H12" s="32">
        <v>6.4652743060620799E-2</v>
      </c>
      <c r="I12" s="32">
        <f t="shared" si="1"/>
        <v>0.78229819103351173</v>
      </c>
      <c r="J12" s="32">
        <v>5.87895884084364E-2</v>
      </c>
      <c r="K12" s="43">
        <v>0.159167831113531</v>
      </c>
      <c r="L12" s="43">
        <v>0.141814111144795</v>
      </c>
      <c r="M12" s="43">
        <f t="shared" si="2"/>
        <v>6.2443689015587234</v>
      </c>
      <c r="N12" s="43">
        <f t="shared" si="3"/>
        <v>1.8120171187249317</v>
      </c>
      <c r="O12" s="44">
        <v>1</v>
      </c>
      <c r="P12" s="13">
        <f t="shared" si="4"/>
        <v>98</v>
      </c>
      <c r="T12" t="s">
        <v>47</v>
      </c>
      <c r="U12" s="26">
        <v>6</v>
      </c>
      <c r="V12" s="26">
        <v>200</v>
      </c>
      <c r="W12" s="26">
        <v>800</v>
      </c>
      <c r="X12" s="32">
        <v>2.0222488462843601E-2</v>
      </c>
      <c r="Y12" s="32">
        <f t="shared" si="5"/>
        <v>0.11324593539192415</v>
      </c>
      <c r="Z12" s="32">
        <v>1.7524119553206E-2</v>
      </c>
      <c r="AA12" s="32">
        <v>1.9736351828648E-2</v>
      </c>
      <c r="AB12" s="32">
        <f t="shared" si="6"/>
        <v>0.1105235702404288</v>
      </c>
      <c r="AC12" s="32">
        <v>1.08673222710098E-2</v>
      </c>
      <c r="AD12" s="45">
        <v>6.4881442830547198E-2</v>
      </c>
      <c r="AE12" s="43">
        <v>4.1036054758705101E-2</v>
      </c>
      <c r="AF12" s="45">
        <f t="shared" si="7"/>
        <v>0.15824064415150382</v>
      </c>
      <c r="AG12" s="50">
        <f t="shared" si="8"/>
        <v>0.11547323018160031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0.46749451969170702</v>
      </c>
      <c r="F13" s="32">
        <f t="shared" si="0"/>
        <v>5.6566836882696547</v>
      </c>
      <c r="G13" s="32">
        <v>6.7433394029845495E-2</v>
      </c>
      <c r="H13" s="32">
        <v>0.12843853926979501</v>
      </c>
      <c r="I13" s="32">
        <f t="shared" si="1"/>
        <v>1.5541063251645197</v>
      </c>
      <c r="J13" s="32">
        <v>8.3669209702355099E-2</v>
      </c>
      <c r="K13" s="43">
        <v>0.209940208172608</v>
      </c>
      <c r="L13" s="43">
        <v>0.19339081730839799</v>
      </c>
      <c r="M13" s="43">
        <f t="shared" si="2"/>
        <v>5.8662864590004773</v>
      </c>
      <c r="N13" s="43">
        <f t="shared" si="3"/>
        <v>1.3002743145066058</v>
      </c>
      <c r="O13" s="44">
        <v>2</v>
      </c>
      <c r="P13" s="13">
        <f t="shared" si="4"/>
        <v>96</v>
      </c>
      <c r="T13" t="s">
        <v>49</v>
      </c>
      <c r="U13" s="26">
        <v>7</v>
      </c>
      <c r="V13" s="26">
        <v>150</v>
      </c>
      <c r="W13" s="26">
        <v>800</v>
      </c>
      <c r="X13" s="32">
        <v>0.27937493844449501</v>
      </c>
      <c r="Y13" s="32">
        <f t="shared" si="5"/>
        <v>1.5644996552891721</v>
      </c>
      <c r="Z13" s="32">
        <v>0.22244201820190099</v>
      </c>
      <c r="AA13" s="32">
        <v>4.1748523659055799E-2</v>
      </c>
      <c r="AB13" s="32">
        <f t="shared" si="6"/>
        <v>0.23379173249071247</v>
      </c>
      <c r="AC13" s="32">
        <v>4.5207981972823899E-2</v>
      </c>
      <c r="AD13" s="45">
        <v>5.1293920889817601E-2</v>
      </c>
      <c r="AE13" s="43">
        <v>4.3479817400799703E-2</v>
      </c>
      <c r="AF13" s="45">
        <f t="shared" si="7"/>
        <v>1.581871595794345</v>
      </c>
      <c r="AG13" s="50">
        <f t="shared" si="8"/>
        <v>1.27114095311416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0.20100884750175399</v>
      </c>
      <c r="F14" s="32">
        <f t="shared" si="0"/>
        <v>2.4322070547712231</v>
      </c>
      <c r="G14" s="32">
        <v>6.3284644379728902E-2</v>
      </c>
      <c r="H14" s="32">
        <v>0.12703688496912599</v>
      </c>
      <c r="I14" s="32">
        <f t="shared" si="1"/>
        <v>1.5371463081264245</v>
      </c>
      <c r="J14" s="32">
        <v>4.1114994102355501E-2</v>
      </c>
      <c r="K14" s="43">
        <v>0.34188297808587098</v>
      </c>
      <c r="L14" s="43">
        <v>0.129560745397927</v>
      </c>
      <c r="M14" s="43">
        <f t="shared" si="2"/>
        <v>2.8772295580758942</v>
      </c>
      <c r="N14" s="43">
        <f t="shared" si="3"/>
        <v>0.91316038941681277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 s="26">
        <v>9</v>
      </c>
      <c r="C15" s="26">
        <v>250</v>
      </c>
      <c r="D15" s="26">
        <v>800</v>
      </c>
      <c r="E15">
        <v>1.0412743328418601</v>
      </c>
      <c r="F15" s="32">
        <f t="shared" si="0"/>
        <v>12.599419427386508</v>
      </c>
      <c r="G15">
        <v>0.18140849640512</v>
      </c>
      <c r="H15">
        <v>8.6383531957829301E-2</v>
      </c>
      <c r="I15" s="32">
        <f t="shared" si="1"/>
        <v>1.0452407366897345</v>
      </c>
      <c r="J15">
        <v>5.5210445103049899E-2</v>
      </c>
      <c r="K15" s="13">
        <v>0.37909973661219198</v>
      </c>
      <c r="L15" s="13">
        <v>0.20287157029342601</v>
      </c>
      <c r="M15" s="43">
        <f t="shared" si="2"/>
        <v>12.642701376875127</v>
      </c>
      <c r="N15" s="43">
        <f t="shared" si="3"/>
        <v>2.2944495845159611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0.21700586273169301</v>
      </c>
      <c r="F16" s="32">
        <f t="shared" si="0"/>
        <v>2.6257709390534854</v>
      </c>
      <c r="G16">
        <v>0.209465746643133</v>
      </c>
      <c r="H16">
        <v>0.95306131141837602</v>
      </c>
      <c r="I16" s="32">
        <f t="shared" si="1"/>
        <v>11.532041868162349</v>
      </c>
      <c r="J16">
        <v>0.92452850054898095</v>
      </c>
      <c r="K16">
        <v>0.53532827829028495</v>
      </c>
      <c r="L16">
        <v>0.22052420037552301</v>
      </c>
      <c r="M16" s="43">
        <f t="shared" si="2"/>
        <v>11.82720011978436</v>
      </c>
      <c r="N16" s="43">
        <f t="shared" si="3"/>
        <v>11.470320376504375</v>
      </c>
      <c r="O16" s="44">
        <v>21</v>
      </c>
      <c r="P16" s="13">
        <f t="shared" si="4"/>
        <v>57.999999999999993</v>
      </c>
      <c r="Q16">
        <v>246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AF17" s="32"/>
      <c r="AG17" s="32"/>
    </row>
    <row r="18" spans="1:35" x14ac:dyDescent="0.25">
      <c r="M18" s="32"/>
      <c r="N18" s="32"/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54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55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7.8082790285805004E-2</v>
      </c>
      <c r="F23" s="57">
        <f t="shared" ref="F23:F33" si="10">E23*121/10</f>
        <v>0.94480176245824055</v>
      </c>
      <c r="G23" s="57">
        <v>5.16768232918947E-2</v>
      </c>
      <c r="H23" s="57">
        <v>2.3186506072279699E-2</v>
      </c>
      <c r="I23" s="57">
        <f t="shared" ref="I23:I33" si="11">H23*121/10</f>
        <v>0.28055672347458438</v>
      </c>
      <c r="J23" s="57">
        <v>1.13979985405149E-2</v>
      </c>
      <c r="K23" s="57">
        <v>0</v>
      </c>
      <c r="L23" s="57">
        <v>0</v>
      </c>
      <c r="M23" s="32">
        <f t="shared" ref="M23:M33" si="12">SQRT(F23^2+I23^2)</f>
        <v>0.98557721434243395</v>
      </c>
      <c r="N23" s="32">
        <f t="shared" ref="N23:N33" si="13">SQRT(G23^2+J23^2)*121/10</f>
        <v>0.6403185138307963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1.98377342975476E-2</v>
      </c>
      <c r="Y23" s="32">
        <f t="shared" ref="Y23:Y32" si="15">X23*50/10</f>
        <v>9.9188671487737995E-2</v>
      </c>
      <c r="Z23" s="32">
        <v>2.9782814687363799E-2</v>
      </c>
      <c r="AA23" s="32">
        <v>2.2755220740901201E-2</v>
      </c>
      <c r="AB23" s="32">
        <f t="shared" ref="AB23:AB32" si="16">AA23*50/10</f>
        <v>0.11377610370450601</v>
      </c>
      <c r="AC23" s="32">
        <v>2.3807156151648499E-2</v>
      </c>
      <c r="AD23" s="45">
        <v>1.9930297349218799E-2</v>
      </c>
      <c r="AE23" s="43">
        <v>3.6199285961421003E-2</v>
      </c>
      <c r="AF23" s="46">
        <f t="shared" ref="AF23:AF32" si="17">SQRT(Y23^2+AB23^2)</f>
        <v>0.15094169180740261</v>
      </c>
      <c r="AG23" s="47">
        <f t="shared" ref="AG23:AG32" si="18">SQRT(Z23^2+AC23^2)*50/10</f>
        <v>0.190643432533803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9.8250588699301006E-2</v>
      </c>
      <c r="F24" s="57">
        <f t="shared" si="10"/>
        <v>1.1888321232615422</v>
      </c>
      <c r="G24" s="57">
        <v>3.2084145768437503E-2</v>
      </c>
      <c r="H24" s="57">
        <v>5.1117775808703997E-2</v>
      </c>
      <c r="I24" s="57">
        <f t="shared" si="11"/>
        <v>0.6185250872853183</v>
      </c>
      <c r="J24" s="57">
        <v>2.6595810431517101E-2</v>
      </c>
      <c r="K24" s="57">
        <v>0</v>
      </c>
      <c r="L24" s="57">
        <v>0</v>
      </c>
      <c r="M24" s="32">
        <f t="shared" si="12"/>
        <v>1.340110107752291</v>
      </c>
      <c r="N24" s="32">
        <f t="shared" si="13"/>
        <v>0.50425645486541337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0.123341987360716</v>
      </c>
      <c r="Y24" s="32">
        <f t="shared" si="15"/>
        <v>0.61670993680357999</v>
      </c>
      <c r="Z24" s="32">
        <v>0.15049179819953001</v>
      </c>
      <c r="AA24" s="32">
        <v>0.16361441745216601</v>
      </c>
      <c r="AB24" s="32">
        <f t="shared" si="16"/>
        <v>0.81807208726083014</v>
      </c>
      <c r="AC24" s="32">
        <v>0.25025525220304001</v>
      </c>
      <c r="AD24" s="45">
        <v>0.18767983043529601</v>
      </c>
      <c r="AE24" s="43">
        <v>0.28462252263021898</v>
      </c>
      <c r="AF24" s="45">
        <f t="shared" si="17"/>
        <v>1.0244867427680882</v>
      </c>
      <c r="AG24" s="50">
        <f t="shared" si="18"/>
        <v>1.4600982208445363</v>
      </c>
      <c r="AH24" s="48">
        <v>1</v>
      </c>
      <c r="AI24" s="51">
        <f>(20-AH24)/20*100</f>
        <v>95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0.15843218333473599</v>
      </c>
      <c r="F25" s="57">
        <f t="shared" si="10"/>
        <v>1.9170294183503056</v>
      </c>
      <c r="G25" s="57">
        <v>0.152549647657202</v>
      </c>
      <c r="H25" s="57">
        <v>2.4756912447034901E-2</v>
      </c>
      <c r="I25" s="57">
        <f t="shared" si="11"/>
        <v>0.2995586406091223</v>
      </c>
      <c r="J25" s="57">
        <v>3.6204985976333301E-2</v>
      </c>
      <c r="K25" s="57">
        <v>4.7433141551677702E-2</v>
      </c>
      <c r="L25" s="57">
        <v>6.5318797944030699E-2</v>
      </c>
      <c r="M25" s="32">
        <f t="shared" si="12"/>
        <v>1.9402930629119137</v>
      </c>
      <c r="N25" s="32">
        <f t="shared" si="13"/>
        <v>1.8971239595258305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0.28016988885069899</v>
      </c>
      <c r="Y25" s="32">
        <f t="shared" si="15"/>
        <v>1.4008494442534949</v>
      </c>
      <c r="Z25" s="32">
        <v>0.313350067099878</v>
      </c>
      <c r="AA25" s="32">
        <v>0.27550494358670102</v>
      </c>
      <c r="AB25" s="32">
        <f t="shared" si="16"/>
        <v>1.3775247179335053</v>
      </c>
      <c r="AC25" s="32">
        <v>0.76312754981105402</v>
      </c>
      <c r="AD25" s="45">
        <v>0.110670750695335</v>
      </c>
      <c r="AE25" s="43">
        <v>4.7897268772434498E-2</v>
      </c>
      <c r="AF25" s="45">
        <f t="shared" si="17"/>
        <v>1.9646764400234225</v>
      </c>
      <c r="AG25" s="50">
        <f t="shared" si="18"/>
        <v>4.1247785450619068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0.1129138756592</v>
      </c>
      <c r="F26" s="57">
        <f t="shared" si="10"/>
        <v>1.36625789547632</v>
      </c>
      <c r="G26" s="57">
        <v>3.4546236824523097E-2</v>
      </c>
      <c r="H26" s="57">
        <v>3.4671141410135303E-2</v>
      </c>
      <c r="I26" s="57">
        <f t="shared" si="11"/>
        <v>0.41952081106263722</v>
      </c>
      <c r="J26" s="57">
        <v>4.3859478911458E-2</v>
      </c>
      <c r="K26" s="57">
        <v>6.5098339044599607E-2</v>
      </c>
      <c r="L26" s="57">
        <v>8.6486662558365304E-2</v>
      </c>
      <c r="M26" s="32">
        <f t="shared" si="12"/>
        <v>1.4292159906277413</v>
      </c>
      <c r="N26" s="32">
        <f t="shared" si="13"/>
        <v>0.67555464575632707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9.0758574974099601E-2</v>
      </c>
      <c r="Y26" s="32">
        <f t="shared" si="15"/>
        <v>0.45379287487049796</v>
      </c>
      <c r="Z26" s="32">
        <v>5.6651072532648297E-2</v>
      </c>
      <c r="AA26" s="32">
        <v>5.6139776144658503E-2</v>
      </c>
      <c r="AB26" s="32">
        <f t="shared" si="16"/>
        <v>0.28069888072329252</v>
      </c>
      <c r="AC26" s="32">
        <v>4.2281442117334499E-2</v>
      </c>
      <c r="AD26" s="45">
        <v>2.8081271201586998E-2</v>
      </c>
      <c r="AE26" s="43">
        <v>1.72506332892301E-2</v>
      </c>
      <c r="AF26" s="45">
        <f t="shared" si="17"/>
        <v>0.53359144944661607</v>
      </c>
      <c r="AG26" s="50">
        <f t="shared" si="18"/>
        <v>0.35344958504081186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0.119287213085846</v>
      </c>
      <c r="F27" s="57">
        <f t="shared" si="10"/>
        <v>1.4433752783387366</v>
      </c>
      <c r="G27" s="57">
        <v>2.7492352323835099E-2</v>
      </c>
      <c r="H27" s="57">
        <v>0.104542342233132</v>
      </c>
      <c r="I27" s="57">
        <f t="shared" si="11"/>
        <v>1.264962341020897</v>
      </c>
      <c r="J27" s="57">
        <v>0.141564465106612</v>
      </c>
      <c r="K27" s="57">
        <v>0.10182226289945</v>
      </c>
      <c r="L27" s="57">
        <v>0.15024778795422999</v>
      </c>
      <c r="M27" s="32">
        <f t="shared" si="12"/>
        <v>1.9192347220495187</v>
      </c>
      <c r="N27" s="32">
        <f t="shared" si="13"/>
        <v>1.7449327402146597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1.3183027856801599</v>
      </c>
      <c r="Y27" s="32">
        <f t="shared" si="15"/>
        <v>6.5915139284007989</v>
      </c>
      <c r="Z27" s="32">
        <v>1.14727919503735</v>
      </c>
      <c r="AA27" s="32">
        <v>0.89767671800225901</v>
      </c>
      <c r="AB27" s="32">
        <f t="shared" si="16"/>
        <v>4.4883835900112947</v>
      </c>
      <c r="AC27" s="32">
        <v>0.92403964387771498</v>
      </c>
      <c r="AD27" s="45">
        <v>1.8805422206870801</v>
      </c>
      <c r="AE27" s="43">
        <v>1.5311821179210401</v>
      </c>
      <c r="AF27" s="45">
        <f t="shared" si="17"/>
        <v>7.9745622525242359</v>
      </c>
      <c r="AG27" s="50">
        <f t="shared" si="18"/>
        <v>7.3656276291012777</v>
      </c>
      <c r="AH27" s="48">
        <v>13</v>
      </c>
      <c r="AI27" s="51">
        <f t="shared" ref="AI27:AI32" si="19">(50-AH27)/50*100</f>
        <v>74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5.9400555806746497E-2</v>
      </c>
      <c r="F28" s="57">
        <f t="shared" si="10"/>
        <v>0.71874672526163264</v>
      </c>
      <c r="G28" s="57">
        <v>5.3443328226355398E-2</v>
      </c>
      <c r="H28" s="57">
        <v>0.12977541369920401</v>
      </c>
      <c r="I28" s="57">
        <f t="shared" si="11"/>
        <v>1.5702825057603684</v>
      </c>
      <c r="J28" s="57">
        <v>0.177781706419332</v>
      </c>
      <c r="K28" s="57">
        <v>0.16835705377264301</v>
      </c>
      <c r="L28" s="57">
        <v>0.23125325537616101</v>
      </c>
      <c r="M28" s="32">
        <f t="shared" si="12"/>
        <v>1.7269580200373669</v>
      </c>
      <c r="N28" s="32">
        <f t="shared" si="13"/>
        <v>2.2462542615534895</v>
      </c>
      <c r="O28" s="58">
        <v>0</v>
      </c>
      <c r="P28" s="58">
        <f t="shared" si="14"/>
        <v>100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1.9925522203175301</v>
      </c>
      <c r="Y28" s="32">
        <f t="shared" si="15"/>
        <v>9.9627611015876507</v>
      </c>
      <c r="Z28" s="32">
        <v>1.77705010068716</v>
      </c>
      <c r="AA28" s="32">
        <v>1.31327397912621</v>
      </c>
      <c r="AB28" s="32">
        <f t="shared" si="16"/>
        <v>6.5663698956310501</v>
      </c>
      <c r="AC28" s="32">
        <v>0.81674687174430805</v>
      </c>
      <c r="AD28" s="45">
        <v>0.58750179856289497</v>
      </c>
      <c r="AE28" s="43">
        <v>0.46556247899685899</v>
      </c>
      <c r="AF28" s="45">
        <f t="shared" si="17"/>
        <v>11.932050216687731</v>
      </c>
      <c r="AG28" s="50">
        <f t="shared" si="18"/>
        <v>9.7787812544002115</v>
      </c>
      <c r="AH28" s="48">
        <v>1</v>
      </c>
      <c r="AI28" s="51">
        <f t="shared" si="19"/>
        <v>98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0.17619113371023901</v>
      </c>
      <c r="F29" s="57">
        <f t="shared" si="10"/>
        <v>2.1319127178938921</v>
      </c>
      <c r="G29" s="57">
        <v>0.123000667261291</v>
      </c>
      <c r="H29" s="57">
        <v>7.2754366760204595E-2</v>
      </c>
      <c r="I29" s="57">
        <f t="shared" si="11"/>
        <v>0.88032783779847557</v>
      </c>
      <c r="J29" s="57">
        <v>0.137497135107745</v>
      </c>
      <c r="K29" s="57">
        <v>0.140472927471676</v>
      </c>
      <c r="L29" s="57">
        <v>0.22924110651096</v>
      </c>
      <c r="M29" s="32">
        <f t="shared" si="12"/>
        <v>2.3065187921889256</v>
      </c>
      <c r="N29" s="32">
        <f t="shared" si="13"/>
        <v>2.2322655841056918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3.53583520654411E-2</v>
      </c>
      <c r="Y29" s="32">
        <f t="shared" si="15"/>
        <v>0.1767917603272055</v>
      </c>
      <c r="Z29" s="32">
        <v>2.24121355332428E-2</v>
      </c>
      <c r="AA29" s="32">
        <v>3.1718118352960199E-2</v>
      </c>
      <c r="AB29" s="32">
        <f t="shared" si="16"/>
        <v>0.158590591764801</v>
      </c>
      <c r="AC29" s="32">
        <v>2.06496063525579E-2</v>
      </c>
      <c r="AD29" s="45">
        <v>3.4874302837789001E-2</v>
      </c>
      <c r="AE29" s="43">
        <v>3.2359124592118899E-2</v>
      </c>
      <c r="AF29" s="45">
        <f t="shared" si="17"/>
        <v>0.23750011013871519</v>
      </c>
      <c r="AG29" s="50">
        <f t="shared" si="18"/>
        <v>0.15237372326586071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0.10251538624829699</v>
      </c>
      <c r="F30" s="57">
        <f t="shared" si="10"/>
        <v>1.2404361736043936</v>
      </c>
      <c r="G30" s="57">
        <v>6.3136404317968506E-2</v>
      </c>
      <c r="H30" s="57">
        <v>0.35466469874852002</v>
      </c>
      <c r="I30" s="57">
        <f t="shared" si="11"/>
        <v>4.2914428548570926</v>
      </c>
      <c r="J30" s="57">
        <v>0.11103611175044199</v>
      </c>
      <c r="K30" s="57">
        <v>0.36575364301815999</v>
      </c>
      <c r="L30" s="57">
        <v>0.36208459558822798</v>
      </c>
      <c r="M30" s="32">
        <f t="shared" si="12"/>
        <v>4.4671202891001602</v>
      </c>
      <c r="N30" s="32">
        <f t="shared" si="13"/>
        <v>1.5455458247749021</v>
      </c>
      <c r="O30" s="58">
        <v>0</v>
      </c>
      <c r="P30" s="58">
        <f t="shared" si="14"/>
        <v>100</v>
      </c>
      <c r="Q30" s="58"/>
      <c r="U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0.165517223748332</v>
      </c>
      <c r="F31" s="57">
        <f t="shared" si="10"/>
        <v>2.0027584073548175</v>
      </c>
      <c r="G31" s="57">
        <v>0.164418991489829</v>
      </c>
      <c r="H31" s="57">
        <v>0.36581961833276999</v>
      </c>
      <c r="I31" s="57">
        <f t="shared" si="11"/>
        <v>4.4264173818265169</v>
      </c>
      <c r="J31" s="57">
        <v>0.19697878364076599</v>
      </c>
      <c r="K31" s="57">
        <v>0.31976663045693599</v>
      </c>
      <c r="L31" s="57">
        <v>0.27997022478453398</v>
      </c>
      <c r="M31" s="32">
        <f t="shared" si="12"/>
        <v>4.8584166223540688</v>
      </c>
      <c r="N31" s="32">
        <f t="shared" si="13"/>
        <v>3.1046403901333299</v>
      </c>
      <c r="O31" s="58">
        <v>1</v>
      </c>
      <c r="P31" s="58">
        <f t="shared" si="14"/>
        <v>95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0.11929056775595701</v>
      </c>
      <c r="F32" s="57">
        <f t="shared" si="10"/>
        <v>1.4434158698470798</v>
      </c>
      <c r="G32" s="57">
        <v>0.10193975984675099</v>
      </c>
      <c r="H32" s="57">
        <v>0.29896247404067999</v>
      </c>
      <c r="I32" s="57">
        <f t="shared" si="11"/>
        <v>3.6174459358922277</v>
      </c>
      <c r="J32" s="57">
        <v>0.29397691730951903</v>
      </c>
      <c r="K32" s="57">
        <v>0.20898494559070999</v>
      </c>
      <c r="L32" s="57">
        <v>0.27048060399385399</v>
      </c>
      <c r="M32" s="32">
        <f t="shared" si="12"/>
        <v>3.8947868327329029</v>
      </c>
      <c r="N32" s="32">
        <f t="shared" si="13"/>
        <v>3.7649115010202201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0.197347170561263</v>
      </c>
      <c r="F33" s="57">
        <f t="shared" si="10"/>
        <v>2.3879007637912819</v>
      </c>
      <c r="G33" s="57">
        <v>0.12918436676255399</v>
      </c>
      <c r="H33" s="57">
        <v>0.39064691273746399</v>
      </c>
      <c r="I33" s="57">
        <f t="shared" si="11"/>
        <v>4.7268276441233139</v>
      </c>
      <c r="J33" s="57">
        <v>0.28146688610876902</v>
      </c>
      <c r="K33" s="57">
        <v>0.37458727904185102</v>
      </c>
      <c r="L33" s="57">
        <v>0.24735092683871901</v>
      </c>
      <c r="M33" s="32">
        <f t="shared" si="12"/>
        <v>5.2957501484646485</v>
      </c>
      <c r="N33" s="32">
        <f t="shared" si="13"/>
        <v>3.7473332464430547</v>
      </c>
      <c r="O33" s="58">
        <v>1</v>
      </c>
      <c r="P33" s="58">
        <f t="shared" si="14"/>
        <v>95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68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5.9644189583405498E-2</v>
      </c>
      <c r="F41" s="32">
        <f t="shared" ref="F41:F73" si="20">E41*121/10</f>
        <v>0.7216946939592066</v>
      </c>
      <c r="G41" s="32">
        <v>6.2126168651661803E-2</v>
      </c>
      <c r="H41" s="32">
        <v>8.3459335179660199E-2</v>
      </c>
      <c r="I41" s="32">
        <f t="shared" ref="I41:I73" si="21">H41*121/10</f>
        <v>1.0098579556738883</v>
      </c>
      <c r="J41" s="32">
        <v>9.0731198808141497E-2</v>
      </c>
      <c r="K41" s="32">
        <v>5.3500936758326803E-2</v>
      </c>
      <c r="L41" s="32">
        <v>7.0515925721169798E-2</v>
      </c>
      <c r="M41" s="32">
        <f t="shared" ref="M41:M73" si="22">SQRT(F41^2+I41^2)</f>
        <v>1.2412317760703349</v>
      </c>
      <c r="N41" s="32">
        <f t="shared" ref="N41:N73" si="23">SQRT(G41^2+J41^2)*121/10</f>
        <v>1.3305495435423209</v>
      </c>
      <c r="O41" s="58">
        <v>0</v>
      </c>
      <c r="P41" s="26">
        <f t="shared" ref="P41:P73" si="24">(20-O41)/20*100</f>
        <v>100</v>
      </c>
      <c r="Q41" s="32"/>
      <c r="R41" s="26"/>
      <c r="T41" t="s">
        <v>59</v>
      </c>
      <c r="U41" s="26">
        <v>0</v>
      </c>
      <c r="V41">
        <v>250</v>
      </c>
      <c r="W41" s="26">
        <v>800</v>
      </c>
      <c r="X41" s="32">
        <v>3.7196191620895998E-2</v>
      </c>
      <c r="Y41" s="32">
        <f t="shared" ref="Y41:Y73" si="25">X41*50/10</f>
        <v>0.18598095810447998</v>
      </c>
      <c r="Z41" s="32">
        <v>3.9162361560605E-2</v>
      </c>
      <c r="AA41" s="32">
        <v>6.8184586313849105E-2</v>
      </c>
      <c r="AB41" s="32">
        <f t="shared" ref="AB41:AB73" si="26">AA41*50/10</f>
        <v>0.34092293156924552</v>
      </c>
      <c r="AC41" s="32">
        <v>0.10609000232308401</v>
      </c>
      <c r="AD41" s="32">
        <v>2.11575447986606E-2</v>
      </c>
      <c r="AE41" s="32">
        <v>1.10801885680753E-2</v>
      </c>
      <c r="AF41" s="32">
        <f t="shared" ref="AF41:AF73" si="27">SQRT(Y41^2+AB41^2)</f>
        <v>0.38835211090868144</v>
      </c>
      <c r="AG41" s="32">
        <f t="shared" ref="AG41:AG73" si="28">SQRT(Z41^2+AC41^2)*50/10</f>
        <v>0.56543742261888541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4.81964996721349E-2</v>
      </c>
      <c r="F42" s="32">
        <f t="shared" si="20"/>
        <v>0.58317764603283229</v>
      </c>
      <c r="G42" s="32">
        <v>2.4530189579470299E-2</v>
      </c>
      <c r="H42" s="32">
        <v>5.18595393738348E-2</v>
      </c>
      <c r="I42" s="32">
        <f t="shared" si="21"/>
        <v>0.62750042642340109</v>
      </c>
      <c r="J42" s="32">
        <v>7.3047744788322405E-2</v>
      </c>
      <c r="K42" s="32">
        <v>5.4368238804582102E-2</v>
      </c>
      <c r="L42" s="32">
        <v>7.6390576275139996E-2</v>
      </c>
      <c r="M42" s="32">
        <f t="shared" si="22"/>
        <v>0.85665217678702343</v>
      </c>
      <c r="N42" s="32">
        <f t="shared" si="23"/>
        <v>0.93238357362290414</v>
      </c>
      <c r="O42" s="59">
        <v>0</v>
      </c>
      <c r="P42" s="26">
        <f t="shared" si="24"/>
        <v>100</v>
      </c>
      <c r="Q42" s="32"/>
      <c r="R42" s="26"/>
      <c r="T42" t="s">
        <v>59</v>
      </c>
      <c r="U42" s="26">
        <v>2</v>
      </c>
      <c r="V42">
        <v>250</v>
      </c>
      <c r="W42" s="26">
        <v>800</v>
      </c>
      <c r="X42" s="32">
        <v>7.4782756224800503E-2</v>
      </c>
      <c r="Y42" s="32">
        <f t="shared" si="25"/>
        <v>0.37391378112400253</v>
      </c>
      <c r="Z42" s="32">
        <v>5.4523546368833303E-2</v>
      </c>
      <c r="AA42" s="32">
        <v>0.16752797272584899</v>
      </c>
      <c r="AB42" s="32">
        <f t="shared" si="26"/>
        <v>0.83763986362924503</v>
      </c>
      <c r="AC42" s="32">
        <v>0.19566102588668</v>
      </c>
      <c r="AD42" s="32">
        <v>6.2544046481046403E-2</v>
      </c>
      <c r="AE42" s="32">
        <v>4.1642114541311399E-2</v>
      </c>
      <c r="AF42" s="32">
        <f t="shared" si="27"/>
        <v>0.91730695890485248</v>
      </c>
      <c r="AG42" s="32">
        <f t="shared" si="28"/>
        <v>1.015579319399307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5.7748027032375103E-2</v>
      </c>
      <c r="F43" s="32">
        <f t="shared" si="20"/>
        <v>0.69875112709173881</v>
      </c>
      <c r="G43" s="32">
        <v>3.0325098078446602E-2</v>
      </c>
      <c r="H43" s="32">
        <v>7.7993472837225006E-2</v>
      </c>
      <c r="I43" s="32">
        <f t="shared" si="21"/>
        <v>0.94372102133042257</v>
      </c>
      <c r="J43" s="32">
        <v>2.1036116681878402E-2</v>
      </c>
      <c r="K43" s="32">
        <v>3.6005502717111802E-2</v>
      </c>
      <c r="L43" s="32">
        <v>3.2865152900683002E-2</v>
      </c>
      <c r="M43" s="32">
        <f t="shared" si="22"/>
        <v>1.1742497620663634</v>
      </c>
      <c r="N43" s="32">
        <f t="shared" si="23"/>
        <v>0.44657521300813469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4</v>
      </c>
      <c r="V43">
        <v>250</v>
      </c>
      <c r="W43" s="26">
        <v>800</v>
      </c>
      <c r="X43" s="32">
        <v>0.17935741774254799</v>
      </c>
      <c r="Y43" s="32">
        <f t="shared" si="25"/>
        <v>0.89678708871273982</v>
      </c>
      <c r="Z43" s="32">
        <v>7.07598900937777E-2</v>
      </c>
      <c r="AA43" s="32">
        <v>0.20449348141259899</v>
      </c>
      <c r="AB43" s="32">
        <f t="shared" si="26"/>
        <v>1.0224674070629951</v>
      </c>
      <c r="AC43" s="32">
        <v>6.5736776343087097E-2</v>
      </c>
      <c r="AD43" s="32">
        <v>0.22610465975125199</v>
      </c>
      <c r="AE43" s="32">
        <v>0.10415832352704101</v>
      </c>
      <c r="AF43" s="32">
        <f t="shared" si="27"/>
        <v>1.3600245148481684</v>
      </c>
      <c r="AG43" s="32">
        <f t="shared" si="28"/>
        <v>0.48291525680145353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5.4742355614295198E-2</v>
      </c>
      <c r="F44" s="32">
        <f t="shared" si="20"/>
        <v>0.66238250293297196</v>
      </c>
      <c r="G44" s="32">
        <v>3.1477896070530698E-2</v>
      </c>
      <c r="H44" s="32">
        <v>5.4268453134389799E-2</v>
      </c>
      <c r="I44" s="32">
        <f t="shared" si="21"/>
        <v>0.65664828292611666</v>
      </c>
      <c r="J44" s="32">
        <v>4.7562231465546799E-2</v>
      </c>
      <c r="K44" s="32">
        <v>3.5860804347072998E-2</v>
      </c>
      <c r="L44" s="32">
        <v>4.1139728242496197E-2</v>
      </c>
      <c r="M44" s="32">
        <f t="shared" si="22"/>
        <v>0.93270442674062926</v>
      </c>
      <c r="N44" s="32">
        <f t="shared" si="23"/>
        <v>0.69012695571076166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6</v>
      </c>
      <c r="V44">
        <v>250</v>
      </c>
      <c r="W44" s="26">
        <v>800</v>
      </c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3.9094435610609997E-2</v>
      </c>
      <c r="F45" s="32">
        <f t="shared" si="20"/>
        <v>0.47304267088838098</v>
      </c>
      <c r="G45" s="32">
        <v>2.3834367958057101E-2</v>
      </c>
      <c r="H45" s="32">
        <v>0.14464200431651</v>
      </c>
      <c r="I45" s="32">
        <f t="shared" si="21"/>
        <v>1.750168252229771</v>
      </c>
      <c r="J45" s="32">
        <v>0.117697942401321</v>
      </c>
      <c r="K45" s="32">
        <v>7.47550014412042E-2</v>
      </c>
      <c r="L45" s="32">
        <v>7.2603963850447997E-2</v>
      </c>
      <c r="M45" s="32">
        <f t="shared" si="22"/>
        <v>1.8129694646061263</v>
      </c>
      <c r="N45" s="32">
        <f t="shared" si="23"/>
        <v>1.4530524567880723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8</v>
      </c>
      <c r="V45">
        <v>250</v>
      </c>
      <c r="W45" s="26">
        <v>800</v>
      </c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4.23081939810597E-2</v>
      </c>
      <c r="F46" s="32">
        <f t="shared" si="20"/>
        <v>0.51192914717082239</v>
      </c>
      <c r="G46" s="32">
        <v>3.3617536930849602E-2</v>
      </c>
      <c r="H46" s="32">
        <v>8.1425430684305106E-2</v>
      </c>
      <c r="I46" s="32">
        <f t="shared" si="21"/>
        <v>0.9852477112800917</v>
      </c>
      <c r="J46" s="32">
        <v>2.15535660013331E-2</v>
      </c>
      <c r="K46" s="32">
        <v>3.5833331871202703E-2</v>
      </c>
      <c r="L46" s="32">
        <v>3.97041287627087E-2</v>
      </c>
      <c r="M46" s="32">
        <f t="shared" si="22"/>
        <v>1.1103082924601186</v>
      </c>
      <c r="N46" s="32">
        <f t="shared" si="23"/>
        <v>0.48319695204189816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10</v>
      </c>
      <c r="V46">
        <v>250</v>
      </c>
      <c r="W46" s="26">
        <v>800</v>
      </c>
      <c r="X46" s="32">
        <v>5.4972379990547902E-2</v>
      </c>
      <c r="Y46" s="32">
        <f t="shared" si="25"/>
        <v>0.27486189995273952</v>
      </c>
      <c r="Z46" s="32">
        <v>5.52459335598766E-2</v>
      </c>
      <c r="AA46" s="32">
        <v>0.16885729936145</v>
      </c>
      <c r="AB46" s="32">
        <f t="shared" si="26"/>
        <v>0.8442864968072501</v>
      </c>
      <c r="AC46" s="32">
        <v>0.11867338934522099</v>
      </c>
      <c r="AD46" s="32">
        <v>6.2775165036073097E-2</v>
      </c>
      <c r="AE46" s="32">
        <v>5.9224200064088399E-2</v>
      </c>
      <c r="AF46" s="32">
        <f t="shared" si="27"/>
        <v>0.88790131925608062</v>
      </c>
      <c r="AG46" s="32">
        <f t="shared" si="28"/>
        <v>0.65451292029998753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5.3272511900139798E-2</v>
      </c>
      <c r="F47" s="32">
        <f t="shared" si="20"/>
        <v>0.64459739399169158</v>
      </c>
      <c r="G47" s="32">
        <v>2.5284651947376901E-2</v>
      </c>
      <c r="H47" s="32">
        <v>6.9024630419680794E-2</v>
      </c>
      <c r="I47" s="32">
        <f t="shared" si="21"/>
        <v>0.83519802807813759</v>
      </c>
      <c r="J47" s="32">
        <v>4.8581691065862499E-2</v>
      </c>
      <c r="K47" s="32">
        <v>7.6098819984907196E-2</v>
      </c>
      <c r="L47" s="32">
        <v>6.7406809401264506E-2</v>
      </c>
      <c r="M47" s="32">
        <f t="shared" si="22"/>
        <v>1.0550173204485742</v>
      </c>
      <c r="N47" s="32">
        <f t="shared" si="23"/>
        <v>0.66268843734430383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12</v>
      </c>
      <c r="V47">
        <v>250</v>
      </c>
      <c r="W47" s="26">
        <v>800</v>
      </c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4.3852996152775603E-2</v>
      </c>
      <c r="F48" s="32">
        <f t="shared" si="20"/>
        <v>0.5306212534485848</v>
      </c>
      <c r="G48" s="32">
        <v>3.4789608472848003E-2</v>
      </c>
      <c r="H48" s="32">
        <v>0.123474626441301</v>
      </c>
      <c r="I48" s="32">
        <f t="shared" si="21"/>
        <v>1.4940429799397421</v>
      </c>
      <c r="J48" s="32">
        <v>0.12380659505467501</v>
      </c>
      <c r="K48" s="32">
        <v>6.1834686147584902E-2</v>
      </c>
      <c r="L48" s="32">
        <v>7.5718986438615202E-2</v>
      </c>
      <c r="M48" s="32">
        <f t="shared" si="22"/>
        <v>1.5854725921688371</v>
      </c>
      <c r="N48" s="32">
        <f t="shared" si="23"/>
        <v>1.5560802215808485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14</v>
      </c>
      <c r="V48">
        <v>250</v>
      </c>
      <c r="W48" s="26">
        <v>800</v>
      </c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0.27005845399409001</v>
      </c>
      <c r="F49" s="32">
        <f t="shared" si="20"/>
        <v>3.2677072933284892</v>
      </c>
      <c r="G49" s="32">
        <v>0.18717742622811401</v>
      </c>
      <c r="H49" s="32">
        <v>0.107738950771005</v>
      </c>
      <c r="I49" s="32">
        <f t="shared" si="21"/>
        <v>1.3036413043291604</v>
      </c>
      <c r="J49" s="32">
        <v>1.41952489233289E-2</v>
      </c>
      <c r="K49" s="32">
        <v>6.8195873853949304E-2</v>
      </c>
      <c r="L49" s="32">
        <v>9.0110470931750397E-2</v>
      </c>
      <c r="M49" s="32">
        <f t="shared" si="22"/>
        <v>3.5181517314102924</v>
      </c>
      <c r="N49" s="32">
        <f t="shared" si="23"/>
        <v>2.271350621945742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16</v>
      </c>
      <c r="V49">
        <v>250</v>
      </c>
      <c r="W49" s="26">
        <v>800</v>
      </c>
      <c r="X49" s="32">
        <v>7.1952094499147301E-2</v>
      </c>
      <c r="Y49" s="32">
        <f t="shared" si="25"/>
        <v>0.35976047249573651</v>
      </c>
      <c r="Z49" s="32">
        <v>4.3510552751216701E-2</v>
      </c>
      <c r="AA49" s="32">
        <v>9.2079264446300602E-2</v>
      </c>
      <c r="AB49" s="32">
        <f t="shared" si="26"/>
        <v>0.46039632223150295</v>
      </c>
      <c r="AC49" s="32">
        <v>5.7874201979947401E-2</v>
      </c>
      <c r="AD49" s="32">
        <v>6.5371907277205904E-2</v>
      </c>
      <c r="AE49" s="32">
        <v>9.9294402954015495E-2</v>
      </c>
      <c r="AF49" s="32">
        <f t="shared" si="27"/>
        <v>0.58428791797764357</v>
      </c>
      <c r="AG49" s="32">
        <f t="shared" si="28"/>
        <v>0.36202870934264864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0.24721448629937601</v>
      </c>
      <c r="F50" s="32">
        <f t="shared" si="20"/>
        <v>2.9912952842224496</v>
      </c>
      <c r="G50" s="32">
        <v>0.200811602687156</v>
      </c>
      <c r="H50" s="32">
        <v>0.10646722595926</v>
      </c>
      <c r="I50" s="32">
        <f t="shared" si="21"/>
        <v>1.288253434107046</v>
      </c>
      <c r="J50" s="32">
        <v>5.01242359458791E-2</v>
      </c>
      <c r="K50" s="32">
        <v>3.35303871380601E-2</v>
      </c>
      <c r="L50" s="32">
        <v>6.4061281290349006E-2</v>
      </c>
      <c r="M50" s="32">
        <f t="shared" si="22"/>
        <v>3.2569071813455266</v>
      </c>
      <c r="N50" s="32">
        <f t="shared" si="23"/>
        <v>2.5043708467674657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18</v>
      </c>
      <c r="V50">
        <v>250</v>
      </c>
      <c r="W50" s="26">
        <v>800</v>
      </c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0.133454753859855</v>
      </c>
      <c r="F51" s="32">
        <f t="shared" si="20"/>
        <v>1.6148025217042457</v>
      </c>
      <c r="G51" s="32">
        <v>0.14315411273034701</v>
      </c>
      <c r="H51" s="32">
        <v>0.104582928796595</v>
      </c>
      <c r="I51" s="32">
        <f t="shared" si="21"/>
        <v>1.2654534384387994</v>
      </c>
      <c r="J51" s="32">
        <v>8.0458951551430097E-2</v>
      </c>
      <c r="K51" s="32">
        <v>8.72017599105573E-2</v>
      </c>
      <c r="L51" s="32">
        <v>0.151185202640371</v>
      </c>
      <c r="M51" s="32">
        <f t="shared" si="22"/>
        <v>2.0515749045450353</v>
      </c>
      <c r="N51" s="32">
        <f t="shared" si="23"/>
        <v>1.9870080081693378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20</v>
      </c>
      <c r="V51">
        <v>250</v>
      </c>
      <c r="W51" s="26">
        <v>800</v>
      </c>
      <c r="X51" s="32">
        <v>0.12818809757739899</v>
      </c>
      <c r="Y51" s="32">
        <f t="shared" si="25"/>
        <v>0.64094048788699498</v>
      </c>
      <c r="Z51" s="32">
        <v>4.7836414677222903E-2</v>
      </c>
      <c r="AA51" s="32">
        <v>0.18138069078399899</v>
      </c>
      <c r="AB51" s="32">
        <f t="shared" si="26"/>
        <v>0.90690345391999494</v>
      </c>
      <c r="AC51" s="32">
        <v>4.9503582254557803E-2</v>
      </c>
      <c r="AD51" s="32">
        <v>0.1383483614439</v>
      </c>
      <c r="AE51" s="32">
        <v>5.3602798340991797E-2</v>
      </c>
      <c r="AF51" s="32">
        <f t="shared" si="27"/>
        <v>1.1105307666808855</v>
      </c>
      <c r="AG51" s="32">
        <f t="shared" si="28"/>
        <v>0.34419933269854686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0.17037490436386499</v>
      </c>
      <c r="F52" s="32">
        <f t="shared" si="20"/>
        <v>2.0615363428027664</v>
      </c>
      <c r="G52" s="32">
        <v>0.14881227572983199</v>
      </c>
      <c r="H52" s="32">
        <v>7.7051983632845406E-2</v>
      </c>
      <c r="I52" s="32">
        <f t="shared" si="21"/>
        <v>0.9323290019574294</v>
      </c>
      <c r="J52" s="32">
        <v>3.3737464669537497E-2</v>
      </c>
      <c r="K52" s="32">
        <v>5.4251946033592E-2</v>
      </c>
      <c r="L52" s="32">
        <v>6.5210020799267299E-2</v>
      </c>
      <c r="M52" s="32">
        <f t="shared" si="22"/>
        <v>2.2625581673379234</v>
      </c>
      <c r="N52" s="32">
        <f t="shared" si="23"/>
        <v>1.8463232130056444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22</v>
      </c>
      <c r="V52">
        <v>250</v>
      </c>
      <c r="W52" s="26">
        <v>800</v>
      </c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0.38321576882158498</v>
      </c>
      <c r="F53" s="32">
        <f t="shared" si="20"/>
        <v>4.6369108027411787</v>
      </c>
      <c r="G53" s="32">
        <v>7.3731710627849098E-2</v>
      </c>
      <c r="H53" s="32">
        <v>0.15505311855319501</v>
      </c>
      <c r="I53" s="32">
        <f t="shared" si="21"/>
        <v>1.8761427344936596</v>
      </c>
      <c r="J53" s="32">
        <v>3.2501034447420397E-2</v>
      </c>
      <c r="K53" s="32">
        <v>6.6270772091415103E-2</v>
      </c>
      <c r="L53" s="32">
        <v>5.1780251010747902E-2</v>
      </c>
      <c r="M53" s="32">
        <f t="shared" si="22"/>
        <v>5.0020849005960688</v>
      </c>
      <c r="N53" s="32">
        <f t="shared" si="23"/>
        <v>0.97498391220110603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24</v>
      </c>
      <c r="V53">
        <v>250</v>
      </c>
      <c r="W53" s="26">
        <v>800</v>
      </c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0.41175858636263601</v>
      </c>
      <c r="F54" s="32">
        <f t="shared" si="20"/>
        <v>4.9822788949878953</v>
      </c>
      <c r="G54" s="32">
        <v>5.8400212603680002E-2</v>
      </c>
      <c r="H54" s="32">
        <v>5.9413092813209903E-2</v>
      </c>
      <c r="I54" s="32">
        <f t="shared" si="21"/>
        <v>0.71889842303983986</v>
      </c>
      <c r="J54" s="32">
        <v>2.41727873525967E-2</v>
      </c>
      <c r="K54" s="32">
        <v>2.9761269347940499E-2</v>
      </c>
      <c r="L54" s="32">
        <v>5.2682959446280299E-2</v>
      </c>
      <c r="M54" s="32">
        <f t="shared" si="22"/>
        <v>5.0338770277084617</v>
      </c>
      <c r="N54" s="32">
        <f t="shared" si="23"/>
        <v>0.76478398952721416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26</v>
      </c>
      <c r="V54">
        <v>250</v>
      </c>
      <c r="W54" s="26">
        <v>800</v>
      </c>
      <c r="X54" s="32">
        <v>7.4166168906546703E-2</v>
      </c>
      <c r="Y54" s="32">
        <f t="shared" si="25"/>
        <v>0.37083084453273352</v>
      </c>
      <c r="Z54" s="32">
        <v>5.3014947932331302E-2</v>
      </c>
      <c r="AA54" s="32">
        <v>0.1497785242646</v>
      </c>
      <c r="AB54" s="32">
        <f t="shared" si="26"/>
        <v>0.74889262132300005</v>
      </c>
      <c r="AC54" s="32">
        <v>0.110841642679585</v>
      </c>
      <c r="AD54" s="32">
        <v>4.6067131543813401E-2</v>
      </c>
      <c r="AE54" s="32">
        <v>3.9594349424931403E-2</v>
      </c>
      <c r="AF54" s="32">
        <f t="shared" si="27"/>
        <v>0.83567677575058574</v>
      </c>
      <c r="AG54" s="32">
        <f t="shared" si="28"/>
        <v>0.6143381490713522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0.27790055886271497</v>
      </c>
      <c r="F55" s="32">
        <f t="shared" si="20"/>
        <v>3.3625967622388515</v>
      </c>
      <c r="G55" s="32">
        <v>0.11147990216470401</v>
      </c>
      <c r="H55" s="32">
        <v>8.6832557995040097E-2</v>
      </c>
      <c r="I55" s="32">
        <f t="shared" si="21"/>
        <v>1.0506739517399852</v>
      </c>
      <c r="J55" s="32">
        <v>3.91327557621012E-2</v>
      </c>
      <c r="K55" s="32">
        <v>3.7208753169784801E-2</v>
      </c>
      <c r="L55" s="32">
        <v>4.9719433610246402E-2</v>
      </c>
      <c r="M55" s="32">
        <f t="shared" si="22"/>
        <v>3.5229210519516503</v>
      </c>
      <c r="N55" s="32">
        <f t="shared" si="23"/>
        <v>1.4296005936145804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28</v>
      </c>
      <c r="V55">
        <v>250</v>
      </c>
      <c r="W55" s="26">
        <v>800</v>
      </c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0.31843101291355402</v>
      </c>
      <c r="F56" s="32">
        <f t="shared" si="20"/>
        <v>3.8530152562540039</v>
      </c>
      <c r="G56" s="32">
        <v>8.1460788294324404E-2</v>
      </c>
      <c r="H56" s="32">
        <v>4.6347452348350499E-2</v>
      </c>
      <c r="I56" s="32">
        <f t="shared" si="21"/>
        <v>0.56080417341504107</v>
      </c>
      <c r="J56" s="32">
        <v>4.61134756584499E-2</v>
      </c>
      <c r="K56" s="32">
        <v>4.6961264859950801E-2</v>
      </c>
      <c r="L56" s="32">
        <v>5.44067647854828E-2</v>
      </c>
      <c r="M56" s="32">
        <f t="shared" si="22"/>
        <v>3.8936137309504439</v>
      </c>
      <c r="N56" s="32">
        <f t="shared" si="23"/>
        <v>1.1326474286163988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30</v>
      </c>
      <c r="V56">
        <v>250</v>
      </c>
      <c r="W56" s="26">
        <v>800</v>
      </c>
      <c r="X56" s="32">
        <v>4.6061912519598999E-2</v>
      </c>
      <c r="Y56" s="32">
        <f t="shared" si="25"/>
        <v>0.23030956259799501</v>
      </c>
      <c r="Z56" s="32">
        <v>5.2201336978690803E-2</v>
      </c>
      <c r="AA56" s="32">
        <v>0.10588660911055001</v>
      </c>
      <c r="AB56" s="32">
        <f t="shared" si="26"/>
        <v>0.52943304555275006</v>
      </c>
      <c r="AC56" s="32">
        <v>5.6140691381672797E-2</v>
      </c>
      <c r="AD56" s="32">
        <v>4.7585652415653101E-2</v>
      </c>
      <c r="AE56" s="32">
        <v>6.6994107729733202E-2</v>
      </c>
      <c r="AF56" s="32">
        <f t="shared" si="27"/>
        <v>0.5773576398969188</v>
      </c>
      <c r="AG56" s="32">
        <f t="shared" si="28"/>
        <v>0.38330003949827157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32</v>
      </c>
      <c r="V57">
        <v>250</v>
      </c>
      <c r="W57" s="26">
        <v>800</v>
      </c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34</v>
      </c>
      <c r="V58">
        <v>250</v>
      </c>
      <c r="W58" s="26">
        <v>800</v>
      </c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0.11388729726431999</v>
      </c>
      <c r="F59" s="32">
        <f t="shared" si="20"/>
        <v>1.378036296898272</v>
      </c>
      <c r="G59" s="32">
        <v>6.6777340029104307E-2</v>
      </c>
      <c r="H59" s="32">
        <v>0.22636549994265001</v>
      </c>
      <c r="I59" s="32">
        <f t="shared" si="21"/>
        <v>2.7390225493060649</v>
      </c>
      <c r="J59" s="32">
        <v>0.14533636068711001</v>
      </c>
      <c r="K59" s="32">
        <v>0.276531603455967</v>
      </c>
      <c r="L59" s="32">
        <v>0.23217763580721901</v>
      </c>
      <c r="M59" s="32">
        <f t="shared" si="22"/>
        <v>3.0661422930412408</v>
      </c>
      <c r="N59" s="32">
        <f t="shared" si="23"/>
        <v>1.9353143712106189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36</v>
      </c>
      <c r="V59">
        <v>250</v>
      </c>
      <c r="W59" s="26">
        <v>800</v>
      </c>
      <c r="X59" s="32">
        <v>0.13487183472144901</v>
      </c>
      <c r="Y59" s="32">
        <f t="shared" si="25"/>
        <v>0.67435917360724507</v>
      </c>
      <c r="Z59" s="32">
        <v>6.9191028805318605E-2</v>
      </c>
      <c r="AA59" s="32">
        <v>0.60179967413929902</v>
      </c>
      <c r="AB59" s="32">
        <f t="shared" si="26"/>
        <v>3.0089983706964949</v>
      </c>
      <c r="AC59" s="32">
        <v>5.25939502162125E-2</v>
      </c>
      <c r="AD59" s="32">
        <v>0.13152594438951801</v>
      </c>
      <c r="AE59" s="32">
        <v>6.5314016604345895E-2</v>
      </c>
      <c r="AF59" s="32">
        <f t="shared" si="27"/>
        <v>3.0836393255182108</v>
      </c>
      <c r="AG59" s="32">
        <f t="shared" si="28"/>
        <v>0.43455500418485193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38</v>
      </c>
      <c r="V60">
        <v>250</v>
      </c>
      <c r="W60" s="26">
        <v>800</v>
      </c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0.44105240650716998</v>
      </c>
      <c r="F61" s="32">
        <f t="shared" si="20"/>
        <v>5.3367341187367563</v>
      </c>
      <c r="G61" s="32">
        <v>0.104986367079877</v>
      </c>
      <c r="H61" s="32">
        <v>0.11428203271142399</v>
      </c>
      <c r="I61" s="32">
        <f t="shared" si="21"/>
        <v>1.3828125958082302</v>
      </c>
      <c r="J61" s="32">
        <v>5.4474887158786699E-2</v>
      </c>
      <c r="K61" s="32">
        <v>0.10978600807587099</v>
      </c>
      <c r="L61" s="32">
        <v>8.7884123117811894E-2</v>
      </c>
      <c r="M61" s="32">
        <f t="shared" si="22"/>
        <v>5.5129757598972695</v>
      </c>
      <c r="N61" s="32">
        <f t="shared" si="23"/>
        <v>1.4311620260725493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40</v>
      </c>
      <c r="V61">
        <v>250</v>
      </c>
      <c r="W61" s="26">
        <v>800</v>
      </c>
      <c r="X61" s="32">
        <v>0.14841582087000199</v>
      </c>
      <c r="Y61" s="32">
        <f t="shared" si="25"/>
        <v>0.74207910435001001</v>
      </c>
      <c r="Z61" s="32">
        <v>4.8921119096581402E-2</v>
      </c>
      <c r="AA61" s="32">
        <v>0.34682774420494999</v>
      </c>
      <c r="AB61" s="32">
        <f t="shared" si="26"/>
        <v>1.7341387210247501</v>
      </c>
      <c r="AC61" s="32">
        <v>0.139506960308457</v>
      </c>
      <c r="AD61" s="32">
        <v>0.13922374204145199</v>
      </c>
      <c r="AE61" s="32">
        <v>0.102495812930797</v>
      </c>
      <c r="AF61" s="32">
        <f t="shared" si="27"/>
        <v>1.8862445495932572</v>
      </c>
      <c r="AG61" s="32">
        <f t="shared" si="28"/>
        <v>0.73917974586982726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42</v>
      </c>
      <c r="V62">
        <v>250</v>
      </c>
      <c r="W62" s="26">
        <v>800</v>
      </c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0.13491623843194001</v>
      </c>
      <c r="F63" s="32">
        <f t="shared" si="20"/>
        <v>1.6324864850264742</v>
      </c>
      <c r="G63" s="32">
        <v>0.121188239154762</v>
      </c>
      <c r="H63" s="32">
        <v>0.11690320526469999</v>
      </c>
      <c r="I63" s="32">
        <f t="shared" si="21"/>
        <v>1.4145287837028699</v>
      </c>
      <c r="J63" s="32">
        <v>6.7263628214981094E-2</v>
      </c>
      <c r="K63" s="32">
        <v>0.24054620552389799</v>
      </c>
      <c r="L63" s="32">
        <v>0.159728502130383</v>
      </c>
      <c r="M63" s="32">
        <f t="shared" si="22"/>
        <v>2.1600703237899483</v>
      </c>
      <c r="N63" s="32">
        <f t="shared" si="23"/>
        <v>1.6771047410334514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44</v>
      </c>
      <c r="V63">
        <v>250</v>
      </c>
      <c r="W63" s="26">
        <v>800</v>
      </c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46</v>
      </c>
      <c r="V64">
        <v>250</v>
      </c>
      <c r="W64" s="26">
        <v>800</v>
      </c>
      <c r="X64" s="32">
        <v>9.5984056700047005E-2</v>
      </c>
      <c r="Y64" s="32">
        <f t="shared" si="25"/>
        <v>0.47992028350023502</v>
      </c>
      <c r="Z64" s="32">
        <v>0.102345065824081</v>
      </c>
      <c r="AA64" s="32">
        <v>0.204523990546849</v>
      </c>
      <c r="AB64" s="32">
        <f t="shared" si="26"/>
        <v>1.022619952734245</v>
      </c>
      <c r="AC64" s="32">
        <v>0.15405134960702099</v>
      </c>
      <c r="AD64" s="32">
        <v>0.20675673175429399</v>
      </c>
      <c r="AE64" s="32">
        <v>0.18528737756377101</v>
      </c>
      <c r="AF64" s="32">
        <f t="shared" si="27"/>
        <v>1.1296349172388109</v>
      </c>
      <c r="AG64" s="32">
        <f t="shared" si="28"/>
        <v>0.9247476792925744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48</v>
      </c>
      <c r="V65">
        <v>250</v>
      </c>
      <c r="W65" s="26">
        <v>800</v>
      </c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0.23884763659165001</v>
      </c>
      <c r="F66" s="32">
        <f t="shared" si="20"/>
        <v>2.8900564027589652</v>
      </c>
      <c r="G66" s="32">
        <v>4.94766032374361E-2</v>
      </c>
      <c r="H66" s="32">
        <v>4.0824092438325403E-2</v>
      </c>
      <c r="I66" s="32">
        <f t="shared" si="21"/>
        <v>0.49397151850373733</v>
      </c>
      <c r="J66" s="32">
        <v>3.8599163198040298E-2</v>
      </c>
      <c r="K66" s="32">
        <v>1.26772728854244E-2</v>
      </c>
      <c r="L66" s="32">
        <v>3.6020405418994803E-2</v>
      </c>
      <c r="M66" s="32">
        <f t="shared" si="22"/>
        <v>2.9319675769389022</v>
      </c>
      <c r="N66" s="32">
        <f t="shared" si="23"/>
        <v>0.75930075834230859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50</v>
      </c>
      <c r="V66">
        <v>250</v>
      </c>
      <c r="W66" s="26">
        <v>800</v>
      </c>
      <c r="X66" s="32">
        <v>8.2707141210244098E-2</v>
      </c>
      <c r="Y66" s="32">
        <f t="shared" si="25"/>
        <v>0.41353570605122048</v>
      </c>
      <c r="Z66" s="32">
        <v>1.88221411505794E-2</v>
      </c>
      <c r="AA66" s="32">
        <v>6.4995216470099093E-2</v>
      </c>
      <c r="AB66" s="32">
        <f t="shared" si="26"/>
        <v>0.32497608235049547</v>
      </c>
      <c r="AC66" s="32">
        <v>3.4350457878948297E-2</v>
      </c>
      <c r="AD66" s="32">
        <v>6.3978502852350502E-2</v>
      </c>
      <c r="AE66" s="32">
        <v>4.6667490948264501E-2</v>
      </c>
      <c r="AF66" s="32">
        <f t="shared" si="27"/>
        <v>0.52594793875359702</v>
      </c>
      <c r="AG66" s="32">
        <f t="shared" si="28"/>
        <v>0.19584604629566404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52</v>
      </c>
      <c r="V67">
        <v>250</v>
      </c>
      <c r="W67" s="26">
        <v>800</v>
      </c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0.17262578897061601</v>
      </c>
      <c r="F68" s="32">
        <f t="shared" si="20"/>
        <v>2.0887720465444537</v>
      </c>
      <c r="G68" s="32">
        <v>7.1992331357017506E-2</v>
      </c>
      <c r="H68" s="32">
        <v>0.13593202193328</v>
      </c>
      <c r="I68" s="32">
        <f t="shared" si="21"/>
        <v>1.6447774653926879</v>
      </c>
      <c r="J68" s="32">
        <v>0.127512655011356</v>
      </c>
      <c r="K68" s="32">
        <v>0.110163689122294</v>
      </c>
      <c r="L68" s="32">
        <v>7.1323524395755095E-2</v>
      </c>
      <c r="M68" s="32">
        <f t="shared" si="22"/>
        <v>2.6586202385991684</v>
      </c>
      <c r="N68" s="32">
        <f t="shared" si="23"/>
        <v>1.7718289492513175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55</v>
      </c>
      <c r="V68">
        <v>250</v>
      </c>
      <c r="W68" s="26">
        <v>800</v>
      </c>
      <c r="X68" s="32"/>
      <c r="Y68" s="32">
        <f t="shared" si="25"/>
        <v>0</v>
      </c>
      <c r="Z68" s="32"/>
      <c r="AA68" s="32"/>
      <c r="AB68" s="32">
        <f t="shared" si="26"/>
        <v>0</v>
      </c>
      <c r="AC68" s="32"/>
      <c r="AD68" s="32"/>
      <c r="AE68" s="32"/>
      <c r="AF68" s="32">
        <f t="shared" si="27"/>
        <v>0</v>
      </c>
      <c r="AG68" s="32">
        <f t="shared" si="28"/>
        <v>0</v>
      </c>
      <c r="AH68" s="26"/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0.44663598459871001</v>
      </c>
      <c r="F69" s="32">
        <f t="shared" si="20"/>
        <v>5.404295413644391</v>
      </c>
      <c r="G69" s="32">
        <v>0.131420956552218</v>
      </c>
      <c r="H69" s="32">
        <v>8.6418641650860203E-2</v>
      </c>
      <c r="I69" s="32">
        <f t="shared" si="21"/>
        <v>1.0456655639754084</v>
      </c>
      <c r="J69" s="32">
        <v>5.05636280624054E-2</v>
      </c>
      <c r="K69" s="32">
        <v>4.9947034385190998E-2</v>
      </c>
      <c r="L69" s="32">
        <v>5.9801599271578701E-2</v>
      </c>
      <c r="M69" s="32">
        <f t="shared" si="22"/>
        <v>5.5045277172180551</v>
      </c>
      <c r="N69" s="32">
        <f t="shared" si="23"/>
        <v>1.7038307407658972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60</v>
      </c>
      <c r="V69">
        <v>250</v>
      </c>
      <c r="W69" s="26">
        <v>800</v>
      </c>
      <c r="X69" s="32">
        <v>3.4898972752102998E-2</v>
      </c>
      <c r="Y69" s="32">
        <f t="shared" si="25"/>
        <v>0.17449486376051498</v>
      </c>
      <c r="Z69" s="32">
        <v>3.0627881185327398E-2</v>
      </c>
      <c r="AA69" s="32">
        <v>0.18972911960005001</v>
      </c>
      <c r="AB69" s="32">
        <f t="shared" si="26"/>
        <v>0.94864559800024995</v>
      </c>
      <c r="AC69" s="32">
        <v>0.16973609521288299</v>
      </c>
      <c r="AD69" s="32">
        <v>0.104081989295846</v>
      </c>
      <c r="AE69" s="32">
        <v>0.102784841925306</v>
      </c>
      <c r="AF69" s="32">
        <f t="shared" si="27"/>
        <v>0.96456048440937725</v>
      </c>
      <c r="AG69" s="32">
        <f t="shared" si="28"/>
        <v>0.86238635662937368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0.3846888580267</v>
      </c>
      <c r="F70" s="32">
        <f t="shared" si="20"/>
        <v>4.65473518212307</v>
      </c>
      <c r="G70" s="32">
        <v>0.21610001660633399</v>
      </c>
      <c r="H70" s="32">
        <v>0.17673046752034399</v>
      </c>
      <c r="I70" s="32">
        <f t="shared" si="21"/>
        <v>2.1384386569961622</v>
      </c>
      <c r="J70" s="32">
        <v>0.13266691608004499</v>
      </c>
      <c r="K70" s="32">
        <v>0.40904162671501398</v>
      </c>
      <c r="L70" s="32">
        <v>0.25814833220375699</v>
      </c>
      <c r="M70" s="32">
        <f t="shared" si="22"/>
        <v>5.1224485849474215</v>
      </c>
      <c r="N70" s="32">
        <f t="shared" si="23"/>
        <v>3.0682443102069161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65</v>
      </c>
      <c r="V70">
        <v>250</v>
      </c>
      <c r="W70" s="26">
        <v>800</v>
      </c>
      <c r="X70" s="32">
        <v>0.12936871527684601</v>
      </c>
      <c r="Y70" s="32">
        <f t="shared" si="25"/>
        <v>0.64684357638423007</v>
      </c>
      <c r="Z70" s="32">
        <v>7.4382531671988494E-2</v>
      </c>
      <c r="AA70" s="32">
        <v>0.46093640262479901</v>
      </c>
      <c r="AB70" s="32">
        <f t="shared" si="26"/>
        <v>2.3046820131239949</v>
      </c>
      <c r="AC70" s="32">
        <v>8.4355246056400102E-2</v>
      </c>
      <c r="AD70" s="32">
        <v>7.6831701556458007E-2</v>
      </c>
      <c r="AE70" s="32">
        <v>0.119437938320165</v>
      </c>
      <c r="AF70" s="32">
        <f t="shared" si="27"/>
        <v>2.3937346958104633</v>
      </c>
      <c r="AG70" s="32">
        <f t="shared" si="28"/>
        <v>0.5623292753176331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0.34385597680369501</v>
      </c>
      <c r="F71" s="32">
        <f t="shared" si="20"/>
        <v>4.1606573193247094</v>
      </c>
      <c r="G71" s="32">
        <v>0.15340651287477999</v>
      </c>
      <c r="H71" s="32">
        <v>1.7580131730990101E-2</v>
      </c>
      <c r="I71" s="32">
        <f t="shared" si="21"/>
        <v>0.21271959394498025</v>
      </c>
      <c r="J71" s="32">
        <v>2.9633633360411801E-2</v>
      </c>
      <c r="K71" s="32">
        <v>4.7366926428782201E-2</v>
      </c>
      <c r="L71" s="32">
        <v>0.10993664443256999</v>
      </c>
      <c r="M71" s="32">
        <f t="shared" si="22"/>
        <v>4.166091568184549</v>
      </c>
      <c r="N71" s="32">
        <f t="shared" si="23"/>
        <v>1.890533925212226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70</v>
      </c>
      <c r="V71">
        <v>250</v>
      </c>
      <c r="W71" s="26">
        <v>800</v>
      </c>
      <c r="X71" s="32">
        <v>0.140481588082704</v>
      </c>
      <c r="Y71" s="32">
        <f t="shared" si="25"/>
        <v>0.70240794041352006</v>
      </c>
      <c r="Z71" s="32">
        <v>0.16716977041636999</v>
      </c>
      <c r="AA71" s="32">
        <v>0.44458206210895002</v>
      </c>
      <c r="AB71" s="32">
        <f t="shared" si="26"/>
        <v>2.2229103105447501</v>
      </c>
      <c r="AC71" s="32">
        <v>0.13227327534891201</v>
      </c>
      <c r="AD71" s="32">
        <v>0.14684439964680701</v>
      </c>
      <c r="AE71" s="32">
        <v>4.9766926445698897E-2</v>
      </c>
      <c r="AF71" s="32">
        <f t="shared" si="27"/>
        <v>2.331245839349021</v>
      </c>
      <c r="AG71" s="32">
        <f t="shared" si="28"/>
        <v>1.0658558944879808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0.60556210280654899</v>
      </c>
      <c r="F72" s="32">
        <f t="shared" si="20"/>
        <v>7.327301443959243</v>
      </c>
      <c r="G72" s="32">
        <v>0.23297291246001101</v>
      </c>
      <c r="H72" s="32">
        <v>1.95940464745135</v>
      </c>
      <c r="I72" s="32">
        <f t="shared" si="21"/>
        <v>23.708796234161333</v>
      </c>
      <c r="J72" s="32">
        <v>0.30819463034212102</v>
      </c>
      <c r="K72" s="32">
        <v>0.61184842549730301</v>
      </c>
      <c r="L72" s="32">
        <v>0.229524983469968</v>
      </c>
      <c r="M72" s="32">
        <f t="shared" si="22"/>
        <v>24.815244615430046</v>
      </c>
      <c r="N72" s="32">
        <f t="shared" si="23"/>
        <v>4.6747408174840093</v>
      </c>
      <c r="O72" s="26">
        <v>0</v>
      </c>
      <c r="P72" s="26">
        <f t="shared" si="24"/>
        <v>100</v>
      </c>
      <c r="Q72" s="32"/>
      <c r="R72" s="26"/>
      <c r="T72" t="s">
        <v>59</v>
      </c>
      <c r="U72" s="26">
        <v>75</v>
      </c>
      <c r="V72">
        <v>250</v>
      </c>
      <c r="W72" s="26">
        <v>800</v>
      </c>
      <c r="X72" s="32">
        <v>0.15000632893420199</v>
      </c>
      <c r="Y72" s="32">
        <f t="shared" si="25"/>
        <v>0.75003164467101002</v>
      </c>
      <c r="Z72" s="32">
        <v>1.2016138986998701E-2</v>
      </c>
      <c r="AA72" s="32">
        <v>0.51087546963779895</v>
      </c>
      <c r="AB72" s="32">
        <f t="shared" si="26"/>
        <v>2.5543773481889946</v>
      </c>
      <c r="AC72" s="32">
        <v>3.9915850437468203E-2</v>
      </c>
      <c r="AD72" s="32">
        <v>9.4374095147145495E-2</v>
      </c>
      <c r="AE72" s="32">
        <v>3.6632846620565498E-2</v>
      </c>
      <c r="AF72" s="32">
        <f t="shared" si="27"/>
        <v>2.6622154505127757</v>
      </c>
      <c r="AG72" s="32">
        <f t="shared" si="28"/>
        <v>0.20842640861352005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1.04850007598874</v>
      </c>
      <c r="F73" s="32">
        <f t="shared" si="20"/>
        <v>12.686850919463755</v>
      </c>
      <c r="G73" s="32">
        <v>0.40849814453466499</v>
      </c>
      <c r="H73" s="32">
        <v>1.27640505698259</v>
      </c>
      <c r="I73" s="32">
        <f t="shared" si="21"/>
        <v>15.444501189489339</v>
      </c>
      <c r="J73" s="32">
        <v>0.27823973304109101</v>
      </c>
      <c r="K73" s="32">
        <v>2.8190711503446502</v>
      </c>
      <c r="L73" s="32">
        <v>1.32295919515354</v>
      </c>
      <c r="M73" s="32">
        <f t="shared" si="22"/>
        <v>19.987215995351526</v>
      </c>
      <c r="N73" s="32">
        <f t="shared" si="23"/>
        <v>5.9804864560682534</v>
      </c>
      <c r="O73" s="26">
        <v>0</v>
      </c>
      <c r="P73" s="26">
        <f t="shared" si="24"/>
        <v>100</v>
      </c>
      <c r="T73" t="s">
        <v>59</v>
      </c>
      <c r="U73" s="26">
        <v>80</v>
      </c>
      <c r="V73">
        <v>250</v>
      </c>
      <c r="W73" s="26">
        <v>800</v>
      </c>
      <c r="X73" s="32">
        <v>0.24210566026240499</v>
      </c>
      <c r="Y73" s="32">
        <f t="shared" si="25"/>
        <v>1.2105283013120249</v>
      </c>
      <c r="Z73" s="32">
        <v>6.01873267402614E-2</v>
      </c>
      <c r="AA73" s="32">
        <v>0.43748191505835099</v>
      </c>
      <c r="AB73" s="32">
        <f t="shared" si="26"/>
        <v>2.1874095752917553</v>
      </c>
      <c r="AC73" s="32">
        <v>0.29343748003616199</v>
      </c>
      <c r="AD73" s="32">
        <v>0.20513701127945</v>
      </c>
      <c r="AE73" s="32">
        <v>6.7623689532982298E-2</v>
      </c>
      <c r="AF73" s="32">
        <f t="shared" si="27"/>
        <v>2.5000278835155889</v>
      </c>
      <c r="AG73" s="32">
        <f t="shared" si="28"/>
        <v>1.4977321939361519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C77" t="s">
        <v>73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75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>
        <v>5.3413776900293898E-2</v>
      </c>
      <c r="F88" s="57">
        <f t="shared" si="30"/>
        <v>0.64630670049355621</v>
      </c>
      <c r="G88" s="57">
        <v>2.72577947108383E-2</v>
      </c>
      <c r="H88" s="57">
        <v>7.0645650993744993E-2</v>
      </c>
      <c r="I88" s="57">
        <f t="shared" si="31"/>
        <v>0.85481237702431445</v>
      </c>
      <c r="J88" s="57">
        <v>4.6577745747138202E-2</v>
      </c>
      <c r="K88" s="57">
        <v>7.7255569227152404E-2</v>
      </c>
      <c r="L88" s="57">
        <v>6.7123429283998198E-2</v>
      </c>
      <c r="M88" s="32">
        <f t="shared" si="32"/>
        <v>1.0716419882669892</v>
      </c>
      <c r="N88" s="32">
        <f t="shared" si="33"/>
        <v>0.65300481228565421</v>
      </c>
      <c r="O88" s="58">
        <v>0</v>
      </c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2.8892375858003999E-2</v>
      </c>
      <c r="F89" s="57">
        <f t="shared" si="30"/>
        <v>0.34959774788184839</v>
      </c>
      <c r="G89" s="57">
        <v>2.4296529807752099E-2</v>
      </c>
      <c r="H89" s="57">
        <v>5.2280971595115099E-2</v>
      </c>
      <c r="I89" s="57">
        <f t="shared" si="31"/>
        <v>0.63259975630089271</v>
      </c>
      <c r="J89" s="57">
        <v>3.9701486059944502E-2</v>
      </c>
      <c r="K89" s="57">
        <v>0.13688690531716999</v>
      </c>
      <c r="L89" s="57">
        <v>0.11361116434030601</v>
      </c>
      <c r="M89" s="32">
        <f t="shared" si="32"/>
        <v>0.72277315735714009</v>
      </c>
      <c r="N89" s="32">
        <f t="shared" si="33"/>
        <v>0.56320650122469529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0.20416622882896099</v>
      </c>
      <c r="F90" s="57">
        <f t="shared" si="30"/>
        <v>2.4704113688304279</v>
      </c>
      <c r="G90" s="57">
        <v>7.9236547893192899E-2</v>
      </c>
      <c r="H90" s="57">
        <v>3.2330743580584798E-2</v>
      </c>
      <c r="I90" s="57">
        <f t="shared" si="31"/>
        <v>0.39120199732507605</v>
      </c>
      <c r="J90" s="57">
        <v>2.9300090498923299E-2</v>
      </c>
      <c r="K90" s="57">
        <v>6.9309470343125207E-2</v>
      </c>
      <c r="L90" s="57">
        <v>7.20526033570736E-2</v>
      </c>
      <c r="M90" s="32">
        <f t="shared" si="32"/>
        <v>2.5011939816731044</v>
      </c>
      <c r="N90" s="32">
        <f t="shared" si="33"/>
        <v>1.0222119692502938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6.3690057597602198E-2</v>
      </c>
      <c r="F91" s="57">
        <f t="shared" si="30"/>
        <v>0.77064969693098662</v>
      </c>
      <c r="G91" s="57">
        <v>7.7366604875794998E-2</v>
      </c>
      <c r="H91" s="57">
        <v>8.55416954916835E-2</v>
      </c>
      <c r="I91" s="57">
        <f t="shared" si="31"/>
        <v>1.0350545154493704</v>
      </c>
      <c r="J91" s="57">
        <v>4.0249215778750201E-2</v>
      </c>
      <c r="K91" s="57">
        <v>5.3316515334082902E-2</v>
      </c>
      <c r="L91" s="57">
        <v>6.8260930370435902E-2</v>
      </c>
      <c r="M91" s="32">
        <f t="shared" si="32"/>
        <v>1.2904413219251594</v>
      </c>
      <c r="N91" s="32">
        <f t="shared" si="33"/>
        <v>1.0552414731785578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0.16086224535775401</v>
      </c>
      <c r="F92" s="57">
        <f t="shared" si="30"/>
        <v>1.9464331688288237</v>
      </c>
      <c r="G92">
        <v>4.2121694042759797E-2</v>
      </c>
      <c r="H92">
        <v>8.8849433248111301E-2</v>
      </c>
      <c r="I92" s="57">
        <f t="shared" si="31"/>
        <v>1.0750781423021467</v>
      </c>
      <c r="J92">
        <v>5.7452542005962302E-2</v>
      </c>
      <c r="K92">
        <v>0.120371715252012</v>
      </c>
      <c r="L92">
        <v>0.12965882210729601</v>
      </c>
      <c r="M92" s="32">
        <f t="shared" si="32"/>
        <v>2.2235995801341688</v>
      </c>
      <c r="N92" s="32">
        <f t="shared" si="33"/>
        <v>0.86199500579910882</v>
      </c>
      <c r="O92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0.20420018576050999</v>
      </c>
      <c r="F93" s="57">
        <f t="shared" si="30"/>
        <v>2.4708222477021708</v>
      </c>
      <c r="G93">
        <v>6.3786305762231404E-2</v>
      </c>
      <c r="H93">
        <v>0.137169897584865</v>
      </c>
      <c r="I93" s="57">
        <f t="shared" si="31"/>
        <v>1.6597557607768665</v>
      </c>
      <c r="J93">
        <v>0.123641152906367</v>
      </c>
      <c r="K93">
        <v>0.16772776784679</v>
      </c>
      <c r="L93">
        <v>0.17450677616534199</v>
      </c>
      <c r="M93" s="32">
        <f t="shared" si="32"/>
        <v>2.9765335148746441</v>
      </c>
      <c r="N93" s="32">
        <f t="shared" si="33"/>
        <v>1.6834151904729009</v>
      </c>
      <c r="O93">
        <v>0</v>
      </c>
      <c r="P93" s="58">
        <f t="shared" si="34"/>
        <v>100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0.145072546420556</v>
      </c>
      <c r="F94" s="57">
        <f t="shared" si="30"/>
        <v>1.7553778116887275</v>
      </c>
      <c r="G94">
        <v>6.5309678229917997E-2</v>
      </c>
      <c r="H94">
        <v>0.12913728222697601</v>
      </c>
      <c r="I94" s="57">
        <f t="shared" si="31"/>
        <v>1.5625611149464098</v>
      </c>
      <c r="J94">
        <v>5.4615187967249103E-2</v>
      </c>
      <c r="K94">
        <v>0.13224329703691401</v>
      </c>
      <c r="L94">
        <v>0.104433926724203</v>
      </c>
      <c r="M94" s="32">
        <f t="shared" si="32"/>
        <v>2.3500954235331961</v>
      </c>
      <c r="N94" s="32">
        <f t="shared" si="33"/>
        <v>1.030148039666815</v>
      </c>
      <c r="O94">
        <v>0</v>
      </c>
      <c r="P94" s="58">
        <f t="shared" si="34"/>
        <v>100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0.211279025629942</v>
      </c>
      <c r="F95" s="57">
        <f t="shared" si="30"/>
        <v>2.5564762101222982</v>
      </c>
      <c r="G95">
        <v>0.19027702733990001</v>
      </c>
      <c r="H95">
        <v>9.0806675204040094E-2</v>
      </c>
      <c r="I95" s="57">
        <f t="shared" si="31"/>
        <v>1.0987607699688851</v>
      </c>
      <c r="J95">
        <v>0.101299376547679</v>
      </c>
      <c r="K95">
        <v>0.19325693526129001</v>
      </c>
      <c r="L95">
        <v>0.33444435173130199</v>
      </c>
      <c r="M95" s="32">
        <f t="shared" si="32"/>
        <v>2.7825969601334446</v>
      </c>
      <c r="N95" s="32">
        <f t="shared" si="33"/>
        <v>2.6082983750880038</v>
      </c>
      <c r="O95">
        <v>4</v>
      </c>
      <c r="P95" s="58">
        <f t="shared" si="34"/>
        <v>80</v>
      </c>
    </row>
    <row r="96" spans="1:16" x14ac:dyDescent="0.25">
      <c r="A96" t="s">
        <v>92</v>
      </c>
      <c r="B96" s="58">
        <v>25</v>
      </c>
      <c r="C96">
        <v>250</v>
      </c>
      <c r="D96" s="58">
        <v>500</v>
      </c>
      <c r="E96">
        <v>0.472639398491492</v>
      </c>
      <c r="F96" s="57">
        <f t="shared" si="30"/>
        <v>5.7189367217470535</v>
      </c>
      <c r="G96">
        <v>0.101188967475783</v>
      </c>
      <c r="H96">
        <v>0.31390590421601999</v>
      </c>
      <c r="I96" s="57">
        <f t="shared" si="31"/>
        <v>3.7982614410138416</v>
      </c>
      <c r="J96">
        <v>0.59945756497446601</v>
      </c>
      <c r="K96">
        <v>0.23792474226372001</v>
      </c>
      <c r="L96">
        <v>0.88243682083380903</v>
      </c>
      <c r="M96" s="32">
        <f t="shared" si="32"/>
        <v>6.865349750860438</v>
      </c>
      <c r="N96" s="32">
        <f t="shared" si="33"/>
        <v>7.3560494765699458</v>
      </c>
      <c r="O96">
        <v>8</v>
      </c>
      <c r="P96" s="58">
        <f t="shared" si="34"/>
        <v>60</v>
      </c>
    </row>
    <row r="97" spans="1:16" x14ac:dyDescent="0.25">
      <c r="A97" t="s">
        <v>93</v>
      </c>
      <c r="B97" s="58">
        <v>22</v>
      </c>
      <c r="C97">
        <v>250</v>
      </c>
      <c r="D97" s="58">
        <v>500</v>
      </c>
      <c r="E97">
        <v>0.140097646076348</v>
      </c>
      <c r="F97" s="57">
        <f t="shared" si="30"/>
        <v>1.695181517523811</v>
      </c>
      <c r="G97">
        <v>9.6787908001974801E-2</v>
      </c>
      <c r="H97">
        <v>0.22268878933987199</v>
      </c>
      <c r="I97" s="57">
        <f t="shared" si="31"/>
        <v>2.6945343510124511</v>
      </c>
      <c r="J97">
        <v>0.17833600671879599</v>
      </c>
      <c r="K97">
        <v>0.17490210990900201</v>
      </c>
      <c r="L97">
        <v>0.211089982093184</v>
      </c>
      <c r="M97" s="32">
        <f t="shared" si="32"/>
        <v>3.1834188769529566</v>
      </c>
      <c r="N97" s="32">
        <f t="shared" si="33"/>
        <v>2.4551860236924936</v>
      </c>
      <c r="O97">
        <v>6</v>
      </c>
      <c r="P97" s="58">
        <f t="shared" si="34"/>
        <v>70</v>
      </c>
    </row>
    <row r="98" spans="1:16" x14ac:dyDescent="0.25">
      <c r="A98" t="s">
        <v>94</v>
      </c>
      <c r="B98" s="58">
        <v>19</v>
      </c>
      <c r="C98">
        <v>250</v>
      </c>
      <c r="D98" s="58">
        <v>500</v>
      </c>
      <c r="E98">
        <v>0.19086313909951999</v>
      </c>
      <c r="F98" s="57">
        <f t="shared" si="30"/>
        <v>2.3094439831041917</v>
      </c>
      <c r="G98">
        <v>0.16585</v>
      </c>
      <c r="H98">
        <v>8.11765835412189E-2</v>
      </c>
      <c r="I98" s="57">
        <f t="shared" si="31"/>
        <v>0.98223666084874872</v>
      </c>
      <c r="J98">
        <v>0.12368899999999999</v>
      </c>
      <c r="K98">
        <v>0.79505444519775703</v>
      </c>
      <c r="L98">
        <v>8.0125000000000002E-2</v>
      </c>
      <c r="M98" s="32">
        <f t="shared" si="32"/>
        <v>2.5096454667963473</v>
      </c>
      <c r="N98" s="32">
        <f t="shared" si="33"/>
        <v>2.5034192710504186</v>
      </c>
      <c r="O98">
        <v>18</v>
      </c>
      <c r="P98" s="58">
        <f t="shared" si="34"/>
        <v>10</v>
      </c>
    </row>
    <row r="99" spans="1:16" x14ac:dyDescent="0.25">
      <c r="A99" t="s">
        <v>95</v>
      </c>
      <c r="B99" s="58">
        <v>16</v>
      </c>
      <c r="C99">
        <v>250</v>
      </c>
      <c r="D99" s="58">
        <v>500</v>
      </c>
      <c r="E99">
        <v>0.24078188990551999</v>
      </c>
      <c r="F99" s="57">
        <f t="shared" si="30"/>
        <v>2.9134608678567919</v>
      </c>
      <c r="G99">
        <v>0.18963750831307999</v>
      </c>
      <c r="H99">
        <v>0.16173687184091701</v>
      </c>
      <c r="I99" s="57">
        <f t="shared" si="31"/>
        <v>1.9570161492750959</v>
      </c>
      <c r="J99">
        <v>9.7984236135053096E-3</v>
      </c>
      <c r="K99">
        <v>2.17069842834051</v>
      </c>
      <c r="L99">
        <v>8.4636766260432206E-2</v>
      </c>
      <c r="M99" s="32">
        <f t="shared" si="32"/>
        <v>3.5097245528753924</v>
      </c>
      <c r="N99" s="32">
        <f t="shared" si="33"/>
        <v>2.2976747847378034</v>
      </c>
      <c r="O99">
        <v>19</v>
      </c>
      <c r="P99" s="58">
        <f t="shared" si="34"/>
        <v>5</v>
      </c>
    </row>
    <row r="105" spans="1:16" x14ac:dyDescent="0.25">
      <c r="A105" s="31" t="s">
        <v>96</v>
      </c>
      <c r="C105" t="s">
        <v>97</v>
      </c>
      <c r="M105" s="32"/>
      <c r="N105" s="32"/>
    </row>
    <row r="106" spans="1:16" x14ac:dyDescent="0.25">
      <c r="M106" s="32"/>
      <c r="N106" s="32"/>
    </row>
    <row r="107" spans="1:16" x14ac:dyDescent="0.25">
      <c r="A107" s="57" t="s">
        <v>54</v>
      </c>
      <c r="C107" t="s">
        <v>19</v>
      </c>
      <c r="D107" s="58"/>
      <c r="E107" s="57"/>
      <c r="F107" s="57"/>
      <c r="G107" s="57"/>
      <c r="H107" s="57"/>
      <c r="I107" s="57"/>
      <c r="J107" s="57"/>
      <c r="K107" s="57"/>
      <c r="L107" s="57"/>
      <c r="M107" s="32"/>
      <c r="N107" s="32"/>
      <c r="O107" s="57"/>
      <c r="P107" s="57"/>
    </row>
    <row r="108" spans="1:16" x14ac:dyDescent="0.25">
      <c r="A108" t="s">
        <v>69</v>
      </c>
      <c r="B108" s="33" t="s">
        <v>98</v>
      </c>
      <c r="C108" t="s">
        <v>57</v>
      </c>
      <c r="D108" s="33" t="s">
        <v>22</v>
      </c>
      <c r="E108" s="34" t="s">
        <v>23</v>
      </c>
      <c r="F108" s="34" t="s">
        <v>24</v>
      </c>
      <c r="G108" s="34" t="s">
        <v>25</v>
      </c>
      <c r="H108" s="34" t="s">
        <v>26</v>
      </c>
      <c r="I108" s="34" t="s">
        <v>27</v>
      </c>
      <c r="J108" s="34" t="s">
        <v>28</v>
      </c>
      <c r="K108" s="34" t="s">
        <v>29</v>
      </c>
      <c r="L108" s="34" t="s">
        <v>30</v>
      </c>
      <c r="M108" s="33" t="s">
        <v>31</v>
      </c>
      <c r="N108" s="33" t="s">
        <v>32</v>
      </c>
      <c r="O108" s="33" t="s">
        <v>33</v>
      </c>
      <c r="P108" s="33" t="s">
        <v>58</v>
      </c>
    </row>
    <row r="109" spans="1:16" x14ac:dyDescent="0.25">
      <c r="A109" t="s">
        <v>99</v>
      </c>
      <c r="B109" s="58">
        <v>0</v>
      </c>
      <c r="C109">
        <v>250</v>
      </c>
      <c r="D109" s="58">
        <v>500</v>
      </c>
      <c r="E109" s="57">
        <v>0.2890219880828</v>
      </c>
      <c r="F109" s="57">
        <f t="shared" ref="F109:F116" si="35">E109*121/10</f>
        <v>3.4971660558018796</v>
      </c>
      <c r="G109" s="57">
        <v>0.12725265360805299</v>
      </c>
      <c r="H109" s="57">
        <v>1.21674711349797E-2</v>
      </c>
      <c r="I109" s="57">
        <f t="shared" ref="I109:I116" si="36">H109*121/10</f>
        <v>0.14722640073325438</v>
      </c>
      <c r="J109" s="57">
        <v>1.1615984513907201E-2</v>
      </c>
      <c r="K109" s="57">
        <v>4.3876049339960102E-2</v>
      </c>
      <c r="L109" s="57">
        <v>4.7522618739460197E-2</v>
      </c>
      <c r="M109" s="32">
        <f t="shared" ref="M109:M116" si="37">SQRT(F109^2+I109^2)</f>
        <v>3.5002637093404467</v>
      </c>
      <c r="N109" s="32">
        <f t="shared" ref="N109:N116" si="38">SQRT(G109^2+J109^2)*121/10</f>
        <v>1.5461588584164847</v>
      </c>
      <c r="O109" s="58">
        <v>0</v>
      </c>
      <c r="P109" s="58">
        <f t="shared" ref="P109:P116" si="39">(50-O109)/50*100</f>
        <v>100</v>
      </c>
    </row>
    <row r="110" spans="1:16" x14ac:dyDescent="0.25">
      <c r="A110" t="s">
        <v>99</v>
      </c>
      <c r="B110" s="58">
        <v>5</v>
      </c>
      <c r="C110">
        <v>250</v>
      </c>
      <c r="D110" s="58">
        <v>500</v>
      </c>
      <c r="E110" s="57">
        <v>0.36657868960954498</v>
      </c>
      <c r="F110" s="57">
        <f t="shared" si="35"/>
        <v>4.435602144275494</v>
      </c>
      <c r="G110" s="57">
        <v>0.117750443268438</v>
      </c>
      <c r="H110" s="57">
        <v>1.5343915451040101E-2</v>
      </c>
      <c r="I110" s="57">
        <f t="shared" si="36"/>
        <v>0.18566137695758522</v>
      </c>
      <c r="J110" s="57">
        <v>9.8291988313714499E-3</v>
      </c>
      <c r="K110" s="57">
        <v>5.0964479123194101E-2</v>
      </c>
      <c r="L110" s="57">
        <v>5.1623635345805101E-2</v>
      </c>
      <c r="M110" s="32">
        <f t="shared" si="37"/>
        <v>4.4394860658859088</v>
      </c>
      <c r="N110" s="32">
        <f t="shared" si="38"/>
        <v>1.4297357152966934</v>
      </c>
      <c r="O110" s="58">
        <v>0</v>
      </c>
      <c r="P110" s="58">
        <f t="shared" si="39"/>
        <v>100</v>
      </c>
    </row>
    <row r="111" spans="1:16" x14ac:dyDescent="0.25">
      <c r="A111" t="s">
        <v>99</v>
      </c>
      <c r="B111" s="58">
        <v>8</v>
      </c>
      <c r="C111">
        <v>250</v>
      </c>
      <c r="D111" s="58">
        <v>500</v>
      </c>
      <c r="E111" s="57">
        <v>5.5629353190320398E-2</v>
      </c>
      <c r="F111" s="57">
        <f t="shared" si="35"/>
        <v>0.67311517360287687</v>
      </c>
      <c r="G111" s="57">
        <v>2.6589856971483399E-2</v>
      </c>
      <c r="H111" s="57">
        <v>1.27615064627751E-2</v>
      </c>
      <c r="I111" s="57">
        <f t="shared" si="36"/>
        <v>0.1544142281995787</v>
      </c>
      <c r="J111" s="57">
        <v>1.08498944970917E-2</v>
      </c>
      <c r="K111" s="57">
        <v>2.73894040299268E-2</v>
      </c>
      <c r="L111" s="57">
        <v>4.4398612622087497E-2</v>
      </c>
      <c r="M111" s="32">
        <f t="shared" si="37"/>
        <v>0.69059958789801101</v>
      </c>
      <c r="N111" s="32">
        <f t="shared" si="38"/>
        <v>0.34749141935540695</v>
      </c>
      <c r="O111" s="58">
        <v>0</v>
      </c>
      <c r="P111" s="58">
        <f t="shared" si="39"/>
        <v>100</v>
      </c>
    </row>
    <row r="112" spans="1:16" x14ac:dyDescent="0.25">
      <c r="A112" t="s">
        <v>99</v>
      </c>
      <c r="B112" s="58">
        <v>17</v>
      </c>
      <c r="C112">
        <v>250</v>
      </c>
      <c r="D112" s="58">
        <v>500</v>
      </c>
      <c r="E112" s="57">
        <v>0.107956707403841</v>
      </c>
      <c r="F112" s="57">
        <f t="shared" si="35"/>
        <v>1.306276159586476</v>
      </c>
      <c r="G112" s="57">
        <v>0.13440839207480901</v>
      </c>
      <c r="H112" s="57">
        <v>0.16675754776045901</v>
      </c>
      <c r="I112" s="57">
        <f t="shared" si="36"/>
        <v>2.0177663279015539</v>
      </c>
      <c r="J112" s="57">
        <v>0.194280597509218</v>
      </c>
      <c r="K112" s="57">
        <v>0.159897337399874</v>
      </c>
      <c r="L112" s="57">
        <v>0.176730927952124</v>
      </c>
      <c r="M112" s="32">
        <f t="shared" si="37"/>
        <v>2.4036926507183303</v>
      </c>
      <c r="N112" s="32">
        <f t="shared" si="38"/>
        <v>2.8585354695756728</v>
      </c>
      <c r="O112" s="58">
        <v>0</v>
      </c>
      <c r="P112" s="58">
        <f t="shared" si="39"/>
        <v>100</v>
      </c>
    </row>
    <row r="113" spans="1:16" x14ac:dyDescent="0.25">
      <c r="A113" t="s">
        <v>99</v>
      </c>
      <c r="B113" s="58">
        <v>37</v>
      </c>
      <c r="C113">
        <v>250</v>
      </c>
      <c r="D113" s="58">
        <v>500</v>
      </c>
      <c r="E113" s="57">
        <v>0.32235807899722801</v>
      </c>
      <c r="F113" s="57">
        <f t="shared" si="35"/>
        <v>3.9005327558664589</v>
      </c>
      <c r="G113" s="57">
        <v>0.14159959717545401</v>
      </c>
      <c r="H113" s="57">
        <v>0.53494633244054002</v>
      </c>
      <c r="I113" s="57">
        <f t="shared" si="36"/>
        <v>6.472850622530534</v>
      </c>
      <c r="J113" s="57">
        <v>0.19580666454020501</v>
      </c>
      <c r="K113" s="57">
        <v>0.42553477449934601</v>
      </c>
      <c r="L113" s="57">
        <v>0.18099405439792199</v>
      </c>
      <c r="M113" s="32">
        <f t="shared" si="37"/>
        <v>7.5572449319299633</v>
      </c>
      <c r="N113" s="32">
        <f t="shared" si="38"/>
        <v>2.9238641849228686</v>
      </c>
      <c r="O113" s="58">
        <v>0</v>
      </c>
      <c r="P113" s="58">
        <f t="shared" si="39"/>
        <v>100</v>
      </c>
    </row>
    <row r="114" spans="1:16" x14ac:dyDescent="0.25">
      <c r="A114" t="s">
        <v>99</v>
      </c>
      <c r="B114" s="58">
        <v>43</v>
      </c>
      <c r="C114">
        <v>250</v>
      </c>
      <c r="D114" s="58">
        <v>500</v>
      </c>
      <c r="E114" s="57">
        <v>0.51377263490829195</v>
      </c>
      <c r="F114" s="57">
        <f t="shared" si="35"/>
        <v>6.2166488823903325</v>
      </c>
      <c r="G114" s="57">
        <v>0.221846622067708</v>
      </c>
      <c r="H114" s="57">
        <v>0.82331584427237703</v>
      </c>
      <c r="I114" s="57">
        <f t="shared" si="36"/>
        <v>9.962121715695762</v>
      </c>
      <c r="J114" s="57">
        <v>0.17019742945033201</v>
      </c>
      <c r="K114" s="57">
        <v>0.57276463415442402</v>
      </c>
      <c r="L114" s="57">
        <v>0.34804994701362901</v>
      </c>
      <c r="M114" s="32">
        <f t="shared" si="37"/>
        <v>11.742682504660596</v>
      </c>
      <c r="N114" s="32">
        <f t="shared" si="38"/>
        <v>3.3833099205760697</v>
      </c>
      <c r="O114" s="58">
        <v>5</v>
      </c>
      <c r="P114" s="58">
        <f t="shared" si="39"/>
        <v>90</v>
      </c>
    </row>
    <row r="115" spans="1:16" x14ac:dyDescent="0.25">
      <c r="A115" t="s">
        <v>99</v>
      </c>
      <c r="B115" s="58">
        <v>45</v>
      </c>
      <c r="C115">
        <v>250</v>
      </c>
      <c r="D115" s="58">
        <v>500</v>
      </c>
      <c r="E115" s="57">
        <v>4.5078101671242603</v>
      </c>
      <c r="F115" s="57">
        <f t="shared" si="35"/>
        <v>54.54450302220355</v>
      </c>
      <c r="G115" s="57">
        <v>9.8752808293541106E-2</v>
      </c>
      <c r="H115" s="57">
        <v>2.0415018741541502</v>
      </c>
      <c r="I115" s="57">
        <f t="shared" si="36"/>
        <v>24.702172677265217</v>
      </c>
      <c r="J115" s="57">
        <v>2.15428239873744E-2</v>
      </c>
      <c r="K115" s="57">
        <v>0.54448474438210004</v>
      </c>
      <c r="L115" s="57">
        <v>0.69877952389924403</v>
      </c>
      <c r="M115" s="32">
        <f t="shared" si="37"/>
        <v>59.877375902060038</v>
      </c>
      <c r="N115" s="32">
        <f t="shared" si="38"/>
        <v>1.223010779308805</v>
      </c>
      <c r="O115" s="58">
        <v>18</v>
      </c>
      <c r="P115" s="58">
        <f t="shared" si="39"/>
        <v>64</v>
      </c>
    </row>
    <row r="116" spans="1:16" x14ac:dyDescent="0.25">
      <c r="A116" t="s">
        <v>99</v>
      </c>
      <c r="B116" s="58">
        <v>50</v>
      </c>
      <c r="C116">
        <v>250</v>
      </c>
      <c r="D116" s="58">
        <v>500</v>
      </c>
      <c r="E116" s="57"/>
      <c r="F116" s="57">
        <f t="shared" si="35"/>
        <v>0</v>
      </c>
      <c r="G116" s="57"/>
      <c r="H116" s="57"/>
      <c r="I116" s="57">
        <f t="shared" si="36"/>
        <v>0</v>
      </c>
      <c r="J116" s="57"/>
      <c r="K116" s="57"/>
      <c r="L116" s="57"/>
      <c r="M116" s="32">
        <f t="shared" si="37"/>
        <v>0</v>
      </c>
      <c r="N116" s="32">
        <f t="shared" si="38"/>
        <v>0</v>
      </c>
      <c r="O116" s="58">
        <v>50</v>
      </c>
      <c r="P116" s="58">
        <f t="shared" si="39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P4" zoomScaleNormal="100" workbookViewId="0">
      <selection activeCell="AE29" sqref="AE29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100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18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4" t="s">
        <v>29</v>
      </c>
      <c r="L6" s="34" t="s">
        <v>30</v>
      </c>
      <c r="M6" s="33" t="s">
        <v>31</v>
      </c>
      <c r="N6" s="33" t="s">
        <v>32</v>
      </c>
      <c r="O6" s="33" t="s">
        <v>33</v>
      </c>
      <c r="P6" s="34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8.0856240249235906E-2</v>
      </c>
      <c r="F7" s="32">
        <f t="shared" ref="F7:F18" si="0">E7*121/10</f>
        <v>0.9783605070157545</v>
      </c>
      <c r="G7" s="32">
        <v>7.0119927175375005E-2</v>
      </c>
      <c r="H7" s="32">
        <v>0.117024360763855</v>
      </c>
      <c r="I7" s="32">
        <f t="shared" ref="I7:I18" si="1">H7*121/10</f>
        <v>1.4159947652426454</v>
      </c>
      <c r="J7" s="32">
        <v>7.8886516391182604E-2</v>
      </c>
      <c r="K7" s="32">
        <v>6.5966069783012296E-2</v>
      </c>
      <c r="L7" s="32">
        <v>5.9836407020576299E-2</v>
      </c>
      <c r="M7" s="32">
        <f t="shared" ref="M7:M18" si="2">SQRT(F7^2+I7^2)</f>
        <v>1.7211131447068488</v>
      </c>
      <c r="N7" s="32">
        <f t="shared" ref="N7:N18" si="3">SQRT(G7^2+J7^2)*121/10</f>
        <v>1.2771025038028418</v>
      </c>
      <c r="O7" s="48">
        <v>2</v>
      </c>
      <c r="P7">
        <f t="shared" ref="P7:P18" si="4">(50-O7)/50*100</f>
        <v>96</v>
      </c>
      <c r="T7" t="s">
        <v>37</v>
      </c>
      <c r="U7" s="26">
        <v>1</v>
      </c>
      <c r="V7" s="26">
        <v>350</v>
      </c>
      <c r="W7" s="26">
        <v>800</v>
      </c>
      <c r="X7" s="32">
        <v>0.83955675182479605</v>
      </c>
      <c r="Y7" s="32">
        <f t="shared" ref="Y7:Y16" si="5">X7*56/10</f>
        <v>4.7015178102188582</v>
      </c>
      <c r="Z7" s="32">
        <v>0.25129120426625101</v>
      </c>
      <c r="AA7" s="32">
        <v>0.20713829824760199</v>
      </c>
      <c r="AB7" s="32">
        <f t="shared" ref="AB7:AB16" si="6">AA7*56/10</f>
        <v>1.1599744701865711</v>
      </c>
      <c r="AC7" s="32">
        <v>0.15874325665216499</v>
      </c>
      <c r="AD7" s="45">
        <v>0.14164899430014699</v>
      </c>
      <c r="AE7" s="43">
        <v>0.10662532346110799</v>
      </c>
      <c r="AF7" s="46">
        <f t="shared" ref="AF7:AF16" si="7">SQRT(Y7^2+AB7^2)</f>
        <v>4.8425004379235466</v>
      </c>
      <c r="AG7" s="47">
        <f t="shared" ref="AG7:AG16" si="8">SQRT(Z7^2+AC7^2)*56/10</f>
        <v>1.6644975896084482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0.930876626431694</v>
      </c>
      <c r="F8" s="32">
        <f t="shared" si="0"/>
        <v>11.263607179823499</v>
      </c>
      <c r="G8" s="32">
        <v>0.283905595258229</v>
      </c>
      <c r="H8" s="32">
        <v>0.20141485527844899</v>
      </c>
      <c r="I8" s="32">
        <f t="shared" si="1"/>
        <v>2.4371197488692329</v>
      </c>
      <c r="J8" s="32">
        <v>0.14146788909791799</v>
      </c>
      <c r="K8" s="32">
        <v>9.8122009918098704E-2</v>
      </c>
      <c r="L8" s="32">
        <v>6.1492130554713802E-2</v>
      </c>
      <c r="M8" s="32">
        <f t="shared" si="2"/>
        <v>11.524252660007932</v>
      </c>
      <c r="N8" s="32">
        <f t="shared" si="3"/>
        <v>3.8381144814643138</v>
      </c>
      <c r="O8" s="48">
        <v>0</v>
      </c>
      <c r="P8">
        <f t="shared" si="4"/>
        <v>100</v>
      </c>
      <c r="T8" t="s">
        <v>39</v>
      </c>
      <c r="U8" s="26">
        <v>2</v>
      </c>
      <c r="V8" s="26">
        <v>350</v>
      </c>
      <c r="W8" s="26">
        <v>800</v>
      </c>
      <c r="X8" s="32">
        <v>0.92663554707639295</v>
      </c>
      <c r="Y8" s="32">
        <f t="shared" si="5"/>
        <v>5.1891590636278</v>
      </c>
      <c r="Z8" s="32">
        <v>0.100091107759994</v>
      </c>
      <c r="AA8" s="32">
        <v>0.67092345620458504</v>
      </c>
      <c r="AB8" s="32">
        <f t="shared" si="6"/>
        <v>3.757171354745676</v>
      </c>
      <c r="AC8" s="32">
        <v>0.123008676829995</v>
      </c>
      <c r="AD8" s="45">
        <v>0.77373624657329898</v>
      </c>
      <c r="AE8" s="43">
        <v>0.153570031305379</v>
      </c>
      <c r="AF8" s="45">
        <f t="shared" si="7"/>
        <v>6.4065363790859724</v>
      </c>
      <c r="AG8" s="50">
        <f t="shared" si="8"/>
        <v>0.88807886387688983</v>
      </c>
      <c r="AH8" s="48">
        <v>0</v>
      </c>
      <c r="AI8" s="51">
        <f t="shared" si="9"/>
        <v>100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0.15602380988797801</v>
      </c>
      <c r="F9" s="32">
        <f t="shared" si="0"/>
        <v>1.887888099644534</v>
      </c>
      <c r="G9" s="32">
        <v>0.119967543763249</v>
      </c>
      <c r="H9" s="32">
        <v>9.2120883399685397E-2</v>
      </c>
      <c r="I9" s="32">
        <f t="shared" si="1"/>
        <v>1.1146626891361933</v>
      </c>
      <c r="J9" s="32">
        <v>0.11360889197799499</v>
      </c>
      <c r="K9" s="32">
        <v>7.3163082645134006E-2</v>
      </c>
      <c r="L9" s="32">
        <v>0.109201795679241</v>
      </c>
      <c r="M9" s="32">
        <f t="shared" si="2"/>
        <v>2.1923946696094156</v>
      </c>
      <c r="N9" s="32">
        <f t="shared" si="3"/>
        <v>1.9992185185872386</v>
      </c>
      <c r="O9" s="48">
        <v>0</v>
      </c>
      <c r="P9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0.34563633830115897</v>
      </c>
      <c r="Y9" s="32">
        <f t="shared" si="5"/>
        <v>1.9355634944864903</v>
      </c>
      <c r="Z9" s="32">
        <v>4.3031929343183999E-2</v>
      </c>
      <c r="AA9" s="32">
        <v>0.18930721977664999</v>
      </c>
      <c r="AB9" s="32">
        <f t="shared" si="6"/>
        <v>1.0601204307492398</v>
      </c>
      <c r="AC9" s="32">
        <v>7.4454553578905305E-2</v>
      </c>
      <c r="AD9" s="45">
        <v>0.19509291529129799</v>
      </c>
      <c r="AE9" s="43">
        <v>0.24068372818441799</v>
      </c>
      <c r="AF9" s="45">
        <f t="shared" si="7"/>
        <v>2.2068668670494618</v>
      </c>
      <c r="AG9" s="50">
        <f t="shared" si="8"/>
        <v>0.48157484790792787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0.78097937907669301</v>
      </c>
      <c r="F10" s="32">
        <f t="shared" si="0"/>
        <v>9.4498504868279856</v>
      </c>
      <c r="G10" s="32">
        <v>9.8893658299700399E-2</v>
      </c>
      <c r="H10" s="32">
        <v>0.30720653264034598</v>
      </c>
      <c r="I10" s="32">
        <f t="shared" si="1"/>
        <v>3.717199044948186</v>
      </c>
      <c r="J10" s="32">
        <v>0.25818769651301299</v>
      </c>
      <c r="K10" s="32">
        <v>0.296234709189651</v>
      </c>
      <c r="L10" s="32">
        <v>0.18657507151213701</v>
      </c>
      <c r="M10" s="32">
        <f t="shared" si="2"/>
        <v>10.154666068520758</v>
      </c>
      <c r="N10" s="32">
        <f t="shared" si="3"/>
        <v>3.3454003824048519</v>
      </c>
      <c r="O10" s="48">
        <v>0</v>
      </c>
      <c r="P10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0.26175892169040399</v>
      </c>
      <c r="Y10" s="32">
        <f t="shared" si="5"/>
        <v>1.4658499614662623</v>
      </c>
      <c r="Z10" s="32">
        <v>0.11423620950008501</v>
      </c>
      <c r="AA10" s="32">
        <v>0.56296784417490098</v>
      </c>
      <c r="AB10" s="32">
        <f t="shared" si="6"/>
        <v>3.1526199273794453</v>
      </c>
      <c r="AC10" s="32">
        <v>8.0446274042014196E-2</v>
      </c>
      <c r="AD10" s="45">
        <v>0.42071820840363899</v>
      </c>
      <c r="AE10" s="43">
        <v>6.33094333425957E-2</v>
      </c>
      <c r="AF10" s="45">
        <f t="shared" si="7"/>
        <v>3.4767410769340623</v>
      </c>
      <c r="AG10" s="50">
        <f t="shared" si="8"/>
        <v>0.78242871679050963</v>
      </c>
      <c r="AH10" s="48">
        <v>0</v>
      </c>
      <c r="AI10" s="51">
        <f t="shared" si="9"/>
        <v>100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0.16543408789689701</v>
      </c>
      <c r="F11" s="32">
        <f t="shared" si="0"/>
        <v>2.001752463552454</v>
      </c>
      <c r="G11" s="32">
        <v>5.6498109792449597E-2</v>
      </c>
      <c r="H11" s="32">
        <v>0.10441776528465201</v>
      </c>
      <c r="I11" s="32">
        <f t="shared" si="1"/>
        <v>1.2634549599442892</v>
      </c>
      <c r="J11" s="32">
        <v>8.8282208044833693E-2</v>
      </c>
      <c r="K11" s="32">
        <v>8.3185991471751194E-2</v>
      </c>
      <c r="L11" s="32">
        <v>6.7927470459910599E-2</v>
      </c>
      <c r="M11" s="32">
        <f t="shared" si="2"/>
        <v>2.3671356871007929</v>
      </c>
      <c r="N11" s="32">
        <f t="shared" si="3"/>
        <v>1.2682384370270108</v>
      </c>
      <c r="O11" s="48">
        <v>0</v>
      </c>
      <c r="P11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0.42096207164694299</v>
      </c>
      <c r="Y11" s="32">
        <f t="shared" si="5"/>
        <v>2.3573876012228809</v>
      </c>
      <c r="Z11" s="32">
        <v>0.27940071955553802</v>
      </c>
      <c r="AA11" s="32">
        <v>0.35607255538014898</v>
      </c>
      <c r="AB11" s="32">
        <f t="shared" si="6"/>
        <v>1.9940063101288341</v>
      </c>
      <c r="AC11" s="32">
        <v>0.27043186984312201</v>
      </c>
      <c r="AD11" s="45">
        <v>7.1682489036838395E-2</v>
      </c>
      <c r="AE11" s="43">
        <v>0.22900190811906401</v>
      </c>
      <c r="AF11" s="45">
        <f t="shared" si="7"/>
        <v>3.0876103166094286</v>
      </c>
      <c r="AG11" s="50">
        <f t="shared" si="8"/>
        <v>2.1775156129769515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0.48749382021150001</v>
      </c>
      <c r="F12" s="32">
        <f t="shared" si="0"/>
        <v>5.8986752245591507</v>
      </c>
      <c r="G12" s="32">
        <v>0.130093944056868</v>
      </c>
      <c r="H12" s="32">
        <v>0.13280461943326499</v>
      </c>
      <c r="I12" s="32">
        <f t="shared" si="1"/>
        <v>1.6069358951425063</v>
      </c>
      <c r="J12" s="32">
        <v>0.162258213532363</v>
      </c>
      <c r="K12" s="32">
        <v>0.18367064419488699</v>
      </c>
      <c r="L12" s="32">
        <v>0.19106554678922599</v>
      </c>
      <c r="M12" s="32">
        <f t="shared" si="2"/>
        <v>6.1136414988062064</v>
      </c>
      <c r="N12" s="32">
        <f t="shared" si="3"/>
        <v>2.516455654043769</v>
      </c>
      <c r="O12" s="48">
        <v>2</v>
      </c>
      <c r="P12">
        <f t="shared" si="4"/>
        <v>96</v>
      </c>
      <c r="T12" t="s">
        <v>47</v>
      </c>
      <c r="U12" s="26">
        <v>6</v>
      </c>
      <c r="V12" s="26">
        <v>200</v>
      </c>
      <c r="W12" s="26">
        <v>800</v>
      </c>
      <c r="X12" s="32">
        <v>1.72900630180379E-3</v>
      </c>
      <c r="Y12" s="32">
        <f t="shared" si="5"/>
        <v>9.6824352901012239E-3</v>
      </c>
      <c r="Z12" s="32">
        <v>7.8903551713081603E-4</v>
      </c>
      <c r="AA12" s="32">
        <v>3.8953614192990902E-3</v>
      </c>
      <c r="AB12" s="32">
        <f t="shared" si="6"/>
        <v>2.1814023948074905E-2</v>
      </c>
      <c r="AC12" s="32">
        <v>2.4066544235188301E-3</v>
      </c>
      <c r="AD12" s="45">
        <v>0</v>
      </c>
      <c r="AE12" s="43">
        <v>0</v>
      </c>
      <c r="AF12" s="45">
        <f t="shared" si="7"/>
        <v>2.3866319237665936E-2</v>
      </c>
      <c r="AG12" s="50">
        <f t="shared" si="8"/>
        <v>1.418311256141575E-2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0.64989362768495096</v>
      </c>
      <c r="F13" s="32">
        <f t="shared" si="0"/>
        <v>7.8637128949879074</v>
      </c>
      <c r="G13" s="32">
        <v>0.146730742413512</v>
      </c>
      <c r="H13" s="32">
        <v>0.42564848913699999</v>
      </c>
      <c r="I13" s="32">
        <f t="shared" si="1"/>
        <v>5.1503467185577003</v>
      </c>
      <c r="J13" s="32">
        <v>0.141724626199215</v>
      </c>
      <c r="K13" s="32">
        <v>0.77559700757972905</v>
      </c>
      <c r="L13" s="32">
        <v>0.29371410717906099</v>
      </c>
      <c r="M13" s="32">
        <f t="shared" si="2"/>
        <v>9.400215519665343</v>
      </c>
      <c r="N13" s="32">
        <f t="shared" si="3"/>
        <v>2.4683934885462753</v>
      </c>
      <c r="O13" s="48">
        <v>0</v>
      </c>
      <c r="P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0.29544656312161099</v>
      </c>
      <c r="Y13" s="32">
        <f t="shared" si="5"/>
        <v>1.6545007534810217</v>
      </c>
      <c r="Z13" s="32">
        <v>0.13783162398849999</v>
      </c>
      <c r="AA13" s="32">
        <v>5.5916721224015503E-2</v>
      </c>
      <c r="AB13" s="32">
        <f t="shared" si="6"/>
        <v>0.31313363885448686</v>
      </c>
      <c r="AC13" s="32">
        <v>1.2381397630496199E-2</v>
      </c>
      <c r="AD13" s="45">
        <v>1.38009931679146E-2</v>
      </c>
      <c r="AE13" s="43">
        <v>2.8480454521837301E-2</v>
      </c>
      <c r="AF13" s="45">
        <f t="shared" si="7"/>
        <v>1.6838721504471534</v>
      </c>
      <c r="AG13" s="50">
        <f t="shared" si="8"/>
        <v>0.77496505143434424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0.46238370872400197</v>
      </c>
      <c r="F14" s="32">
        <f t="shared" si="0"/>
        <v>5.594842875560424</v>
      </c>
      <c r="G14" s="32">
        <v>0.35268644144769101</v>
      </c>
      <c r="H14" s="32">
        <v>8.6995770401180297E-2</v>
      </c>
      <c r="I14" s="32">
        <f t="shared" si="1"/>
        <v>1.0526488218542815</v>
      </c>
      <c r="J14" s="32">
        <v>7.2959046492587207E-2</v>
      </c>
      <c r="K14" s="32">
        <v>0.119417921479832</v>
      </c>
      <c r="L14" s="32">
        <v>7.4807783412756707E-2</v>
      </c>
      <c r="M14" s="32">
        <f t="shared" si="2"/>
        <v>5.6930076712016158</v>
      </c>
      <c r="N14" s="32">
        <f t="shared" si="3"/>
        <v>4.3578607917187773</v>
      </c>
      <c r="O14" s="48">
        <v>0</v>
      </c>
      <c r="P14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0.95803069970035004</v>
      </c>
      <c r="F15" s="32">
        <f t="shared" si="0"/>
        <v>11.592171466374236</v>
      </c>
      <c r="G15">
        <v>0.20294232226117701</v>
      </c>
      <c r="H15">
        <v>0.23531291851248401</v>
      </c>
      <c r="I15" s="32">
        <f t="shared" si="1"/>
        <v>2.8472863140010563</v>
      </c>
      <c r="J15">
        <v>0.14604687026068</v>
      </c>
      <c r="K15">
        <v>0.437256416773941</v>
      </c>
      <c r="L15">
        <v>0.18984880204889801</v>
      </c>
      <c r="M15" s="32">
        <f t="shared" si="2"/>
        <v>11.936728138804147</v>
      </c>
      <c r="N15" s="32">
        <f t="shared" si="3"/>
        <v>3.0253696197787066</v>
      </c>
      <c r="O15" s="60">
        <v>0</v>
      </c>
      <c r="P15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0.32269697235919897</v>
      </c>
      <c r="F16" s="32">
        <f t="shared" si="0"/>
        <v>3.9046333655463075</v>
      </c>
      <c r="G16">
        <v>0.36948710845250698</v>
      </c>
      <c r="H16">
        <v>1.0269650696927599</v>
      </c>
      <c r="I16" s="32">
        <f t="shared" si="1"/>
        <v>12.426277343282395</v>
      </c>
      <c r="J16">
        <v>0.91569924445242001</v>
      </c>
      <c r="K16">
        <v>0.41196405640635397</v>
      </c>
      <c r="L16">
        <v>0.96925121535275605</v>
      </c>
      <c r="M16" s="32">
        <f t="shared" si="2"/>
        <v>13.025303464085237</v>
      </c>
      <c r="N16" s="32">
        <f t="shared" si="3"/>
        <v>11.947950941990982</v>
      </c>
      <c r="O16" s="48">
        <v>15</v>
      </c>
      <c r="P16">
        <f t="shared" si="4"/>
        <v>70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32">
        <f t="shared" si="2"/>
        <v>0</v>
      </c>
      <c r="N17" s="32">
        <f t="shared" si="3"/>
        <v>0</v>
      </c>
      <c r="P17">
        <f t="shared" si="4"/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32">
        <f t="shared" si="2"/>
        <v>0</v>
      </c>
      <c r="N18" s="32">
        <f t="shared" si="3"/>
        <v>0</v>
      </c>
      <c r="P18">
        <f t="shared" si="4"/>
        <v>100</v>
      </c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102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55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6.7338067555323303E-2</v>
      </c>
      <c r="F23" s="57">
        <f t="shared" ref="F23:F33" si="10">E23*121/10</f>
        <v>0.81479061741941194</v>
      </c>
      <c r="G23" s="57">
        <v>5.0042462643231402E-2</v>
      </c>
      <c r="H23" s="57">
        <v>2.31881560072352E-2</v>
      </c>
      <c r="I23" s="57">
        <f t="shared" ref="I23:I33" si="11">H23*121/10</f>
        <v>0.2805766876875459</v>
      </c>
      <c r="J23" s="57">
        <v>1.1193568584433201E-2</v>
      </c>
      <c r="K23" s="57">
        <v>0</v>
      </c>
      <c r="L23" s="57">
        <v>0</v>
      </c>
      <c r="M23" s="32">
        <f t="shared" ref="M23:M33" si="12">SQRT(F23^2+I23^2)</f>
        <v>0.86174649863426844</v>
      </c>
      <c r="N23" s="32">
        <f t="shared" ref="N23:N33" si="13">SQRT(G23^2+J23^2)*121/10</f>
        <v>0.62047686793006274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7.6366980051045599E-2</v>
      </c>
      <c r="Y23" s="32">
        <f t="shared" ref="Y23:Y32" si="15">X23*50/10</f>
        <v>0.38183490025522804</v>
      </c>
      <c r="Z23" s="32">
        <v>5.3172851711417599E-2</v>
      </c>
      <c r="AA23" s="32">
        <v>0.1148928838895</v>
      </c>
      <c r="AB23" s="32">
        <f t="shared" ref="AB23:AB32" si="16">AA23*50/10</f>
        <v>0.57446441944749993</v>
      </c>
      <c r="AC23" s="32">
        <v>0.110607191528713</v>
      </c>
      <c r="AD23" s="45">
        <v>8.6962650352955403E-2</v>
      </c>
      <c r="AE23" s="43">
        <v>8.4548367017412598E-2</v>
      </c>
      <c r="AF23" s="46">
        <f t="shared" ref="AF23:AF32" si="17">SQRT(Y23^2+AB23^2)</f>
        <v>0.68978783713840086</v>
      </c>
      <c r="AG23" s="47">
        <f t="shared" ref="AG23:AG32" si="18">SQRT(Z23^2+AC23^2)*50/10</f>
        <v>0.61362250156333509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0.13354390678520101</v>
      </c>
      <c r="F24" s="57">
        <f t="shared" si="10"/>
        <v>1.6158812721009324</v>
      </c>
      <c r="G24" s="57">
        <v>0.13485319423240999</v>
      </c>
      <c r="H24" s="57">
        <v>0.120366109248515</v>
      </c>
      <c r="I24" s="57">
        <f t="shared" si="11"/>
        <v>1.4564299219070316</v>
      </c>
      <c r="J24" s="57">
        <v>0.101528914688891</v>
      </c>
      <c r="K24" s="57">
        <v>0.155070524286782</v>
      </c>
      <c r="L24" s="57">
        <v>0.15924066657824901</v>
      </c>
      <c r="M24" s="32">
        <f t="shared" si="12"/>
        <v>2.175375922214974</v>
      </c>
      <c r="N24" s="32">
        <f t="shared" si="13"/>
        <v>2.042482312209347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0.125144867181746</v>
      </c>
      <c r="Y24" s="32">
        <f t="shared" si="15"/>
        <v>0.62572433590873</v>
      </c>
      <c r="Z24" s="32">
        <v>0.28777094307619699</v>
      </c>
      <c r="AA24" s="32">
        <v>0.111704619372298</v>
      </c>
      <c r="AB24" s="32">
        <f t="shared" si="16"/>
        <v>0.55852309686149004</v>
      </c>
      <c r="AC24" s="32">
        <v>0.14433351746696399</v>
      </c>
      <c r="AD24" s="45">
        <v>8.8302643655055593E-2</v>
      </c>
      <c r="AE24" s="43">
        <v>5.9491277981972499E-2</v>
      </c>
      <c r="AF24" s="45">
        <f t="shared" si="17"/>
        <v>0.83873654640546724</v>
      </c>
      <c r="AG24" s="50">
        <f t="shared" si="18"/>
        <v>1.6096915849266764</v>
      </c>
      <c r="AH24" s="48">
        <v>0</v>
      </c>
      <c r="AI24" s="51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0.17028048725508699</v>
      </c>
      <c r="F25" s="57">
        <f t="shared" si="10"/>
        <v>2.0603938957865529</v>
      </c>
      <c r="G25" s="57">
        <v>0.131110493662318</v>
      </c>
      <c r="H25" s="57">
        <v>9.9300169668895294E-2</v>
      </c>
      <c r="I25" s="57">
        <f t="shared" si="11"/>
        <v>1.2015320529936331</v>
      </c>
      <c r="J25" s="57">
        <v>0.105018330266942</v>
      </c>
      <c r="K25" s="57">
        <v>0.147359617437096</v>
      </c>
      <c r="L25" s="57">
        <v>0.19974138270519801</v>
      </c>
      <c r="M25" s="32">
        <f t="shared" si="12"/>
        <v>2.3851419832298419</v>
      </c>
      <c r="N25" s="32">
        <f t="shared" si="13"/>
        <v>2.0326131342958087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0.34590943322731499</v>
      </c>
      <c r="Y25" s="32">
        <f t="shared" si="15"/>
        <v>1.7295471661365749</v>
      </c>
      <c r="Z25" s="32">
        <v>0.17573341305811799</v>
      </c>
      <c r="AA25" s="32">
        <v>0.22182570073974101</v>
      </c>
      <c r="AB25" s="32">
        <f t="shared" si="16"/>
        <v>1.1091285036987051</v>
      </c>
      <c r="AC25" s="32">
        <v>0.13038982929460799</v>
      </c>
      <c r="AD25" s="45">
        <v>0.11639007273792699</v>
      </c>
      <c r="AE25" s="43">
        <v>9.5168336566934894E-2</v>
      </c>
      <c r="AF25" s="45">
        <f t="shared" si="17"/>
        <v>2.0546287834078414</v>
      </c>
      <c r="AG25" s="50">
        <f t="shared" si="18"/>
        <v>1.0941176816107594</v>
      </c>
      <c r="AH25" s="48">
        <v>1</v>
      </c>
      <c r="AI25" s="51">
        <f>(20-AH25)/20*100</f>
        <v>95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0.28984581252234398</v>
      </c>
      <c r="F26" s="57">
        <f t="shared" si="10"/>
        <v>3.507134331520362</v>
      </c>
      <c r="G26" s="57">
        <v>0.164766676095909</v>
      </c>
      <c r="H26" s="57">
        <v>3.4996383878934299E-2</v>
      </c>
      <c r="I26" s="57">
        <f t="shared" si="11"/>
        <v>0.42345624493510503</v>
      </c>
      <c r="J26" s="57">
        <v>3.62189275230533E-2</v>
      </c>
      <c r="K26" s="57">
        <v>5.6405216687758303E-2</v>
      </c>
      <c r="L26" s="57">
        <v>0.10407386408805699</v>
      </c>
      <c r="M26" s="32">
        <f t="shared" si="12"/>
        <v>3.5326061782631979</v>
      </c>
      <c r="N26" s="32">
        <f t="shared" si="13"/>
        <v>2.041276392929035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0.278156750134814</v>
      </c>
      <c r="Y26" s="32">
        <f t="shared" si="15"/>
        <v>1.3907837506740699</v>
      </c>
      <c r="Z26" s="32">
        <v>0.12122507478420801</v>
      </c>
      <c r="AA26" s="32">
        <v>0.29031091539960102</v>
      </c>
      <c r="AB26" s="32">
        <f t="shared" si="16"/>
        <v>1.4515545769980052</v>
      </c>
      <c r="AC26" s="32">
        <v>0.17382642789349001</v>
      </c>
      <c r="AD26" s="45">
        <v>9.8224182038065502E-2</v>
      </c>
      <c r="AE26" s="43">
        <v>4.9360753962903299E-2</v>
      </c>
      <c r="AF26" s="45">
        <f t="shared" si="17"/>
        <v>2.0102960307235578</v>
      </c>
      <c r="AG26" s="50">
        <f t="shared" si="18"/>
        <v>1.0596124974565879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7.0644541042941003E-2</v>
      </c>
      <c r="F27" s="57">
        <f t="shared" si="10"/>
        <v>0.85479894661958622</v>
      </c>
      <c r="G27" s="57">
        <v>6.6494584327304596E-2</v>
      </c>
      <c r="H27" s="57">
        <v>0.161115778620436</v>
      </c>
      <c r="I27" s="57">
        <f t="shared" si="11"/>
        <v>1.9495009213072756</v>
      </c>
      <c r="J27" s="57">
        <v>0.12601221908945101</v>
      </c>
      <c r="K27" s="57">
        <v>0.21629869038164701</v>
      </c>
      <c r="L27" s="57">
        <v>0.19783791150206501</v>
      </c>
      <c r="M27" s="32">
        <f t="shared" si="12"/>
        <v>2.1286697915176678</v>
      </c>
      <c r="N27" s="32">
        <f t="shared" si="13"/>
        <v>1.724010492723411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2.23305287121942</v>
      </c>
      <c r="Y27" s="32">
        <f t="shared" si="15"/>
        <v>11.165264356097101</v>
      </c>
      <c r="Z27" s="32">
        <v>1.3430786326063999</v>
      </c>
      <c r="AA27" s="32">
        <v>1.4758173006663899</v>
      </c>
      <c r="AB27" s="32">
        <f t="shared" si="16"/>
        <v>7.3790865033319495</v>
      </c>
      <c r="AC27" s="32">
        <v>1.4102904158451</v>
      </c>
      <c r="AD27" s="45">
        <v>2.7832108517650802</v>
      </c>
      <c r="AE27" s="43">
        <v>2.7063840173516902</v>
      </c>
      <c r="AF27" s="45">
        <f t="shared" si="17"/>
        <v>13.383349571956497</v>
      </c>
      <c r="AG27" s="50">
        <f t="shared" si="18"/>
        <v>9.7375295511598097</v>
      </c>
      <c r="AH27" s="48">
        <v>8</v>
      </c>
      <c r="AI27" s="51">
        <f t="shared" ref="AI27:AI32" si="19">(50-AH27)/50*100</f>
        <v>84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0.16718882550775299</v>
      </c>
      <c r="F28" s="57">
        <f t="shared" si="10"/>
        <v>2.0229847886438113</v>
      </c>
      <c r="G28" s="57">
        <v>8.4942156664560203E-2</v>
      </c>
      <c r="H28" s="57">
        <v>7.4739849876059902E-2</v>
      </c>
      <c r="I28" s="57">
        <f t="shared" si="11"/>
        <v>0.90435218350032487</v>
      </c>
      <c r="J28" s="57">
        <v>0.102997453431107</v>
      </c>
      <c r="K28" s="57">
        <v>0.107351372543809</v>
      </c>
      <c r="L28" s="57">
        <v>0.161372524813128</v>
      </c>
      <c r="M28" s="32">
        <f t="shared" si="12"/>
        <v>2.2159242601871689</v>
      </c>
      <c r="N28" s="32">
        <f t="shared" si="13"/>
        <v>1.6154132356336111</v>
      </c>
      <c r="O28" s="58">
        <v>0</v>
      </c>
      <c r="P28" s="58">
        <f t="shared" si="14"/>
        <v>100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1.22272716483496</v>
      </c>
      <c r="Y28" s="32">
        <f t="shared" si="15"/>
        <v>6.1136358241747999</v>
      </c>
      <c r="Z28" s="32">
        <v>0.80999015671454</v>
      </c>
      <c r="AA28" s="32">
        <v>0.76832467786699898</v>
      </c>
      <c r="AB28" s="32">
        <f t="shared" si="16"/>
        <v>3.8416233893349947</v>
      </c>
      <c r="AC28" s="32">
        <v>0.91265655351566899</v>
      </c>
      <c r="AD28" s="45">
        <v>0.476366374843115</v>
      </c>
      <c r="AE28" s="43">
        <v>0.46257313041465897</v>
      </c>
      <c r="AF28" s="45">
        <f t="shared" si="17"/>
        <v>7.2204302680739998</v>
      </c>
      <c r="AG28" s="50">
        <f t="shared" si="18"/>
        <v>6.1012827312163314</v>
      </c>
      <c r="AH28" s="48">
        <v>0</v>
      </c>
      <c r="AI28" s="51">
        <f t="shared" si="19"/>
        <v>100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4.7473394941306403E-2</v>
      </c>
      <c r="F29" s="57">
        <f t="shared" si="10"/>
        <v>0.57442807878980751</v>
      </c>
      <c r="G29" s="57">
        <v>1.7355515725919202E-2</v>
      </c>
      <c r="H29" s="57">
        <v>0.22617346134805399</v>
      </c>
      <c r="I29" s="57">
        <f t="shared" si="11"/>
        <v>2.7366988823114533</v>
      </c>
      <c r="J29" s="57">
        <v>0.123123012454445</v>
      </c>
      <c r="K29" s="57">
        <v>3.1174686027151201E-2</v>
      </c>
      <c r="L29" s="57">
        <v>9.4434079223421993E-2</v>
      </c>
      <c r="M29" s="32">
        <f t="shared" si="12"/>
        <v>2.7963348136707284</v>
      </c>
      <c r="N29" s="32">
        <f t="shared" si="13"/>
        <v>1.5045166528681677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3.71093121188193E-2</v>
      </c>
      <c r="Y29" s="32">
        <f t="shared" si="15"/>
        <v>0.18554656059409652</v>
      </c>
      <c r="Z29" s="32">
        <v>3.25287713600316E-2</v>
      </c>
      <c r="AA29" s="32">
        <v>9.8198406744875302E-2</v>
      </c>
      <c r="AB29" s="32">
        <f t="shared" si="16"/>
        <v>0.4909920337243765</v>
      </c>
      <c r="AC29" s="32">
        <v>3.7841145040429999E-2</v>
      </c>
      <c r="AD29" s="45">
        <v>4.2472790153202697E-2</v>
      </c>
      <c r="AE29" s="43">
        <v>5.5315566829778298E-2</v>
      </c>
      <c r="AF29" s="45">
        <f t="shared" si="17"/>
        <v>0.52488160886917912</v>
      </c>
      <c r="AG29" s="50">
        <f t="shared" si="18"/>
        <v>0.24950316752318358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0.26411785217226202</v>
      </c>
      <c r="F30" s="57">
        <f t="shared" si="10"/>
        <v>3.1958260112843702</v>
      </c>
      <c r="G30" s="57">
        <v>0.17175089538647301</v>
      </c>
      <c r="H30" s="57">
        <v>0.133456972610665</v>
      </c>
      <c r="I30" s="57">
        <f t="shared" si="11"/>
        <v>1.6148293685890465</v>
      </c>
      <c r="J30" s="57">
        <v>9.4166131629388694E-2</v>
      </c>
      <c r="K30" s="57">
        <v>0.12807276405624199</v>
      </c>
      <c r="L30" s="57">
        <v>0.15232590056137399</v>
      </c>
      <c r="M30" s="32">
        <f t="shared" si="12"/>
        <v>3.5806392982342503</v>
      </c>
      <c r="N30" s="32">
        <f t="shared" si="13"/>
        <v>2.3700447144801613</v>
      </c>
      <c r="O30" s="58">
        <v>0</v>
      </c>
      <c r="P30" s="58">
        <f t="shared" si="14"/>
        <v>100</v>
      </c>
      <c r="Q30" s="58"/>
      <c r="U30" s="26"/>
      <c r="V30" s="26"/>
      <c r="W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0.164033262449715</v>
      </c>
      <c r="F31" s="57">
        <f t="shared" si="10"/>
        <v>1.9848024756415517</v>
      </c>
      <c r="G31" s="57">
        <v>8.6164281239735602E-2</v>
      </c>
      <c r="H31" s="57">
        <v>0.35182930906773502</v>
      </c>
      <c r="I31" s="57">
        <f t="shared" si="11"/>
        <v>4.2571346397195935</v>
      </c>
      <c r="J31" s="57">
        <v>0.24501367484634501</v>
      </c>
      <c r="K31" s="57">
        <v>0.23010603792461301</v>
      </c>
      <c r="L31" s="57">
        <v>0.42281609139607901</v>
      </c>
      <c r="M31" s="32">
        <f t="shared" si="12"/>
        <v>4.697088056233703</v>
      </c>
      <c r="N31" s="32">
        <f t="shared" si="13"/>
        <v>3.1426470769287898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0.68720032261321096</v>
      </c>
      <c r="F32" s="57">
        <f t="shared" si="10"/>
        <v>8.3151239036198525</v>
      </c>
      <c r="G32" s="57">
        <v>0.30277879737624003</v>
      </c>
      <c r="H32" s="57">
        <v>0.33415101905952499</v>
      </c>
      <c r="I32" s="57">
        <f t="shared" si="11"/>
        <v>4.0432273306202529</v>
      </c>
      <c r="J32" s="57">
        <v>0.194218333879104</v>
      </c>
      <c r="K32" s="57">
        <v>1.3052219067244</v>
      </c>
      <c r="L32" s="57">
        <v>0.51478564638881796</v>
      </c>
      <c r="M32" s="32">
        <f t="shared" si="12"/>
        <v>9.2460247014392536</v>
      </c>
      <c r="N32" s="32">
        <f t="shared" si="13"/>
        <v>4.3525663027736634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0.29516218852315301</v>
      </c>
      <c r="F33" s="57">
        <f t="shared" si="10"/>
        <v>3.5714624811301512</v>
      </c>
      <c r="G33" s="57">
        <v>0.103255059107162</v>
      </c>
      <c r="H33" s="57">
        <v>0.12617901273856999</v>
      </c>
      <c r="I33" s="57">
        <f t="shared" si="11"/>
        <v>1.5267660541366967</v>
      </c>
      <c r="J33" s="57">
        <v>0.113404335599065</v>
      </c>
      <c r="K33" s="57">
        <v>0.13124504780598301</v>
      </c>
      <c r="L33" s="57">
        <v>9.9996847023284499E-2</v>
      </c>
      <c r="M33" s="32">
        <f t="shared" si="12"/>
        <v>3.8841162235680429</v>
      </c>
      <c r="N33" s="32">
        <f t="shared" si="13"/>
        <v>1.855768860623265</v>
      </c>
      <c r="O33" s="58">
        <v>0</v>
      </c>
      <c r="P33" s="58">
        <f t="shared" si="14"/>
        <v>100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103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7.4149048986580701E-2</v>
      </c>
      <c r="F41" s="32">
        <f t="shared" ref="F41:F73" si="20">E41*121/10</f>
        <v>0.89720349273762656</v>
      </c>
      <c r="G41" s="32">
        <v>7.6430615100228999E-2</v>
      </c>
      <c r="H41" s="32">
        <v>0.19567001408197099</v>
      </c>
      <c r="I41" s="32">
        <f t="shared" ref="I41:I73" si="21">H41*121/10</f>
        <v>2.3676071703918486</v>
      </c>
      <c r="J41" s="32">
        <v>7.9329625885229099E-2</v>
      </c>
      <c r="K41" s="32">
        <v>9.4275221692946595E-2</v>
      </c>
      <c r="L41" s="32">
        <v>0.10654626478144801</v>
      </c>
      <c r="M41" s="32">
        <f t="shared" ref="M41:M73" si="22">SQRT(F41^2+I41^2)</f>
        <v>2.5319039912033579</v>
      </c>
      <c r="N41" s="32">
        <f t="shared" ref="N41:N73" si="23">SQRT(G41^2+J41^2)*121/10</f>
        <v>1.3329141892689336</v>
      </c>
      <c r="O41" s="26">
        <v>0</v>
      </c>
      <c r="P41" s="26">
        <f t="shared" ref="P41:P73" si="24">(20-O41)/20*100</f>
        <v>100</v>
      </c>
      <c r="Q41" s="32"/>
      <c r="R41" s="26"/>
      <c r="T41" s="58" t="s">
        <v>104</v>
      </c>
      <c r="U41" s="26">
        <v>0</v>
      </c>
      <c r="W41" s="26"/>
      <c r="X41" s="32">
        <v>0.14212647994465</v>
      </c>
      <c r="Y41" s="32">
        <f t="shared" ref="Y41:Y73" si="25">X41*50/10</f>
        <v>0.71063239972324999</v>
      </c>
      <c r="Z41" s="32">
        <v>8.5169719236995706E-2</v>
      </c>
      <c r="AA41" s="32">
        <v>0.21142328896064899</v>
      </c>
      <c r="AB41" s="32">
        <f t="shared" ref="AB41:AB73" si="26">AA41*50/10</f>
        <v>1.0571164448032451</v>
      </c>
      <c r="AC41" s="32">
        <v>0.13302709794911599</v>
      </c>
      <c r="AD41" s="32">
        <v>0.22084420786199199</v>
      </c>
      <c r="AE41" s="32">
        <v>0.136324275931057</v>
      </c>
      <c r="AF41" s="32">
        <f t="shared" ref="AF41:AF73" si="27">SQRT(Y41^2+AB41^2)</f>
        <v>1.2737714023363367</v>
      </c>
      <c r="AG41" s="32">
        <f t="shared" ref="AG41:AG73" si="28">SQRT(Z41^2+AC41^2)*50/10</f>
        <v>0.7897798722377074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7.1805369639865196E-2</v>
      </c>
      <c r="F42" s="32">
        <f t="shared" si="20"/>
        <v>0.86884497264236893</v>
      </c>
      <c r="G42" s="32">
        <v>3.5200323548325502E-2</v>
      </c>
      <c r="H42" s="32">
        <v>9.7784059907225496E-2</v>
      </c>
      <c r="I42" s="32">
        <f t="shared" si="21"/>
        <v>1.1831871248774284</v>
      </c>
      <c r="J42" s="32">
        <v>8.4890330894499905E-2</v>
      </c>
      <c r="K42" s="32">
        <v>7.99345073993422E-2</v>
      </c>
      <c r="L42" s="32">
        <v>8.9257602102997893E-2</v>
      </c>
      <c r="M42" s="32">
        <f t="shared" si="22"/>
        <v>1.4679316601809616</v>
      </c>
      <c r="N42" s="32">
        <f t="shared" si="23"/>
        <v>1.1119782197044246</v>
      </c>
      <c r="O42" s="26">
        <v>0</v>
      </c>
      <c r="P42" s="26">
        <f t="shared" si="24"/>
        <v>100</v>
      </c>
      <c r="Q42" s="32"/>
      <c r="R42" s="26"/>
      <c r="T42" s="58" t="s">
        <v>104</v>
      </c>
      <c r="U42" s="26">
        <v>2</v>
      </c>
      <c r="W42" s="26"/>
      <c r="X42" s="32">
        <v>0.13834742840059799</v>
      </c>
      <c r="Y42" s="32">
        <f t="shared" si="25"/>
        <v>0.69173714200298997</v>
      </c>
      <c r="Z42" s="32">
        <v>5.7180336433589198E-2</v>
      </c>
      <c r="AA42" s="32">
        <v>9.33297499951493E-2</v>
      </c>
      <c r="AB42" s="32">
        <f t="shared" si="26"/>
        <v>0.46664874997574646</v>
      </c>
      <c r="AC42" s="32">
        <v>5.54297219676037E-2</v>
      </c>
      <c r="AD42" s="32">
        <v>0.19583138774349901</v>
      </c>
      <c r="AE42" s="32">
        <v>8.6826166776444599E-2</v>
      </c>
      <c r="AF42" s="32">
        <f t="shared" si="27"/>
        <v>0.83442275225474971</v>
      </c>
      <c r="AG42" s="32">
        <f t="shared" si="28"/>
        <v>0.39818478599967555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8.1965733983039996E-2</v>
      </c>
      <c r="F43" s="32">
        <f t="shared" si="20"/>
        <v>0.99178538119478399</v>
      </c>
      <c r="G43" s="32">
        <v>6.2632638455660999E-2</v>
      </c>
      <c r="H43" s="32">
        <v>0.16834944766236401</v>
      </c>
      <c r="I43" s="32">
        <f t="shared" si="21"/>
        <v>2.0370283167146046</v>
      </c>
      <c r="J43" s="32">
        <v>0.10524924609830399</v>
      </c>
      <c r="K43" s="32">
        <v>0.113257736336577</v>
      </c>
      <c r="L43" s="32">
        <v>0.11219126958147201</v>
      </c>
      <c r="M43" s="32">
        <f t="shared" si="22"/>
        <v>2.265639557707452</v>
      </c>
      <c r="N43" s="32">
        <f t="shared" si="23"/>
        <v>1.4819537033267378</v>
      </c>
      <c r="O43" s="26">
        <v>0</v>
      </c>
      <c r="P43" s="26">
        <f t="shared" si="24"/>
        <v>100</v>
      </c>
      <c r="Q43" s="32"/>
      <c r="R43" s="26"/>
      <c r="T43" s="58" t="s">
        <v>104</v>
      </c>
      <c r="U43" s="26">
        <v>4</v>
      </c>
      <c r="W43" s="26"/>
      <c r="X43" s="32">
        <v>6.9794821504544302E-2</v>
      </c>
      <c r="Y43" s="32">
        <f t="shared" si="25"/>
        <v>0.34897410752272151</v>
      </c>
      <c r="Z43" s="32">
        <v>1.66311126623051E-2</v>
      </c>
      <c r="AA43" s="32">
        <v>0.13551507516344999</v>
      </c>
      <c r="AB43" s="32">
        <f t="shared" si="26"/>
        <v>0.67757537581725003</v>
      </c>
      <c r="AC43" s="32">
        <v>7.9617150303641193E-2</v>
      </c>
      <c r="AD43" s="32">
        <v>3.4659233054726499E-2</v>
      </c>
      <c r="AE43" s="32">
        <v>3.3365379376424302E-2</v>
      </c>
      <c r="AF43" s="32">
        <f t="shared" si="27"/>
        <v>0.76216226463606007</v>
      </c>
      <c r="AG43" s="32">
        <f t="shared" si="28"/>
        <v>0.40667814457070584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0.13849399976115601</v>
      </c>
      <c r="F44" s="32">
        <f t="shared" si="20"/>
        <v>1.6757773971099876</v>
      </c>
      <c r="G44" s="32">
        <v>8.5097724034437203E-2</v>
      </c>
      <c r="H44" s="32">
        <v>4.4258299459994502E-2</v>
      </c>
      <c r="I44" s="32">
        <f t="shared" si="21"/>
        <v>0.53552542346593346</v>
      </c>
      <c r="J44" s="32">
        <v>5.9267774168516502E-2</v>
      </c>
      <c r="K44" s="32">
        <v>5.6248964855327203E-2</v>
      </c>
      <c r="L44" s="32">
        <v>7.4422468502783196E-2</v>
      </c>
      <c r="M44" s="32">
        <f t="shared" si="22"/>
        <v>1.7592661435505126</v>
      </c>
      <c r="N44" s="32">
        <f t="shared" si="23"/>
        <v>1.2548051029701781</v>
      </c>
      <c r="O44" s="26">
        <v>0</v>
      </c>
      <c r="P44" s="26">
        <f t="shared" si="24"/>
        <v>100</v>
      </c>
      <c r="Q44" s="32"/>
      <c r="R44" s="26"/>
      <c r="T44" s="58" t="s">
        <v>104</v>
      </c>
      <c r="U44" s="26">
        <v>6</v>
      </c>
      <c r="W44" s="26"/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0.18075846614836499</v>
      </c>
      <c r="F45" s="32">
        <f t="shared" si="20"/>
        <v>2.1871774403952164</v>
      </c>
      <c r="G45" s="32">
        <v>0.192961813113602</v>
      </c>
      <c r="H45" s="32">
        <v>6.9282794623634902E-2</v>
      </c>
      <c r="I45" s="32">
        <f t="shared" si="21"/>
        <v>0.83832181494598235</v>
      </c>
      <c r="J45" s="32">
        <v>2.7753226860659001E-2</v>
      </c>
      <c r="K45" s="32">
        <v>0.11187931623530301</v>
      </c>
      <c r="L45" s="32">
        <v>8.7569278012182603E-2</v>
      </c>
      <c r="M45" s="32">
        <f t="shared" si="22"/>
        <v>2.3423340114484303</v>
      </c>
      <c r="N45" s="32">
        <f t="shared" si="23"/>
        <v>2.3588639792711295</v>
      </c>
      <c r="O45" s="26">
        <v>0</v>
      </c>
      <c r="P45" s="26">
        <f t="shared" si="24"/>
        <v>100</v>
      </c>
      <c r="Q45" s="32"/>
      <c r="R45" s="26"/>
      <c r="T45" s="58" t="s">
        <v>104</v>
      </c>
      <c r="U45" s="26">
        <v>8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5.9091374154315097E-2</v>
      </c>
      <c r="F46" s="32">
        <f t="shared" si="20"/>
        <v>0.71500562726721273</v>
      </c>
      <c r="G46" s="32">
        <v>5.5885780353523998E-2</v>
      </c>
      <c r="H46" s="32">
        <v>0.13897503354343499</v>
      </c>
      <c r="I46" s="32">
        <f t="shared" si="21"/>
        <v>1.6815979058755635</v>
      </c>
      <c r="J46" s="32">
        <v>0.152672187337171</v>
      </c>
      <c r="K46" s="32">
        <v>0.116950537985548</v>
      </c>
      <c r="L46" s="32">
        <v>0.14592889961320399</v>
      </c>
      <c r="M46" s="32">
        <f t="shared" si="22"/>
        <v>1.8272943288011543</v>
      </c>
      <c r="N46" s="32">
        <f t="shared" si="23"/>
        <v>1.9672090999542391</v>
      </c>
      <c r="O46" s="26">
        <v>0</v>
      </c>
      <c r="P46" s="26">
        <f t="shared" si="24"/>
        <v>100</v>
      </c>
      <c r="Q46" s="32"/>
      <c r="R46" s="26"/>
      <c r="T46" s="58" t="s">
        <v>104</v>
      </c>
      <c r="U46" s="26">
        <v>10</v>
      </c>
      <c r="W46" s="26"/>
      <c r="X46" s="32">
        <v>0.105691698202003</v>
      </c>
      <c r="Y46" s="32">
        <f t="shared" si="25"/>
        <v>0.52845849101001496</v>
      </c>
      <c r="Z46" s="32">
        <v>0.139202665739034</v>
      </c>
      <c r="AA46" s="32">
        <v>0.129532026479551</v>
      </c>
      <c r="AB46" s="32">
        <f t="shared" si="26"/>
        <v>0.647660132397755</v>
      </c>
      <c r="AC46" s="32">
        <v>0.134842644378843</v>
      </c>
      <c r="AD46" s="32">
        <v>0.112501610904606</v>
      </c>
      <c r="AE46" s="32">
        <v>0.11800730320441299</v>
      </c>
      <c r="AF46" s="32">
        <f t="shared" si="27"/>
        <v>0.83590192236772587</v>
      </c>
      <c r="AG46" s="32">
        <f t="shared" si="28"/>
        <v>0.96901910316479756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0.315527064631905</v>
      </c>
      <c r="F47" s="32">
        <f t="shared" si="20"/>
        <v>3.8178774820460504</v>
      </c>
      <c r="G47" s="32">
        <v>0.20450268077758699</v>
      </c>
      <c r="H47" s="32">
        <v>0.13753065532042999</v>
      </c>
      <c r="I47" s="32">
        <f t="shared" si="21"/>
        <v>1.6641209293772028</v>
      </c>
      <c r="J47" s="32">
        <v>0.148420808113023</v>
      </c>
      <c r="K47" s="32">
        <v>8.8338770687685406E-2</v>
      </c>
      <c r="L47" s="32">
        <v>0.15055014953784501</v>
      </c>
      <c r="M47" s="32">
        <f t="shared" si="22"/>
        <v>4.1647913435735937</v>
      </c>
      <c r="N47" s="32">
        <f t="shared" si="23"/>
        <v>3.0574974426701518</v>
      </c>
      <c r="O47" s="26">
        <v>0</v>
      </c>
      <c r="P47" s="26">
        <f t="shared" si="24"/>
        <v>100</v>
      </c>
      <c r="Q47" s="32"/>
      <c r="R47" s="26"/>
      <c r="T47" s="58" t="s">
        <v>104</v>
      </c>
      <c r="U47" s="26">
        <v>12</v>
      </c>
      <c r="W47" s="26"/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0.36983818664439</v>
      </c>
      <c r="F48" s="32">
        <f t="shared" si="20"/>
        <v>4.4750420583971193</v>
      </c>
      <c r="G48" s="32">
        <v>0.19857801114940901</v>
      </c>
      <c r="H48" s="32">
        <v>7.8483429381899603E-2</v>
      </c>
      <c r="I48" s="32">
        <f t="shared" si="21"/>
        <v>0.94964949552098532</v>
      </c>
      <c r="J48" s="32">
        <v>3.7728961706611601E-2</v>
      </c>
      <c r="K48" s="32">
        <v>1.7107866159300902E-2</v>
      </c>
      <c r="L48" s="32">
        <v>3.38698502096988E-2</v>
      </c>
      <c r="M48" s="32">
        <f t="shared" si="22"/>
        <v>4.5746951361556745</v>
      </c>
      <c r="N48" s="32">
        <f t="shared" si="23"/>
        <v>2.4457779136113422</v>
      </c>
      <c r="O48" s="26">
        <v>0</v>
      </c>
      <c r="P48" s="26">
        <f t="shared" si="24"/>
        <v>100</v>
      </c>
      <c r="Q48" s="32"/>
      <c r="R48" s="26"/>
      <c r="T48" s="58" t="s">
        <v>104</v>
      </c>
      <c r="U48" s="26">
        <v>14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0.154580497915286</v>
      </c>
      <c r="F49" s="32">
        <f t="shared" si="20"/>
        <v>1.8704240247749606</v>
      </c>
      <c r="G49" s="32">
        <v>0.18845850545979601</v>
      </c>
      <c r="H49" s="32">
        <v>0.124362814465715</v>
      </c>
      <c r="I49" s="32">
        <f t="shared" si="21"/>
        <v>1.5047900550351514</v>
      </c>
      <c r="J49" s="32">
        <v>6.18158244335427E-2</v>
      </c>
      <c r="K49" s="32">
        <v>8.4348975381701094E-2</v>
      </c>
      <c r="L49" s="32">
        <v>6.8316689206672998E-2</v>
      </c>
      <c r="M49" s="32">
        <f t="shared" si="22"/>
        <v>2.4005997463525768</v>
      </c>
      <c r="N49" s="32">
        <f t="shared" si="23"/>
        <v>2.3998849861347828</v>
      </c>
      <c r="O49" s="26">
        <v>0</v>
      </c>
      <c r="P49" s="26">
        <f t="shared" si="24"/>
        <v>100</v>
      </c>
      <c r="Q49" s="32"/>
      <c r="R49" s="26"/>
      <c r="T49" s="58" t="s">
        <v>104</v>
      </c>
      <c r="U49" s="26">
        <v>16</v>
      </c>
      <c r="W49" s="26"/>
      <c r="X49" s="32">
        <v>0.113624992163952</v>
      </c>
      <c r="Y49" s="32">
        <f t="shared" si="25"/>
        <v>0.56812496081976005</v>
      </c>
      <c r="Z49" s="32">
        <v>0.10645035140202599</v>
      </c>
      <c r="AA49" s="32">
        <v>0.3636785623098</v>
      </c>
      <c r="AB49" s="32">
        <f t="shared" si="26"/>
        <v>1.8183928115490002</v>
      </c>
      <c r="AC49" s="32">
        <v>0.16571671454624401</v>
      </c>
      <c r="AD49" s="32">
        <v>8.2878364826886999E-2</v>
      </c>
      <c r="AE49" s="32">
        <v>0.120841680517005</v>
      </c>
      <c r="AF49" s="32">
        <f t="shared" si="27"/>
        <v>1.9050770032204818</v>
      </c>
      <c r="AG49" s="32">
        <f t="shared" si="28"/>
        <v>0.9848059046535026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0.122866408835406</v>
      </c>
      <c r="F50" s="32">
        <f t="shared" si="20"/>
        <v>1.4866835469084125</v>
      </c>
      <c r="G50" s="32">
        <v>6.3997500918286598E-2</v>
      </c>
      <c r="H50" s="32">
        <v>9.9008782516805394E-2</v>
      </c>
      <c r="I50" s="32">
        <f t="shared" si="21"/>
        <v>1.1980062684533452</v>
      </c>
      <c r="J50" s="32">
        <v>9.4572992475811704E-2</v>
      </c>
      <c r="K50" s="32">
        <v>7.0774148194542294E-2</v>
      </c>
      <c r="L50" s="32">
        <v>8.1538540466000398E-2</v>
      </c>
      <c r="M50" s="32">
        <f t="shared" si="22"/>
        <v>1.9093053679026009</v>
      </c>
      <c r="N50" s="32">
        <f t="shared" si="23"/>
        <v>1.3817188643302525</v>
      </c>
      <c r="O50" s="26">
        <v>0</v>
      </c>
      <c r="P50" s="26">
        <f t="shared" si="24"/>
        <v>100</v>
      </c>
      <c r="Q50" s="32"/>
      <c r="R50" s="26"/>
      <c r="T50" s="58" t="s">
        <v>104</v>
      </c>
      <c r="U50" s="26">
        <v>18</v>
      </c>
      <c r="W50" s="26"/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0.26824291435387898</v>
      </c>
      <c r="F51" s="32">
        <f t="shared" si="20"/>
        <v>3.2457392636819358</v>
      </c>
      <c r="G51" s="32">
        <v>0.197977223681648</v>
      </c>
      <c r="H51" s="32">
        <v>0.18074850279708601</v>
      </c>
      <c r="I51" s="32">
        <f t="shared" si="21"/>
        <v>2.1870568838447406</v>
      </c>
      <c r="J51" s="32">
        <v>8.9235852240553706E-2</v>
      </c>
      <c r="K51" s="32">
        <v>0.13400560974975201</v>
      </c>
      <c r="L51" s="32">
        <v>0.13743017479362901</v>
      </c>
      <c r="M51" s="32">
        <f t="shared" si="22"/>
        <v>3.9138269227163356</v>
      </c>
      <c r="N51" s="32">
        <f t="shared" si="23"/>
        <v>2.6276235417453639</v>
      </c>
      <c r="O51" s="26">
        <v>0</v>
      </c>
      <c r="P51" s="26">
        <f t="shared" si="24"/>
        <v>100</v>
      </c>
      <c r="Q51" s="32"/>
      <c r="R51" s="26"/>
      <c r="T51" s="58" t="s">
        <v>104</v>
      </c>
      <c r="U51" s="26">
        <v>20</v>
      </c>
      <c r="W51" s="26"/>
      <c r="X51" s="32">
        <v>5.9178352233402599E-2</v>
      </c>
      <c r="Y51" s="32">
        <f t="shared" si="25"/>
        <v>0.29589176116701299</v>
      </c>
      <c r="Z51" s="32">
        <v>5.18385238520973E-2</v>
      </c>
      <c r="AA51" s="32">
        <v>0.109754784003002</v>
      </c>
      <c r="AB51" s="32">
        <f t="shared" si="26"/>
        <v>0.54877392001500991</v>
      </c>
      <c r="AC51" s="32">
        <v>0.13190639320808001</v>
      </c>
      <c r="AD51" s="32">
        <v>6.9196425909861706E-2</v>
      </c>
      <c r="AE51" s="32">
        <v>3.5797382597913402E-2</v>
      </c>
      <c r="AF51" s="32">
        <f t="shared" si="27"/>
        <v>0.62346190710833105</v>
      </c>
      <c r="AG51" s="32">
        <f t="shared" si="28"/>
        <v>0.70863476354764521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0.55830903774896601</v>
      </c>
      <c r="F52" s="32">
        <f t="shared" si="20"/>
        <v>6.7555393567624886</v>
      </c>
      <c r="G52" s="32">
        <v>0.26371548324847699</v>
      </c>
      <c r="H52" s="32">
        <v>0.13481505450136499</v>
      </c>
      <c r="I52" s="32">
        <f t="shared" si="21"/>
        <v>1.6312621594665164</v>
      </c>
      <c r="J52" s="32">
        <v>0.132437303447277</v>
      </c>
      <c r="K52" s="32">
        <v>0.65750295767269895</v>
      </c>
      <c r="L52" s="32">
        <v>0.29354018947018301</v>
      </c>
      <c r="M52" s="32">
        <f t="shared" si="22"/>
        <v>6.9496998664456227</v>
      </c>
      <c r="N52" s="32">
        <f t="shared" si="23"/>
        <v>3.5707404538472636</v>
      </c>
      <c r="O52" s="26">
        <v>0</v>
      </c>
      <c r="P52" s="26">
        <f t="shared" si="24"/>
        <v>100</v>
      </c>
      <c r="Q52" s="32"/>
      <c r="R52" s="26"/>
      <c r="T52" s="58" t="s">
        <v>104</v>
      </c>
      <c r="U52" s="26">
        <v>22</v>
      </c>
      <c r="W52" s="26"/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0.25944694390594503</v>
      </c>
      <c r="F53" s="32">
        <f t="shared" si="20"/>
        <v>3.1393080212619351</v>
      </c>
      <c r="G53" s="32">
        <v>0.18342583192112899</v>
      </c>
      <c r="H53" s="32">
        <v>0.10096554534553499</v>
      </c>
      <c r="I53" s="32">
        <f t="shared" si="21"/>
        <v>1.2216830986809735</v>
      </c>
      <c r="J53" s="32">
        <v>1.94930734799953E-2</v>
      </c>
      <c r="K53" s="32">
        <v>5.3804888015051199E-2</v>
      </c>
      <c r="L53" s="32">
        <v>8.2653883183716206E-2</v>
      </c>
      <c r="M53" s="32">
        <f t="shared" si="22"/>
        <v>3.368644303865024</v>
      </c>
      <c r="N53" s="32">
        <f t="shared" si="23"/>
        <v>2.2319503921410875</v>
      </c>
      <c r="O53" s="26">
        <v>0</v>
      </c>
      <c r="P53" s="26">
        <f t="shared" si="24"/>
        <v>100</v>
      </c>
      <c r="Q53" s="32"/>
      <c r="R53" s="26"/>
      <c r="T53" s="58" t="s">
        <v>104</v>
      </c>
      <c r="U53" s="26">
        <v>24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0.25266445736976001</v>
      </c>
      <c r="F54" s="32">
        <f t="shared" si="20"/>
        <v>3.0572399341740963</v>
      </c>
      <c r="G54" s="32">
        <v>0.22354037388690201</v>
      </c>
      <c r="H54" s="32">
        <v>9.0890084447776007E-2</v>
      </c>
      <c r="I54" s="32">
        <f t="shared" si="21"/>
        <v>1.0997700218180897</v>
      </c>
      <c r="J54" s="32">
        <v>0.116779942492827</v>
      </c>
      <c r="K54" s="32">
        <v>4.2007173941510399E-2</v>
      </c>
      <c r="L54" s="32">
        <v>5.3928368900208502E-2</v>
      </c>
      <c r="M54" s="32">
        <f t="shared" si="22"/>
        <v>3.2490321814347412</v>
      </c>
      <c r="N54" s="32">
        <f t="shared" si="23"/>
        <v>3.0516922951113217</v>
      </c>
      <c r="O54" s="26">
        <v>0</v>
      </c>
      <c r="P54" s="26">
        <f t="shared" si="24"/>
        <v>100</v>
      </c>
      <c r="Q54" s="32"/>
      <c r="R54" s="26"/>
      <c r="T54" s="58" t="s">
        <v>104</v>
      </c>
      <c r="U54" s="26">
        <v>26</v>
      </c>
      <c r="W54" s="26"/>
      <c r="X54" s="32">
        <v>0.19547555468834599</v>
      </c>
      <c r="Y54" s="32">
        <f t="shared" si="25"/>
        <v>0.97737777344172994</v>
      </c>
      <c r="Z54" s="32">
        <v>0.21321641663919599</v>
      </c>
      <c r="AA54" s="32">
        <v>2.4238741968401499E-2</v>
      </c>
      <c r="AB54" s="32">
        <f t="shared" si="26"/>
        <v>0.1211937098420075</v>
      </c>
      <c r="AC54" s="32">
        <v>5.9545021615062897E-3</v>
      </c>
      <c r="AD54" s="32">
        <v>9.02722193077116E-3</v>
      </c>
      <c r="AE54" s="32">
        <v>2.60680015359399E-2</v>
      </c>
      <c r="AF54" s="32">
        <f t="shared" si="27"/>
        <v>0.98486305003446151</v>
      </c>
      <c r="AG54" s="32">
        <f t="shared" si="28"/>
        <v>1.0664977311327319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0.28196009574448599</v>
      </c>
      <c r="F55" s="32">
        <f t="shared" si="20"/>
        <v>3.4117171585082806</v>
      </c>
      <c r="G55" s="32">
        <v>0.15170723733177799</v>
      </c>
      <c r="H55" s="32">
        <v>0.20596983306218</v>
      </c>
      <c r="I55" s="32">
        <f t="shared" si="21"/>
        <v>2.4922349800523778</v>
      </c>
      <c r="J55" s="32">
        <v>0.120522670193277</v>
      </c>
      <c r="K55" s="32">
        <v>0.160999956611556</v>
      </c>
      <c r="L55" s="32">
        <v>0.13109207618855001</v>
      </c>
      <c r="M55" s="32">
        <f t="shared" si="22"/>
        <v>4.2250501967972509</v>
      </c>
      <c r="N55" s="32">
        <f t="shared" si="23"/>
        <v>2.3444292507561153</v>
      </c>
      <c r="O55" s="26">
        <v>0</v>
      </c>
      <c r="P55" s="26">
        <f t="shared" si="24"/>
        <v>100</v>
      </c>
      <c r="Q55" s="32"/>
      <c r="R55" s="26"/>
      <c r="T55" s="58" t="s">
        <v>104</v>
      </c>
      <c r="U55" s="26">
        <v>28</v>
      </c>
      <c r="W55" s="26"/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0.40547817996305002</v>
      </c>
      <c r="F56" s="32">
        <f t="shared" si="20"/>
        <v>4.9062859775529057</v>
      </c>
      <c r="G56" s="32">
        <v>0.40031292037612198</v>
      </c>
      <c r="H56" s="32">
        <v>8.5847414757460105E-2</v>
      </c>
      <c r="I56" s="32">
        <f t="shared" si="21"/>
        <v>1.0387537185652671</v>
      </c>
      <c r="J56" s="32">
        <v>7.9769709857770293E-2</v>
      </c>
      <c r="K56" s="32">
        <v>4.27798726384808E-2</v>
      </c>
      <c r="L56" s="32">
        <v>8.6624962982259301E-2</v>
      </c>
      <c r="M56" s="32">
        <f t="shared" si="22"/>
        <v>5.0150425104245571</v>
      </c>
      <c r="N56" s="32">
        <f t="shared" si="23"/>
        <v>4.939018440342684</v>
      </c>
      <c r="O56" s="26">
        <v>0</v>
      </c>
      <c r="P56" s="26">
        <f t="shared" si="24"/>
        <v>100</v>
      </c>
      <c r="Q56" s="32"/>
      <c r="R56" s="26"/>
      <c r="T56" s="58" t="s">
        <v>104</v>
      </c>
      <c r="U56" s="26">
        <v>30</v>
      </c>
      <c r="W56" s="26"/>
      <c r="X56" s="32">
        <v>7.9950744466600596E-2</v>
      </c>
      <c r="Y56" s="32">
        <f t="shared" si="25"/>
        <v>0.39975372233300299</v>
      </c>
      <c r="Z56" s="32">
        <v>3.2602667469307699E-2</v>
      </c>
      <c r="AA56" s="32">
        <v>3.3290435341250903E-2</v>
      </c>
      <c r="AB56" s="32">
        <f t="shared" si="26"/>
        <v>0.16645217670625451</v>
      </c>
      <c r="AC56" s="32">
        <v>2.10625179124585E-2</v>
      </c>
      <c r="AD56" s="32">
        <v>5.1658965269777903E-2</v>
      </c>
      <c r="AE56" s="32">
        <v>4.2607759831984497E-2</v>
      </c>
      <c r="AF56" s="32">
        <f t="shared" si="27"/>
        <v>0.43302351627751334</v>
      </c>
      <c r="AG56" s="32">
        <f t="shared" si="28"/>
        <v>0.19407238256169329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s="58" t="s">
        <v>104</v>
      </c>
      <c r="U57" s="26">
        <v>32</v>
      </c>
      <c r="W57" s="26"/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s="58" t="s">
        <v>104</v>
      </c>
      <c r="U58" s="26">
        <v>34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0.19282109573609499</v>
      </c>
      <c r="F59" s="32">
        <f t="shared" si="20"/>
        <v>2.3331352584067493</v>
      </c>
      <c r="G59" s="32">
        <v>0.18151428187657301</v>
      </c>
      <c r="H59" s="32">
        <v>0.15143565530543501</v>
      </c>
      <c r="I59" s="32">
        <f t="shared" si="21"/>
        <v>1.8323714291957636</v>
      </c>
      <c r="J59" s="32">
        <v>6.5015266662786494E-2</v>
      </c>
      <c r="K59" s="32">
        <v>3.98048667883441E-2</v>
      </c>
      <c r="L59" s="32">
        <v>5.2851020533405298E-2</v>
      </c>
      <c r="M59" s="32">
        <f t="shared" si="22"/>
        <v>2.9666656684826576</v>
      </c>
      <c r="N59" s="32">
        <f t="shared" si="23"/>
        <v>2.3329609400773483</v>
      </c>
      <c r="O59" s="26">
        <v>0</v>
      </c>
      <c r="P59" s="26">
        <f t="shared" si="24"/>
        <v>100</v>
      </c>
      <c r="Q59" s="32"/>
      <c r="R59" s="26"/>
      <c r="T59" s="58" t="s">
        <v>104</v>
      </c>
      <c r="U59" s="26">
        <v>36</v>
      </c>
      <c r="W59" s="26"/>
      <c r="X59" s="32">
        <v>4.2620543701195897E-2</v>
      </c>
      <c r="Y59" s="32">
        <f t="shared" si="25"/>
        <v>0.2131027185059795</v>
      </c>
      <c r="Z59" s="32">
        <v>2.7875671806077199E-2</v>
      </c>
      <c r="AA59" s="32">
        <v>4.0317287535199899E-2</v>
      </c>
      <c r="AB59" s="32">
        <f t="shared" si="26"/>
        <v>0.20158643767599949</v>
      </c>
      <c r="AC59" s="32">
        <v>3.0258056883262399E-2</v>
      </c>
      <c r="AD59" s="32">
        <v>4.70456315949093E-2</v>
      </c>
      <c r="AE59" s="32">
        <v>3.4068774004426698E-2</v>
      </c>
      <c r="AF59" s="32">
        <f t="shared" si="27"/>
        <v>0.29334256508310952</v>
      </c>
      <c r="AG59" s="32">
        <f t="shared" si="28"/>
        <v>0.20570628849107106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s="58" t="s">
        <v>104</v>
      </c>
      <c r="U60" s="26">
        <v>38</v>
      </c>
      <c r="W60" s="26"/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0.29799642860598002</v>
      </c>
      <c r="F61" s="32">
        <f t="shared" si="20"/>
        <v>3.6057567861323583</v>
      </c>
      <c r="G61" s="32">
        <v>0.121195963352593</v>
      </c>
      <c r="H61" s="32">
        <v>0.110442327195805</v>
      </c>
      <c r="I61" s="32">
        <f t="shared" si="21"/>
        <v>1.3363521590692407</v>
      </c>
      <c r="J61" s="32">
        <v>0.13103454487324101</v>
      </c>
      <c r="K61" s="32">
        <v>7.6660501363670003E-2</v>
      </c>
      <c r="L61" s="32">
        <v>0.105233723358369</v>
      </c>
      <c r="M61" s="32">
        <f t="shared" si="22"/>
        <v>3.8454283368421489</v>
      </c>
      <c r="N61" s="32">
        <f t="shared" si="23"/>
        <v>2.1597233524367749</v>
      </c>
      <c r="O61" s="26">
        <v>0</v>
      </c>
      <c r="P61" s="26">
        <f t="shared" si="24"/>
        <v>100</v>
      </c>
      <c r="Q61" s="32"/>
      <c r="R61" s="26"/>
      <c r="T61" s="58" t="s">
        <v>104</v>
      </c>
      <c r="U61" s="26">
        <v>40</v>
      </c>
      <c r="W61" s="26"/>
      <c r="X61" s="32">
        <v>7.4834638440103199E-2</v>
      </c>
      <c r="Y61" s="32">
        <f t="shared" si="25"/>
        <v>0.37417319220051598</v>
      </c>
      <c r="Z61" s="32">
        <v>3.9908789586156401E-2</v>
      </c>
      <c r="AA61" s="32">
        <v>0.14540777117295201</v>
      </c>
      <c r="AB61" s="32">
        <f t="shared" si="26"/>
        <v>0.72703885586476003</v>
      </c>
      <c r="AC61" s="32">
        <v>3.02787162140901E-2</v>
      </c>
      <c r="AD61" s="32">
        <v>5.9033436190247798E-2</v>
      </c>
      <c r="AE61" s="32">
        <v>3.7268642406012097E-2</v>
      </c>
      <c r="AF61" s="32">
        <f t="shared" si="27"/>
        <v>0.81767418676307957</v>
      </c>
      <c r="AG61" s="32">
        <f t="shared" si="28"/>
        <v>0.25047515554469213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s="58" t="s">
        <v>104</v>
      </c>
      <c r="U62" s="26">
        <v>42</v>
      </c>
      <c r="W62" s="26"/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0.51523600780836398</v>
      </c>
      <c r="F63" s="32">
        <f t="shared" si="20"/>
        <v>6.234355694481204</v>
      </c>
      <c r="G63" s="32">
        <v>0.19986686621972899</v>
      </c>
      <c r="H63" s="32">
        <v>8.5876948906590297E-2</v>
      </c>
      <c r="I63" s="32">
        <f t="shared" si="21"/>
        <v>1.0391110817697427</v>
      </c>
      <c r="J63" s="32">
        <v>0.105184912016279</v>
      </c>
      <c r="K63" s="32">
        <v>0.43250189283589502</v>
      </c>
      <c r="L63" s="32">
        <v>0.21111977333398799</v>
      </c>
      <c r="M63" s="32">
        <f t="shared" si="22"/>
        <v>6.3203593857918321</v>
      </c>
      <c r="N63" s="32">
        <f t="shared" si="23"/>
        <v>2.7328494886861718</v>
      </c>
      <c r="O63" s="26">
        <v>0</v>
      </c>
      <c r="P63" s="26">
        <f t="shared" si="24"/>
        <v>100</v>
      </c>
      <c r="Q63" s="32"/>
      <c r="R63" s="26"/>
      <c r="T63" s="58" t="s">
        <v>104</v>
      </c>
      <c r="U63" s="26">
        <v>44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s="58" t="s">
        <v>104</v>
      </c>
      <c r="U64" s="26">
        <v>46</v>
      </c>
      <c r="W64" s="26"/>
      <c r="X64" s="32">
        <v>0.136437156821756</v>
      </c>
      <c r="Y64" s="32">
        <f t="shared" si="25"/>
        <v>0.68218578410877995</v>
      </c>
      <c r="Z64" s="32">
        <v>5.17670990703415E-2</v>
      </c>
      <c r="AA64" s="32">
        <v>0.148153744977299</v>
      </c>
      <c r="AB64" s="32">
        <f t="shared" si="26"/>
        <v>0.74076872488649503</v>
      </c>
      <c r="AC64" s="32">
        <v>0.12597436979337501</v>
      </c>
      <c r="AD64" s="32">
        <v>6.8848935656652094E-2</v>
      </c>
      <c r="AE64" s="32">
        <v>4.6234723719667997E-2</v>
      </c>
      <c r="AF64" s="32">
        <f t="shared" si="27"/>
        <v>1.0070331413662981</v>
      </c>
      <c r="AG64" s="32">
        <f t="shared" si="28"/>
        <v>0.68098044008246927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s="58" t="s">
        <v>104</v>
      </c>
      <c r="U65" s="26">
        <v>48</v>
      </c>
      <c r="W65" s="26"/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0.33413178032997498</v>
      </c>
      <c r="F66" s="32">
        <f t="shared" si="20"/>
        <v>4.0429945419926971</v>
      </c>
      <c r="G66" s="32">
        <v>0.14833159103348401</v>
      </c>
      <c r="H66" s="32">
        <v>6.05219713593044E-2</v>
      </c>
      <c r="I66" s="32">
        <f t="shared" si="21"/>
        <v>0.73231585344758332</v>
      </c>
      <c r="J66" s="32">
        <v>2.3840422051972999E-2</v>
      </c>
      <c r="K66" s="32">
        <v>3.8678851223137599E-2</v>
      </c>
      <c r="L66" s="32">
        <v>4.3790726274634102E-2</v>
      </c>
      <c r="M66" s="32">
        <f t="shared" si="22"/>
        <v>4.1087822254037025</v>
      </c>
      <c r="N66" s="32">
        <f t="shared" si="23"/>
        <v>1.8178463751779623</v>
      </c>
      <c r="O66" s="26">
        <v>0</v>
      </c>
      <c r="P66" s="26">
        <f t="shared" si="24"/>
        <v>100</v>
      </c>
      <c r="Q66" s="32"/>
      <c r="R66" s="26"/>
      <c r="T66" s="58" t="s">
        <v>104</v>
      </c>
      <c r="U66" s="26">
        <v>50</v>
      </c>
      <c r="W66" s="26"/>
      <c r="X66" s="32">
        <v>7.0134168539448205E-2</v>
      </c>
      <c r="Y66" s="32">
        <f t="shared" si="25"/>
        <v>0.35067084269724103</v>
      </c>
      <c r="Z66" s="32">
        <v>0.104360021292611</v>
      </c>
      <c r="AA66" s="32">
        <v>5.7042697373100297E-2</v>
      </c>
      <c r="AB66" s="32">
        <f t="shared" si="26"/>
        <v>0.28521348686550152</v>
      </c>
      <c r="AC66" s="32">
        <v>2.7271012767810399E-2</v>
      </c>
      <c r="AD66" s="32">
        <v>5.2273715341708299E-2</v>
      </c>
      <c r="AE66" s="32">
        <v>5.4000758746051702E-2</v>
      </c>
      <c r="AF66" s="32">
        <f t="shared" si="27"/>
        <v>0.45201412921276118</v>
      </c>
      <c r="AG66" s="32">
        <f t="shared" si="28"/>
        <v>0.53932184689608809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s="58" t="s">
        <v>104</v>
      </c>
      <c r="U67" s="26">
        <v>52</v>
      </c>
      <c r="W67" s="26"/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0.33522491390596998</v>
      </c>
      <c r="F68" s="32">
        <f t="shared" si="20"/>
        <v>4.0562214582622369</v>
      </c>
      <c r="G68" s="32">
        <v>0.18339734734815399</v>
      </c>
      <c r="H68" s="32">
        <v>0.101444925275846</v>
      </c>
      <c r="I68" s="32">
        <f t="shared" si="21"/>
        <v>1.2274835958377366</v>
      </c>
      <c r="J68" s="32">
        <v>2.2418331705567798E-2</v>
      </c>
      <c r="K68" s="32">
        <v>2.3711235271554901E-2</v>
      </c>
      <c r="L68" s="32">
        <v>3.7672549549484097E-2</v>
      </c>
      <c r="M68" s="32">
        <f t="shared" si="22"/>
        <v>4.2378825486931282</v>
      </c>
      <c r="N68" s="32">
        <f t="shared" si="23"/>
        <v>2.2356258310162893</v>
      </c>
      <c r="O68" s="26">
        <v>0</v>
      </c>
      <c r="P68" s="26">
        <f t="shared" si="24"/>
        <v>100</v>
      </c>
      <c r="Q68" s="32"/>
      <c r="R68" s="26"/>
      <c r="T68" s="58" t="s">
        <v>104</v>
      </c>
      <c r="U68" s="26">
        <v>55</v>
      </c>
      <c r="W68" s="26"/>
      <c r="X68" s="32">
        <v>6.9702306356097699E-2</v>
      </c>
      <c r="Y68" s="32">
        <f t="shared" si="25"/>
        <v>0.34851153178048849</v>
      </c>
      <c r="Z68" s="32">
        <v>3.8525314078439198E-2</v>
      </c>
      <c r="AA68" s="32">
        <v>7.2122805067449003E-2</v>
      </c>
      <c r="AB68" s="32">
        <f t="shared" si="26"/>
        <v>0.36061402533724501</v>
      </c>
      <c r="AC68" s="32">
        <v>9.7583289896021594E-2</v>
      </c>
      <c r="AD68" s="32">
        <v>6.6089242530416301E-2</v>
      </c>
      <c r="AE68" s="32">
        <v>7.4001289983229496E-2</v>
      </c>
      <c r="AF68" s="32">
        <f t="shared" si="27"/>
        <v>0.50150051151909469</v>
      </c>
      <c r="AG68" s="32">
        <f t="shared" si="28"/>
        <v>0.52456406405160316</v>
      </c>
      <c r="AH68" s="26">
        <v>0</v>
      </c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0.23369687195121999</v>
      </c>
      <c r="F69" s="32">
        <f t="shared" si="20"/>
        <v>2.8277321506097617</v>
      </c>
      <c r="G69" s="32">
        <v>0.122278435504988</v>
      </c>
      <c r="H69" s="32">
        <v>3.9336546802289998E-2</v>
      </c>
      <c r="I69" s="32">
        <f t="shared" si="21"/>
        <v>0.47597221630770897</v>
      </c>
      <c r="J69" s="32">
        <v>3.5968659230252602E-2</v>
      </c>
      <c r="K69" s="32">
        <v>2.06999132155005E-2</v>
      </c>
      <c r="L69" s="32">
        <v>5.2648311543353303E-2</v>
      </c>
      <c r="M69" s="32">
        <f t="shared" si="22"/>
        <v>2.8675108833775993</v>
      </c>
      <c r="N69" s="32">
        <f t="shared" si="23"/>
        <v>1.5422521701093064</v>
      </c>
      <c r="O69" s="26">
        <v>0</v>
      </c>
      <c r="P69" s="26">
        <f t="shared" si="24"/>
        <v>100</v>
      </c>
      <c r="Q69" s="32"/>
      <c r="R69" s="26"/>
      <c r="T69" s="58" t="s">
        <v>104</v>
      </c>
      <c r="U69" s="26">
        <v>60</v>
      </c>
      <c r="W69" s="26"/>
      <c r="X69" s="32">
        <v>0.25911375704325501</v>
      </c>
      <c r="Y69" s="32">
        <f t="shared" si="25"/>
        <v>1.2955687852162749</v>
      </c>
      <c r="Z69" s="32">
        <v>0.83210709777430403</v>
      </c>
      <c r="AA69" s="32">
        <v>0.4421293707235</v>
      </c>
      <c r="AB69" s="32">
        <f t="shared" si="26"/>
        <v>2.2106468536174999</v>
      </c>
      <c r="AC69" s="32">
        <v>0.107497219271056</v>
      </c>
      <c r="AD69" s="32">
        <v>0.28844635452525602</v>
      </c>
      <c r="AE69" s="32">
        <v>0.426529400116618</v>
      </c>
      <c r="AF69" s="32">
        <f t="shared" si="27"/>
        <v>2.5623149667118845</v>
      </c>
      <c r="AG69" s="32">
        <f t="shared" si="28"/>
        <v>4.1951098743578354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0.42025008376723499</v>
      </c>
      <c r="F70" s="32">
        <f t="shared" si="20"/>
        <v>5.0850260135835432</v>
      </c>
      <c r="G70" s="32">
        <v>6.3058292191372198E-2</v>
      </c>
      <c r="H70" s="32">
        <v>5.5697290117690201E-2</v>
      </c>
      <c r="I70" s="32">
        <f t="shared" si="21"/>
        <v>0.67393721042405141</v>
      </c>
      <c r="J70" s="32">
        <v>1.74693210857324E-2</v>
      </c>
      <c r="K70" s="32">
        <v>8.06393254184741E-3</v>
      </c>
      <c r="L70" s="32">
        <v>1.8577263393546602E-2</v>
      </c>
      <c r="M70" s="32">
        <f t="shared" si="22"/>
        <v>5.1294912927516991</v>
      </c>
      <c r="N70" s="32">
        <f t="shared" si="23"/>
        <v>0.79174372926561642</v>
      </c>
      <c r="O70" s="26">
        <v>0</v>
      </c>
      <c r="P70" s="26">
        <f t="shared" si="24"/>
        <v>100</v>
      </c>
      <c r="Q70" s="32"/>
      <c r="R70" s="26"/>
      <c r="T70" s="58" t="s">
        <v>104</v>
      </c>
      <c r="U70" s="26">
        <v>65</v>
      </c>
      <c r="W70" s="26"/>
      <c r="X70" s="32">
        <v>2.87143192600979E-2</v>
      </c>
      <c r="Y70" s="32">
        <f t="shared" si="25"/>
        <v>0.14357159630048949</v>
      </c>
      <c r="Z70" s="32">
        <v>3.5258020541952102E-2</v>
      </c>
      <c r="AA70" s="32">
        <v>0.110975761622401</v>
      </c>
      <c r="AB70" s="32">
        <f t="shared" si="26"/>
        <v>0.55487880811200507</v>
      </c>
      <c r="AC70" s="32">
        <v>6.0285985515967602E-2</v>
      </c>
      <c r="AD70" s="32">
        <v>0.10287202122730101</v>
      </c>
      <c r="AE70" s="32">
        <v>7.9706961513261093E-2</v>
      </c>
      <c r="AF70" s="32">
        <f t="shared" si="27"/>
        <v>0.57315206966046106</v>
      </c>
      <c r="AG70" s="32">
        <f t="shared" si="28"/>
        <v>0.34919650850803807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0.84409091012288495</v>
      </c>
      <c r="F71" s="32">
        <f t="shared" si="20"/>
        <v>10.213500012486907</v>
      </c>
      <c r="G71" s="32">
        <v>0.35936855458156802</v>
      </c>
      <c r="H71" s="32">
        <v>1.68472942974467</v>
      </c>
      <c r="I71" s="32">
        <f t="shared" si="21"/>
        <v>20.385226099910504</v>
      </c>
      <c r="J71" s="32">
        <v>9.5272341184676396E-2</v>
      </c>
      <c r="K71" s="32">
        <v>0.73491788294040095</v>
      </c>
      <c r="L71" s="32">
        <v>0.29028656085047</v>
      </c>
      <c r="M71" s="32">
        <f t="shared" si="22"/>
        <v>22.800724235197936</v>
      </c>
      <c r="N71" s="32">
        <f t="shared" si="23"/>
        <v>4.4985739408214371</v>
      </c>
      <c r="O71" s="26">
        <v>0</v>
      </c>
      <c r="P71" s="26">
        <f t="shared" si="24"/>
        <v>100</v>
      </c>
      <c r="Q71" s="32"/>
      <c r="R71" s="26"/>
      <c r="T71" s="58" t="s">
        <v>104</v>
      </c>
      <c r="U71" s="26">
        <v>70</v>
      </c>
      <c r="W71" s="26"/>
      <c r="X71" s="32">
        <v>0.134460181711998</v>
      </c>
      <c r="Y71" s="32">
        <f t="shared" si="25"/>
        <v>0.67230090855999003</v>
      </c>
      <c r="Z71" s="32">
        <v>4.8433321133785401E-2</v>
      </c>
      <c r="AA71" s="32">
        <v>2.56662682202503E-2</v>
      </c>
      <c r="AB71" s="32">
        <f t="shared" si="26"/>
        <v>0.12833134110125149</v>
      </c>
      <c r="AC71" s="32">
        <v>1.49073884766407E-2</v>
      </c>
      <c r="AD71" s="32">
        <v>1.74074201272452E-2</v>
      </c>
      <c r="AE71" s="32">
        <v>3.5916131766554997E-2</v>
      </c>
      <c r="AF71" s="32">
        <f t="shared" si="27"/>
        <v>0.68443951139558989</v>
      </c>
      <c r="AG71" s="32">
        <f t="shared" si="28"/>
        <v>0.25337801933286674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2.06834011207533</v>
      </c>
      <c r="F72" s="32">
        <f t="shared" si="20"/>
        <v>25.026915356111495</v>
      </c>
      <c r="G72" s="32">
        <v>9.2359456575974302E-2</v>
      </c>
      <c r="H72" s="32">
        <v>1.7889811320528199</v>
      </c>
      <c r="I72" s="32">
        <f t="shared" si="21"/>
        <v>21.646671697839121</v>
      </c>
      <c r="J72" s="32">
        <v>0.10030403875174</v>
      </c>
      <c r="K72" s="32">
        <v>2.1442834779448301</v>
      </c>
      <c r="L72" s="32">
        <v>0.145804825441608</v>
      </c>
      <c r="M72" s="32">
        <f t="shared" si="22"/>
        <v>33.089649255258031</v>
      </c>
      <c r="N72" s="32">
        <f t="shared" si="23"/>
        <v>1.649828207165811</v>
      </c>
      <c r="O72" s="26">
        <v>0</v>
      </c>
      <c r="P72" s="26">
        <f t="shared" si="24"/>
        <v>100</v>
      </c>
      <c r="Q72" s="32"/>
      <c r="R72" s="26"/>
      <c r="T72" s="58" t="s">
        <v>104</v>
      </c>
      <c r="U72" s="26">
        <v>75</v>
      </c>
      <c r="W72" s="26"/>
      <c r="X72" s="32">
        <v>3.7908617114976</v>
      </c>
      <c r="Y72" s="32">
        <f t="shared" si="25"/>
        <v>18.954308557487998</v>
      </c>
      <c r="Z72" s="32">
        <v>0.59377594195721795</v>
      </c>
      <c r="AA72" s="32">
        <v>0.29629191671399902</v>
      </c>
      <c r="AB72" s="32">
        <f t="shared" si="26"/>
        <v>1.4814595835699951</v>
      </c>
      <c r="AC72" s="32">
        <v>0.29543548276375498</v>
      </c>
      <c r="AD72" s="32">
        <v>1.34339342900195</v>
      </c>
      <c r="AE72" s="32">
        <v>0.46130780881363498</v>
      </c>
      <c r="AF72" s="32">
        <f t="shared" si="27"/>
        <v>19.012115489608572</v>
      </c>
      <c r="AG72" s="32">
        <f t="shared" si="28"/>
        <v>3.3160669237932852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2.6976777200853999</v>
      </c>
      <c r="F73" s="32">
        <f t="shared" si="20"/>
        <v>32.641900413033341</v>
      </c>
      <c r="G73" s="32">
        <v>0.28727200575004502</v>
      </c>
      <c r="H73" s="32">
        <v>2.3311692250917702</v>
      </c>
      <c r="I73" s="32">
        <f t="shared" si="21"/>
        <v>28.207147623610421</v>
      </c>
      <c r="J73" s="32">
        <v>0.104879125238726</v>
      </c>
      <c r="K73" s="32">
        <v>3.16263315093929</v>
      </c>
      <c r="L73" s="32">
        <v>0.42935581013197899</v>
      </c>
      <c r="M73" s="32">
        <f t="shared" si="22"/>
        <v>43.140895211325152</v>
      </c>
      <c r="N73" s="32">
        <f t="shared" si="23"/>
        <v>3.7004015008944022</v>
      </c>
      <c r="O73" s="26">
        <v>0</v>
      </c>
      <c r="P73" s="26">
        <f t="shared" si="24"/>
        <v>100</v>
      </c>
      <c r="Q73" s="32"/>
      <c r="R73" s="26"/>
      <c r="T73" s="58" t="s">
        <v>104</v>
      </c>
      <c r="U73" s="26">
        <v>80</v>
      </c>
      <c r="W73" s="26"/>
      <c r="X73" s="32">
        <v>1.1298121736666</v>
      </c>
      <c r="Y73" s="32">
        <f t="shared" si="25"/>
        <v>5.6490608683330006</v>
      </c>
      <c r="Z73" s="32">
        <v>1.3035151824134401</v>
      </c>
      <c r="AA73" s="32">
        <v>0.63226146675560002</v>
      </c>
      <c r="AB73" s="32">
        <f t="shared" si="26"/>
        <v>3.1613073337780002</v>
      </c>
      <c r="AC73" s="32">
        <v>0.72757822837315</v>
      </c>
      <c r="AD73" s="32">
        <v>0.384829433373373</v>
      </c>
      <c r="AE73" s="32">
        <v>0.71858348676631001</v>
      </c>
      <c r="AF73" s="32">
        <f t="shared" si="27"/>
        <v>6.4734652816501432</v>
      </c>
      <c r="AG73" s="32">
        <f t="shared" si="28"/>
        <v>7.4641173443096331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102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3.5108576442502197E-2</v>
      </c>
      <c r="F89" s="57">
        <f t="shared" si="30"/>
        <v>0.42481377495427652</v>
      </c>
      <c r="G89" s="57">
        <v>3.1763542036392499E-2</v>
      </c>
      <c r="H89" s="57">
        <v>8.1136552672020204E-2</v>
      </c>
      <c r="I89" s="57">
        <f t="shared" si="31"/>
        <v>0.98175228733144448</v>
      </c>
      <c r="J89" s="57">
        <v>5.3402830896232698E-2</v>
      </c>
      <c r="K89" s="57">
        <v>0.13478914680523901</v>
      </c>
      <c r="L89" s="57">
        <v>9.0325319707692794E-2</v>
      </c>
      <c r="M89" s="32">
        <f t="shared" si="32"/>
        <v>1.0697215979269681</v>
      </c>
      <c r="N89" s="32">
        <f t="shared" si="33"/>
        <v>0.75183610221400898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0.18796123470495399</v>
      </c>
      <c r="F90" s="57">
        <f t="shared" si="30"/>
        <v>2.2743309399299436</v>
      </c>
      <c r="G90" s="57">
        <v>0.10848693257959199</v>
      </c>
      <c r="H90" s="57">
        <v>5.5475193976060301E-2</v>
      </c>
      <c r="I90" s="57">
        <f t="shared" si="31"/>
        <v>0.67124984711032964</v>
      </c>
      <c r="J90" s="57">
        <v>4.1174182550597703E-2</v>
      </c>
      <c r="K90" s="57">
        <v>6.90978753932147E-2</v>
      </c>
      <c r="L90" s="57">
        <v>8.5702122193028696E-2</v>
      </c>
      <c r="M90" s="32">
        <f t="shared" si="32"/>
        <v>2.371319797405711</v>
      </c>
      <c r="N90" s="32">
        <f t="shared" si="33"/>
        <v>1.4040551286922693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1.13373204759455E-2</v>
      </c>
      <c r="F91" s="57">
        <f t="shared" si="30"/>
        <v>0.13718157775894055</v>
      </c>
      <c r="G91" s="57">
        <v>9.6210511999766501E-3</v>
      </c>
      <c r="H91" s="57">
        <v>2.4039357626280001E-2</v>
      </c>
      <c r="I91" s="57">
        <f t="shared" si="31"/>
        <v>0.29087622727798801</v>
      </c>
      <c r="J91" s="57">
        <v>6.0562636405435402E-3</v>
      </c>
      <c r="K91" s="57">
        <v>0</v>
      </c>
      <c r="L91" s="57">
        <v>0</v>
      </c>
      <c r="M91" s="32">
        <f t="shared" si="32"/>
        <v>0.32160187324067002</v>
      </c>
      <c r="N91" s="32">
        <f t="shared" si="33"/>
        <v>0.13755893686449894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0.14896630140300601</v>
      </c>
      <c r="F92" s="57">
        <f t="shared" si="30"/>
        <v>1.8024922469763727</v>
      </c>
      <c r="G92" s="57">
        <v>4.8500000000000001E-2</v>
      </c>
      <c r="H92">
        <v>7.4939086479814399E-2</v>
      </c>
      <c r="I92" s="57">
        <f t="shared" si="31"/>
        <v>0.90676294640575428</v>
      </c>
      <c r="J92">
        <v>4.7969085256988897E-2</v>
      </c>
      <c r="K92">
        <v>0.13093416145707301</v>
      </c>
      <c r="L92">
        <v>0.16499241096338901</v>
      </c>
      <c r="M92" s="32">
        <f t="shared" si="32"/>
        <v>2.0177208284062433</v>
      </c>
      <c r="N92" s="32">
        <f t="shared" si="33"/>
        <v>0.82540122642556812</v>
      </c>
      <c r="O92" s="58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0.15393780474850599</v>
      </c>
      <c r="F93" s="57">
        <f t="shared" si="30"/>
        <v>1.8626474374569224</v>
      </c>
      <c r="G93">
        <v>0.10481300797066601</v>
      </c>
      <c r="H93">
        <v>9.9200743852704998E-2</v>
      </c>
      <c r="I93" s="57">
        <f t="shared" si="31"/>
        <v>1.2003290006177305</v>
      </c>
      <c r="J93">
        <v>0.10517341006632799</v>
      </c>
      <c r="K93">
        <v>0.12455878518175401</v>
      </c>
      <c r="L93">
        <v>0.12887984434597</v>
      </c>
      <c r="M93" s="32">
        <f t="shared" si="32"/>
        <v>2.2159073053692473</v>
      </c>
      <c r="N93" s="32">
        <f t="shared" si="33"/>
        <v>1.7966447700323678</v>
      </c>
      <c r="O93" s="58">
        <v>0</v>
      </c>
      <c r="P93" s="58">
        <f t="shared" si="34"/>
        <v>100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0.26225031767124002</v>
      </c>
      <c r="F94" s="57">
        <f t="shared" si="30"/>
        <v>3.1732288438220042</v>
      </c>
      <c r="G94">
        <v>0.110080297514355</v>
      </c>
      <c r="H94">
        <v>0.13371994355166</v>
      </c>
      <c r="I94" s="57">
        <f t="shared" si="31"/>
        <v>1.618011316975086</v>
      </c>
      <c r="J94">
        <v>0.11796198296282601</v>
      </c>
      <c r="K94">
        <v>0.13185657804949399</v>
      </c>
      <c r="L94">
        <v>0.148442395422588</v>
      </c>
      <c r="M94" s="32">
        <f t="shared" si="32"/>
        <v>3.561929521638993</v>
      </c>
      <c r="N94" s="32">
        <f t="shared" si="33"/>
        <v>1.9522929598417249</v>
      </c>
      <c r="O94" s="58">
        <v>2</v>
      </c>
      <c r="P94" s="58">
        <f t="shared" si="34"/>
        <v>90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0.33938803838449899</v>
      </c>
      <c r="F95" s="57">
        <f t="shared" si="30"/>
        <v>4.1065952644524382</v>
      </c>
      <c r="G95">
        <v>0.230314211136465</v>
      </c>
      <c r="H95">
        <v>0.17530494108917599</v>
      </c>
      <c r="I95" s="57">
        <f t="shared" si="31"/>
        <v>2.1211897871790297</v>
      </c>
      <c r="J95">
        <v>0.13444282297118201</v>
      </c>
      <c r="K95">
        <v>0.63643556781519095</v>
      </c>
      <c r="L95">
        <v>0.472964384253798</v>
      </c>
      <c r="M95" s="32">
        <f t="shared" si="32"/>
        <v>4.622074294000023</v>
      </c>
      <c r="N95" s="32">
        <f t="shared" si="33"/>
        <v>3.2268571768001095</v>
      </c>
      <c r="O95" s="58">
        <v>4</v>
      </c>
      <c r="P95" s="58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0.267222025941935</v>
      </c>
      <c r="F96" s="57">
        <f t="shared" si="30"/>
        <v>3.2333865138974134</v>
      </c>
      <c r="G96">
        <v>0.179644458066816</v>
      </c>
      <c r="H96">
        <v>0.11413705943975901</v>
      </c>
      <c r="I96" s="57">
        <f t="shared" si="31"/>
        <v>1.381058419221084</v>
      </c>
      <c r="J96">
        <v>4.20563045267838E-2</v>
      </c>
      <c r="K96">
        <v>0.12640970301687199</v>
      </c>
      <c r="L96">
        <v>0.124422540859357</v>
      </c>
      <c r="M96" s="32">
        <f t="shared" si="32"/>
        <v>3.5159793380443958</v>
      </c>
      <c r="N96" s="32">
        <f t="shared" si="33"/>
        <v>2.2324701359018517</v>
      </c>
      <c r="O96" s="58">
        <v>6</v>
      </c>
      <c r="P96" s="58">
        <f t="shared" si="34"/>
        <v>70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7.5411827293237393E-2</v>
      </c>
      <c r="F97" s="57">
        <f t="shared" si="30"/>
        <v>0.91248311024817252</v>
      </c>
      <c r="G97">
        <v>6.2308153401168999E-2</v>
      </c>
      <c r="H97">
        <v>0.13413285211175099</v>
      </c>
      <c r="I97" s="57">
        <f t="shared" si="31"/>
        <v>1.6230075105521871</v>
      </c>
      <c r="J97">
        <v>9.7340894009182805E-2</v>
      </c>
      <c r="K97">
        <v>0.50265834342548199</v>
      </c>
      <c r="L97">
        <v>0.15766526102853101</v>
      </c>
      <c r="M97" s="32">
        <f t="shared" si="32"/>
        <v>1.8619287864461911</v>
      </c>
      <c r="N97" s="32">
        <f t="shared" si="33"/>
        <v>1.3984561914180504</v>
      </c>
      <c r="O97" s="58">
        <v>7</v>
      </c>
      <c r="P97" s="58">
        <f t="shared" si="34"/>
        <v>65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0.21153351576251</v>
      </c>
      <c r="F98" s="57">
        <f t="shared" si="30"/>
        <v>2.5595555407263708</v>
      </c>
      <c r="G98">
        <v>0.127568224811938</v>
      </c>
      <c r="H98">
        <v>0.120765688811817</v>
      </c>
      <c r="I98" s="57">
        <f t="shared" si="31"/>
        <v>1.4612648346229857</v>
      </c>
      <c r="J98">
        <v>5.17453810297216E-2</v>
      </c>
      <c r="K98">
        <v>4.8878856883850998E-2</v>
      </c>
      <c r="L98">
        <v>0.18799857740430301</v>
      </c>
      <c r="M98" s="32">
        <f t="shared" si="32"/>
        <v>2.9473071578932535</v>
      </c>
      <c r="N98" s="32">
        <f t="shared" si="33"/>
        <v>1.6657282272684639</v>
      </c>
      <c r="O98" s="58">
        <v>15</v>
      </c>
      <c r="P98" s="58">
        <f t="shared" si="34"/>
        <v>25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0.154800119504131</v>
      </c>
      <c r="F99" s="57">
        <f t="shared" si="30"/>
        <v>1.8730814459999852</v>
      </c>
      <c r="G99">
        <v>0.12503130598107001</v>
      </c>
      <c r="H99">
        <v>0.10421578183994699</v>
      </c>
      <c r="I99" s="57">
        <f t="shared" si="31"/>
        <v>1.2610109602633588</v>
      </c>
      <c r="J99">
        <v>5.9293096753190298E-2</v>
      </c>
      <c r="K99">
        <v>0.36137269867400101</v>
      </c>
      <c r="L99">
        <v>0.25941834732048502</v>
      </c>
      <c r="M99" s="32">
        <f t="shared" si="32"/>
        <v>2.2580041508495312</v>
      </c>
      <c r="N99" s="32">
        <f t="shared" si="33"/>
        <v>1.6743750204188892</v>
      </c>
      <c r="O99" s="58">
        <v>18</v>
      </c>
      <c r="P99" s="58">
        <f t="shared" si="34"/>
        <v>10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102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0.351897441375085</v>
      </c>
      <c r="F107" s="57">
        <f t="shared" ref="F107:F114" si="35">E107*121/10</f>
        <v>4.2579590406385286</v>
      </c>
      <c r="G107" s="57">
        <v>0.146323884793648</v>
      </c>
      <c r="H107" s="57">
        <v>6.2270376893755502E-2</v>
      </c>
      <c r="I107" s="57">
        <f t="shared" ref="I107:I114" si="36">H107*121/10</f>
        <v>0.75347156041444152</v>
      </c>
      <c r="J107" s="57">
        <v>7.3683597484044697E-2</v>
      </c>
      <c r="K107" s="57">
        <v>5.0846673066745902E-2</v>
      </c>
      <c r="L107" s="57">
        <v>6.2265287864025597E-2</v>
      </c>
      <c r="M107" s="32">
        <f t="shared" ref="M107:M114" si="37">SQRT(F107^2+I107^2)</f>
        <v>4.32411084318022</v>
      </c>
      <c r="N107" s="32">
        <f t="shared" ref="N107:N114" si="38">SQRT(G107^2+J107^2)*121/10</f>
        <v>1.9823312899046044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0.20748712442267001</v>
      </c>
      <c r="F108" s="57">
        <f t="shared" si="35"/>
        <v>2.5105942055143071</v>
      </c>
      <c r="G108" s="57">
        <v>9.4085283295522404E-2</v>
      </c>
      <c r="H108" s="57">
        <v>6.1420985227470103E-2</v>
      </c>
      <c r="I108" s="57">
        <f t="shared" si="36"/>
        <v>0.74319392125238826</v>
      </c>
      <c r="J108" s="57">
        <v>4.3526997046152698E-2</v>
      </c>
      <c r="K108" s="57">
        <v>9.2152287362310098E-2</v>
      </c>
      <c r="L108" s="57">
        <v>9.2004036235976E-2</v>
      </c>
      <c r="M108" s="32">
        <f t="shared" si="37"/>
        <v>2.6182857883257351</v>
      </c>
      <c r="N108" s="32">
        <f t="shared" si="38"/>
        <v>1.2543586261837019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0.16341057173133999</v>
      </c>
      <c r="F109" s="57">
        <f t="shared" si="35"/>
        <v>1.9772679179492141</v>
      </c>
      <c r="G109" s="57">
        <v>9.0297267388588107E-2</v>
      </c>
      <c r="H109" s="57">
        <v>9.0406318923730605E-2</v>
      </c>
      <c r="I109" s="57">
        <f t="shared" si="36"/>
        <v>1.0939164589771404</v>
      </c>
      <c r="J109" s="57">
        <v>9.5044879522783995E-2</v>
      </c>
      <c r="K109" s="57">
        <v>6.2146341136793001E-2</v>
      </c>
      <c r="L109" s="57">
        <v>7.7798341689494205E-2</v>
      </c>
      <c r="M109" s="32">
        <f t="shared" si="37"/>
        <v>2.259699457576672</v>
      </c>
      <c r="N109" s="32">
        <f t="shared" si="38"/>
        <v>1.5863061060909307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0.36666038799003398</v>
      </c>
      <c r="F110" s="57">
        <f t="shared" si="35"/>
        <v>4.4365906946794116</v>
      </c>
      <c r="G110" s="57">
        <v>0.151190538882396</v>
      </c>
      <c r="H110" s="57">
        <v>0.37344122066294999</v>
      </c>
      <c r="I110" s="57">
        <f t="shared" si="36"/>
        <v>4.5186387700216946</v>
      </c>
      <c r="J110" s="57">
        <v>0.15324010480452999</v>
      </c>
      <c r="K110" s="57">
        <v>0.28419549192492699</v>
      </c>
      <c r="L110" s="57">
        <v>0.170087482461277</v>
      </c>
      <c r="M110" s="32">
        <f t="shared" si="37"/>
        <v>6.3325692515802077</v>
      </c>
      <c r="N110" s="32">
        <f t="shared" si="38"/>
        <v>2.6047651976196597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0.23344507318062999</v>
      </c>
      <c r="F111" s="57">
        <f t="shared" si="35"/>
        <v>2.8246853854856231</v>
      </c>
      <c r="G111" s="57">
        <v>0.16719140848484901</v>
      </c>
      <c r="H111" s="57">
        <v>0.19554649646776501</v>
      </c>
      <c r="I111" s="57">
        <f t="shared" si="36"/>
        <v>2.3661126072599563</v>
      </c>
      <c r="J111" s="57">
        <v>4.9031680705367099E-2</v>
      </c>
      <c r="K111" s="57">
        <v>0.33189740137972901</v>
      </c>
      <c r="L111" s="57">
        <v>0.104031165459817</v>
      </c>
      <c r="M111" s="32">
        <f t="shared" si="37"/>
        <v>3.6847437356226784</v>
      </c>
      <c r="N111" s="32">
        <f t="shared" si="38"/>
        <v>2.1082170254261681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0.59743187990784097</v>
      </c>
      <c r="F112" s="57">
        <f t="shared" si="35"/>
        <v>7.228925746884876</v>
      </c>
      <c r="G112" s="57">
        <v>0.18377720848287099</v>
      </c>
      <c r="H112" s="57">
        <v>0.74590352981112396</v>
      </c>
      <c r="I112" s="57">
        <f t="shared" si="36"/>
        <v>9.0254327107146004</v>
      </c>
      <c r="J112" s="57">
        <v>0.137556197578029</v>
      </c>
      <c r="K112" s="57">
        <v>0.52188515447934303</v>
      </c>
      <c r="L112" s="57">
        <v>0.79930798185090801</v>
      </c>
      <c r="M112" s="32">
        <f t="shared" si="37"/>
        <v>11.563554949478648</v>
      </c>
      <c r="N112" s="32">
        <f t="shared" si="38"/>
        <v>2.7776226640278692</v>
      </c>
      <c r="O112" s="58">
        <v>16</v>
      </c>
      <c r="P112" s="58">
        <f>(50-O112)/50*100</f>
        <v>68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4.6405501885316598</v>
      </c>
      <c r="F113" s="57">
        <f t="shared" si="35"/>
        <v>56.150657281233087</v>
      </c>
      <c r="G113" s="57">
        <v>0.94309250707251802</v>
      </c>
      <c r="H113" s="57">
        <v>1.9170008710547299</v>
      </c>
      <c r="I113" s="57">
        <f t="shared" si="36"/>
        <v>23.195710539762231</v>
      </c>
      <c r="J113" s="57">
        <v>0.53416475551069398</v>
      </c>
      <c r="K113" s="57">
        <v>1.3249520973064</v>
      </c>
      <c r="L113" s="57">
        <v>1.07039464370556</v>
      </c>
      <c r="M113" s="32">
        <f t="shared" si="37"/>
        <v>60.753084699946974</v>
      </c>
      <c r="N113" s="32">
        <f t="shared" si="38"/>
        <v>13.114722540984781</v>
      </c>
      <c r="O113" s="58">
        <v>21</v>
      </c>
      <c r="P113" s="58">
        <f>(50-O113)/50*100</f>
        <v>57.999999999999993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O1" zoomScaleNormal="100" workbookViewId="0">
      <selection activeCell="AD29" sqref="AD29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105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6.0869189172169401E-2</v>
      </c>
      <c r="F7" s="32">
        <f t="shared" ref="F7:F18" si="0">E7*121/10</f>
        <v>0.7365171889832498</v>
      </c>
      <c r="G7" s="32">
        <v>3.4263763287588601E-2</v>
      </c>
      <c r="H7" s="32">
        <v>0.15347931717454399</v>
      </c>
      <c r="I7" s="32">
        <f t="shared" ref="I7:I18" si="1">H7*121/10</f>
        <v>1.8570997378119825</v>
      </c>
      <c r="J7" s="32">
        <v>8.7203308239826902E-2</v>
      </c>
      <c r="K7" s="43">
        <v>5.08778491780109E-2</v>
      </c>
      <c r="L7" s="43">
        <v>2.7677133620038302E-2</v>
      </c>
      <c r="M7" s="43">
        <f t="shared" ref="M7:M18" si="2">SQRT(F7^2+I7^2)</f>
        <v>1.9978180612481014</v>
      </c>
      <c r="N7" s="43">
        <f t="shared" ref="N7:N18" si="3">SQRT(G7^2+J7^2)*121/10</f>
        <v>1.1336881536916568</v>
      </c>
      <c r="O7" s="44">
        <v>2</v>
      </c>
      <c r="P7" s="13">
        <f t="shared" ref="P7:P15" si="4">(20-O7)/20*100</f>
        <v>90</v>
      </c>
      <c r="T7" t="s">
        <v>37</v>
      </c>
      <c r="U7" s="26">
        <v>1</v>
      </c>
      <c r="V7" s="26">
        <v>350</v>
      </c>
      <c r="W7" s="26">
        <v>800</v>
      </c>
      <c r="X7" s="32">
        <v>0.476490544510352</v>
      </c>
      <c r="Y7" s="32">
        <f t="shared" ref="Y7:Y16" si="5">X7*56/10</f>
        <v>2.6683470492579713</v>
      </c>
      <c r="Z7" s="32">
        <v>0.36371957912348002</v>
      </c>
      <c r="AA7" s="32">
        <v>0.27290898391515001</v>
      </c>
      <c r="AB7" s="32">
        <f t="shared" ref="AB7:AB16" si="6">AA7*56/10</f>
        <v>1.5282903099248402</v>
      </c>
      <c r="AC7" s="32">
        <v>0.140958405953101</v>
      </c>
      <c r="AD7" s="45">
        <v>0.14377846746544701</v>
      </c>
      <c r="AE7" s="43">
        <v>9.0563203396159697E-2</v>
      </c>
      <c r="AF7" s="46">
        <f t="shared" ref="AF7:AF16" si="7">SQRT(Y7^2+AB7^2)</f>
        <v>3.0750198774469548</v>
      </c>
      <c r="AG7" s="47">
        <f t="shared" ref="AG7:AG16" si="8">SQRT(Z7^2+AC7^2)*56/10</f>
        <v>2.1844393723437134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0.934944067514619</v>
      </c>
      <c r="F8" s="32">
        <f t="shared" si="0"/>
        <v>11.312823216926891</v>
      </c>
      <c r="G8" s="32">
        <v>0.24619566670565601</v>
      </c>
      <c r="H8" s="32">
        <v>0.45169850613073698</v>
      </c>
      <c r="I8" s="32">
        <f t="shared" si="1"/>
        <v>5.4655519241819173</v>
      </c>
      <c r="J8" s="32">
        <v>0.61139091772299703</v>
      </c>
      <c r="K8" s="43">
        <v>9.1051431052649706E-2</v>
      </c>
      <c r="L8" s="43">
        <v>0.84303901699199302</v>
      </c>
      <c r="M8" s="43">
        <f t="shared" si="2"/>
        <v>12.563925619541399</v>
      </c>
      <c r="N8" s="43">
        <f t="shared" si="3"/>
        <v>7.9750948596454778</v>
      </c>
      <c r="O8" s="44">
        <v>1</v>
      </c>
      <c r="P8" s="13">
        <f t="shared" si="4"/>
        <v>95</v>
      </c>
      <c r="T8" t="s">
        <v>39</v>
      </c>
      <c r="U8" s="26">
        <v>2</v>
      </c>
      <c r="V8" s="26">
        <v>350</v>
      </c>
      <c r="W8" s="26">
        <v>800</v>
      </c>
      <c r="X8" s="32">
        <v>0.75834268181989095</v>
      </c>
      <c r="Y8" s="32">
        <f t="shared" si="5"/>
        <v>4.2467190181913894</v>
      </c>
      <c r="Z8" s="32">
        <v>0.21222558633672001</v>
      </c>
      <c r="AA8" s="32">
        <v>0.47726411989351097</v>
      </c>
      <c r="AB8" s="32">
        <f t="shared" si="6"/>
        <v>2.6726790714036612</v>
      </c>
      <c r="AC8" s="32">
        <v>0.175601256158159</v>
      </c>
      <c r="AD8" s="45">
        <v>0.51402596689152003</v>
      </c>
      <c r="AE8" s="43">
        <v>0.40806422257147701</v>
      </c>
      <c r="AF8" s="45">
        <f t="shared" si="7"/>
        <v>5.0177520702190517</v>
      </c>
      <c r="AG8" s="50">
        <f t="shared" si="8"/>
        <v>1.5425484435526267</v>
      </c>
      <c r="AH8" s="48">
        <v>2</v>
      </c>
      <c r="AI8" s="51">
        <f t="shared" si="9"/>
        <v>90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8.3338328439452894E-2</v>
      </c>
      <c r="F9" s="32">
        <f t="shared" si="0"/>
        <v>1.0083937741173801</v>
      </c>
      <c r="G9" s="32">
        <v>7.1627587945162705E-2</v>
      </c>
      <c r="H9" s="32">
        <v>7.7998689888990197E-2</v>
      </c>
      <c r="I9" s="32">
        <f t="shared" si="1"/>
        <v>0.94378414765678131</v>
      </c>
      <c r="J9" s="32">
        <v>4.1903138412226697E-2</v>
      </c>
      <c r="K9" s="43">
        <v>3.8176148425186303E-2</v>
      </c>
      <c r="L9" s="43">
        <v>8.5482345740028096E-2</v>
      </c>
      <c r="M9" s="43">
        <f t="shared" si="2"/>
        <v>1.3811540540602019</v>
      </c>
      <c r="N9" s="43">
        <f t="shared" si="3"/>
        <v>1.004109324067844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0.34448736273664599</v>
      </c>
      <c r="Y9" s="32">
        <f t="shared" si="5"/>
        <v>1.9291292313252175</v>
      </c>
      <c r="Z9" s="32">
        <v>4.6740253541854099E-2</v>
      </c>
      <c r="AA9" s="32">
        <v>0.21173453342689899</v>
      </c>
      <c r="AB9" s="32">
        <f t="shared" si="6"/>
        <v>1.1857133871906345</v>
      </c>
      <c r="AC9" s="32">
        <v>3.2990066075565698E-2</v>
      </c>
      <c r="AD9" s="45">
        <v>0.18369744359991799</v>
      </c>
      <c r="AE9" s="43">
        <v>0.118479827102772</v>
      </c>
      <c r="AF9" s="45">
        <f t="shared" si="7"/>
        <v>2.2643886211771407</v>
      </c>
      <c r="AG9" s="50">
        <f t="shared" si="8"/>
        <v>0.32037657070943026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0.84572056377483495</v>
      </c>
      <c r="F10" s="32">
        <f t="shared" si="0"/>
        <v>10.233218821675504</v>
      </c>
      <c r="G10" s="32">
        <v>9.58726007839696E-2</v>
      </c>
      <c r="H10" s="32">
        <v>0.56269108399739998</v>
      </c>
      <c r="I10" s="32">
        <f t="shared" si="1"/>
        <v>6.8085621163685399</v>
      </c>
      <c r="J10" s="32">
        <v>0.14583142361875101</v>
      </c>
      <c r="K10" s="43">
        <v>0.55333406181618305</v>
      </c>
      <c r="L10" s="43">
        <v>0.16960264672175601</v>
      </c>
      <c r="M10" s="43">
        <f t="shared" si="2"/>
        <v>12.291268671082845</v>
      </c>
      <c r="N10" s="43">
        <f t="shared" si="3"/>
        <v>2.1117311483840329</v>
      </c>
      <c r="O10" s="44">
        <v>0</v>
      </c>
      <c r="P10" s="13">
        <f t="shared" si="4"/>
        <v>100</v>
      </c>
      <c r="Q10">
        <v>174.75</v>
      </c>
      <c r="T10" t="s">
        <v>43</v>
      </c>
      <c r="U10" s="26">
        <v>4</v>
      </c>
      <c r="V10" s="26">
        <v>100</v>
      </c>
      <c r="W10" s="26">
        <v>800</v>
      </c>
      <c r="X10" s="32">
        <v>0.18224463842477701</v>
      </c>
      <c r="Y10" s="32">
        <f t="shared" si="5"/>
        <v>1.0205699751787514</v>
      </c>
      <c r="Z10" s="32">
        <v>8.9109934166601804E-2</v>
      </c>
      <c r="AA10" s="32">
        <v>0.80030364230859896</v>
      </c>
      <c r="AB10" s="32">
        <f t="shared" si="6"/>
        <v>4.4817003969281544</v>
      </c>
      <c r="AC10" s="32">
        <v>6.8803278807724702E-2</v>
      </c>
      <c r="AD10" s="45">
        <v>0.498299554017125</v>
      </c>
      <c r="AE10" s="43">
        <v>5.2291331605972401E-2</v>
      </c>
      <c r="AF10" s="45">
        <f t="shared" si="7"/>
        <v>4.5964335655007931</v>
      </c>
      <c r="AG10" s="50">
        <f t="shared" si="8"/>
        <v>0.63045335081434128</v>
      </c>
      <c r="AH10" s="48">
        <v>1</v>
      </c>
      <c r="AI10" s="51">
        <f t="shared" si="9"/>
        <v>95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0.102673664706356</v>
      </c>
      <c r="F11" s="32">
        <f t="shared" si="0"/>
        <v>1.2423513429469075</v>
      </c>
      <c r="G11" s="32">
        <v>9.2410191451014999E-3</v>
      </c>
      <c r="H11" s="32">
        <v>8.8143657636649705E-2</v>
      </c>
      <c r="I11" s="32">
        <f t="shared" si="1"/>
        <v>1.0665382574034614</v>
      </c>
      <c r="J11" s="32">
        <v>9.1073278549505199E-2</v>
      </c>
      <c r="K11" s="43">
        <v>0</v>
      </c>
      <c r="L11" s="43">
        <v>0</v>
      </c>
      <c r="M11" s="43">
        <f t="shared" si="2"/>
        <v>1.6373578453799271</v>
      </c>
      <c r="N11" s="43">
        <f t="shared" si="3"/>
        <v>1.1076450306268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0.43026993227800903</v>
      </c>
      <c r="Y11" s="32">
        <f t="shared" si="5"/>
        <v>2.4095116207568505</v>
      </c>
      <c r="Z11" s="32">
        <v>0.18154763761543599</v>
      </c>
      <c r="AA11" s="32">
        <v>0.20853753065655001</v>
      </c>
      <c r="AB11" s="32">
        <f t="shared" si="6"/>
        <v>1.16781017167668</v>
      </c>
      <c r="AC11" s="32">
        <v>0.293410760975999</v>
      </c>
      <c r="AD11" s="45">
        <v>0.17436190601109999</v>
      </c>
      <c r="AE11" s="43">
        <v>0.295958235772037</v>
      </c>
      <c r="AF11" s="45">
        <f t="shared" si="7"/>
        <v>2.6775972153469652</v>
      </c>
      <c r="AG11" s="50">
        <f t="shared" si="8"/>
        <v>1.9321981761105587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0.50185771459669903</v>
      </c>
      <c r="F12" s="32">
        <f t="shared" si="0"/>
        <v>6.0724783466200583</v>
      </c>
      <c r="G12" s="32">
        <v>7.0607887132706507E-2</v>
      </c>
      <c r="H12" s="32">
        <v>5.5289994497389999E-2</v>
      </c>
      <c r="I12" s="32">
        <f t="shared" si="1"/>
        <v>0.66900893341841905</v>
      </c>
      <c r="J12" s="32">
        <v>4.1339263831243797E-2</v>
      </c>
      <c r="K12" s="43">
        <v>0.13120411219014699</v>
      </c>
      <c r="L12" s="43">
        <v>0.109033892796251</v>
      </c>
      <c r="M12" s="43">
        <f t="shared" si="2"/>
        <v>6.1092197720464378</v>
      </c>
      <c r="N12" s="43">
        <f t="shared" si="3"/>
        <v>0.99001431431504572</v>
      </c>
      <c r="O12" s="44">
        <v>0</v>
      </c>
      <c r="P12" s="13">
        <f t="shared" si="4"/>
        <v>100</v>
      </c>
      <c r="T12" t="s">
        <v>47</v>
      </c>
      <c r="U12" s="26">
        <v>6</v>
      </c>
      <c r="V12" s="26">
        <v>200</v>
      </c>
      <c r="W12" s="26">
        <v>800</v>
      </c>
      <c r="X12" s="32">
        <v>3.5823044424890503E-2</v>
      </c>
      <c r="Y12" s="32">
        <f t="shared" si="5"/>
        <v>0.20060904877938684</v>
      </c>
      <c r="Z12" s="32">
        <v>5.4481694331098E-2</v>
      </c>
      <c r="AA12" s="32">
        <v>5.8721082666370203E-2</v>
      </c>
      <c r="AB12" s="32">
        <f t="shared" si="6"/>
        <v>0.32883806293167311</v>
      </c>
      <c r="AC12" s="32">
        <v>9.4305135350378197E-2</v>
      </c>
      <c r="AD12" s="45">
        <v>6.6125991368237394E-2</v>
      </c>
      <c r="AE12" s="43">
        <v>5.3017333258505002E-2</v>
      </c>
      <c r="AF12" s="45">
        <f t="shared" si="7"/>
        <v>0.38519924984976983</v>
      </c>
      <c r="AG12" s="50">
        <f t="shared" si="8"/>
        <v>0.60990436756534316</v>
      </c>
      <c r="AH12" s="48">
        <v>1</v>
      </c>
      <c r="AI12" s="51">
        <f t="shared" si="9"/>
        <v>95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0.67219948223869797</v>
      </c>
      <c r="F13" s="32">
        <f t="shared" si="0"/>
        <v>8.1336137350882449</v>
      </c>
      <c r="G13" s="32">
        <v>8.6187114131089801E-2</v>
      </c>
      <c r="H13" s="32">
        <v>0.39016235235952501</v>
      </c>
      <c r="I13" s="32">
        <f t="shared" si="1"/>
        <v>4.7209644635502528</v>
      </c>
      <c r="J13" s="32">
        <v>0.11302647044587399</v>
      </c>
      <c r="K13" s="43">
        <v>0.75080139792739298</v>
      </c>
      <c r="L13" s="43">
        <v>0.228149679033161</v>
      </c>
      <c r="M13" s="43">
        <f t="shared" si="2"/>
        <v>9.4044233134052657</v>
      </c>
      <c r="N13" s="43">
        <f t="shared" si="3"/>
        <v>1.7198694007342403</v>
      </c>
      <c r="O13" s="44">
        <v>0</v>
      </c>
      <c r="P13" s="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0.11808649856148799</v>
      </c>
      <c r="Y13" s="32">
        <f t="shared" si="5"/>
        <v>0.66128439194433275</v>
      </c>
      <c r="Z13" s="32">
        <v>9.6290650047306497E-2</v>
      </c>
      <c r="AA13" s="32">
        <v>4.8841255634444303E-2</v>
      </c>
      <c r="AB13" s="32">
        <f t="shared" si="6"/>
        <v>0.27351103155288808</v>
      </c>
      <c r="AC13" s="32">
        <v>3.32865625092858E-2</v>
      </c>
      <c r="AD13" s="45">
        <v>3.0844734964563299E-2</v>
      </c>
      <c r="AE13" s="43">
        <v>3.80111922393205E-2</v>
      </c>
      <c r="AF13" s="45">
        <f t="shared" si="7"/>
        <v>0.71561535157534928</v>
      </c>
      <c r="AG13" s="50">
        <f t="shared" si="8"/>
        <v>0.57053762265745356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0.16052060523448999</v>
      </c>
      <c r="F14" s="32">
        <f t="shared" si="0"/>
        <v>1.9422993233373291</v>
      </c>
      <c r="G14" s="32">
        <v>0.22239056273910199</v>
      </c>
      <c r="H14" s="32">
        <v>0.24166177198165101</v>
      </c>
      <c r="I14" s="32">
        <f t="shared" si="1"/>
        <v>2.924107440977977</v>
      </c>
      <c r="J14" s="32">
        <v>0.14020227846347599</v>
      </c>
      <c r="K14" s="43">
        <v>0.195568912284766</v>
      </c>
      <c r="L14" s="43">
        <v>0.13279683047695101</v>
      </c>
      <c r="M14" s="43">
        <f t="shared" si="2"/>
        <v>3.5104032514540862</v>
      </c>
      <c r="N14" s="43">
        <f t="shared" si="3"/>
        <v>3.1810400918666746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0.75917737468830604</v>
      </c>
      <c r="F15" s="32">
        <f t="shared" si="0"/>
        <v>9.1860462337285025</v>
      </c>
      <c r="G15">
        <v>0.154824719326488</v>
      </c>
      <c r="H15">
        <v>0.46709250573269601</v>
      </c>
      <c r="I15" s="32">
        <f t="shared" si="1"/>
        <v>5.6518193193656217</v>
      </c>
      <c r="J15">
        <v>0.36807891161127598</v>
      </c>
      <c r="K15" s="13">
        <v>0.68726777086389701</v>
      </c>
      <c r="L15" s="13">
        <v>0.28140481357418001</v>
      </c>
      <c r="M15" s="43">
        <f t="shared" si="2"/>
        <v>10.785476671290521</v>
      </c>
      <c r="N15" s="43">
        <f t="shared" si="3"/>
        <v>4.8317161916770406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0.35815489696192299</v>
      </c>
      <c r="F16" s="32">
        <f t="shared" si="0"/>
        <v>4.333674253239268</v>
      </c>
      <c r="G16">
        <v>0.175356925941998</v>
      </c>
      <c r="H16">
        <v>1.3807441499535</v>
      </c>
      <c r="I16" s="32">
        <f t="shared" si="1"/>
        <v>16.707004214437351</v>
      </c>
      <c r="J16">
        <v>0.49174626532318</v>
      </c>
      <c r="K16">
        <v>0.37871065203888798</v>
      </c>
      <c r="L16">
        <v>0.93413922869021304</v>
      </c>
      <c r="M16" s="43">
        <f t="shared" si="2"/>
        <v>17.259916638107391</v>
      </c>
      <c r="N16" s="43">
        <f t="shared" si="3"/>
        <v>6.3171322447223881</v>
      </c>
      <c r="O16" s="44">
        <v>24</v>
      </c>
      <c r="P16" s="13">
        <f>(50-O16)/50*100</f>
        <v>52</v>
      </c>
      <c r="Q16">
        <v>226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43">
        <f t="shared" si="2"/>
        <v>0</v>
      </c>
      <c r="N17" s="43">
        <f t="shared" si="3"/>
        <v>0</v>
      </c>
      <c r="P17" s="13">
        <f>(20-O17)/20*100</f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P18" s="13">
        <f>(20-O18)/20*100</f>
        <v>100</v>
      </c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106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68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9.0914245585361195E-2</v>
      </c>
      <c r="F23" s="57">
        <f t="shared" ref="F23:F33" si="10">E23*121/10</f>
        <v>1.1000623715828703</v>
      </c>
      <c r="G23" s="57">
        <v>5.4238844915050197E-2</v>
      </c>
      <c r="H23" s="57">
        <v>2.07916299288399E-2</v>
      </c>
      <c r="I23" s="57">
        <f t="shared" ref="I23:I33" si="11">H23*121/10</f>
        <v>0.25157872213896282</v>
      </c>
      <c r="J23" s="57">
        <v>1.35627485150706E-2</v>
      </c>
      <c r="K23" s="57">
        <v>0</v>
      </c>
      <c r="L23" s="57">
        <v>0</v>
      </c>
      <c r="M23" s="32">
        <f t="shared" ref="M23:M33" si="12">SQRT(F23^2+I23^2)</f>
        <v>1.1284631472961812</v>
      </c>
      <c r="N23" s="32">
        <f t="shared" ref="N23:N33" si="13">SQRT(G23^2+J23^2)*121/10</f>
        <v>0.67649718635980338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0.120364156974298</v>
      </c>
      <c r="Y23" s="32">
        <f t="shared" ref="Y23:Y32" si="15">X23*50/10</f>
        <v>0.60182078487149004</v>
      </c>
      <c r="Z23" s="32">
        <v>9.6041412485322997E-2</v>
      </c>
      <c r="AA23" s="32">
        <v>8.4492453513699703E-2</v>
      </c>
      <c r="AB23" s="32">
        <f t="shared" ref="AB23:AB32" si="16">AA23*50/10</f>
        <v>0.42246226756849853</v>
      </c>
      <c r="AC23" s="32">
        <v>6.5681839335577599E-2</v>
      </c>
      <c r="AD23" s="45">
        <v>2.3305770933373202E-2</v>
      </c>
      <c r="AE23" s="43">
        <v>2.4535066372649499E-2</v>
      </c>
      <c r="AF23" s="46">
        <f t="shared" ref="AF23:AF32" si="17">SQRT(Y23^2+AB23^2)</f>
        <v>0.73529764355834426</v>
      </c>
      <c r="AG23" s="47">
        <f t="shared" ref="AG23:AG32" si="18">SQRT(Z23^2+AC23^2)*50/10</f>
        <v>0.58176578041941807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7.4513420076209494E-2</v>
      </c>
      <c r="F24" s="57">
        <f t="shared" si="10"/>
        <v>0.90161238292213475</v>
      </c>
      <c r="G24" s="57">
        <v>5.5876930403370398E-2</v>
      </c>
      <c r="H24" s="57">
        <v>7.6577863702568999E-2</v>
      </c>
      <c r="I24" s="57">
        <f t="shared" si="11"/>
        <v>0.92659215080108481</v>
      </c>
      <c r="J24" s="57">
        <v>6.4182229723331305E-2</v>
      </c>
      <c r="K24" s="57">
        <v>8.7339929503338798E-2</v>
      </c>
      <c r="L24" s="57">
        <v>0.107830609157299</v>
      </c>
      <c r="M24" s="32">
        <f t="shared" si="12"/>
        <v>1.2928564897020514</v>
      </c>
      <c r="N24" s="32">
        <f t="shared" si="13"/>
        <v>1.0296801379870595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0.11942190687745401</v>
      </c>
      <c r="Y24" s="32">
        <f t="shared" si="15"/>
        <v>0.59710953438726999</v>
      </c>
      <c r="Z24" s="32">
        <v>0.105643092191049</v>
      </c>
      <c r="AA24" s="32">
        <v>0.1877331280608</v>
      </c>
      <c r="AB24" s="32">
        <f t="shared" si="16"/>
        <v>0.93866564030400002</v>
      </c>
      <c r="AC24" s="32">
        <v>0.28420874865450402</v>
      </c>
      <c r="AD24" s="45">
        <v>0.16049915392678399</v>
      </c>
      <c r="AE24" s="43">
        <v>0.20975855566462501</v>
      </c>
      <c r="AF24" s="45">
        <f t="shared" si="17"/>
        <v>1.1124895416782581</v>
      </c>
      <c r="AG24" s="50">
        <f t="shared" si="18"/>
        <v>1.5160398719974808</v>
      </c>
      <c r="AH24" s="48">
        <v>0</v>
      </c>
      <c r="AI24" s="51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6.2315287876805299E-2</v>
      </c>
      <c r="F25" s="57">
        <f t="shared" si="10"/>
        <v>0.75401498330934413</v>
      </c>
      <c r="G25" s="57">
        <v>4.1878199633812098E-2</v>
      </c>
      <c r="H25" s="57">
        <v>4.3915587772570298E-2</v>
      </c>
      <c r="I25" s="57">
        <f t="shared" si="11"/>
        <v>0.53137861204810055</v>
      </c>
      <c r="J25" s="57">
        <v>3.6121456434259402E-2</v>
      </c>
      <c r="K25" s="57">
        <v>6.0512349403166701E-2</v>
      </c>
      <c r="L25" s="57">
        <v>5.0524823531540398E-2</v>
      </c>
      <c r="M25" s="32">
        <f t="shared" si="12"/>
        <v>0.92244339902085926</v>
      </c>
      <c r="N25" s="32">
        <f t="shared" si="13"/>
        <v>0.66917958185170101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0.14378304761870001</v>
      </c>
      <c r="Y25" s="32">
        <f t="shared" si="15"/>
        <v>0.7189152380935</v>
      </c>
      <c r="Z25" s="32">
        <v>0.172584548401162</v>
      </c>
      <c r="AA25" s="32">
        <v>0.234039908390343</v>
      </c>
      <c r="AB25" s="32">
        <f t="shared" si="16"/>
        <v>1.170199541951715</v>
      </c>
      <c r="AC25" s="32">
        <v>0.36652403636840802</v>
      </c>
      <c r="AD25" s="45">
        <v>0.21365829240876499</v>
      </c>
      <c r="AE25" s="43">
        <v>0.157117236067191</v>
      </c>
      <c r="AF25" s="45">
        <f t="shared" si="17"/>
        <v>1.3733921827165894</v>
      </c>
      <c r="AG25" s="50">
        <f t="shared" si="18"/>
        <v>2.0256190139228005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0.10008590578224801</v>
      </c>
      <c r="F26" s="57">
        <f t="shared" si="10"/>
        <v>1.211039459965201</v>
      </c>
      <c r="G26" s="57">
        <v>8.2231564680325595E-2</v>
      </c>
      <c r="H26" s="57">
        <v>9.5755646174114903E-2</v>
      </c>
      <c r="I26" s="57">
        <f t="shared" si="11"/>
        <v>1.1586433187067904</v>
      </c>
      <c r="J26" s="57">
        <v>8.8708387117357401E-2</v>
      </c>
      <c r="K26" s="57">
        <v>0.14170343577938699</v>
      </c>
      <c r="L26" s="57">
        <v>0.165776074521614</v>
      </c>
      <c r="M26" s="32">
        <f t="shared" si="12"/>
        <v>1.6760283152669859</v>
      </c>
      <c r="N26" s="32">
        <f t="shared" si="13"/>
        <v>1.463610326850463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5.5714193167184997E-2</v>
      </c>
      <c r="Y26" s="32">
        <f t="shared" si="15"/>
        <v>0.278570965835925</v>
      </c>
      <c r="Z26" s="32">
        <v>0.10481519063072001</v>
      </c>
      <c r="AA26" s="32">
        <v>0.161505025608352</v>
      </c>
      <c r="AB26" s="32">
        <f t="shared" si="16"/>
        <v>0.80752512804176002</v>
      </c>
      <c r="AC26" s="32">
        <v>0.18080966028422399</v>
      </c>
      <c r="AD26" s="45">
        <v>6.4838833769369497E-2</v>
      </c>
      <c r="AE26" s="43">
        <v>5.58887310823135E-2</v>
      </c>
      <c r="AF26" s="45">
        <f t="shared" si="17"/>
        <v>0.85422398434229241</v>
      </c>
      <c r="AG26" s="50">
        <f t="shared" si="18"/>
        <v>1.0449683899411824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0.18309343229380501</v>
      </c>
      <c r="F27" s="57">
        <f t="shared" si="10"/>
        <v>2.2154305307550404</v>
      </c>
      <c r="G27" s="57">
        <v>5.86165004501433E-2</v>
      </c>
      <c r="H27" s="57">
        <v>4.0053065736540099E-2</v>
      </c>
      <c r="I27" s="57">
        <f t="shared" si="11"/>
        <v>0.48464209541213521</v>
      </c>
      <c r="J27" s="57">
        <v>3.7437014890477897E-2</v>
      </c>
      <c r="K27" s="57">
        <v>0.31083853391129601</v>
      </c>
      <c r="L27" s="57">
        <v>0.20293296029635699</v>
      </c>
      <c r="M27" s="32">
        <f t="shared" si="12"/>
        <v>2.2678206272205537</v>
      </c>
      <c r="N27" s="32">
        <f t="shared" si="13"/>
        <v>0.84157428574645921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1.9936683201515699</v>
      </c>
      <c r="Y27" s="32">
        <f t="shared" si="15"/>
        <v>9.9683416007578494</v>
      </c>
      <c r="Z27" s="32">
        <v>1.5986646070002599</v>
      </c>
      <c r="AA27" s="32">
        <v>1.8225272972712301</v>
      </c>
      <c r="AB27" s="32">
        <f t="shared" si="16"/>
        <v>9.1126364863561502</v>
      </c>
      <c r="AC27" s="32">
        <v>0.89286281495397302</v>
      </c>
      <c r="AD27" s="45">
        <v>3.3844106218025898</v>
      </c>
      <c r="AE27" s="43">
        <v>3.8569420000000001</v>
      </c>
      <c r="AF27" s="45">
        <f t="shared" si="17"/>
        <v>13.505849769706048</v>
      </c>
      <c r="AG27" s="50">
        <f t="shared" si="18"/>
        <v>9.1555072661251664</v>
      </c>
      <c r="AH27" s="48">
        <v>19</v>
      </c>
      <c r="AI27" s="51">
        <f t="shared" ref="AI27:AI32" si="19">(50-AH27)/50*100</f>
        <v>62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0.11211255172849501</v>
      </c>
      <c r="F28" s="57">
        <f t="shared" si="10"/>
        <v>1.3565618759147895</v>
      </c>
      <c r="G28" s="57">
        <v>0.12657527972676699</v>
      </c>
      <c r="H28" s="57">
        <v>0.15561902197260899</v>
      </c>
      <c r="I28" s="57">
        <f t="shared" si="11"/>
        <v>1.8829901658685688</v>
      </c>
      <c r="J28" s="57">
        <v>9.5675217465196305E-2</v>
      </c>
      <c r="K28" s="57">
        <v>0.201173218841672</v>
      </c>
      <c r="L28" s="57">
        <v>0.159899477606399</v>
      </c>
      <c r="M28" s="32">
        <f t="shared" si="12"/>
        <v>2.3207567920708954</v>
      </c>
      <c r="N28" s="32">
        <f t="shared" si="13"/>
        <v>1.9198642859575563</v>
      </c>
      <c r="O28" s="58">
        <v>1</v>
      </c>
      <c r="P28" s="58">
        <f t="shared" si="14"/>
        <v>95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1.3844086576861601</v>
      </c>
      <c r="Y28" s="32">
        <f t="shared" si="15"/>
        <v>6.9220432884307996</v>
      </c>
      <c r="Z28" s="32">
        <v>1.1738638438970299</v>
      </c>
      <c r="AA28" s="32">
        <v>1.26933429438405</v>
      </c>
      <c r="AB28" s="32">
        <f t="shared" si="16"/>
        <v>6.3466714719202502</v>
      </c>
      <c r="AC28" s="32">
        <v>0.98854833658169905</v>
      </c>
      <c r="AD28" s="45">
        <v>0.59544140803203005</v>
      </c>
      <c r="AE28" s="43">
        <v>0.52324088661032697</v>
      </c>
      <c r="AF28" s="45">
        <f t="shared" si="17"/>
        <v>9.3912151535036319</v>
      </c>
      <c r="AG28" s="50">
        <f t="shared" si="18"/>
        <v>7.6733045973803797</v>
      </c>
      <c r="AH28" s="48">
        <v>0</v>
      </c>
      <c r="AI28" s="51">
        <f t="shared" si="19"/>
        <v>100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0.102196602038146</v>
      </c>
      <c r="F29" s="57">
        <f t="shared" si="10"/>
        <v>1.2365788846615664</v>
      </c>
      <c r="G29" s="57">
        <v>6.9675255757382398E-2</v>
      </c>
      <c r="H29" s="57">
        <v>0.10218050784784399</v>
      </c>
      <c r="I29" s="57">
        <f t="shared" si="11"/>
        <v>1.2363841449589124</v>
      </c>
      <c r="J29" s="57">
        <v>4.1576295460854902E-2</v>
      </c>
      <c r="K29" s="57">
        <v>9.6614091430600998E-2</v>
      </c>
      <c r="L29" s="57">
        <v>0.103963433859036</v>
      </c>
      <c r="M29" s="32">
        <f t="shared" si="12"/>
        <v>1.7486489332901056</v>
      </c>
      <c r="N29" s="32">
        <f t="shared" si="13"/>
        <v>0.98175895568568983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3.9901290409240502E-2</v>
      </c>
      <c r="Y29" s="32">
        <f t="shared" si="15"/>
        <v>0.19950645204620249</v>
      </c>
      <c r="Z29" s="32">
        <v>1.9848179749791601E-2</v>
      </c>
      <c r="AA29" s="32">
        <v>3.1980011447524603E-2</v>
      </c>
      <c r="AB29" s="32">
        <f t="shared" si="16"/>
        <v>0.15990005723762302</v>
      </c>
      <c r="AC29" s="32">
        <v>2.7551987535521901E-2</v>
      </c>
      <c r="AD29" s="45">
        <v>3.32162005589281E-2</v>
      </c>
      <c r="AE29" s="43">
        <v>3.3081142259492297E-2</v>
      </c>
      <c r="AF29" s="45">
        <f t="shared" si="17"/>
        <v>0.25567724324362312</v>
      </c>
      <c r="AG29" s="50">
        <f t="shared" si="18"/>
        <v>0.16978385203970309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0.24504043003135501</v>
      </c>
      <c r="F30" s="57">
        <f t="shared" si="10"/>
        <v>2.9649892033793956</v>
      </c>
      <c r="G30" s="57">
        <v>0.145344659928689</v>
      </c>
      <c r="H30" s="57">
        <v>0.26883949988910499</v>
      </c>
      <c r="I30" s="57">
        <f t="shared" si="11"/>
        <v>3.2529579486581701</v>
      </c>
      <c r="J30" s="57">
        <v>0.173214692886278</v>
      </c>
      <c r="K30" s="57">
        <v>0.35578864047506598</v>
      </c>
      <c r="L30" s="57">
        <v>0.25669434713297301</v>
      </c>
      <c r="M30" s="32">
        <f t="shared" si="12"/>
        <v>4.4014652551047995</v>
      </c>
      <c r="N30" s="32">
        <f t="shared" si="13"/>
        <v>2.7360023838103262</v>
      </c>
      <c r="O30" s="58">
        <v>0</v>
      </c>
      <c r="P30" s="58">
        <f t="shared" si="14"/>
        <v>100</v>
      </c>
      <c r="Q30" s="58"/>
      <c r="U30" s="26"/>
      <c r="V30" s="26"/>
      <c r="W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0.10825524808504999</v>
      </c>
      <c r="F31" s="57">
        <f t="shared" si="10"/>
        <v>1.3098885018291049</v>
      </c>
      <c r="G31" s="57">
        <v>0.12918862106378201</v>
      </c>
      <c r="H31" s="57">
        <v>0.24275699904622</v>
      </c>
      <c r="I31" s="57">
        <f t="shared" si="11"/>
        <v>2.9373596884592619</v>
      </c>
      <c r="J31" s="57">
        <v>0.11711263934859099</v>
      </c>
      <c r="K31" s="57">
        <v>0.263991262323234</v>
      </c>
      <c r="L31" s="57">
        <v>0.220439905819036</v>
      </c>
      <c r="M31" s="32">
        <f t="shared" si="12"/>
        <v>3.2161918205557312</v>
      </c>
      <c r="N31" s="32">
        <f t="shared" si="13"/>
        <v>2.1098830096588457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0.50930857766039095</v>
      </c>
      <c r="F32" s="57">
        <f t="shared" si="10"/>
        <v>6.1626337896907302</v>
      </c>
      <c r="G32" s="57">
        <v>0.50704380854939501</v>
      </c>
      <c r="H32" s="57">
        <v>0.70840375225904995</v>
      </c>
      <c r="I32" s="57">
        <f t="shared" si="11"/>
        <v>8.5716854023345057</v>
      </c>
      <c r="J32" s="57">
        <v>0.32884710855749899</v>
      </c>
      <c r="K32" s="57">
        <v>1.0146451314901101E-2</v>
      </c>
      <c r="L32" s="57">
        <v>4.5376309741022101E-2</v>
      </c>
      <c r="M32" s="32">
        <f t="shared" si="12"/>
        <v>10.557075630231715</v>
      </c>
      <c r="N32" s="32">
        <f t="shared" si="13"/>
        <v>7.3125841661576629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0.51177934416670001</v>
      </c>
      <c r="F33" s="57">
        <f t="shared" si="10"/>
        <v>6.1925300644170704</v>
      </c>
      <c r="G33" s="57">
        <v>0.31906180200428003</v>
      </c>
      <c r="H33" s="57">
        <v>1.07098465343563</v>
      </c>
      <c r="I33" s="57">
        <f t="shared" si="11"/>
        <v>12.958914306571122</v>
      </c>
      <c r="J33" s="57">
        <v>0.312930055875907</v>
      </c>
      <c r="K33" s="57">
        <v>0</v>
      </c>
      <c r="L33" s="57">
        <v>0</v>
      </c>
      <c r="M33" s="32">
        <f t="shared" si="12"/>
        <v>14.362481979231967</v>
      </c>
      <c r="N33" s="32">
        <f t="shared" si="13"/>
        <v>5.4075718127190697</v>
      </c>
      <c r="O33" s="58">
        <v>1</v>
      </c>
      <c r="P33" s="58">
        <f t="shared" si="14"/>
        <v>95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68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5.0732591457190099E-2</v>
      </c>
      <c r="F41" s="32">
        <f t="shared" ref="F41:F73" si="20">E41*121/10</f>
        <v>0.61386435663200012</v>
      </c>
      <c r="G41" s="32">
        <v>2.9737651294303499E-2</v>
      </c>
      <c r="H41" s="32">
        <v>0.18136300857350099</v>
      </c>
      <c r="I41" s="32">
        <f t="shared" ref="I41:I73" si="21">H41*121/10</f>
        <v>2.1944924037393618</v>
      </c>
      <c r="J41" s="32">
        <v>6.4170676730703299E-2</v>
      </c>
      <c r="K41" s="32">
        <v>6.6968456301484999E-2</v>
      </c>
      <c r="L41" s="32">
        <v>6.6183966084528201E-2</v>
      </c>
      <c r="M41" s="32">
        <f t="shared" ref="M41:M73" si="22">SQRT(F41^2+I41^2)</f>
        <v>2.2787334987692138</v>
      </c>
      <c r="N41" s="32">
        <f t="shared" ref="N41:N73" si="23">SQRT(G41^2+J41^2)*121/10</f>
        <v>0.85578772914758916</v>
      </c>
      <c r="O41" s="26">
        <v>0</v>
      </c>
      <c r="P41" s="26">
        <f t="shared" ref="P41:P73" si="24">(20-O41)/20*100</f>
        <v>100</v>
      </c>
      <c r="Q41" s="32"/>
      <c r="R41" s="26"/>
      <c r="T41" t="s">
        <v>59</v>
      </c>
      <c r="U41" s="26">
        <v>0</v>
      </c>
      <c r="W41" s="26"/>
      <c r="X41" s="32">
        <v>2.800327550205E-2</v>
      </c>
      <c r="Y41" s="32">
        <f t="shared" ref="Y41:Y73" si="25">X41*50/10</f>
        <v>0.14001637751025001</v>
      </c>
      <c r="Z41" s="32">
        <v>2.88839805500983E-2</v>
      </c>
      <c r="AA41" s="32">
        <v>0.14395655459965201</v>
      </c>
      <c r="AB41" s="32">
        <f t="shared" ref="AB41:AB73" si="26">AA41*50/10</f>
        <v>0.7197827729982601</v>
      </c>
      <c r="AC41" s="32">
        <v>6.3501203851923996E-2</v>
      </c>
      <c r="AD41" s="32">
        <v>2.26453152322127E-2</v>
      </c>
      <c r="AE41" s="32">
        <v>3.2263595866999797E-2</v>
      </c>
      <c r="AF41" s="32">
        <f t="shared" ref="AF41:AF73" si="27">SQRT(Y41^2+AB41^2)</f>
        <v>0.73327472769498725</v>
      </c>
      <c r="AG41" s="32">
        <f t="shared" ref="AG41:AG73" si="28">SQRT(Z41^2+AC41^2)*50/10</f>
        <v>0.34880822894041874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5.0743383649740501E-2</v>
      </c>
      <c r="F42" s="32">
        <f t="shared" si="20"/>
        <v>0.61399494216186001</v>
      </c>
      <c r="G42" s="32">
        <v>2.3278746305795298E-2</v>
      </c>
      <c r="H42" s="32">
        <v>0.123957403372426</v>
      </c>
      <c r="I42" s="32">
        <f t="shared" si="21"/>
        <v>1.4998845808063546</v>
      </c>
      <c r="J42" s="32">
        <v>6.2647113562182097E-2</v>
      </c>
      <c r="K42" s="32">
        <v>1.15758996992747E-2</v>
      </c>
      <c r="L42" s="32">
        <v>2.3981769809042802E-2</v>
      </c>
      <c r="M42" s="32">
        <f t="shared" si="22"/>
        <v>1.6206923041530739</v>
      </c>
      <c r="N42" s="32">
        <f t="shared" si="23"/>
        <v>0.80867124134160784</v>
      </c>
      <c r="O42" s="26">
        <v>0</v>
      </c>
      <c r="P42" s="26">
        <f t="shared" si="24"/>
        <v>100</v>
      </c>
      <c r="Q42" s="32"/>
      <c r="R42" s="26"/>
      <c r="T42" t="s">
        <v>59</v>
      </c>
      <c r="U42" s="26">
        <v>2</v>
      </c>
      <c r="W42" s="26"/>
      <c r="X42" s="32">
        <v>9.0658708939150803E-2</v>
      </c>
      <c r="Y42" s="32">
        <f t="shared" si="25"/>
        <v>0.45329354469575406</v>
      </c>
      <c r="Z42" s="32">
        <v>2.97656246921634E-2</v>
      </c>
      <c r="AA42" s="32">
        <v>5.3300712171998998E-2</v>
      </c>
      <c r="AB42" s="32">
        <f t="shared" si="26"/>
        <v>0.26650356085999499</v>
      </c>
      <c r="AC42" s="32">
        <v>2.4802603665540001E-2</v>
      </c>
      <c r="AD42" s="32">
        <v>2.3064610577251302E-2</v>
      </c>
      <c r="AE42" s="32">
        <v>1.6513733939834799E-2</v>
      </c>
      <c r="AF42" s="32">
        <f t="shared" si="27"/>
        <v>0.52583189862721202</v>
      </c>
      <c r="AG42" s="32">
        <f t="shared" si="28"/>
        <v>0.19372413129916116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4.5276019437369502E-2</v>
      </c>
      <c r="F43" s="32">
        <f t="shared" si="20"/>
        <v>0.54783983519217094</v>
      </c>
      <c r="G43" s="32">
        <v>2.47280327478222E-2</v>
      </c>
      <c r="H43" s="32">
        <v>4.2443071031839398E-2</v>
      </c>
      <c r="I43" s="32">
        <f t="shared" si="21"/>
        <v>0.51356115948525671</v>
      </c>
      <c r="J43" s="32">
        <v>3.3769794604391001E-2</v>
      </c>
      <c r="K43" s="32">
        <v>3.2867375736761399E-2</v>
      </c>
      <c r="L43" s="32">
        <v>5.78962505309377E-2</v>
      </c>
      <c r="M43" s="32">
        <f t="shared" si="22"/>
        <v>0.75091514138098603</v>
      </c>
      <c r="N43" s="32">
        <f t="shared" si="23"/>
        <v>0.50645035764032187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4</v>
      </c>
      <c r="W43" s="26"/>
      <c r="X43" s="32">
        <v>8.9078826221745497E-2</v>
      </c>
      <c r="Y43" s="32">
        <f t="shared" si="25"/>
        <v>0.44539413110872744</v>
      </c>
      <c r="Z43" s="32">
        <v>4.2326167896782403E-2</v>
      </c>
      <c r="AA43" s="32">
        <v>0.14279395251385099</v>
      </c>
      <c r="AB43" s="32">
        <f t="shared" si="26"/>
        <v>0.71396976256925493</v>
      </c>
      <c r="AC43" s="32">
        <v>6.1003413983872802E-2</v>
      </c>
      <c r="AD43" s="32">
        <v>2.74411248297745E-2</v>
      </c>
      <c r="AE43" s="32">
        <v>1.7000026788143101E-2</v>
      </c>
      <c r="AF43" s="32">
        <f t="shared" si="27"/>
        <v>0.84150386445297831</v>
      </c>
      <c r="AG43" s="32">
        <f t="shared" si="28"/>
        <v>0.37124523587900693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4.6223367281330099E-2</v>
      </c>
      <c r="F44" s="32">
        <f t="shared" si="20"/>
        <v>0.5593027441040942</v>
      </c>
      <c r="G44" s="32">
        <v>3.6308289236788999E-2</v>
      </c>
      <c r="H44" s="32">
        <v>7.5686197562625401E-2</v>
      </c>
      <c r="I44" s="32">
        <f t="shared" si="21"/>
        <v>0.91580299050776737</v>
      </c>
      <c r="J44" s="32">
        <v>5.2962739724399799E-2</v>
      </c>
      <c r="K44" s="32">
        <v>8.8833664088249997E-2</v>
      </c>
      <c r="L44" s="32">
        <v>9.4139079198284695E-2</v>
      </c>
      <c r="M44" s="32">
        <f t="shared" si="22"/>
        <v>1.0730865188722387</v>
      </c>
      <c r="N44" s="32">
        <f t="shared" si="23"/>
        <v>0.77698053141638623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6</v>
      </c>
      <c r="W44" s="26"/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3.2481787035609999E-2</v>
      </c>
      <c r="F45" s="32">
        <f t="shared" si="20"/>
        <v>0.39302962313088097</v>
      </c>
      <c r="G45" s="32">
        <v>2.5322315798340302E-2</v>
      </c>
      <c r="H45" s="32">
        <v>0.12872500315614499</v>
      </c>
      <c r="I45" s="32">
        <f t="shared" si="21"/>
        <v>1.5575725381893544</v>
      </c>
      <c r="J45" s="32">
        <v>4.6368604402091902E-2</v>
      </c>
      <c r="K45" s="32">
        <v>6.2264202844472899E-2</v>
      </c>
      <c r="L45" s="32">
        <v>5.87756245033823E-2</v>
      </c>
      <c r="M45" s="32">
        <f t="shared" si="22"/>
        <v>1.606394875608121</v>
      </c>
      <c r="N45" s="32">
        <f t="shared" si="23"/>
        <v>0.63927257384005043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8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9.6258291713239796E-2</v>
      </c>
      <c r="F46" s="32">
        <f t="shared" si="20"/>
        <v>1.1647253297302016</v>
      </c>
      <c r="G46" s="32">
        <v>6.8352189469366498E-2</v>
      </c>
      <c r="H46" s="32">
        <v>7.5000650164234295E-2</v>
      </c>
      <c r="I46" s="32">
        <f t="shared" si="21"/>
        <v>0.90750786698723496</v>
      </c>
      <c r="J46" s="32">
        <v>7.73350369759227E-2</v>
      </c>
      <c r="K46" s="32">
        <v>5.08587033492982E-2</v>
      </c>
      <c r="L46" s="32">
        <v>7.4604561119679599E-2</v>
      </c>
      <c r="M46" s="32">
        <f t="shared" si="22"/>
        <v>1.4765350054634154</v>
      </c>
      <c r="N46" s="32">
        <f t="shared" si="23"/>
        <v>1.2488659506121764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10</v>
      </c>
      <c r="W46" s="26"/>
      <c r="X46" s="32">
        <v>0.10729017371709799</v>
      </c>
      <c r="Y46" s="32">
        <f t="shared" si="25"/>
        <v>0.53645086858548996</v>
      </c>
      <c r="Z46" s="32">
        <v>9.7483608515435305E-2</v>
      </c>
      <c r="AA46" s="32">
        <v>0.17378526716075299</v>
      </c>
      <c r="AB46" s="32">
        <f t="shared" si="26"/>
        <v>0.86892633580376499</v>
      </c>
      <c r="AC46" s="32">
        <v>0.14032359398355801</v>
      </c>
      <c r="AD46" s="32">
        <v>0.14959130074072599</v>
      </c>
      <c r="AE46" s="32">
        <v>0.123529419250491</v>
      </c>
      <c r="AF46" s="32">
        <f t="shared" si="27"/>
        <v>1.0211819188858977</v>
      </c>
      <c r="AG46" s="32">
        <f t="shared" si="28"/>
        <v>0.85430915009809372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0.25314834476071502</v>
      </c>
      <c r="F47" s="32">
        <f t="shared" si="20"/>
        <v>3.0630949716046514</v>
      </c>
      <c r="G47" s="32">
        <v>0.16625782296633301</v>
      </c>
      <c r="H47" s="32">
        <v>0.13949886400414899</v>
      </c>
      <c r="I47" s="32">
        <f t="shared" si="21"/>
        <v>1.6879362544502026</v>
      </c>
      <c r="J47" s="32">
        <v>7.0475207845872398E-2</v>
      </c>
      <c r="K47" s="32">
        <v>0.101939666084544</v>
      </c>
      <c r="L47" s="32">
        <v>0.114595339989434</v>
      </c>
      <c r="M47" s="32">
        <f t="shared" si="22"/>
        <v>3.4973818213282173</v>
      </c>
      <c r="N47" s="32">
        <f t="shared" si="23"/>
        <v>2.1849939519191754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12</v>
      </c>
      <c r="W47" s="26"/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0.435120762196825</v>
      </c>
      <c r="F48" s="32">
        <f t="shared" si="20"/>
        <v>5.2649612225815821</v>
      </c>
      <c r="G48" s="32">
        <v>2.8776084345846099E-2</v>
      </c>
      <c r="H48" s="32">
        <v>0.106832181163575</v>
      </c>
      <c r="I48" s="32">
        <f t="shared" si="21"/>
        <v>1.2926693920792576</v>
      </c>
      <c r="J48" s="32">
        <v>1.49421425744574E-2</v>
      </c>
      <c r="K48" s="32">
        <v>1.9911126232051601E-2</v>
      </c>
      <c r="L48" s="32">
        <v>3.1811113486500599E-2</v>
      </c>
      <c r="M48" s="32">
        <f t="shared" si="22"/>
        <v>5.4213292495942635</v>
      </c>
      <c r="N48" s="32">
        <f t="shared" si="23"/>
        <v>0.3923331762644709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14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0.35617558461448601</v>
      </c>
      <c r="F49" s="32">
        <f t="shared" si="20"/>
        <v>4.3097245738352807</v>
      </c>
      <c r="G49" s="32">
        <v>0.187677703258055</v>
      </c>
      <c r="H49" s="32">
        <v>5.62235217547244E-2</v>
      </c>
      <c r="I49" s="32">
        <f t="shared" si="21"/>
        <v>0.68030461323216529</v>
      </c>
      <c r="J49" s="32">
        <v>2.77016221808816E-2</v>
      </c>
      <c r="K49" s="32">
        <v>2.33078346526077E-2</v>
      </c>
      <c r="L49" s="32">
        <v>3.3750045786318898E-2</v>
      </c>
      <c r="M49" s="32">
        <f t="shared" si="22"/>
        <v>4.3630883865794718</v>
      </c>
      <c r="N49" s="32">
        <f t="shared" si="23"/>
        <v>2.2955042688120466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16</v>
      </c>
      <c r="W49" s="26"/>
      <c r="X49" s="32">
        <v>0.14846548781685001</v>
      </c>
      <c r="Y49" s="32">
        <f t="shared" si="25"/>
        <v>0.74232743908425003</v>
      </c>
      <c r="Z49" s="32">
        <v>5.10748361795395E-2</v>
      </c>
      <c r="AA49" s="32">
        <v>0.34651240264445099</v>
      </c>
      <c r="AB49" s="32">
        <f t="shared" si="26"/>
        <v>1.732562013222255</v>
      </c>
      <c r="AC49" s="32">
        <v>0.19776816161275201</v>
      </c>
      <c r="AD49" s="32">
        <v>0.129831572389836</v>
      </c>
      <c r="AE49" s="32">
        <v>7.6558497387636398E-2</v>
      </c>
      <c r="AF49" s="32">
        <f t="shared" si="27"/>
        <v>1.8848928766585475</v>
      </c>
      <c r="AG49" s="32">
        <f t="shared" si="28"/>
        <v>1.021284542114175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5.4100964524995E-2</v>
      </c>
      <c r="F50" s="32">
        <f t="shared" si="20"/>
        <v>0.65462167075243949</v>
      </c>
      <c r="G50" s="32">
        <v>5.72967169329043E-2</v>
      </c>
      <c r="H50" s="32">
        <v>7.9724262256324993E-2</v>
      </c>
      <c r="I50" s="32">
        <f t="shared" si="21"/>
        <v>0.96466357330153252</v>
      </c>
      <c r="J50" s="32">
        <v>5.27307353984885E-2</v>
      </c>
      <c r="K50" s="32">
        <v>4.9363215584547399E-2</v>
      </c>
      <c r="L50" s="32">
        <v>5.6031534311194703E-2</v>
      </c>
      <c r="M50" s="32">
        <f t="shared" si="22"/>
        <v>1.1658067341860727</v>
      </c>
      <c r="N50" s="32">
        <f t="shared" si="23"/>
        <v>0.94220426090548326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18</v>
      </c>
      <c r="W50" s="26"/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0.10444516960369001</v>
      </c>
      <c r="F51" s="32">
        <f t="shared" si="20"/>
        <v>1.2637865522046492</v>
      </c>
      <c r="G51" s="32">
        <v>0.107025565933924</v>
      </c>
      <c r="H51" s="32">
        <v>9.59344229183898E-2</v>
      </c>
      <c r="I51" s="32">
        <f t="shared" si="21"/>
        <v>1.1608065173125166</v>
      </c>
      <c r="J51" s="32">
        <v>2.4572487394358199E-2</v>
      </c>
      <c r="K51" s="32">
        <v>9.6501798709351799E-2</v>
      </c>
      <c r="L51" s="32">
        <v>7.4091608476819795E-2</v>
      </c>
      <c r="M51" s="32">
        <f t="shared" si="22"/>
        <v>1.7159919056244199</v>
      </c>
      <c r="N51" s="32">
        <f t="shared" si="23"/>
        <v>1.3287033580832073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20</v>
      </c>
      <c r="W51" s="26"/>
      <c r="X51" s="32">
        <v>2.02554358176513E-2</v>
      </c>
      <c r="Y51" s="32">
        <f t="shared" si="25"/>
        <v>0.10127717908825651</v>
      </c>
      <c r="Z51" s="32">
        <v>2.02605031477316E-2</v>
      </c>
      <c r="AA51" s="32">
        <v>6.8410340213449702E-2</v>
      </c>
      <c r="AB51" s="32">
        <f t="shared" si="26"/>
        <v>0.34205170106724847</v>
      </c>
      <c r="AC51" s="32">
        <v>6.3393900277626494E-2</v>
      </c>
      <c r="AD51" s="32">
        <v>7.0177853029928794E-2</v>
      </c>
      <c r="AE51" s="32">
        <v>6.1525069381229099E-2</v>
      </c>
      <c r="AF51" s="32">
        <f t="shared" si="27"/>
        <v>0.35673019665718386</v>
      </c>
      <c r="AG51" s="32">
        <f t="shared" si="28"/>
        <v>0.33276397717484735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0.35459235224826502</v>
      </c>
      <c r="F52" s="32">
        <f t="shared" si="20"/>
        <v>4.2905674622040069</v>
      </c>
      <c r="G52" s="32">
        <v>0.19264361255529</v>
      </c>
      <c r="H52" s="32">
        <v>0.11179998390433001</v>
      </c>
      <c r="I52" s="32">
        <f t="shared" si="21"/>
        <v>1.3527798052423932</v>
      </c>
      <c r="J52" s="32">
        <v>4.2972102484178001E-2</v>
      </c>
      <c r="K52" s="32">
        <v>2.56911504250051E-2</v>
      </c>
      <c r="L52" s="32">
        <v>4.0647144937086703E-2</v>
      </c>
      <c r="M52" s="32">
        <f t="shared" si="22"/>
        <v>4.4987756500180556</v>
      </c>
      <c r="N52" s="32">
        <f t="shared" si="23"/>
        <v>2.3882765024571722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22</v>
      </c>
      <c r="W52" s="26"/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0.32804336334529499</v>
      </c>
      <c r="F53" s="32">
        <f t="shared" si="20"/>
        <v>3.9693246964780693</v>
      </c>
      <c r="G53" s="32">
        <v>0.11509475169375299</v>
      </c>
      <c r="H53" s="32">
        <v>0.12417980654027</v>
      </c>
      <c r="I53" s="32">
        <f t="shared" si="21"/>
        <v>1.502575659137267</v>
      </c>
      <c r="J53" s="32">
        <v>6.8943015121119305E-2</v>
      </c>
      <c r="K53" s="32">
        <v>0.139748307861043</v>
      </c>
      <c r="L53" s="32">
        <v>7.6516475677145798E-2</v>
      </c>
      <c r="M53" s="32">
        <f t="shared" si="22"/>
        <v>4.2442045376610338</v>
      </c>
      <c r="N53" s="32">
        <f t="shared" si="23"/>
        <v>1.6233827001980992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24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0.20574933701338</v>
      </c>
      <c r="F54" s="32">
        <f t="shared" si="20"/>
        <v>2.4895669778618981</v>
      </c>
      <c r="G54" s="32">
        <v>0.165024002819389</v>
      </c>
      <c r="H54" s="32">
        <v>0.104711527589264</v>
      </c>
      <c r="I54" s="32">
        <f t="shared" si="21"/>
        <v>1.2670094838300945</v>
      </c>
      <c r="J54" s="32">
        <v>3.2479846103966897E-2</v>
      </c>
      <c r="K54" s="32">
        <v>1.55720916422253E-2</v>
      </c>
      <c r="L54" s="32">
        <v>2.11375682325976E-2</v>
      </c>
      <c r="M54" s="32">
        <f t="shared" si="22"/>
        <v>2.7934310031529019</v>
      </c>
      <c r="N54" s="32">
        <f t="shared" si="23"/>
        <v>2.0350984895492554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26</v>
      </c>
      <c r="W54" s="26"/>
      <c r="X54" s="32">
        <v>6.4093736864055006E-2</v>
      </c>
      <c r="Y54" s="32">
        <f t="shared" si="25"/>
        <v>0.32046868432027503</v>
      </c>
      <c r="Z54" s="32">
        <v>5.4518066229383197E-2</v>
      </c>
      <c r="AA54" s="32">
        <v>7.1278559050598697E-2</v>
      </c>
      <c r="AB54" s="32">
        <f t="shared" si="26"/>
        <v>0.3563927952529935</v>
      </c>
      <c r="AC54" s="32">
        <v>6.8424285959865203E-2</v>
      </c>
      <c r="AD54" s="32">
        <v>7.4396491804506595E-2</v>
      </c>
      <c r="AE54" s="32">
        <v>3.4326118552056001E-2</v>
      </c>
      <c r="AF54" s="32">
        <f t="shared" si="27"/>
        <v>0.47928697263561237</v>
      </c>
      <c r="AG54" s="32">
        <f t="shared" si="28"/>
        <v>0.43743863725409582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0.41033340049913503</v>
      </c>
      <c r="F55" s="32">
        <f t="shared" si="20"/>
        <v>4.9650341460395335</v>
      </c>
      <c r="G55" s="32">
        <v>4.32517570330994E-2</v>
      </c>
      <c r="H55" s="32">
        <v>0.10009270114459499</v>
      </c>
      <c r="I55" s="32">
        <f t="shared" si="21"/>
        <v>1.2111216838495995</v>
      </c>
      <c r="J55" s="32">
        <v>3.0858691260912799E-2</v>
      </c>
      <c r="K55" s="32">
        <v>5.6446942784850802E-2</v>
      </c>
      <c r="L55" s="32">
        <v>4.8291221202744802E-2</v>
      </c>
      <c r="M55" s="32">
        <f t="shared" si="22"/>
        <v>5.11061442533373</v>
      </c>
      <c r="N55" s="32">
        <f t="shared" si="23"/>
        <v>0.64289308809870249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28</v>
      </c>
      <c r="W55" s="26"/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0.134382673646634</v>
      </c>
      <c r="F56" s="32">
        <f t="shared" si="20"/>
        <v>1.6260303511242715</v>
      </c>
      <c r="G56" s="32">
        <v>9.8401570415208695E-2</v>
      </c>
      <c r="H56" s="32">
        <v>0.13795594234542899</v>
      </c>
      <c r="I56" s="32">
        <f t="shared" si="21"/>
        <v>1.6692669023796907</v>
      </c>
      <c r="J56" s="32">
        <v>0.13133101299239999</v>
      </c>
      <c r="K56" s="32">
        <v>0.35625781510534599</v>
      </c>
      <c r="L56" s="32">
        <v>0.21743643439948901</v>
      </c>
      <c r="M56" s="32">
        <f t="shared" si="22"/>
        <v>2.3303275937424783</v>
      </c>
      <c r="N56" s="32">
        <f t="shared" si="23"/>
        <v>1.985679827562107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30</v>
      </c>
      <c r="W56" s="26"/>
      <c r="X56" s="32">
        <v>3.5202108330352602E-2</v>
      </c>
      <c r="Y56" s="32">
        <f t="shared" si="25"/>
        <v>0.17601054165176303</v>
      </c>
      <c r="Z56" s="32">
        <v>1.41559900927965E-2</v>
      </c>
      <c r="AA56" s="32">
        <v>3.7118210435699697E-2</v>
      </c>
      <c r="AB56" s="32">
        <f t="shared" si="26"/>
        <v>0.1855910521784985</v>
      </c>
      <c r="AC56" s="32">
        <v>2.3485581311691799E-2</v>
      </c>
      <c r="AD56" s="32">
        <v>0.13689865989411501</v>
      </c>
      <c r="AE56" s="32">
        <v>6.1350738834923098E-2</v>
      </c>
      <c r="AF56" s="32">
        <f t="shared" si="27"/>
        <v>0.25578066662918281</v>
      </c>
      <c r="AG56" s="32">
        <f t="shared" si="28"/>
        <v>0.13710986334464054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32</v>
      </c>
      <c r="W57" s="26"/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34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0.22777475934815</v>
      </c>
      <c r="F59" s="32">
        <f t="shared" si="20"/>
        <v>2.756074588112615</v>
      </c>
      <c r="G59" s="32">
        <v>0.19314328414714599</v>
      </c>
      <c r="H59" s="32">
        <v>5.2894039441030202E-2</v>
      </c>
      <c r="I59" s="32">
        <f t="shared" si="21"/>
        <v>0.64001787723646542</v>
      </c>
      <c r="J59" s="32">
        <v>3.0892513146263099E-2</v>
      </c>
      <c r="K59" s="32">
        <v>3.85018575824813E-2</v>
      </c>
      <c r="L59" s="32">
        <v>2.7382931219154898E-2</v>
      </c>
      <c r="M59" s="32">
        <f t="shared" si="22"/>
        <v>2.82941160286417</v>
      </c>
      <c r="N59" s="32">
        <f t="shared" si="23"/>
        <v>2.3667388304615877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36</v>
      </c>
      <c r="W59" s="26"/>
      <c r="X59" s="32">
        <v>0.128651507171747</v>
      </c>
      <c r="Y59" s="32">
        <f t="shared" si="25"/>
        <v>0.64325753585873502</v>
      </c>
      <c r="Z59" s="32">
        <v>6.9745622192460402E-2</v>
      </c>
      <c r="AA59" s="32">
        <v>0.59132985237335001</v>
      </c>
      <c r="AB59" s="32">
        <f t="shared" si="26"/>
        <v>2.9566492618667501</v>
      </c>
      <c r="AC59" s="32">
        <v>5.4182376815689902E-2</v>
      </c>
      <c r="AD59" s="32">
        <v>0.13369498007366601</v>
      </c>
      <c r="AE59" s="32">
        <v>7.1037695222876299E-2</v>
      </c>
      <c r="AF59" s="32">
        <f t="shared" si="27"/>
        <v>3.0258147853324151</v>
      </c>
      <c r="AG59" s="32">
        <f t="shared" si="28"/>
        <v>0.44159318870457104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38</v>
      </c>
      <c r="W60" s="26"/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0.47846585960166499</v>
      </c>
      <c r="F61" s="32">
        <f t="shared" si="20"/>
        <v>5.7894369011801468</v>
      </c>
      <c r="G61" s="32">
        <v>3.5907476960488197E-2</v>
      </c>
      <c r="H61" s="32">
        <v>3.1577453322165598E-2</v>
      </c>
      <c r="I61" s="32">
        <f t="shared" si="21"/>
        <v>0.38208718519820373</v>
      </c>
      <c r="J61" s="32">
        <v>1.9218650382892999E-2</v>
      </c>
      <c r="K61" s="32">
        <v>1.28559871893003E-2</v>
      </c>
      <c r="L61" s="32">
        <v>3.0053587556548699E-2</v>
      </c>
      <c r="M61" s="32">
        <f t="shared" si="22"/>
        <v>5.8020315622925622</v>
      </c>
      <c r="N61" s="32">
        <f t="shared" si="23"/>
        <v>0.49279891267967846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40</v>
      </c>
      <c r="W61" s="26"/>
      <c r="X61" s="32">
        <v>3.93768309911025E-2</v>
      </c>
      <c r="Y61" s="32">
        <f t="shared" si="25"/>
        <v>0.19688415495551251</v>
      </c>
      <c r="Z61" s="32">
        <v>2.4097449945519201E-2</v>
      </c>
      <c r="AA61" s="32">
        <v>8.1439512384850601E-2</v>
      </c>
      <c r="AB61" s="32">
        <f t="shared" si="26"/>
        <v>0.40719756192425305</v>
      </c>
      <c r="AC61" s="32">
        <v>2.5830609727600699E-2</v>
      </c>
      <c r="AD61" s="32">
        <v>0.109497301004402</v>
      </c>
      <c r="AE61" s="32">
        <v>5.2679056388189101E-2</v>
      </c>
      <c r="AF61" s="32">
        <f t="shared" si="27"/>
        <v>0.45229771711738959</v>
      </c>
      <c r="AG61" s="32">
        <f t="shared" si="28"/>
        <v>0.17662867071744209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42</v>
      </c>
      <c r="W62" s="26"/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0.51924597287870999</v>
      </c>
      <c r="F63" s="32">
        <f t="shared" si="20"/>
        <v>6.2828762718323912</v>
      </c>
      <c r="G63" s="32">
        <v>3.7522866472974703E-2</v>
      </c>
      <c r="H63" s="32">
        <v>8.4953749267570405E-2</v>
      </c>
      <c r="I63" s="32">
        <f t="shared" si="21"/>
        <v>1.0279403661376019</v>
      </c>
      <c r="J63" s="32">
        <v>0.116246748309834</v>
      </c>
      <c r="K63" s="32">
        <v>1.52062260199472E-2</v>
      </c>
      <c r="L63" s="32">
        <v>4.1281088620314099E-2</v>
      </c>
      <c r="M63" s="32">
        <f t="shared" si="22"/>
        <v>6.3664115201178753</v>
      </c>
      <c r="N63" s="32">
        <f t="shared" si="23"/>
        <v>1.4780471689565073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44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46</v>
      </c>
      <c r="W64" s="26"/>
      <c r="X64" s="32">
        <v>6.3591476297096994E-2</v>
      </c>
      <c r="Y64" s="32">
        <f t="shared" si="25"/>
        <v>0.31795738148548497</v>
      </c>
      <c r="Z64" s="32">
        <v>5.5291569349123798E-2</v>
      </c>
      <c r="AA64" s="32">
        <v>0.16195684744045</v>
      </c>
      <c r="AB64" s="32">
        <f t="shared" si="26"/>
        <v>0.80978423720225001</v>
      </c>
      <c r="AC64" s="32">
        <v>9.4409226866818602E-2</v>
      </c>
      <c r="AD64" s="32">
        <v>0.19819305982220101</v>
      </c>
      <c r="AE64" s="32">
        <v>0.181997516171539</v>
      </c>
      <c r="AF64" s="32">
        <f t="shared" si="27"/>
        <v>0.86996977376362683</v>
      </c>
      <c r="AG64" s="32">
        <f t="shared" si="28"/>
        <v>0.5470434114099032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48</v>
      </c>
      <c r="W65" s="26"/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0.31899693610362001</v>
      </c>
      <c r="F66" s="32">
        <f t="shared" si="20"/>
        <v>3.8598629268538018</v>
      </c>
      <c r="G66" s="32">
        <v>8.7591644532800605E-2</v>
      </c>
      <c r="H66" s="32">
        <v>8.1148297833305003E-2</v>
      </c>
      <c r="I66" s="32">
        <f t="shared" si="21"/>
        <v>0.98189440378299042</v>
      </c>
      <c r="J66" s="32">
        <v>3.0414298810194501E-2</v>
      </c>
      <c r="K66" s="32">
        <v>6.0486132793701602E-2</v>
      </c>
      <c r="L66" s="32">
        <v>7.7339365902280993E-2</v>
      </c>
      <c r="M66" s="32">
        <f t="shared" si="22"/>
        <v>3.9827953040899242</v>
      </c>
      <c r="N66" s="32">
        <f t="shared" si="23"/>
        <v>1.1219333603732489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50</v>
      </c>
      <c r="W66" s="26"/>
      <c r="X66" s="32">
        <v>9.46980094890989E-2</v>
      </c>
      <c r="Y66" s="32">
        <f t="shared" si="25"/>
        <v>0.4734900474454945</v>
      </c>
      <c r="Z66" s="32">
        <v>5.1804409742518001E-2</v>
      </c>
      <c r="AA66" s="32">
        <v>0.17865673383130101</v>
      </c>
      <c r="AB66" s="32">
        <f t="shared" si="26"/>
        <v>0.89328366915650503</v>
      </c>
      <c r="AC66" s="32">
        <v>0.108557441547716</v>
      </c>
      <c r="AD66" s="32">
        <v>0.19185548593222501</v>
      </c>
      <c r="AE66" s="32">
        <v>0.16671839000983499</v>
      </c>
      <c r="AF66" s="32">
        <f t="shared" si="27"/>
        <v>1.0110136193996819</v>
      </c>
      <c r="AG66" s="32">
        <f t="shared" si="28"/>
        <v>0.6014236232506267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52</v>
      </c>
      <c r="W67" s="26"/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0.200119714529784</v>
      </c>
      <c r="F68" s="32">
        <f t="shared" si="20"/>
        <v>2.421448545810386</v>
      </c>
      <c r="G68" s="32">
        <v>0.19622431579875699</v>
      </c>
      <c r="H68" s="32">
        <v>0.19202158174301101</v>
      </c>
      <c r="I68" s="32">
        <f t="shared" si="21"/>
        <v>2.3234611390904334</v>
      </c>
      <c r="J68" s="32">
        <v>0.259056240676382</v>
      </c>
      <c r="K68" s="32">
        <v>9.8930325522722601E-2</v>
      </c>
      <c r="L68" s="32">
        <v>0.17233033024237801</v>
      </c>
      <c r="M68" s="32">
        <f t="shared" si="22"/>
        <v>3.3558731687700365</v>
      </c>
      <c r="N68" s="32">
        <f t="shared" si="23"/>
        <v>3.9322974211256287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55</v>
      </c>
      <c r="W68" s="26"/>
      <c r="X68" s="32">
        <v>0.14921726974160399</v>
      </c>
      <c r="Y68" s="32">
        <f t="shared" si="25"/>
        <v>0.74608634870801993</v>
      </c>
      <c r="Z68" s="32">
        <v>6.1988734414868699E-2</v>
      </c>
      <c r="AA68" s="32">
        <v>0.58239557581979995</v>
      </c>
      <c r="AB68" s="32">
        <f t="shared" si="26"/>
        <v>2.9119778790989996</v>
      </c>
      <c r="AC68" s="32">
        <v>7.4243902049193303E-2</v>
      </c>
      <c r="AD68" s="32">
        <v>0.14081495186582599</v>
      </c>
      <c r="AE68" s="32">
        <v>0.68964499999999995</v>
      </c>
      <c r="AF68" s="32">
        <f t="shared" si="27"/>
        <v>3.0060372599304843</v>
      </c>
      <c r="AG68" s="32">
        <f t="shared" si="28"/>
        <v>0.483600046160237</v>
      </c>
      <c r="AH68" s="26">
        <v>0</v>
      </c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1.02971776923021</v>
      </c>
      <c r="F69" s="32">
        <f t="shared" si="20"/>
        <v>12.459585007685542</v>
      </c>
      <c r="G69" s="32">
        <v>9.8744286123966393E-2</v>
      </c>
      <c r="H69" s="32">
        <v>0.12933494822251099</v>
      </c>
      <c r="I69" s="32">
        <f t="shared" si="21"/>
        <v>1.5649528734923828</v>
      </c>
      <c r="J69" s="32">
        <v>0.19361369501977099</v>
      </c>
      <c r="K69" s="32">
        <v>9.0490765831306205E-2</v>
      </c>
      <c r="L69" s="32">
        <v>0.13407500818871099</v>
      </c>
      <c r="M69" s="32">
        <f t="shared" si="22"/>
        <v>12.557481278504635</v>
      </c>
      <c r="N69" s="32">
        <f t="shared" si="23"/>
        <v>2.6298145940696434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60</v>
      </c>
      <c r="W69" s="26"/>
      <c r="X69" s="32">
        <v>5.9830393658251102E-2</v>
      </c>
      <c r="Y69" s="32">
        <f t="shared" si="25"/>
        <v>0.29915196829125551</v>
      </c>
      <c r="Z69" s="32">
        <v>2.4502890557674298E-2</v>
      </c>
      <c r="AA69" s="32">
        <v>0.18271747362389901</v>
      </c>
      <c r="AB69" s="32">
        <f t="shared" si="26"/>
        <v>0.91358736811949515</v>
      </c>
      <c r="AC69" s="32">
        <v>4.4934921596194603E-2</v>
      </c>
      <c r="AD69" s="32">
        <v>4.9399418762197903E-2</v>
      </c>
      <c r="AE69" s="32">
        <v>2.2923584560437599E-2</v>
      </c>
      <c r="AF69" s="32">
        <f t="shared" si="27"/>
        <v>0.96131877091838713</v>
      </c>
      <c r="AG69" s="32">
        <f t="shared" si="28"/>
        <v>0.25590715232958616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0.332818644530471</v>
      </c>
      <c r="F70" s="32">
        <f t="shared" si="20"/>
        <v>4.0271055988186992</v>
      </c>
      <c r="G70" s="32">
        <v>0.314917973426039</v>
      </c>
      <c r="H70" s="32">
        <v>0.74347384182629395</v>
      </c>
      <c r="I70" s="32">
        <f t="shared" si="21"/>
        <v>8.9960334860981561</v>
      </c>
      <c r="J70" s="32">
        <v>0.457798728186048</v>
      </c>
      <c r="K70" s="32">
        <v>0.77420330477503896</v>
      </c>
      <c r="L70" s="32">
        <v>0.72555038200724598</v>
      </c>
      <c r="M70" s="32">
        <f t="shared" si="22"/>
        <v>9.8562770855448392</v>
      </c>
      <c r="N70" s="32">
        <f t="shared" si="23"/>
        <v>6.7234312324532794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65</v>
      </c>
      <c r="W70" s="26"/>
      <c r="X70" s="32">
        <v>6.1020913310048303E-2</v>
      </c>
      <c r="Y70" s="32">
        <f t="shared" si="25"/>
        <v>0.30510456655024154</v>
      </c>
      <c r="Z70" s="32">
        <v>9.5995620980498894E-2</v>
      </c>
      <c r="AA70" s="32">
        <v>0.4587263171582</v>
      </c>
      <c r="AB70" s="32">
        <f t="shared" si="26"/>
        <v>2.2936315857910001</v>
      </c>
      <c r="AC70" s="32">
        <v>6.3722859449086303E-2</v>
      </c>
      <c r="AD70" s="32">
        <v>0.167223230834082</v>
      </c>
      <c r="AE70" s="32">
        <v>0.12970346590125001</v>
      </c>
      <c r="AF70" s="32">
        <f t="shared" si="27"/>
        <v>2.3138354841837714</v>
      </c>
      <c r="AG70" s="32">
        <f t="shared" si="28"/>
        <v>0.5761024662288734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0.51581618842112997</v>
      </c>
      <c r="F71" s="32">
        <f t="shared" si="20"/>
        <v>6.2413758798956724</v>
      </c>
      <c r="G71" s="32">
        <v>0.31468095627131099</v>
      </c>
      <c r="H71" s="32">
        <v>0.59690384400630603</v>
      </c>
      <c r="I71" s="32">
        <f t="shared" si="21"/>
        <v>7.222536512476303</v>
      </c>
      <c r="J71" s="32">
        <v>0.235034388111897</v>
      </c>
      <c r="K71" s="32">
        <v>1.5684318619812101</v>
      </c>
      <c r="L71" s="32">
        <v>0.83498911211762095</v>
      </c>
      <c r="M71" s="32">
        <f t="shared" si="22"/>
        <v>9.5456695180692712</v>
      </c>
      <c r="N71" s="32">
        <f t="shared" si="23"/>
        <v>4.7524707115053939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70</v>
      </c>
      <c r="W71" s="26"/>
      <c r="X71" s="32">
        <v>0.102120345510647</v>
      </c>
      <c r="Y71" s="32">
        <f t="shared" si="25"/>
        <v>0.51060172755323507</v>
      </c>
      <c r="Z71" s="32">
        <v>0.104444448558072</v>
      </c>
      <c r="AA71" s="32">
        <v>0.17548124697430001</v>
      </c>
      <c r="AB71" s="32">
        <f t="shared" si="26"/>
        <v>0.87740623487150005</v>
      </c>
      <c r="AC71" s="32">
        <v>6.3749999123929701E-2</v>
      </c>
      <c r="AD71" s="32">
        <v>3.9246944789853598E-2</v>
      </c>
      <c r="AE71" s="32">
        <v>7.26338682057521E-2</v>
      </c>
      <c r="AF71" s="32">
        <f t="shared" si="27"/>
        <v>1.0151629549839425</v>
      </c>
      <c r="AG71" s="32">
        <f t="shared" si="28"/>
        <v>0.61181502970466461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0.197849714815165</v>
      </c>
      <c r="F72" s="32">
        <f t="shared" si="20"/>
        <v>2.3939815492634962</v>
      </c>
      <c r="G72" s="32">
        <v>0.18524852176923101</v>
      </c>
      <c r="H72" s="32">
        <v>0.929076012647995</v>
      </c>
      <c r="I72" s="32">
        <f t="shared" si="21"/>
        <v>11.24181975304074</v>
      </c>
      <c r="J72" s="32">
        <v>0.38128215500489199</v>
      </c>
      <c r="K72" s="32">
        <v>0.69656496791580103</v>
      </c>
      <c r="L72" s="32">
        <v>0.67055658322650902</v>
      </c>
      <c r="M72" s="32">
        <f t="shared" si="22"/>
        <v>11.493896598546161</v>
      </c>
      <c r="N72" s="32">
        <f t="shared" si="23"/>
        <v>5.1292169251105078</v>
      </c>
      <c r="O72" s="26">
        <v>0</v>
      </c>
      <c r="P72" s="26">
        <f t="shared" si="24"/>
        <v>100</v>
      </c>
      <c r="Q72" s="32"/>
      <c r="R72" s="26"/>
      <c r="T72" t="s">
        <v>59</v>
      </c>
      <c r="U72" s="26">
        <v>75</v>
      </c>
      <c r="W72" s="26"/>
      <c r="X72" s="32">
        <v>0.25834719666935102</v>
      </c>
      <c r="Y72" s="32">
        <f t="shared" si="25"/>
        <v>1.291735983346755</v>
      </c>
      <c r="Z72" s="32">
        <v>0.13908053076027299</v>
      </c>
      <c r="AA72" s="32">
        <v>1.54723400311165</v>
      </c>
      <c r="AB72" s="32">
        <f t="shared" si="26"/>
        <v>7.7361700155582493</v>
      </c>
      <c r="AC72" s="32">
        <v>0.709210402730449</v>
      </c>
      <c r="AD72" s="32">
        <v>1.78987907353846</v>
      </c>
      <c r="AE72" s="32">
        <v>0.75394781055164295</v>
      </c>
      <c r="AF72" s="32">
        <f t="shared" si="27"/>
        <v>7.8432715342703352</v>
      </c>
      <c r="AG72" s="32">
        <f t="shared" si="28"/>
        <v>3.6135951259709662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0.39606289301686598</v>
      </c>
      <c r="F73" s="32">
        <f t="shared" si="20"/>
        <v>4.7923610055040786</v>
      </c>
      <c r="G73" s="32">
        <v>0.184393527305832</v>
      </c>
      <c r="H73" s="32">
        <v>0.97982337355205495</v>
      </c>
      <c r="I73" s="32">
        <f t="shared" si="21"/>
        <v>11.855862819979865</v>
      </c>
      <c r="J73" s="32">
        <v>0.16146184352343601</v>
      </c>
      <c r="K73" s="32">
        <v>0.65127249483424499</v>
      </c>
      <c r="L73" s="32">
        <v>0.44887898485308497</v>
      </c>
      <c r="M73" s="32">
        <f t="shared" si="22"/>
        <v>12.787814794297617</v>
      </c>
      <c r="N73" s="32">
        <f t="shared" si="23"/>
        <v>2.9656332280922149</v>
      </c>
      <c r="O73" s="26">
        <v>0</v>
      </c>
      <c r="P73" s="26">
        <f t="shared" si="24"/>
        <v>100</v>
      </c>
      <c r="Q73" s="32"/>
      <c r="R73" s="26"/>
      <c r="T73" t="s">
        <v>59</v>
      </c>
      <c r="U73" s="26">
        <v>80</v>
      </c>
      <c r="W73" s="26"/>
      <c r="X73" s="32">
        <v>0.49115668171640198</v>
      </c>
      <c r="Y73" s="32">
        <f t="shared" si="25"/>
        <v>2.4557834085820098</v>
      </c>
      <c r="Z73" s="32">
        <v>0.44664844755404598</v>
      </c>
      <c r="AA73" s="32">
        <v>0.46045534372840002</v>
      </c>
      <c r="AB73" s="32">
        <f t="shared" si="26"/>
        <v>2.3022767186420001</v>
      </c>
      <c r="AC73" s="32">
        <v>0.33436845022757999</v>
      </c>
      <c r="AD73" s="32">
        <v>0.90834806384429401</v>
      </c>
      <c r="AE73" s="32">
        <v>0.57360305866952999</v>
      </c>
      <c r="AF73" s="32">
        <f t="shared" si="27"/>
        <v>3.3662070998480842</v>
      </c>
      <c r="AG73" s="32">
        <f t="shared" si="28"/>
        <v>2.7897002357333704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106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3.7022470764363297E-2</v>
      </c>
      <c r="F89" s="57">
        <f t="shared" si="30"/>
        <v>0.44797189624879585</v>
      </c>
      <c r="G89" s="57">
        <v>2.60240228310098E-2</v>
      </c>
      <c r="H89" s="57">
        <v>0.20976489932817299</v>
      </c>
      <c r="I89" s="57">
        <f t="shared" si="31"/>
        <v>2.5381552818708935</v>
      </c>
      <c r="J89" s="57">
        <v>0.127324258428413</v>
      </c>
      <c r="K89" s="57">
        <v>0.120738973343561</v>
      </c>
      <c r="L89" s="57">
        <v>0.132339726832783</v>
      </c>
      <c r="M89" s="32">
        <f t="shared" si="32"/>
        <v>2.5773845376113083</v>
      </c>
      <c r="N89" s="32">
        <f t="shared" si="33"/>
        <v>1.5724747978547904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0.24060342602054399</v>
      </c>
      <c r="F90" s="57">
        <f t="shared" si="30"/>
        <v>2.9113014548485823</v>
      </c>
      <c r="G90" s="57">
        <v>8.5150662018555298E-2</v>
      </c>
      <c r="H90" s="57">
        <v>6.7912890023194797E-2</v>
      </c>
      <c r="I90" s="57">
        <f t="shared" si="31"/>
        <v>0.82174596928065713</v>
      </c>
      <c r="J90" s="57">
        <v>4.1663825914639602E-2</v>
      </c>
      <c r="K90" s="57">
        <v>8.6647152757478502E-2</v>
      </c>
      <c r="L90" s="57">
        <v>6.2020177225205898E-2</v>
      </c>
      <c r="M90" s="32">
        <f t="shared" si="32"/>
        <v>3.0250524952523516</v>
      </c>
      <c r="N90" s="32">
        <f t="shared" si="33"/>
        <v>1.1470461521785023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2.1262429175946701E-2</v>
      </c>
      <c r="F91" s="57">
        <f t="shared" si="30"/>
        <v>0.25727539302895508</v>
      </c>
      <c r="G91" s="57">
        <v>2.1341600512973999E-2</v>
      </c>
      <c r="H91" s="57">
        <v>6.4341009899676005E-2</v>
      </c>
      <c r="I91" s="57">
        <f t="shared" si="31"/>
        <v>0.77852621978607961</v>
      </c>
      <c r="J91" s="57">
        <v>3.5326794411118898E-2</v>
      </c>
      <c r="K91" s="57">
        <v>5.9064123255080501E-2</v>
      </c>
      <c r="L91" s="57">
        <v>4.6982035428017099E-2</v>
      </c>
      <c r="M91" s="32">
        <f t="shared" si="32"/>
        <v>0.8199351820434384</v>
      </c>
      <c r="N91" s="32">
        <f t="shared" si="33"/>
        <v>0.49940121655771746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0.17178064005114499</v>
      </c>
      <c r="F92" s="57">
        <f t="shared" si="30"/>
        <v>2.0785457446188547</v>
      </c>
      <c r="G92">
        <v>6.4145589906400194E-2</v>
      </c>
      <c r="H92">
        <v>0.10037293259852501</v>
      </c>
      <c r="I92" s="57">
        <f t="shared" si="31"/>
        <v>1.2145124844421527</v>
      </c>
      <c r="J92">
        <v>4.54732659311117E-2</v>
      </c>
      <c r="K92">
        <v>8.9849256414990405E-2</v>
      </c>
      <c r="L92">
        <v>8.4969743641567896E-2</v>
      </c>
      <c r="M92" s="32">
        <f t="shared" si="32"/>
        <v>2.4073622468043729</v>
      </c>
      <c r="N92" s="32">
        <f t="shared" si="33"/>
        <v>0.95140743582887022</v>
      </c>
      <c r="O92" s="58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0.23253850903982101</v>
      </c>
      <c r="F93" s="57">
        <f t="shared" si="30"/>
        <v>2.8137159593818342</v>
      </c>
      <c r="G93">
        <v>9.9835074894928294E-2</v>
      </c>
      <c r="H93">
        <v>0.110274289565831</v>
      </c>
      <c r="I93" s="57">
        <f t="shared" si="31"/>
        <v>1.334318903746555</v>
      </c>
      <c r="J93">
        <v>0.105433257306317</v>
      </c>
      <c r="K93">
        <v>0.13667727459087001</v>
      </c>
      <c r="L93">
        <v>0.13081966618510699</v>
      </c>
      <c r="M93" s="32">
        <f t="shared" si="32"/>
        <v>3.1140655800697972</v>
      </c>
      <c r="N93" s="32">
        <f t="shared" si="33"/>
        <v>1.7569272468807202</v>
      </c>
      <c r="O93" s="58">
        <v>3</v>
      </c>
      <c r="P93" s="58">
        <f t="shared" si="34"/>
        <v>85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9.7816141316403593E-2</v>
      </c>
      <c r="F94" s="57">
        <f t="shared" si="30"/>
        <v>1.1835753099284836</v>
      </c>
      <c r="G94">
        <v>4.22631841153112E-2</v>
      </c>
      <c r="H94">
        <v>0.11520885912182099</v>
      </c>
      <c r="I94" s="57">
        <f t="shared" si="31"/>
        <v>1.3940271953740342</v>
      </c>
      <c r="J94">
        <v>6.5091952709466896E-2</v>
      </c>
      <c r="K94">
        <v>0.10712219037614</v>
      </c>
      <c r="L94">
        <v>6.8317128578370995E-2</v>
      </c>
      <c r="M94" s="32">
        <f t="shared" si="32"/>
        <v>1.8287050980720487</v>
      </c>
      <c r="N94" s="32">
        <f t="shared" si="33"/>
        <v>0.93906750913556247</v>
      </c>
      <c r="O94" s="58">
        <v>3</v>
      </c>
      <c r="P94" s="58">
        <f t="shared" si="34"/>
        <v>85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0.13491114898527801</v>
      </c>
      <c r="F95" s="57">
        <f t="shared" si="30"/>
        <v>1.6324249027218638</v>
      </c>
      <c r="G95">
        <v>2.4119413627469399E-2</v>
      </c>
      <c r="H95">
        <v>0.121549134664227</v>
      </c>
      <c r="I95" s="57">
        <f t="shared" si="31"/>
        <v>1.4707445294371466</v>
      </c>
      <c r="J95">
        <v>6.4933395045787601E-2</v>
      </c>
      <c r="K95">
        <v>0.13328072588751699</v>
      </c>
      <c r="L95">
        <v>0.120836338820058</v>
      </c>
      <c r="M95" s="32">
        <f t="shared" si="32"/>
        <v>2.1972484005901065</v>
      </c>
      <c r="N95" s="32">
        <f t="shared" si="33"/>
        <v>0.83814595145689896</v>
      </c>
      <c r="O95" s="58">
        <v>4</v>
      </c>
      <c r="P95" s="58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0.35429706277383799</v>
      </c>
      <c r="F96" s="57">
        <f t="shared" si="30"/>
        <v>4.2869944595634397</v>
      </c>
      <c r="G96">
        <v>0.16467156248700199</v>
      </c>
      <c r="H96">
        <v>0.15021428143343801</v>
      </c>
      <c r="I96" s="57">
        <f t="shared" si="31"/>
        <v>1.8175928053446</v>
      </c>
      <c r="J96">
        <v>1.8076984844819802E-2</v>
      </c>
      <c r="K96">
        <v>0.26581784239402001</v>
      </c>
      <c r="L96">
        <v>8.2445141371686001E-2</v>
      </c>
      <c r="M96" s="32">
        <f t="shared" si="32"/>
        <v>4.6563897068832292</v>
      </c>
      <c r="N96" s="32">
        <f t="shared" si="33"/>
        <v>2.0044956879012066</v>
      </c>
      <c r="O96" s="58">
        <v>8</v>
      </c>
      <c r="P96" s="58">
        <f t="shared" si="34"/>
        <v>60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0.150579608459016</v>
      </c>
      <c r="F97" s="57">
        <f t="shared" si="30"/>
        <v>1.8220132623540934</v>
      </c>
      <c r="G97">
        <v>9.7617968942998803E-2</v>
      </c>
      <c r="H97">
        <v>0.230385111592433</v>
      </c>
      <c r="I97" s="57">
        <f t="shared" si="31"/>
        <v>2.7876598502684393</v>
      </c>
      <c r="J97">
        <v>9.9471894883048306E-2</v>
      </c>
      <c r="K97">
        <v>0.32179603717843203</v>
      </c>
      <c r="L97">
        <v>0.13932324531322801</v>
      </c>
      <c r="M97" s="32">
        <f t="shared" si="32"/>
        <v>3.3302822356360222</v>
      </c>
      <c r="N97" s="32">
        <f t="shared" si="33"/>
        <v>1.6863739106285256</v>
      </c>
      <c r="O97" s="58">
        <v>9</v>
      </c>
      <c r="P97" s="58">
        <f t="shared" si="34"/>
        <v>55.000000000000007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0.38895510066936401</v>
      </c>
      <c r="F98" s="57">
        <f t="shared" si="30"/>
        <v>4.7063567180993049</v>
      </c>
      <c r="G98">
        <v>0.15991033794887999</v>
      </c>
      <c r="H98">
        <v>0.211569248990463</v>
      </c>
      <c r="I98" s="57">
        <f t="shared" si="31"/>
        <v>2.5599879127846021</v>
      </c>
      <c r="J98">
        <v>0.18276345680606099</v>
      </c>
      <c r="K98">
        <v>1.69734069888237</v>
      </c>
      <c r="L98">
        <v>0.81988746713619698</v>
      </c>
      <c r="M98" s="32">
        <f t="shared" si="32"/>
        <v>5.3575490358560156</v>
      </c>
      <c r="N98" s="32">
        <f t="shared" si="33"/>
        <v>2.9384270735533495</v>
      </c>
      <c r="O98" s="58">
        <v>12</v>
      </c>
      <c r="P98" s="58">
        <f t="shared" si="34"/>
        <v>40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0.30268139732397698</v>
      </c>
      <c r="F99" s="57">
        <f t="shared" si="30"/>
        <v>3.6624449076201215</v>
      </c>
      <c r="G99">
        <v>9.7984236135053096E-3</v>
      </c>
      <c r="H99">
        <v>4.7231862481702101E-2</v>
      </c>
      <c r="I99" s="57">
        <f t="shared" si="31"/>
        <v>0.57150553602859544</v>
      </c>
      <c r="J99">
        <v>8.4636766260432206E-2</v>
      </c>
      <c r="K99">
        <v>1.17069842834051</v>
      </c>
      <c r="L99">
        <v>8.4636766260432206E-2</v>
      </c>
      <c r="M99" s="32">
        <f t="shared" si="32"/>
        <v>3.7067669577495552</v>
      </c>
      <c r="N99" s="32">
        <f t="shared" si="33"/>
        <v>1.0309449458884774</v>
      </c>
      <c r="O99" s="58">
        <v>19</v>
      </c>
      <c r="P99" s="58">
        <f t="shared" si="34"/>
        <v>5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106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0.35354550108475502</v>
      </c>
      <c r="F107" s="57">
        <f t="shared" ref="F107:F114" si="35">E107*121/10</f>
        <v>4.2779005631255362</v>
      </c>
      <c r="G107" s="57">
        <v>0.10857122333158099</v>
      </c>
      <c r="H107" s="57">
        <v>6.8893233056519801E-2</v>
      </c>
      <c r="I107" s="57">
        <f t="shared" ref="I107:I114" si="36">H107*121/10</f>
        <v>0.83360811998388962</v>
      </c>
      <c r="J107" s="57">
        <v>4.3686430533158599E-2</v>
      </c>
      <c r="K107" s="57">
        <v>5.7558294591645603E-2</v>
      </c>
      <c r="L107" s="57">
        <v>6.7845139932469697E-2</v>
      </c>
      <c r="M107" s="32">
        <f t="shared" ref="M107:M114" si="37">SQRT(F107^2+I107^2)</f>
        <v>4.358363881744256</v>
      </c>
      <c r="N107" s="32">
        <f t="shared" ref="N107:N114" si="38">SQRT(G107^2+J107^2)*121/10</f>
        <v>1.4160730211820869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0.15464906087378599</v>
      </c>
      <c r="F108" s="57">
        <f t="shared" si="35"/>
        <v>1.8712536365728105</v>
      </c>
      <c r="G108" s="57">
        <v>0.12073059837288599</v>
      </c>
      <c r="H108" s="57">
        <v>7.7275912694405605E-2</v>
      </c>
      <c r="I108" s="57">
        <f t="shared" si="36"/>
        <v>0.93503854360230787</v>
      </c>
      <c r="J108" s="57">
        <v>5.3236213901075899E-2</v>
      </c>
      <c r="K108" s="57">
        <v>3.4497259858117101E-2</v>
      </c>
      <c r="L108" s="57">
        <v>4.7896609136009502E-2</v>
      </c>
      <c r="M108" s="32">
        <f t="shared" si="37"/>
        <v>2.0918621489976088</v>
      </c>
      <c r="N108" s="32">
        <f t="shared" si="38"/>
        <v>1.5965569138441589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0.155849594713075</v>
      </c>
      <c r="F109" s="57">
        <f t="shared" si="35"/>
        <v>1.8857800960282074</v>
      </c>
      <c r="G109" s="57">
        <v>0.10815618279169301</v>
      </c>
      <c r="H109" s="57">
        <v>2.43341315449353E-2</v>
      </c>
      <c r="I109" s="57">
        <f t="shared" si="36"/>
        <v>0.29444299169371713</v>
      </c>
      <c r="J109" s="57">
        <v>3.1808530530165698E-2</v>
      </c>
      <c r="K109" s="57">
        <v>4.1422871930909697E-2</v>
      </c>
      <c r="L109" s="57">
        <v>3.9340371285403998E-2</v>
      </c>
      <c r="M109" s="32">
        <f t="shared" si="37"/>
        <v>1.9086286296536843</v>
      </c>
      <c r="N109" s="32">
        <f t="shared" si="38"/>
        <v>1.3641129410876078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0.171354858308124</v>
      </c>
      <c r="F110" s="57">
        <f t="shared" si="35"/>
        <v>2.0733937855283004</v>
      </c>
      <c r="G110" s="57">
        <v>9.1878372788049403E-2</v>
      </c>
      <c r="H110" s="57">
        <v>2.03889939199094E-2</v>
      </c>
      <c r="I110" s="57">
        <f t="shared" si="36"/>
        <v>0.24670682643090375</v>
      </c>
      <c r="J110" s="57">
        <v>1.2727743990983101E-2</v>
      </c>
      <c r="K110" s="57">
        <v>3.2701770824208901E-2</v>
      </c>
      <c r="L110" s="57">
        <v>4.9333386723498497E-2</v>
      </c>
      <c r="M110" s="32">
        <f t="shared" si="37"/>
        <v>2.0880196474350963</v>
      </c>
      <c r="N110" s="32">
        <f t="shared" si="38"/>
        <v>1.1223446855706554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0.14831117839989799</v>
      </c>
      <c r="F111" s="57">
        <f t="shared" si="35"/>
        <v>1.7945652586387655</v>
      </c>
      <c r="G111" s="57">
        <v>9.2569690868199203E-2</v>
      </c>
      <c r="H111" s="57">
        <v>0.30758757486838001</v>
      </c>
      <c r="I111" s="57">
        <f t="shared" si="36"/>
        <v>3.7218096559073985</v>
      </c>
      <c r="J111" s="57">
        <v>0.32914460481225499</v>
      </c>
      <c r="K111" s="57">
        <v>0.35131033917376697</v>
      </c>
      <c r="L111" s="57">
        <v>0.30430796052472497</v>
      </c>
      <c r="M111" s="32">
        <f t="shared" si="37"/>
        <v>4.1318678079433724</v>
      </c>
      <c r="N111" s="32">
        <f t="shared" si="38"/>
        <v>4.1371617913846261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0.49690838319563002</v>
      </c>
      <c r="F112" s="57">
        <f t="shared" si="35"/>
        <v>6.0125914366671234</v>
      </c>
      <c r="G112" s="57">
        <v>0.169501279196351</v>
      </c>
      <c r="H112" s="57">
        <v>0.998086609741616</v>
      </c>
      <c r="I112" s="57">
        <f t="shared" si="36"/>
        <v>12.076847977873554</v>
      </c>
      <c r="J112" s="57">
        <v>0.104572494396621</v>
      </c>
      <c r="K112" s="57">
        <v>0.36718060939691399</v>
      </c>
      <c r="L112" s="57">
        <v>0.27334373620845698</v>
      </c>
      <c r="M112" s="32">
        <f t="shared" si="37"/>
        <v>13.490793633621092</v>
      </c>
      <c r="N112" s="32">
        <f t="shared" si="38"/>
        <v>2.4098780614568911</v>
      </c>
      <c r="O112" s="58">
        <v>4</v>
      </c>
      <c r="P112" s="58">
        <f>(50-O112)/50*100</f>
        <v>92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0.46784355618618301</v>
      </c>
      <c r="F113" s="57">
        <f t="shared" si="35"/>
        <v>5.6609070298528144</v>
      </c>
      <c r="G113" s="57">
        <v>0.18867155569914301</v>
      </c>
      <c r="H113" s="57">
        <v>1.0169824073677101</v>
      </c>
      <c r="I113" s="57">
        <f t="shared" si="36"/>
        <v>12.305487129149292</v>
      </c>
      <c r="J113" s="57">
        <v>0.136359518197195</v>
      </c>
      <c r="K113" s="57">
        <v>0.83777395470997995</v>
      </c>
      <c r="L113" s="57">
        <v>0.57971948890553304</v>
      </c>
      <c r="M113" s="32">
        <f t="shared" si="37"/>
        <v>13.545142372315468</v>
      </c>
      <c r="N113" s="32">
        <f t="shared" si="38"/>
        <v>2.8167509442261247</v>
      </c>
      <c r="O113" s="58">
        <v>17</v>
      </c>
      <c r="P113" s="58">
        <f>(50-O113)/50*100</f>
        <v>66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R14" zoomScaleNormal="100" workbookViewId="0">
      <selection activeCell="AD30" sqref="AD30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105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8.7733005920944795E-2</v>
      </c>
      <c r="F7" s="32">
        <f t="shared" ref="F7:F18" si="0">E7*121/10</f>
        <v>1.061569371643432</v>
      </c>
      <c r="G7" s="32">
        <v>5.3784534331755701E-2</v>
      </c>
      <c r="H7" s="32">
        <v>0.18361990576135001</v>
      </c>
      <c r="I7" s="32">
        <f t="shared" ref="I7:I18" si="1">H7*121/10</f>
        <v>2.2218008597123351</v>
      </c>
      <c r="J7" s="32">
        <v>6.5936304506718599E-2</v>
      </c>
      <c r="K7" s="43">
        <v>4.9451760263298498E-2</v>
      </c>
      <c r="L7" s="43">
        <v>3.5556628053412601E-2</v>
      </c>
      <c r="M7" s="43">
        <f t="shared" ref="M7:M18" si="2">SQRT(F7^2+I7^2)</f>
        <v>2.4623827060450822</v>
      </c>
      <c r="N7" s="43">
        <f t="shared" ref="N7:N18" si="3">SQRT(G7^2+J7^2)*121/10</f>
        <v>1.0295935707500317</v>
      </c>
      <c r="O7" s="44">
        <v>2</v>
      </c>
      <c r="P7" s="13">
        <f t="shared" ref="P7:P15" si="4">(20-O7)/20*100</f>
        <v>90</v>
      </c>
      <c r="T7" t="s">
        <v>37</v>
      </c>
      <c r="U7" s="26">
        <v>1</v>
      </c>
      <c r="V7" s="26">
        <v>350</v>
      </c>
      <c r="W7" s="26">
        <v>800</v>
      </c>
      <c r="X7" s="32">
        <v>0.60527404806495</v>
      </c>
      <c r="Y7" s="32">
        <f t="shared" ref="Y7:Y16" si="5">X7*56/10</f>
        <v>3.3895346691637203</v>
      </c>
      <c r="Z7" s="32">
        <v>0.186931706236587</v>
      </c>
      <c r="AA7" s="32">
        <v>0.18380482247350199</v>
      </c>
      <c r="AB7" s="32">
        <f t="shared" ref="AB7:AB16" si="6">AA7*56/10</f>
        <v>1.0293070058516112</v>
      </c>
      <c r="AC7" s="32">
        <v>0.107633604972303</v>
      </c>
      <c r="AD7" s="45">
        <v>7.9761257548029804E-2</v>
      </c>
      <c r="AE7" s="43">
        <v>7.1040200787157295E-2</v>
      </c>
      <c r="AF7" s="46">
        <f t="shared" ref="AF7:AF16" si="7">SQRT(Y7^2+AB7^2)</f>
        <v>3.5423746534998273</v>
      </c>
      <c r="AG7" s="47">
        <f t="shared" ref="AG7:AG16" si="8">SQRT(Z7^2+AC7^2)*56/10</f>
        <v>1.2079455166725137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0.86555929270805898</v>
      </c>
      <c r="F8" s="32">
        <f t="shared" si="0"/>
        <v>10.473267441767515</v>
      </c>
      <c r="G8" s="32">
        <v>0.35495428474655499</v>
      </c>
      <c r="H8" s="32">
        <v>0.16492227953290101</v>
      </c>
      <c r="I8" s="32">
        <f t="shared" si="1"/>
        <v>1.9955595823481023</v>
      </c>
      <c r="J8" s="32">
        <v>9.7393015971782307E-2</v>
      </c>
      <c r="K8" s="43">
        <v>0.187078481776601</v>
      </c>
      <c r="L8" s="43">
        <v>0.182826700703423</v>
      </c>
      <c r="M8" s="43">
        <f t="shared" si="2"/>
        <v>10.661687903586786</v>
      </c>
      <c r="N8" s="43">
        <f t="shared" si="3"/>
        <v>4.4536867598304308</v>
      </c>
      <c r="O8" s="44">
        <v>0</v>
      </c>
      <c r="P8" s="13">
        <f t="shared" si="4"/>
        <v>100</v>
      </c>
      <c r="T8" t="s">
        <v>39</v>
      </c>
      <c r="U8" s="26">
        <v>2</v>
      </c>
      <c r="V8" s="26">
        <v>350</v>
      </c>
      <c r="W8" s="26">
        <v>800</v>
      </c>
      <c r="X8" s="32">
        <v>0.75934215994714704</v>
      </c>
      <c r="Y8" s="32">
        <f t="shared" si="5"/>
        <v>4.2523160957040229</v>
      </c>
      <c r="Z8" s="32">
        <v>0.16467308962836399</v>
      </c>
      <c r="AA8" s="32">
        <v>0.37342471660237098</v>
      </c>
      <c r="AB8" s="32">
        <f t="shared" si="6"/>
        <v>2.0911784129732771</v>
      </c>
      <c r="AC8" s="32">
        <v>0.248773626914295</v>
      </c>
      <c r="AD8" s="45">
        <v>0.47179458500573701</v>
      </c>
      <c r="AE8" s="43">
        <v>0.28781089537085203</v>
      </c>
      <c r="AF8" s="45">
        <f t="shared" si="7"/>
        <v>4.7386938424706164</v>
      </c>
      <c r="AG8" s="50">
        <f t="shared" si="8"/>
        <v>1.6706926277965284</v>
      </c>
      <c r="AH8" s="48">
        <v>0</v>
      </c>
      <c r="AI8" s="51">
        <f t="shared" si="9"/>
        <v>100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0.117539073319892</v>
      </c>
      <c r="F9" s="32">
        <f t="shared" si="0"/>
        <v>1.4222227871706932</v>
      </c>
      <c r="G9" s="32">
        <v>8.9256056778185294E-2</v>
      </c>
      <c r="H9" s="32">
        <v>6.3470243872915999E-2</v>
      </c>
      <c r="I9" s="32">
        <f t="shared" si="1"/>
        <v>0.76798995086228361</v>
      </c>
      <c r="J9" s="32">
        <v>4.7223292945976103E-2</v>
      </c>
      <c r="K9" s="43">
        <v>5.8862824427228899E-2</v>
      </c>
      <c r="L9" s="43">
        <v>9.0985968882009605E-2</v>
      </c>
      <c r="M9" s="43">
        <f t="shared" si="2"/>
        <v>1.6163310988077373</v>
      </c>
      <c r="N9" s="43">
        <f t="shared" si="3"/>
        <v>1.2218413841504927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0.31530330283865199</v>
      </c>
      <c r="Y9" s="32">
        <f t="shared" si="5"/>
        <v>1.765698495896451</v>
      </c>
      <c r="Z9" s="32">
        <v>6.3838689157337605E-2</v>
      </c>
      <c r="AA9" s="32">
        <v>0.22721539461660001</v>
      </c>
      <c r="AB9" s="32">
        <f t="shared" si="6"/>
        <v>1.27240620985296</v>
      </c>
      <c r="AC9" s="32">
        <v>9.3355165863333103E-2</v>
      </c>
      <c r="AD9" s="45">
        <v>0.15929016172500399</v>
      </c>
      <c r="AE9" s="43">
        <v>0.15635890302477801</v>
      </c>
      <c r="AF9" s="45">
        <f t="shared" si="7"/>
        <v>2.1763981118543922</v>
      </c>
      <c r="AG9" s="50">
        <f t="shared" si="8"/>
        <v>0.63333413417345275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0.82496336308537799</v>
      </c>
      <c r="F10" s="32">
        <f t="shared" si="0"/>
        <v>9.9820566933330745</v>
      </c>
      <c r="G10" s="32">
        <v>7.2257316938628302E-2</v>
      </c>
      <c r="H10" s="32">
        <v>0.38987745983030198</v>
      </c>
      <c r="I10" s="32">
        <f t="shared" si="1"/>
        <v>4.7175172639466538</v>
      </c>
      <c r="J10" s="32">
        <v>0.11853063099528401</v>
      </c>
      <c r="K10" s="43">
        <v>0.18590293256179399</v>
      </c>
      <c r="L10" s="43">
        <v>0.10450416992957701</v>
      </c>
      <c r="M10" s="43">
        <f t="shared" si="2"/>
        <v>11.040671400080267</v>
      </c>
      <c r="N10" s="43">
        <f t="shared" si="3"/>
        <v>1.6797062205614028</v>
      </c>
      <c r="O10" s="44">
        <v>0</v>
      </c>
      <c r="P10" s="13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0.278843091453854</v>
      </c>
      <c r="Y10" s="32">
        <f t="shared" si="5"/>
        <v>1.5615213121415823</v>
      </c>
      <c r="Z10" s="32">
        <v>9.8993130215485101E-2</v>
      </c>
      <c r="AA10" s="32">
        <v>0.75813584107020004</v>
      </c>
      <c r="AB10" s="32">
        <f t="shared" si="6"/>
        <v>4.2455607099931196</v>
      </c>
      <c r="AC10" s="32">
        <v>0.16377088695158201</v>
      </c>
      <c r="AD10" s="45">
        <v>0.42537281657440601</v>
      </c>
      <c r="AE10" s="43">
        <v>6.2996402702072504E-2</v>
      </c>
      <c r="AF10" s="45">
        <f t="shared" si="7"/>
        <v>4.5236196292913098</v>
      </c>
      <c r="AG10" s="50">
        <f t="shared" si="8"/>
        <v>1.0716437076254401</v>
      </c>
      <c r="AH10" s="48">
        <v>0</v>
      </c>
      <c r="AI10" s="51">
        <f t="shared" si="9"/>
        <v>100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0.13192705000000199</v>
      </c>
      <c r="F11" s="32">
        <f t="shared" si="0"/>
        <v>1.5963173050000239</v>
      </c>
      <c r="G11" s="32">
        <v>5.5853250543376601E-2</v>
      </c>
      <c r="H11" s="32">
        <v>0.22101120000000099</v>
      </c>
      <c r="I11" s="32">
        <f t="shared" si="1"/>
        <v>2.6742355200000119</v>
      </c>
      <c r="J11" s="32">
        <v>8.2757794576194796E-2</v>
      </c>
      <c r="K11" s="43">
        <v>5.5884149999994297E-2</v>
      </c>
      <c r="L11" s="43">
        <v>6.2727939405250899E-2</v>
      </c>
      <c r="M11" s="43">
        <f t="shared" si="2"/>
        <v>3.1144445017807385</v>
      </c>
      <c r="N11" s="43">
        <f t="shared" si="3"/>
        <v>1.2080889995833772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0.38022551921519598</v>
      </c>
      <c r="Y11" s="32">
        <f t="shared" si="5"/>
        <v>2.1292629076050975</v>
      </c>
      <c r="Z11" s="32">
        <v>0.224726331791194</v>
      </c>
      <c r="AA11" s="32">
        <v>0.250830330546847</v>
      </c>
      <c r="AB11" s="32">
        <f t="shared" si="6"/>
        <v>1.4046498510623433</v>
      </c>
      <c r="AC11" s="32">
        <v>0.25251500475655198</v>
      </c>
      <c r="AD11" s="45">
        <v>0.154784</v>
      </c>
      <c r="AE11" s="43">
        <v>0.196384</v>
      </c>
      <c r="AF11" s="45">
        <f t="shared" si="7"/>
        <v>2.5508433377595687</v>
      </c>
      <c r="AG11" s="50">
        <f t="shared" si="8"/>
        <v>1.8929801840778091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0.56856309575227904</v>
      </c>
      <c r="F12" s="32">
        <f t="shared" si="0"/>
        <v>6.8796134586025754</v>
      </c>
      <c r="G12" s="32">
        <v>6.1118845840571701E-2</v>
      </c>
      <c r="H12" s="32">
        <v>0.13911373301847199</v>
      </c>
      <c r="I12" s="32">
        <f t="shared" si="1"/>
        <v>1.683276169523511</v>
      </c>
      <c r="J12" s="32">
        <v>6.4186906484305403E-2</v>
      </c>
      <c r="K12" s="43">
        <v>0.38829921942683898</v>
      </c>
      <c r="L12" s="43">
        <v>0.19284261449596801</v>
      </c>
      <c r="M12" s="43">
        <f t="shared" si="2"/>
        <v>7.0825489763694138</v>
      </c>
      <c r="N12" s="43">
        <f t="shared" si="3"/>
        <v>1.0724363368740444</v>
      </c>
      <c r="O12" s="44">
        <v>2</v>
      </c>
      <c r="P12" s="13">
        <f t="shared" si="4"/>
        <v>90</v>
      </c>
      <c r="T12" t="s">
        <v>47</v>
      </c>
      <c r="U12" s="26">
        <v>6</v>
      </c>
      <c r="V12" s="26">
        <v>200</v>
      </c>
      <c r="W12" s="26">
        <v>800</v>
      </c>
      <c r="X12" s="32">
        <v>4.2272220807348097E-2</v>
      </c>
      <c r="Y12" s="32">
        <f t="shared" si="5"/>
        <v>0.23672443652114933</v>
      </c>
      <c r="Z12" s="32">
        <v>8.1199983942472506E-2</v>
      </c>
      <c r="AA12" s="32">
        <v>0.102446101022547</v>
      </c>
      <c r="AB12" s="32">
        <f t="shared" si="6"/>
        <v>0.5736981657262632</v>
      </c>
      <c r="AC12" s="32">
        <v>0.129509274397444</v>
      </c>
      <c r="AD12" s="45">
        <v>7.8595125700147303E-2</v>
      </c>
      <c r="AE12" s="43">
        <v>7.4479677420768095E-2</v>
      </c>
      <c r="AF12" s="45">
        <f t="shared" si="7"/>
        <v>0.62061908140495858</v>
      </c>
      <c r="AG12" s="50">
        <f t="shared" si="8"/>
        <v>0.85601435046412233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0.66283356739824995</v>
      </c>
      <c r="F13" s="32">
        <f t="shared" si="0"/>
        <v>8.020286165518824</v>
      </c>
      <c r="G13" s="32">
        <v>0.123494286196328</v>
      </c>
      <c r="H13" s="32">
        <v>0.35292031945248498</v>
      </c>
      <c r="I13" s="32">
        <f t="shared" si="1"/>
        <v>4.2703358653750687</v>
      </c>
      <c r="J13" s="32">
        <v>0.159366965327916</v>
      </c>
      <c r="K13" s="43">
        <v>0.678410122069671</v>
      </c>
      <c r="L13" s="43">
        <v>0.34448601041937699</v>
      </c>
      <c r="M13" s="43">
        <f t="shared" si="2"/>
        <v>9.0862950964582527</v>
      </c>
      <c r="N13" s="43">
        <f t="shared" si="3"/>
        <v>2.4395433045407455</v>
      </c>
      <c r="O13" s="44">
        <v>0</v>
      </c>
      <c r="P13" s="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0.20026027219923501</v>
      </c>
      <c r="Y13" s="32">
        <f t="shared" si="5"/>
        <v>1.1214575243157161</v>
      </c>
      <c r="Z13" s="32">
        <v>0.13467826472509201</v>
      </c>
      <c r="AA13" s="32">
        <v>0.18237768123841999</v>
      </c>
      <c r="AB13" s="32">
        <f t="shared" si="6"/>
        <v>1.021315014935152</v>
      </c>
      <c r="AC13" s="32">
        <v>0.16153659773124701</v>
      </c>
      <c r="AD13" s="45">
        <v>0.117796462150877</v>
      </c>
      <c r="AE13" s="43">
        <v>0.108756877719648</v>
      </c>
      <c r="AF13" s="45">
        <f t="shared" si="7"/>
        <v>1.5168227775769734</v>
      </c>
      <c r="AG13" s="50">
        <f t="shared" si="8"/>
        <v>1.1777627774458448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0.37578463855704197</v>
      </c>
      <c r="F14" s="32">
        <f t="shared" si="0"/>
        <v>4.5469941265402074</v>
      </c>
      <c r="G14" s="32">
        <v>0.36733007719191801</v>
      </c>
      <c r="H14" s="32">
        <v>0.116559308822044</v>
      </c>
      <c r="I14" s="32">
        <f t="shared" si="1"/>
        <v>1.4103676367467324</v>
      </c>
      <c r="J14" s="32">
        <v>8.4374715760283603E-2</v>
      </c>
      <c r="K14" s="43">
        <v>0.18537536149374301</v>
      </c>
      <c r="L14" s="43">
        <v>0.110453422849142</v>
      </c>
      <c r="M14" s="43">
        <f t="shared" si="2"/>
        <v>4.7607029373374798</v>
      </c>
      <c r="N14" s="43">
        <f t="shared" si="3"/>
        <v>4.5604397291741554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1.1231074336729501</v>
      </c>
      <c r="F15" s="32">
        <f t="shared" si="0"/>
        <v>13.589599947442697</v>
      </c>
      <c r="G15">
        <v>0.17256717840848099</v>
      </c>
      <c r="H15">
        <v>0.19858403177623399</v>
      </c>
      <c r="I15" s="32">
        <f t="shared" si="1"/>
        <v>2.4028667844924314</v>
      </c>
      <c r="J15">
        <v>0.17273049154203801</v>
      </c>
      <c r="K15" s="13">
        <v>0.26501758542744203</v>
      </c>
      <c r="L15" s="13">
        <v>0.19984601554692499</v>
      </c>
      <c r="M15" s="43">
        <f t="shared" si="2"/>
        <v>13.80039838249431</v>
      </c>
      <c r="N15" s="43">
        <f t="shared" si="3"/>
        <v>2.9543644502313051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0.22815400405388001</v>
      </c>
      <c r="F16" s="32">
        <f t="shared" si="0"/>
        <v>2.7606634490519477</v>
      </c>
      <c r="G16">
        <v>8.3498153733311001E-2</v>
      </c>
      <c r="H16">
        <v>1.60384919420491</v>
      </c>
      <c r="I16" s="32">
        <f t="shared" si="1"/>
        <v>19.40657524987941</v>
      </c>
      <c r="J16">
        <v>0.87872804219938005</v>
      </c>
      <c r="K16">
        <v>4.50680037913998</v>
      </c>
      <c r="L16">
        <v>3.2918028067206802</v>
      </c>
      <c r="M16" s="43">
        <f t="shared" si="2"/>
        <v>19.601949535904929</v>
      </c>
      <c r="N16" s="43">
        <f t="shared" si="3"/>
        <v>10.680502925098349</v>
      </c>
      <c r="O16" s="44">
        <v>28</v>
      </c>
      <c r="P16" s="13">
        <f>(50-O16)/50*100</f>
        <v>44</v>
      </c>
      <c r="R16">
        <v>395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43">
        <f t="shared" si="2"/>
        <v>0</v>
      </c>
      <c r="N17" s="43">
        <f t="shared" si="3"/>
        <v>0</v>
      </c>
      <c r="P17" s="13">
        <f>(50-O17)/50*100</f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P18" s="13">
        <f>(50-O18)/50*100</f>
        <v>100</v>
      </c>
    </row>
    <row r="19" spans="1:35" x14ac:dyDescent="0.25">
      <c r="A19" s="31" t="s">
        <v>53</v>
      </c>
      <c r="M19" s="32"/>
      <c r="N19" s="32"/>
    </row>
    <row r="20" spans="1:35" x14ac:dyDescent="0.25">
      <c r="M20" s="32"/>
      <c r="N20" s="32"/>
      <c r="T20" s="31" t="s">
        <v>14</v>
      </c>
    </row>
    <row r="21" spans="1:35" x14ac:dyDescent="0.25">
      <c r="A21" s="57" t="s">
        <v>106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t="s">
        <v>68</v>
      </c>
      <c r="U22" s="32" t="s">
        <v>16</v>
      </c>
      <c r="V22" s="32"/>
      <c r="W22" s="32"/>
      <c r="X22" s="32"/>
      <c r="Y22" s="32" t="s">
        <v>19</v>
      </c>
      <c r="Z22" s="32"/>
      <c r="AA22" s="32"/>
      <c r="AB22" s="32"/>
      <c r="AC22" s="32"/>
      <c r="AD22" s="32"/>
      <c r="AE22" s="32"/>
      <c r="AF22" s="32"/>
      <c r="AG22" s="32"/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9.0939534387064203E-2</v>
      </c>
      <c r="F23" s="57">
        <f t="shared" ref="F23:F33" si="10">E23*121/10</f>
        <v>1.1003683660834769</v>
      </c>
      <c r="G23" s="57">
        <v>4.2927937352971103E-2</v>
      </c>
      <c r="H23" s="57">
        <v>1.83082700928246E-2</v>
      </c>
      <c r="I23" s="57">
        <f t="shared" ref="I23:I33" si="11">H23*121/10</f>
        <v>0.22153006812317769</v>
      </c>
      <c r="J23" s="57">
        <v>1.22948036340122E-2</v>
      </c>
      <c r="K23" s="57">
        <v>0</v>
      </c>
      <c r="L23" s="57">
        <v>0</v>
      </c>
      <c r="M23" s="32">
        <f t="shared" ref="M23:M33" si="12">SQRT(F23^2+I23^2)</f>
        <v>1.1224464852098208</v>
      </c>
      <c r="N23" s="32">
        <f t="shared" ref="N23:N33" si="13">SQRT(G23^2+J23^2)*121/10</f>
        <v>0.54031208385574836</v>
      </c>
      <c r="O23" s="58">
        <v>0</v>
      </c>
      <c r="P23" s="58">
        <f t="shared" ref="P23:P33" si="14">(20-O23)/20*100</f>
        <v>100</v>
      </c>
      <c r="Q23" s="58"/>
      <c r="T23" s="33" t="s">
        <v>20</v>
      </c>
      <c r="U23" s="33"/>
      <c r="V23" s="33" t="s">
        <v>21</v>
      </c>
      <c r="W23" s="33" t="s">
        <v>22</v>
      </c>
      <c r="X23" s="34" t="s">
        <v>23</v>
      </c>
      <c r="Y23" s="34" t="s">
        <v>24</v>
      </c>
      <c r="Z23" s="34" t="s">
        <v>25</v>
      </c>
      <c r="AA23" s="34" t="s">
        <v>26</v>
      </c>
      <c r="AB23" s="34" t="s">
        <v>27</v>
      </c>
      <c r="AC23" s="34" t="s">
        <v>28</v>
      </c>
      <c r="AD23" s="39" t="s">
        <v>29</v>
      </c>
      <c r="AE23" s="40" t="s">
        <v>30</v>
      </c>
      <c r="AF23" s="37" t="s">
        <v>31</v>
      </c>
      <c r="AG23" s="37" t="s">
        <v>32</v>
      </c>
      <c r="AH23" s="41" t="s">
        <v>33</v>
      </c>
      <c r="AI23" s="42" t="s">
        <v>34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0.108290218090644</v>
      </c>
      <c r="F24" s="57">
        <f t="shared" si="10"/>
        <v>1.3103116388967924</v>
      </c>
      <c r="G24" s="57">
        <v>4.2378034737620203E-2</v>
      </c>
      <c r="H24" s="57">
        <v>7.6042921893824902E-2</v>
      </c>
      <c r="I24" s="57">
        <f t="shared" si="11"/>
        <v>0.92011935491528141</v>
      </c>
      <c r="J24" s="57">
        <v>3.0042643511828799E-2</v>
      </c>
      <c r="K24" s="57">
        <v>2.6370507165975401E-2</v>
      </c>
      <c r="L24" s="57">
        <v>3.5448585330688703E-2</v>
      </c>
      <c r="M24" s="32">
        <f t="shared" si="12"/>
        <v>1.601104686870322</v>
      </c>
      <c r="N24" s="32">
        <f t="shared" si="13"/>
        <v>0.6285549088712884</v>
      </c>
      <c r="O24" s="58">
        <v>0</v>
      </c>
      <c r="P24" s="58">
        <f t="shared" si="14"/>
        <v>100</v>
      </c>
      <c r="Q24" s="58"/>
      <c r="T24" t="s">
        <v>59</v>
      </c>
      <c r="U24" s="26">
        <v>1</v>
      </c>
      <c r="V24" s="26">
        <v>200</v>
      </c>
      <c r="W24" s="26">
        <v>800</v>
      </c>
      <c r="X24" s="32">
        <v>0.110809430210756</v>
      </c>
      <c r="Y24" s="32">
        <f t="shared" ref="Y24:Y33" si="15">X24*50/10</f>
        <v>0.55404715105378</v>
      </c>
      <c r="Z24" s="32">
        <v>6.5160689374128805E-2</v>
      </c>
      <c r="AA24" s="32">
        <v>0.17818581252365001</v>
      </c>
      <c r="AB24" s="32">
        <f t="shared" ref="AB24:AB33" si="16">AA24*50/10</f>
        <v>0.89092906261825</v>
      </c>
      <c r="AC24" s="32">
        <v>0.104229659170123</v>
      </c>
      <c r="AD24" s="45">
        <v>0.12758982749702499</v>
      </c>
      <c r="AE24" s="43">
        <v>8.1232232045862995E-2</v>
      </c>
      <c r="AF24" s="46">
        <f t="shared" ref="AF24:AF33" si="17">SQRT(Y24^2+AB24^2)</f>
        <v>1.0491533921255956</v>
      </c>
      <c r="AG24" s="47">
        <f t="shared" ref="AG24:AG33" si="18">SQRT(Z24^2+AC24^2)*50/10</f>
        <v>0.61460835681008497</v>
      </c>
      <c r="AH24" s="48">
        <v>0</v>
      </c>
      <c r="AI24" s="49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9.6053142897153498E-2</v>
      </c>
      <c r="F25" s="57">
        <f t="shared" si="10"/>
        <v>1.1622430290555574</v>
      </c>
      <c r="G25" s="57">
        <v>5.1104399017168699E-2</v>
      </c>
      <c r="H25" s="57">
        <v>6.1774163835565297E-2</v>
      </c>
      <c r="I25" s="57">
        <f t="shared" si="11"/>
        <v>0.74746738241034005</v>
      </c>
      <c r="J25" s="57">
        <v>7.1689009884289404E-2</v>
      </c>
      <c r="K25" s="57">
        <v>0.10180280346411</v>
      </c>
      <c r="L25" s="57">
        <v>9.27013802906516E-2</v>
      </c>
      <c r="M25" s="32">
        <f t="shared" si="12"/>
        <v>1.3818525052825295</v>
      </c>
      <c r="N25" s="32">
        <f t="shared" si="13"/>
        <v>1.0652793365348767</v>
      </c>
      <c r="O25" s="58">
        <v>0</v>
      </c>
      <c r="P25" s="58">
        <f t="shared" si="14"/>
        <v>100</v>
      </c>
      <c r="Q25" s="58"/>
      <c r="T25" t="s">
        <v>60</v>
      </c>
      <c r="U25" s="26">
        <v>2</v>
      </c>
      <c r="V25" s="26">
        <v>100</v>
      </c>
      <c r="W25" s="26">
        <v>800</v>
      </c>
      <c r="X25" s="32">
        <v>0.10263318273845</v>
      </c>
      <c r="Y25" s="32">
        <f t="shared" si="15"/>
        <v>0.51316591369224995</v>
      </c>
      <c r="Z25" s="32">
        <v>0.11885857285626</v>
      </c>
      <c r="AA25" s="32">
        <v>0.15673975800955001</v>
      </c>
      <c r="AB25" s="32">
        <f t="shared" si="16"/>
        <v>0.78369879004775</v>
      </c>
      <c r="AC25" s="32">
        <v>0.16499189470917999</v>
      </c>
      <c r="AD25" s="45">
        <v>0.122018516875743</v>
      </c>
      <c r="AE25" s="43">
        <v>0.12914224296725099</v>
      </c>
      <c r="AF25" s="45">
        <f t="shared" si="17"/>
        <v>0.93676200205703752</v>
      </c>
      <c r="AG25" s="50">
        <f t="shared" si="18"/>
        <v>1.0167311058135282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4.8991138437776902E-2</v>
      </c>
      <c r="F26" s="57">
        <f t="shared" si="10"/>
        <v>0.59279277509710049</v>
      </c>
      <c r="G26" s="57">
        <v>4.4738825834917E-2</v>
      </c>
      <c r="H26" s="57">
        <v>0.12924456371120599</v>
      </c>
      <c r="I26" s="57">
        <f t="shared" si="11"/>
        <v>1.5638592209055926</v>
      </c>
      <c r="J26" s="57">
        <v>0.10744536777730899</v>
      </c>
      <c r="K26" s="57">
        <v>0.113007472511479</v>
      </c>
      <c r="L26" s="57">
        <v>0.116199857579998</v>
      </c>
      <c r="M26" s="32">
        <f t="shared" si="12"/>
        <v>1.6724410115214134</v>
      </c>
      <c r="N26" s="32">
        <f t="shared" si="13"/>
        <v>1.4082897603977582</v>
      </c>
      <c r="O26" s="58">
        <v>0</v>
      </c>
      <c r="P26" s="58">
        <f t="shared" si="14"/>
        <v>100</v>
      </c>
      <c r="Q26" s="58"/>
      <c r="T26" t="s">
        <v>61</v>
      </c>
      <c r="U26" s="26">
        <v>3</v>
      </c>
      <c r="V26" s="26">
        <v>80</v>
      </c>
      <c r="W26" s="26">
        <v>1500</v>
      </c>
      <c r="X26" s="32">
        <v>0.189520189527252</v>
      </c>
      <c r="Y26" s="32">
        <f t="shared" si="15"/>
        <v>0.94760094763626002</v>
      </c>
      <c r="Z26" s="32">
        <v>0.100078892937704</v>
      </c>
      <c r="AA26" s="32">
        <v>0.45200587629889499</v>
      </c>
      <c r="AB26" s="32">
        <f t="shared" si="16"/>
        <v>2.260029381494475</v>
      </c>
      <c r="AC26" s="32">
        <v>9.7297467826987699E-2</v>
      </c>
      <c r="AD26" s="45">
        <v>7.3051129267515003E-2</v>
      </c>
      <c r="AE26" s="43">
        <v>4.9644980885133999E-2</v>
      </c>
      <c r="AF26" s="45">
        <f t="shared" si="17"/>
        <v>2.4506489673511864</v>
      </c>
      <c r="AG26" s="50">
        <f t="shared" si="18"/>
        <v>0.69790010132504143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0.10913464632080799</v>
      </c>
      <c r="F27" s="57">
        <f t="shared" si="10"/>
        <v>1.3205292204817767</v>
      </c>
      <c r="G27" s="57">
        <v>8.21714571653714E-2</v>
      </c>
      <c r="H27" s="57">
        <v>0.103167961547319</v>
      </c>
      <c r="I27" s="57">
        <f t="shared" si="11"/>
        <v>1.2483323347225599</v>
      </c>
      <c r="J27" s="57">
        <v>8.1913095404782504E-2</v>
      </c>
      <c r="K27" s="57">
        <v>7.83105161948284E-2</v>
      </c>
      <c r="L27" s="57">
        <v>8.9831406242807305E-2</v>
      </c>
      <c r="M27" s="32">
        <f t="shared" si="12"/>
        <v>1.8171766672671334</v>
      </c>
      <c r="N27" s="32">
        <f t="shared" si="13"/>
        <v>1.4039078680239065</v>
      </c>
      <c r="O27" s="58">
        <v>0</v>
      </c>
      <c r="P27" s="58">
        <f t="shared" si="14"/>
        <v>100</v>
      </c>
      <c r="Q27" s="58"/>
      <c r="T27" t="s">
        <v>62</v>
      </c>
      <c r="U27" s="26">
        <v>4</v>
      </c>
      <c r="V27" s="26">
        <v>250</v>
      </c>
      <c r="W27" s="26">
        <v>1500</v>
      </c>
      <c r="X27" s="32">
        <v>0.10344069660234</v>
      </c>
      <c r="Y27" s="32">
        <f t="shared" si="15"/>
        <v>0.51720348301170005</v>
      </c>
      <c r="Z27" s="32">
        <v>0.10655460680819399</v>
      </c>
      <c r="AA27" s="32">
        <v>0.10034956772306</v>
      </c>
      <c r="AB27" s="32">
        <f t="shared" si="16"/>
        <v>0.50174783861530003</v>
      </c>
      <c r="AC27" s="32">
        <v>7.56624846496355E-2</v>
      </c>
      <c r="AD27" s="45">
        <v>4.2636561655644001E-2</v>
      </c>
      <c r="AE27" s="43">
        <v>2.9091794115915899E-2</v>
      </c>
      <c r="AF27" s="45">
        <f t="shared" si="17"/>
        <v>0.72059026942816751</v>
      </c>
      <c r="AG27" s="50">
        <f t="shared" si="18"/>
        <v>0.65342742166603984</v>
      </c>
      <c r="AH27" s="48">
        <v>0</v>
      </c>
      <c r="AI27" s="51">
        <f>(20-AH27)/20*100</f>
        <v>100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0.17472870695199799</v>
      </c>
      <c r="F28" s="57">
        <f t="shared" si="10"/>
        <v>2.1142173541191758</v>
      </c>
      <c r="G28" s="57">
        <v>0.107893773629183</v>
      </c>
      <c r="H28" s="57">
        <v>0.234698212735965</v>
      </c>
      <c r="I28" s="57">
        <f t="shared" si="11"/>
        <v>2.8398483741051765</v>
      </c>
      <c r="J28" s="57">
        <v>0.219321225810514</v>
      </c>
      <c r="K28" s="57">
        <v>0.32833687431495701</v>
      </c>
      <c r="L28" s="57">
        <v>0.14953762289719999</v>
      </c>
      <c r="M28" s="32">
        <f t="shared" si="12"/>
        <v>3.5404313025910419</v>
      </c>
      <c r="N28" s="32">
        <f t="shared" si="13"/>
        <v>2.9575248234268918</v>
      </c>
      <c r="O28" s="58">
        <v>0</v>
      </c>
      <c r="P28" s="58">
        <f t="shared" si="14"/>
        <v>100</v>
      </c>
      <c r="Q28" s="58"/>
      <c r="T28" t="s">
        <v>63</v>
      </c>
      <c r="U28" s="26">
        <v>5</v>
      </c>
      <c r="V28" s="26">
        <v>300</v>
      </c>
      <c r="W28" s="26">
        <v>800</v>
      </c>
      <c r="X28" s="32">
        <v>1.46983002181192</v>
      </c>
      <c r="Y28" s="32">
        <f t="shared" si="15"/>
        <v>7.3491501090596003</v>
      </c>
      <c r="Z28" s="32">
        <v>1.9969728507503299</v>
      </c>
      <c r="AA28" s="32">
        <v>1.9249024460425701</v>
      </c>
      <c r="AB28" s="32">
        <f t="shared" si="16"/>
        <v>9.6245122302128507</v>
      </c>
      <c r="AC28" s="32">
        <v>1.3382855657152299</v>
      </c>
      <c r="AD28" s="45">
        <v>2.2520111259128699</v>
      </c>
      <c r="AE28" s="43">
        <v>2.3658399999999999</v>
      </c>
      <c r="AF28" s="45">
        <f t="shared" si="17"/>
        <v>12.109551725601055</v>
      </c>
      <c r="AG28" s="50">
        <f t="shared" si="18"/>
        <v>12.019680551116608</v>
      </c>
      <c r="AH28" s="48">
        <v>13</v>
      </c>
      <c r="AI28" s="51">
        <f t="shared" ref="AI28:AI33" si="19">(50-AH28)/50*100</f>
        <v>74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0.26339769560460102</v>
      </c>
      <c r="F29" s="57">
        <f t="shared" si="10"/>
        <v>3.1871121168156722</v>
      </c>
      <c r="G29" s="57">
        <v>0.12807875441897101</v>
      </c>
      <c r="H29" s="57">
        <v>9.3538371980625007E-2</v>
      </c>
      <c r="I29" s="57">
        <f t="shared" si="11"/>
        <v>1.1318143009655626</v>
      </c>
      <c r="J29" s="57">
        <v>0.112649200781646</v>
      </c>
      <c r="K29" s="57">
        <v>0.18487702540526299</v>
      </c>
      <c r="L29" s="57">
        <v>0.24842808914849099</v>
      </c>
      <c r="M29" s="32">
        <f t="shared" si="12"/>
        <v>3.3821128391914188</v>
      </c>
      <c r="N29" s="32">
        <f t="shared" si="13"/>
        <v>2.0638929164236144</v>
      </c>
      <c r="O29" s="58">
        <v>0</v>
      </c>
      <c r="P29" s="58">
        <f t="shared" si="14"/>
        <v>100</v>
      </c>
      <c r="Q29" s="58"/>
      <c r="T29" t="s">
        <v>64</v>
      </c>
      <c r="U29" s="26">
        <v>6</v>
      </c>
      <c r="V29" s="26">
        <v>300</v>
      </c>
      <c r="W29" s="26">
        <v>600</v>
      </c>
      <c r="X29" s="32">
        <v>1.28016300257574</v>
      </c>
      <c r="Y29" s="32">
        <f t="shared" si="15"/>
        <v>6.4008150128786996</v>
      </c>
      <c r="Z29" s="32">
        <v>1.1378302159021401</v>
      </c>
      <c r="AA29" s="32">
        <v>1.58912019097265</v>
      </c>
      <c r="AB29" s="32">
        <f t="shared" si="16"/>
        <v>7.9456009548632496</v>
      </c>
      <c r="AC29" s="32">
        <v>0.78497530651545799</v>
      </c>
      <c r="AD29" s="45">
        <v>0.613375460657265</v>
      </c>
      <c r="AE29" s="43">
        <v>0.36173449763552701</v>
      </c>
      <c r="AF29" s="45">
        <f t="shared" si="17"/>
        <v>10.20308812874892</v>
      </c>
      <c r="AG29" s="50">
        <f t="shared" si="18"/>
        <v>6.9116637506083665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0.107397167641125</v>
      </c>
      <c r="F30" s="57">
        <f t="shared" si="10"/>
        <v>1.2995057284576126</v>
      </c>
      <c r="G30" s="57">
        <v>7.0052492853948795E-2</v>
      </c>
      <c r="H30" s="57">
        <v>0.15105747247867099</v>
      </c>
      <c r="I30" s="57">
        <f t="shared" si="11"/>
        <v>1.8277954169919191</v>
      </c>
      <c r="J30" s="57">
        <v>0.12839741271691199</v>
      </c>
      <c r="K30" s="57">
        <v>0.24682951171921</v>
      </c>
      <c r="L30" s="57">
        <v>0.21257647575456401</v>
      </c>
      <c r="M30" s="32">
        <f t="shared" si="12"/>
        <v>2.2426660974542805</v>
      </c>
      <c r="N30" s="32">
        <f t="shared" si="13"/>
        <v>1.7697981082993881</v>
      </c>
      <c r="O30" s="58">
        <v>1</v>
      </c>
      <c r="P30" s="58">
        <f t="shared" si="14"/>
        <v>95</v>
      </c>
      <c r="Q30" s="58"/>
      <c r="T30" t="s">
        <v>65</v>
      </c>
      <c r="U30" s="26">
        <v>7</v>
      </c>
      <c r="V30" s="26">
        <v>300</v>
      </c>
      <c r="W30" s="26">
        <v>600</v>
      </c>
      <c r="X30" s="32">
        <v>5.6846899999999999E-2</v>
      </c>
      <c r="Y30" s="32">
        <f t="shared" si="15"/>
        <v>0.2842345</v>
      </c>
      <c r="Z30" s="32">
        <v>4.2577999999999998E-2</v>
      </c>
      <c r="AA30" s="32">
        <v>2.4577999999999999E-2</v>
      </c>
      <c r="AB30" s="32">
        <f t="shared" si="16"/>
        <v>0.12288999999999999</v>
      </c>
      <c r="AC30" s="32">
        <v>1.5487000000000001E-2</v>
      </c>
      <c r="AD30" s="45">
        <v>0.32598739999999998</v>
      </c>
      <c r="AE30" s="43">
        <v>0.225462</v>
      </c>
      <c r="AF30" s="45">
        <f t="shared" si="17"/>
        <v>0.30966304766673403</v>
      </c>
      <c r="AG30" s="50">
        <f t="shared" si="18"/>
        <v>0.22653549683217414</v>
      </c>
      <c r="AH30" s="48">
        <v>0</v>
      </c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0.26433440944335901</v>
      </c>
      <c r="F31" s="57">
        <f t="shared" si="10"/>
        <v>3.198446354264644</v>
      </c>
      <c r="G31" s="57">
        <v>0.236620726660242</v>
      </c>
      <c r="H31" s="57">
        <v>0.66140146445630499</v>
      </c>
      <c r="I31" s="57">
        <f t="shared" si="11"/>
        <v>8.0029577199212909</v>
      </c>
      <c r="J31" s="57">
        <v>0.39072225306093999</v>
      </c>
      <c r="K31" s="57">
        <v>1.1876522422667199</v>
      </c>
      <c r="L31" s="57">
        <v>0.448782927018119</v>
      </c>
      <c r="M31" s="32">
        <f t="shared" si="12"/>
        <v>8.6184332304634452</v>
      </c>
      <c r="N31" s="32">
        <f t="shared" si="13"/>
        <v>5.5271079182922502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4.5582174564100297E-2</v>
      </c>
      <c r="F32" s="57">
        <f t="shared" si="10"/>
        <v>0.55154431222561362</v>
      </c>
      <c r="G32" s="57">
        <v>4.0769157900411197E-2</v>
      </c>
      <c r="H32" s="57">
        <v>0.25822599014976499</v>
      </c>
      <c r="I32" s="57">
        <f t="shared" si="11"/>
        <v>3.1245344808121565</v>
      </c>
      <c r="J32" s="57">
        <v>0.12544343393670501</v>
      </c>
      <c r="K32" s="57">
        <v>0.10997322112248201</v>
      </c>
      <c r="L32" s="57">
        <v>7.5440341955645293E-2</v>
      </c>
      <c r="M32" s="32">
        <f t="shared" si="12"/>
        <v>3.1728405018425554</v>
      </c>
      <c r="N32" s="32">
        <f t="shared" si="13"/>
        <v>1.5960161149503596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45"/>
      <c r="AE32" s="43"/>
      <c r="AF32" s="45">
        <f t="shared" si="17"/>
        <v>0</v>
      </c>
      <c r="AG32" s="50">
        <f t="shared" si="18"/>
        <v>0</v>
      </c>
      <c r="AH32" s="48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0.126883788714201</v>
      </c>
      <c r="F33" s="57">
        <f t="shared" si="10"/>
        <v>1.5352938434418322</v>
      </c>
      <c r="G33" s="57">
        <v>0.18074069058547201</v>
      </c>
      <c r="H33" s="57">
        <v>0.67175283533931995</v>
      </c>
      <c r="I33" s="57">
        <f t="shared" si="11"/>
        <v>8.128209307605772</v>
      </c>
      <c r="J33" s="57">
        <v>0.21925873331815299</v>
      </c>
      <c r="K33" s="57">
        <v>1.65197581017992E-2</v>
      </c>
      <c r="L33" s="57">
        <v>5.9583280922112097E-2</v>
      </c>
      <c r="M33" s="32">
        <f t="shared" si="12"/>
        <v>8.2719353076507733</v>
      </c>
      <c r="N33" s="32">
        <f t="shared" si="13"/>
        <v>3.4382228112212703</v>
      </c>
      <c r="O33" s="58">
        <v>0</v>
      </c>
      <c r="P33" s="58">
        <f t="shared" si="14"/>
        <v>100</v>
      </c>
      <c r="Q33" s="58"/>
      <c r="U33" s="26"/>
      <c r="V33" s="26"/>
      <c r="W33" s="26"/>
      <c r="X33" s="32"/>
      <c r="Y33" s="32">
        <f t="shared" si="15"/>
        <v>0</v>
      </c>
      <c r="Z33" s="32"/>
      <c r="AA33" s="32"/>
      <c r="AB33" s="32">
        <f t="shared" si="16"/>
        <v>0</v>
      </c>
      <c r="AC33" s="32"/>
      <c r="AD33" s="52"/>
      <c r="AE33" s="53"/>
      <c r="AF33" s="52">
        <f t="shared" si="17"/>
        <v>0</v>
      </c>
      <c r="AG33" s="54">
        <f t="shared" si="18"/>
        <v>0</v>
      </c>
      <c r="AH33" s="55"/>
      <c r="AI33" s="51">
        <f t="shared" si="19"/>
        <v>100</v>
      </c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T37" s="31" t="s">
        <v>66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68</v>
      </c>
      <c r="U40" s="32" t="s">
        <v>16</v>
      </c>
      <c r="V40" s="32"/>
      <c r="W40" s="32"/>
      <c r="X40" s="32" t="s">
        <v>19</v>
      </c>
      <c r="Y40" s="32"/>
      <c r="Z40" s="32"/>
      <c r="AA40" s="32"/>
      <c r="AB40" s="32"/>
      <c r="AC40" s="32"/>
      <c r="AD40" s="32"/>
      <c r="AE40" s="32"/>
      <c r="AF40" s="32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3.30544967647853E-2</v>
      </c>
      <c r="F41" s="32">
        <f t="shared" ref="F41:F73" si="20">E41*121/10</f>
        <v>0.39995941085390213</v>
      </c>
      <c r="G41" s="32">
        <v>1.9717483599019099E-2</v>
      </c>
      <c r="H41" s="32">
        <v>8.6027072321860104E-2</v>
      </c>
      <c r="I41" s="32">
        <f t="shared" ref="I41:I73" si="21">H41*121/10</f>
        <v>1.0409275750945073</v>
      </c>
      <c r="J41" s="32">
        <v>6.0791336565360003E-2</v>
      </c>
      <c r="K41" s="32">
        <v>7.2165308672120496E-2</v>
      </c>
      <c r="L41" s="32">
        <v>6.7654097890181994E-2</v>
      </c>
      <c r="M41" s="32">
        <f t="shared" ref="M41:M73" si="22">SQRT(F41^2+I41^2)</f>
        <v>1.1151223013296485</v>
      </c>
      <c r="N41" s="32">
        <f t="shared" ref="N41:N73" si="23">SQRT(G41^2+J41^2)*121/10</f>
        <v>0.77329941875738428</v>
      </c>
      <c r="O41" s="26">
        <v>0</v>
      </c>
      <c r="P41" s="26">
        <f t="shared" ref="P41:P73" si="24">(20-O41)/20*100</f>
        <v>100</v>
      </c>
      <c r="Q41" s="32"/>
      <c r="R41" s="26"/>
      <c r="T41" t="s">
        <v>69</v>
      </c>
      <c r="U41" s="32" t="s">
        <v>70</v>
      </c>
      <c r="V41" t="s">
        <v>57</v>
      </c>
      <c r="W41" s="33" t="s">
        <v>22</v>
      </c>
      <c r="X41" s="34" t="s">
        <v>23</v>
      </c>
      <c r="Y41" s="34" t="s">
        <v>24</v>
      </c>
      <c r="Z41" s="34" t="s">
        <v>25</v>
      </c>
      <c r="AA41" s="34" t="s">
        <v>26</v>
      </c>
      <c r="AB41" s="34" t="s">
        <v>27</v>
      </c>
      <c r="AC41" s="34" t="s">
        <v>28</v>
      </c>
      <c r="AD41" s="34" t="s">
        <v>29</v>
      </c>
      <c r="AE41" s="34" t="s">
        <v>30</v>
      </c>
      <c r="AF41" s="33" t="s">
        <v>31</v>
      </c>
      <c r="AG41" s="33" t="s">
        <v>32</v>
      </c>
      <c r="AH41" s="34" t="s">
        <v>33</v>
      </c>
      <c r="AI41" s="33" t="s">
        <v>34</v>
      </c>
      <c r="AJ41" s="34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5.3006314428005297E-2</v>
      </c>
      <c r="F42" s="32">
        <f t="shared" si="20"/>
        <v>0.64137640457886413</v>
      </c>
      <c r="G42" s="32">
        <v>2.5589669199888702E-2</v>
      </c>
      <c r="H42" s="32">
        <v>3.6111127201390002E-2</v>
      </c>
      <c r="I42" s="32">
        <f t="shared" si="21"/>
        <v>0.43694463913681902</v>
      </c>
      <c r="J42" s="32">
        <v>2.55351876735108E-2</v>
      </c>
      <c r="K42" s="32">
        <v>6.1767572408248803E-2</v>
      </c>
      <c r="L42" s="32">
        <v>7.95142295552905E-2</v>
      </c>
      <c r="M42" s="32">
        <f t="shared" si="22"/>
        <v>0.77606978424682649</v>
      </c>
      <c r="N42" s="32">
        <f t="shared" si="23"/>
        <v>0.43742411746102111</v>
      </c>
      <c r="O42" s="26">
        <v>0</v>
      </c>
      <c r="P42" s="26">
        <f t="shared" si="24"/>
        <v>100</v>
      </c>
      <c r="Q42" s="32"/>
      <c r="R42" s="26"/>
      <c r="T42" t="s">
        <v>59</v>
      </c>
      <c r="U42" s="26">
        <v>0</v>
      </c>
      <c r="W42" s="26"/>
      <c r="X42" s="32">
        <v>8.9548313810053098E-2</v>
      </c>
      <c r="Y42" s="32">
        <f t="shared" ref="Y42:Y74" si="25">X42*50/10</f>
        <v>0.44774156905026546</v>
      </c>
      <c r="Z42" s="32">
        <v>5.5752436979283899E-2</v>
      </c>
      <c r="AA42" s="32">
        <v>0.13785284433610201</v>
      </c>
      <c r="AB42" s="32">
        <f t="shared" ref="AB42:AB74" si="26">AA42*50/10</f>
        <v>0.68926422168051005</v>
      </c>
      <c r="AC42" s="32">
        <v>7.2489817817709495E-2</v>
      </c>
      <c r="AD42" s="32">
        <v>6.4610845610328399E-2</v>
      </c>
      <c r="AE42" s="32">
        <v>5.3487248786070203E-2</v>
      </c>
      <c r="AF42" s="32">
        <f t="shared" ref="AF42:AF74" si="27">SQRT(Y42^2+AB42^2)</f>
        <v>0.82192315939169946</v>
      </c>
      <c r="AG42" s="32">
        <f t="shared" ref="AG42:AG74" si="28">SQRT(Z42^2+AC42^2)*50/10</f>
        <v>0.45725014806924164</v>
      </c>
      <c r="AH42" s="32">
        <v>0</v>
      </c>
      <c r="AI42" s="26">
        <f t="shared" ref="AI42:AI74" si="29">(20-AH42)/20*100</f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5.4649392268270001E-2</v>
      </c>
      <c r="F43" s="32">
        <f t="shared" si="20"/>
        <v>0.6612576464460671</v>
      </c>
      <c r="G43" s="32">
        <v>3.9476156160076499E-2</v>
      </c>
      <c r="H43" s="32">
        <v>9.4639971707020001E-2</v>
      </c>
      <c r="I43" s="32">
        <f t="shared" si="21"/>
        <v>1.1451436576549421</v>
      </c>
      <c r="J43" s="32">
        <v>9.3730626847169707E-2</v>
      </c>
      <c r="K43" s="32">
        <v>8.3104849488651697E-2</v>
      </c>
      <c r="L43" s="32">
        <v>0.114306640561674</v>
      </c>
      <c r="M43" s="32">
        <f t="shared" si="22"/>
        <v>1.3223523250823628</v>
      </c>
      <c r="N43" s="32">
        <f t="shared" si="23"/>
        <v>1.2306239737597522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2</v>
      </c>
      <c r="W43" s="26"/>
      <c r="X43" s="32">
        <v>6.06703625385933E-2</v>
      </c>
      <c r="Y43" s="32">
        <f t="shared" si="25"/>
        <v>0.30335181269296652</v>
      </c>
      <c r="Z43" s="32">
        <v>4.5224617547888903E-2</v>
      </c>
      <c r="AA43" s="32">
        <v>0.102376523233749</v>
      </c>
      <c r="AB43" s="32">
        <f t="shared" si="26"/>
        <v>0.51188261616874509</v>
      </c>
      <c r="AC43" s="32">
        <v>7.84643640457523E-2</v>
      </c>
      <c r="AD43" s="32">
        <v>3.4980806453777401E-2</v>
      </c>
      <c r="AE43" s="32">
        <v>3.5047438256076001E-2</v>
      </c>
      <c r="AF43" s="32">
        <f t="shared" si="27"/>
        <v>0.59501776023902642</v>
      </c>
      <c r="AG43" s="32">
        <f t="shared" si="28"/>
        <v>0.4528223287741332</v>
      </c>
      <c r="AH43" s="59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4.6751990923344901E-2</v>
      </c>
      <c r="F44" s="32">
        <f t="shared" si="20"/>
        <v>0.56569909017247322</v>
      </c>
      <c r="G44" s="32">
        <v>3.1940027481127599E-2</v>
      </c>
      <c r="H44" s="32">
        <v>5.6110485332308703E-2</v>
      </c>
      <c r="I44" s="32">
        <f t="shared" si="21"/>
        <v>0.67893687252093526</v>
      </c>
      <c r="J44" s="32">
        <v>5.13499210243046E-2</v>
      </c>
      <c r="K44" s="32">
        <v>2.45859247140588E-2</v>
      </c>
      <c r="L44" s="32">
        <v>3.4382249379585603E-2</v>
      </c>
      <c r="M44" s="32">
        <f t="shared" si="22"/>
        <v>0.88372548763203196</v>
      </c>
      <c r="N44" s="32">
        <f t="shared" si="23"/>
        <v>0.73172290139175078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4</v>
      </c>
      <c r="W44" s="26"/>
      <c r="X44" s="32">
        <v>4.5012729442552801E-2</v>
      </c>
      <c r="Y44" s="32">
        <f t="shared" si="25"/>
        <v>0.22506364721276401</v>
      </c>
      <c r="Z44" s="32">
        <v>4.8401938100799097E-2</v>
      </c>
      <c r="AA44" s="32">
        <v>0.21430466182774999</v>
      </c>
      <c r="AB44" s="32">
        <f t="shared" si="26"/>
        <v>1.0715233091387499</v>
      </c>
      <c r="AC44" s="32">
        <v>0.161102085483805</v>
      </c>
      <c r="AD44" s="32">
        <v>0.11247842422160501</v>
      </c>
      <c r="AE44" s="32">
        <v>5.1080104544460603E-2</v>
      </c>
      <c r="AF44" s="32">
        <f t="shared" si="27"/>
        <v>1.0949044923299787</v>
      </c>
      <c r="AG44" s="32">
        <f t="shared" si="28"/>
        <v>0.84108010259345689</v>
      </c>
      <c r="AH44" s="26">
        <v>0</v>
      </c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8.0193862192979595E-2</v>
      </c>
      <c r="F45" s="32">
        <f t="shared" si="20"/>
        <v>0.97034573253505307</v>
      </c>
      <c r="G45" s="32">
        <v>3.5736396705537098E-2</v>
      </c>
      <c r="H45" s="32">
        <v>7.4590434719629103E-2</v>
      </c>
      <c r="I45" s="32">
        <f t="shared" si="21"/>
        <v>0.90254426010751221</v>
      </c>
      <c r="J45" s="32">
        <v>9.8117185560638906E-2</v>
      </c>
      <c r="K45" s="32">
        <v>6.4763018393749094E-2</v>
      </c>
      <c r="L45" s="32">
        <v>8.6727293879884398E-2</v>
      </c>
      <c r="M45" s="32">
        <f t="shared" si="22"/>
        <v>1.3252007327578736</v>
      </c>
      <c r="N45" s="32">
        <f t="shared" si="23"/>
        <v>1.2635130405937103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6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0.118880369581305</v>
      </c>
      <c r="F46" s="32">
        <f t="shared" si="20"/>
        <v>1.4384524719337906</v>
      </c>
      <c r="G46" s="32">
        <v>0.160011689948511</v>
      </c>
      <c r="H46" s="32">
        <v>0.155690841777646</v>
      </c>
      <c r="I46" s="32">
        <f t="shared" si="21"/>
        <v>1.8838591855095168</v>
      </c>
      <c r="J46" s="32">
        <v>0.116784723715809</v>
      </c>
      <c r="K46" s="32">
        <v>0.11385187197683599</v>
      </c>
      <c r="L46" s="32">
        <v>9.10917198639635E-2</v>
      </c>
      <c r="M46" s="32">
        <f t="shared" si="22"/>
        <v>2.370247021903205</v>
      </c>
      <c r="N46" s="32">
        <f t="shared" si="23"/>
        <v>2.3969734313819107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8</v>
      </c>
      <c r="W46" s="26"/>
      <c r="X46" s="32"/>
      <c r="Y46" s="32">
        <f t="shared" si="25"/>
        <v>0</v>
      </c>
      <c r="Z46" s="32"/>
      <c r="AA46" s="32"/>
      <c r="AB46" s="32">
        <f t="shared" si="26"/>
        <v>0</v>
      </c>
      <c r="AC46" s="32"/>
      <c r="AD46" s="32"/>
      <c r="AE46" s="32"/>
      <c r="AF46" s="32">
        <f t="shared" si="27"/>
        <v>0</v>
      </c>
      <c r="AG46" s="32">
        <f t="shared" si="28"/>
        <v>0</v>
      </c>
      <c r="AH46" s="26"/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5.5721854468914998E-2</v>
      </c>
      <c r="F47" s="32">
        <f t="shared" si="20"/>
        <v>0.67423443907387148</v>
      </c>
      <c r="G47" s="32">
        <v>4.09738958480775E-2</v>
      </c>
      <c r="H47" s="32">
        <v>0.111322253186925</v>
      </c>
      <c r="I47" s="32">
        <f t="shared" si="21"/>
        <v>1.3469992635617924</v>
      </c>
      <c r="J47" s="32">
        <v>0.109387580763874</v>
      </c>
      <c r="K47" s="32">
        <v>7.8676886264021806E-2</v>
      </c>
      <c r="L47" s="32">
        <v>8.6895747443036603E-2</v>
      </c>
      <c r="M47" s="32">
        <f t="shared" si="22"/>
        <v>1.5063197186750459</v>
      </c>
      <c r="N47" s="32">
        <f t="shared" si="23"/>
        <v>1.4133972121460252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10</v>
      </c>
      <c r="W47" s="26"/>
      <c r="X47" s="32">
        <v>0.114961996034202</v>
      </c>
      <c r="Y47" s="32">
        <f t="shared" si="25"/>
        <v>0.57480998017101004</v>
      </c>
      <c r="Z47" s="32">
        <v>8.4359971527994099E-2</v>
      </c>
      <c r="AA47" s="32">
        <v>0.186766691174201</v>
      </c>
      <c r="AB47" s="32">
        <f t="shared" si="26"/>
        <v>0.93383345587100508</v>
      </c>
      <c r="AC47" s="32">
        <v>7.6854727955162197E-2</v>
      </c>
      <c r="AD47" s="32">
        <v>0.219790898152604</v>
      </c>
      <c r="AE47" s="32">
        <v>5.1622127836320503E-2</v>
      </c>
      <c r="AF47" s="32">
        <f t="shared" si="27"/>
        <v>1.0965634667488158</v>
      </c>
      <c r="AG47" s="32">
        <f t="shared" si="28"/>
        <v>0.57059736253478177</v>
      </c>
      <c r="AH47" s="26">
        <v>0</v>
      </c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0.161126995229006</v>
      </c>
      <c r="F48" s="32">
        <f t="shared" si="20"/>
        <v>1.9496366422709728</v>
      </c>
      <c r="G48" s="32">
        <v>0.12972461956568401</v>
      </c>
      <c r="H48" s="32">
        <v>0.34299971258356998</v>
      </c>
      <c r="I48" s="32">
        <f t="shared" si="21"/>
        <v>4.1502965222611969</v>
      </c>
      <c r="J48" s="32">
        <v>0.17757556579511999</v>
      </c>
      <c r="K48" s="32">
        <v>0.428990275307292</v>
      </c>
      <c r="L48" s="32">
        <v>0.29769451474176201</v>
      </c>
      <c r="M48" s="32">
        <f t="shared" si="22"/>
        <v>4.585416476131587</v>
      </c>
      <c r="N48" s="32">
        <f t="shared" si="23"/>
        <v>2.6609426484542178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12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0.38332963756695498</v>
      </c>
      <c r="F49" s="32">
        <f t="shared" si="20"/>
        <v>4.638288614560155</v>
      </c>
      <c r="G49" s="32">
        <v>0.12606595159637299</v>
      </c>
      <c r="H49" s="32">
        <v>0.11595341779102</v>
      </c>
      <c r="I49" s="32">
        <f t="shared" si="21"/>
        <v>1.4030363552713421</v>
      </c>
      <c r="J49" s="32">
        <v>0.121133786431646</v>
      </c>
      <c r="K49" s="32">
        <v>2.9735600250899601E-2</v>
      </c>
      <c r="L49" s="32">
        <v>6.49871396942132E-2</v>
      </c>
      <c r="M49" s="32">
        <f t="shared" si="22"/>
        <v>4.8458469111365305</v>
      </c>
      <c r="N49" s="32">
        <f t="shared" si="23"/>
        <v>2.115459937965471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14</v>
      </c>
      <c r="W49" s="26"/>
      <c r="X49" s="32"/>
      <c r="Y49" s="32">
        <f t="shared" si="25"/>
        <v>0</v>
      </c>
      <c r="Z49" s="32"/>
      <c r="AA49" s="32"/>
      <c r="AB49" s="32">
        <f t="shared" si="26"/>
        <v>0</v>
      </c>
      <c r="AC49" s="32"/>
      <c r="AD49" s="32"/>
      <c r="AE49" s="32"/>
      <c r="AF49" s="32">
        <f t="shared" si="27"/>
        <v>0</v>
      </c>
      <c r="AG49" s="32">
        <f t="shared" si="28"/>
        <v>0</v>
      </c>
      <c r="AH49" s="26"/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0.27962629769409902</v>
      </c>
      <c r="F50" s="32">
        <f t="shared" si="20"/>
        <v>3.3834782020985985</v>
      </c>
      <c r="G50" s="32">
        <v>0.209288487549664</v>
      </c>
      <c r="H50" s="32">
        <v>9.8164312657524996E-2</v>
      </c>
      <c r="I50" s="32">
        <f t="shared" si="21"/>
        <v>1.1877881831560524</v>
      </c>
      <c r="J50" s="32">
        <v>3.2960214438520999E-2</v>
      </c>
      <c r="K50" s="32">
        <v>5.6360312271752401E-2</v>
      </c>
      <c r="L50" s="32">
        <v>8.1391491236191493E-2</v>
      </c>
      <c r="M50" s="32">
        <f t="shared" si="22"/>
        <v>3.5859120892907459</v>
      </c>
      <c r="N50" s="32">
        <f t="shared" si="23"/>
        <v>2.5636027238327057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16</v>
      </c>
      <c r="W50" s="26"/>
      <c r="X50" s="32">
        <v>8.6012646341651997E-2</v>
      </c>
      <c r="Y50" s="32">
        <f t="shared" si="25"/>
        <v>0.43006323170825994</v>
      </c>
      <c r="Z50" s="32">
        <v>4.2166179771368197E-2</v>
      </c>
      <c r="AA50" s="32">
        <v>0.191184976542601</v>
      </c>
      <c r="AB50" s="32">
        <f t="shared" si="26"/>
        <v>0.95592488271300502</v>
      </c>
      <c r="AC50" s="32">
        <v>0.126451779555105</v>
      </c>
      <c r="AD50" s="32">
        <v>7.9028924714871399E-2</v>
      </c>
      <c r="AE50" s="32">
        <v>6.2069224288244802E-2</v>
      </c>
      <c r="AF50" s="32">
        <f t="shared" si="27"/>
        <v>1.0482112213944406</v>
      </c>
      <c r="AG50" s="32">
        <f t="shared" si="28"/>
        <v>0.66648404461705257</v>
      </c>
      <c r="AH50" s="26">
        <v>0</v>
      </c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0.27567382618165498</v>
      </c>
      <c r="F51" s="32">
        <f t="shared" si="20"/>
        <v>3.335653296798025</v>
      </c>
      <c r="G51" s="32">
        <v>0.216402194444858</v>
      </c>
      <c r="H51" s="32">
        <v>0.15108183739825601</v>
      </c>
      <c r="I51" s="32">
        <f t="shared" si="21"/>
        <v>1.8280902325188975</v>
      </c>
      <c r="J51" s="32">
        <v>0.14427454198423101</v>
      </c>
      <c r="K51" s="32">
        <v>0.10130359346319701</v>
      </c>
      <c r="L51" s="32">
        <v>0.14292945952017599</v>
      </c>
      <c r="M51" s="32">
        <f t="shared" si="22"/>
        <v>3.8037477327854603</v>
      </c>
      <c r="N51" s="32">
        <f t="shared" si="23"/>
        <v>3.1470481792812768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18</v>
      </c>
      <c r="W51" s="26"/>
      <c r="X51" s="32"/>
      <c r="Y51" s="32">
        <f t="shared" si="25"/>
        <v>0</v>
      </c>
      <c r="Z51" s="32"/>
      <c r="AA51" s="32"/>
      <c r="AB51" s="32">
        <f t="shared" si="26"/>
        <v>0</v>
      </c>
      <c r="AC51" s="32"/>
      <c r="AD51" s="32"/>
      <c r="AE51" s="32"/>
      <c r="AF51" s="32">
        <f t="shared" si="27"/>
        <v>0</v>
      </c>
      <c r="AG51" s="32">
        <f t="shared" si="28"/>
        <v>0</v>
      </c>
      <c r="AH51" s="26"/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0.16106825745595099</v>
      </c>
      <c r="F52" s="32">
        <f t="shared" si="20"/>
        <v>1.9489259152170071</v>
      </c>
      <c r="G52" s="32">
        <v>7.8553974670891702E-2</v>
      </c>
      <c r="H52" s="32">
        <v>0.26723132205760503</v>
      </c>
      <c r="I52" s="32">
        <f t="shared" si="21"/>
        <v>3.2334989968970205</v>
      </c>
      <c r="J52" s="32">
        <v>0.17202010711160501</v>
      </c>
      <c r="K52" s="32">
        <v>0.36127928360857903</v>
      </c>
      <c r="L52" s="32">
        <v>0.28196230016662999</v>
      </c>
      <c r="M52" s="32">
        <f t="shared" si="22"/>
        <v>3.7754242127128554</v>
      </c>
      <c r="N52" s="32">
        <f t="shared" si="23"/>
        <v>2.2882006742110987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20</v>
      </c>
      <c r="W52" s="26"/>
      <c r="X52" s="32">
        <v>0.11141546417445899</v>
      </c>
      <c r="Y52" s="32">
        <f t="shared" si="25"/>
        <v>0.557077320872295</v>
      </c>
      <c r="Z52" s="32">
        <v>5.1240325068679399E-2</v>
      </c>
      <c r="AA52" s="32">
        <v>0.123251156001151</v>
      </c>
      <c r="AB52" s="32">
        <f t="shared" si="26"/>
        <v>0.61625578000575498</v>
      </c>
      <c r="AC52" s="32">
        <v>0.113372262109938</v>
      </c>
      <c r="AD52" s="32">
        <v>0.121696866519616</v>
      </c>
      <c r="AE52" s="32">
        <v>0.101560319212174</v>
      </c>
      <c r="AF52" s="32">
        <f t="shared" si="27"/>
        <v>0.8307263856533964</v>
      </c>
      <c r="AG52" s="32">
        <f t="shared" si="28"/>
        <v>0.6220699464101368</v>
      </c>
      <c r="AH52" s="26">
        <v>0</v>
      </c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0.174554328136065</v>
      </c>
      <c r="F53" s="32">
        <f t="shared" si="20"/>
        <v>2.1121073704463864</v>
      </c>
      <c r="G53" s="32">
        <v>0.12929602608283</v>
      </c>
      <c r="H53" s="32">
        <v>0.100215759107425</v>
      </c>
      <c r="I53" s="32">
        <f t="shared" si="21"/>
        <v>1.2126106851998426</v>
      </c>
      <c r="J53" s="32">
        <v>0.11021163322437599</v>
      </c>
      <c r="K53" s="32">
        <v>0.20407547541168</v>
      </c>
      <c r="L53" s="32">
        <v>0.19304166104343901</v>
      </c>
      <c r="M53" s="32">
        <f t="shared" si="22"/>
        <v>2.4354511323684531</v>
      </c>
      <c r="N53" s="32">
        <f t="shared" si="23"/>
        <v>2.0557207909228228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22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0.20483822915997499</v>
      </c>
      <c r="F54" s="32">
        <f t="shared" si="20"/>
        <v>2.4785425728356971</v>
      </c>
      <c r="G54" s="32">
        <v>0.15099429399500799</v>
      </c>
      <c r="H54" s="32">
        <v>0.16053523885792501</v>
      </c>
      <c r="I54" s="32">
        <f t="shared" si="21"/>
        <v>1.9424763901808926</v>
      </c>
      <c r="J54" s="32">
        <v>0.13004124800217001</v>
      </c>
      <c r="K54" s="32">
        <v>6.6974854876233905E-2</v>
      </c>
      <c r="L54" s="32">
        <v>7.0047495225952994E-2</v>
      </c>
      <c r="M54" s="32">
        <f t="shared" si="22"/>
        <v>3.1490296619386084</v>
      </c>
      <c r="N54" s="32">
        <f t="shared" si="23"/>
        <v>2.4112116330546938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24</v>
      </c>
      <c r="W54" s="26"/>
      <c r="X54" s="32"/>
      <c r="Y54" s="32">
        <f t="shared" si="25"/>
        <v>0</v>
      </c>
      <c r="Z54" s="32"/>
      <c r="AA54" s="32"/>
      <c r="AB54" s="32">
        <f t="shared" si="26"/>
        <v>0</v>
      </c>
      <c r="AC54" s="32"/>
      <c r="AD54" s="32"/>
      <c r="AE54" s="32"/>
      <c r="AF54" s="32">
        <f t="shared" si="27"/>
        <v>0</v>
      </c>
      <c r="AG54" s="32">
        <f t="shared" si="28"/>
        <v>0</v>
      </c>
      <c r="AH54" s="26"/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0.48238027336558398</v>
      </c>
      <c r="F55" s="32">
        <f t="shared" si="20"/>
        <v>5.8368013077235661</v>
      </c>
      <c r="G55" s="32">
        <v>0.15253636336260601</v>
      </c>
      <c r="H55" s="32">
        <v>9.4495045671055405E-2</v>
      </c>
      <c r="I55" s="32">
        <f t="shared" si="21"/>
        <v>1.1433900526197704</v>
      </c>
      <c r="J55" s="32">
        <v>5.1237512755855801E-2</v>
      </c>
      <c r="K55" s="32">
        <v>4.79585905282012E-2</v>
      </c>
      <c r="L55" s="32">
        <v>5.6828307661136397E-2</v>
      </c>
      <c r="M55" s="32">
        <f t="shared" si="22"/>
        <v>5.9477382523336866</v>
      </c>
      <c r="N55" s="32">
        <f t="shared" si="23"/>
        <v>1.9470334372943543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26</v>
      </c>
      <c r="W55" s="26"/>
      <c r="X55" s="32">
        <v>0.100396915654898</v>
      </c>
      <c r="Y55" s="32">
        <f t="shared" si="25"/>
        <v>0.50198457827449006</v>
      </c>
      <c r="Z55" s="32">
        <v>2.77708374899211E-2</v>
      </c>
      <c r="AA55" s="32">
        <v>0.24207942329724999</v>
      </c>
      <c r="AB55" s="32">
        <f t="shared" si="26"/>
        <v>1.2103971164862499</v>
      </c>
      <c r="AC55" s="32">
        <v>0.11628196836294399</v>
      </c>
      <c r="AD55" s="32">
        <v>2.7939203164433501E-2</v>
      </c>
      <c r="AE55" s="32">
        <v>1.9920083519019E-2</v>
      </c>
      <c r="AF55" s="32">
        <f t="shared" si="27"/>
        <v>1.3103624294154828</v>
      </c>
      <c r="AG55" s="32">
        <f t="shared" si="28"/>
        <v>0.59776072933181879</v>
      </c>
      <c r="AH55" s="26">
        <v>0</v>
      </c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0.445603805263314</v>
      </c>
      <c r="F56" s="32">
        <f t="shared" si="20"/>
        <v>5.3918060436860999</v>
      </c>
      <c r="G56" s="32">
        <v>0.40867557737649901</v>
      </c>
      <c r="H56" s="32">
        <v>9.13048364972152E-2</v>
      </c>
      <c r="I56" s="32">
        <f t="shared" si="21"/>
        <v>1.1047885216163038</v>
      </c>
      <c r="J56" s="32">
        <v>5.6152395943077499E-2</v>
      </c>
      <c r="K56" s="61">
        <v>0.14998744262875199</v>
      </c>
      <c r="L56" s="61">
        <v>0.140047235570606</v>
      </c>
      <c r="M56" s="32">
        <f t="shared" si="22"/>
        <v>5.5038286755880304</v>
      </c>
      <c r="N56" s="32">
        <f t="shared" si="23"/>
        <v>4.99143434360351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28</v>
      </c>
      <c r="W56" s="26"/>
      <c r="X56" s="32"/>
      <c r="Y56" s="32">
        <f t="shared" si="25"/>
        <v>0</v>
      </c>
      <c r="Z56" s="32"/>
      <c r="AA56" s="32"/>
      <c r="AB56" s="32">
        <f t="shared" si="26"/>
        <v>0</v>
      </c>
      <c r="AC56" s="32"/>
      <c r="AD56" s="32"/>
      <c r="AE56" s="32"/>
      <c r="AF56" s="32">
        <f t="shared" si="27"/>
        <v>0</v>
      </c>
      <c r="AG56" s="32">
        <f t="shared" si="28"/>
        <v>0</v>
      </c>
      <c r="AH56" s="26"/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30</v>
      </c>
      <c r="W57" s="26"/>
      <c r="X57" s="32">
        <v>0.14830927047325099</v>
      </c>
      <c r="Y57" s="32">
        <f t="shared" si="25"/>
        <v>0.74154635236625499</v>
      </c>
      <c r="Z57" s="32">
        <v>4.8309270473251301E-2</v>
      </c>
      <c r="AA57" s="32">
        <v>0.18938102905025</v>
      </c>
      <c r="AB57" s="32">
        <f t="shared" si="26"/>
        <v>0.94690514525125002</v>
      </c>
      <c r="AC57" s="32">
        <v>8.9543184140898596E-2</v>
      </c>
      <c r="AD57" s="32">
        <v>5.1761728355472901E-2</v>
      </c>
      <c r="AE57" s="32">
        <v>2.8112973352364502E-2</v>
      </c>
      <c r="AF57" s="32">
        <f t="shared" si="27"/>
        <v>1.2027137426715422</v>
      </c>
      <c r="AG57" s="32">
        <f t="shared" si="28"/>
        <v>0.50871817934266472</v>
      </c>
      <c r="AH57" s="26">
        <v>0</v>
      </c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32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0.40247932471115999</v>
      </c>
      <c r="F59" s="32">
        <f t="shared" si="20"/>
        <v>4.8699998290050361</v>
      </c>
      <c r="G59" s="32">
        <v>9.0065201082525803E-2</v>
      </c>
      <c r="H59" s="32">
        <v>6.0938443234599397E-2</v>
      </c>
      <c r="I59" s="32">
        <f t="shared" si="21"/>
        <v>0.73735516313865268</v>
      </c>
      <c r="J59" s="32">
        <v>1.9672877469119499E-2</v>
      </c>
      <c r="K59" s="32">
        <v>4.3556741842036097E-2</v>
      </c>
      <c r="L59" s="32">
        <v>6.2516012847879193E-2</v>
      </c>
      <c r="M59" s="32">
        <f t="shared" si="22"/>
        <v>4.9255041337020833</v>
      </c>
      <c r="N59" s="32">
        <f t="shared" si="23"/>
        <v>1.1154836733560631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34</v>
      </c>
      <c r="W59" s="26"/>
      <c r="X59" s="32"/>
      <c r="Y59" s="32">
        <f t="shared" si="25"/>
        <v>0</v>
      </c>
      <c r="Z59" s="32"/>
      <c r="AA59" s="32"/>
      <c r="AB59" s="32">
        <f t="shared" si="26"/>
        <v>0</v>
      </c>
      <c r="AC59" s="32"/>
      <c r="AD59" s="32"/>
      <c r="AE59" s="32"/>
      <c r="AF59" s="32">
        <f t="shared" si="27"/>
        <v>0</v>
      </c>
      <c r="AG59" s="32">
        <f t="shared" si="28"/>
        <v>0</v>
      </c>
      <c r="AH59" s="26"/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36</v>
      </c>
      <c r="W60" s="26"/>
      <c r="X60" s="32">
        <v>0.17374374645434901</v>
      </c>
      <c r="Y60" s="32">
        <f t="shared" si="25"/>
        <v>0.86871873227174512</v>
      </c>
      <c r="Z60" s="32">
        <v>7.9346053673585298E-2</v>
      </c>
      <c r="AA60" s="32">
        <v>0.30579748005985002</v>
      </c>
      <c r="AB60" s="32">
        <f t="shared" si="26"/>
        <v>1.5289874002992501</v>
      </c>
      <c r="AC60" s="32">
        <v>7.1407727039691796E-2</v>
      </c>
      <c r="AD60" s="32">
        <v>0.289374045624604</v>
      </c>
      <c r="AE60" s="32">
        <v>0.118770371220991</v>
      </c>
      <c r="AF60" s="32">
        <f t="shared" si="27"/>
        <v>1.758543347794898</v>
      </c>
      <c r="AG60" s="32">
        <f t="shared" si="28"/>
        <v>0.53373354107050952</v>
      </c>
      <c r="AH60" s="26">
        <v>0</v>
      </c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0.31087123806028</v>
      </c>
      <c r="F61" s="32">
        <f t="shared" si="20"/>
        <v>3.7615419805293882</v>
      </c>
      <c r="G61" s="32">
        <v>0.187659814756269</v>
      </c>
      <c r="H61" s="32">
        <v>0.168724080197686</v>
      </c>
      <c r="I61" s="32">
        <f t="shared" si="21"/>
        <v>2.0415613703920004</v>
      </c>
      <c r="J61" s="32">
        <v>1.6699955677906501E-2</v>
      </c>
      <c r="K61" s="32">
        <v>1.7421793888899698E-2</v>
      </c>
      <c r="L61" s="32">
        <v>2.1868161745109901E-2</v>
      </c>
      <c r="M61" s="32">
        <f t="shared" si="22"/>
        <v>4.2798564111850546</v>
      </c>
      <c r="N61" s="32">
        <f t="shared" si="23"/>
        <v>2.2796571670994128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38</v>
      </c>
      <c r="W61" s="26"/>
      <c r="X61" s="32"/>
      <c r="Y61" s="32">
        <f t="shared" si="25"/>
        <v>0</v>
      </c>
      <c r="Z61" s="32"/>
      <c r="AA61" s="32"/>
      <c r="AB61" s="32">
        <f t="shared" si="26"/>
        <v>0</v>
      </c>
      <c r="AC61" s="32"/>
      <c r="AD61" s="32"/>
      <c r="AE61" s="32"/>
      <c r="AF61" s="32">
        <f t="shared" si="27"/>
        <v>0</v>
      </c>
      <c r="AG61" s="32">
        <f t="shared" si="28"/>
        <v>0</v>
      </c>
      <c r="AH61" s="26"/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40</v>
      </c>
      <c r="W62" s="26"/>
      <c r="X62" s="32">
        <v>0.15284700000000001</v>
      </c>
      <c r="Y62" s="32">
        <f t="shared" si="25"/>
        <v>0.764235</v>
      </c>
      <c r="Z62" s="32">
        <v>0</v>
      </c>
      <c r="AA62" s="32">
        <v>0.21365874000000001</v>
      </c>
      <c r="AB62" s="32">
        <f t="shared" si="26"/>
        <v>1.0682937000000001</v>
      </c>
      <c r="AC62" s="32"/>
      <c r="AD62" s="32"/>
      <c r="AE62" s="32"/>
      <c r="AF62" s="32">
        <f t="shared" si="27"/>
        <v>1.3135092556524641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0.26765228487104498</v>
      </c>
      <c r="F63" s="32">
        <f t="shared" si="20"/>
        <v>3.2385926469396447</v>
      </c>
      <c r="G63" s="32">
        <v>0.17010220465630599</v>
      </c>
      <c r="H63" s="32">
        <v>8.0656449629515597E-2</v>
      </c>
      <c r="I63" s="32">
        <f t="shared" si="21"/>
        <v>0.97594304051713876</v>
      </c>
      <c r="J63" s="32">
        <v>4.9797051252915697E-2</v>
      </c>
      <c r="K63" s="32">
        <v>0.34605124393053799</v>
      </c>
      <c r="L63" s="32">
        <v>0.23569763944623001</v>
      </c>
      <c r="M63" s="32">
        <f t="shared" si="22"/>
        <v>3.3824469177128815</v>
      </c>
      <c r="N63" s="32">
        <f t="shared" si="23"/>
        <v>2.1446206829166559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42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44</v>
      </c>
      <c r="W64" s="26"/>
      <c r="X64" s="32"/>
      <c r="Y64" s="32">
        <f t="shared" si="25"/>
        <v>0</v>
      </c>
      <c r="Z64" s="32"/>
      <c r="AA64" s="32"/>
      <c r="AB64" s="32">
        <f t="shared" si="26"/>
        <v>0</v>
      </c>
      <c r="AC64" s="32"/>
      <c r="AD64" s="32"/>
      <c r="AE64" s="32"/>
      <c r="AF64" s="32">
        <f t="shared" si="27"/>
        <v>0</v>
      </c>
      <c r="AG64" s="32">
        <f t="shared" si="28"/>
        <v>0</v>
      </c>
      <c r="AH64" s="26"/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46</v>
      </c>
      <c r="W65" s="26"/>
      <c r="X65" s="32">
        <v>0.16135898692579601</v>
      </c>
      <c r="Y65" s="32">
        <f t="shared" si="25"/>
        <v>0.80679493462898011</v>
      </c>
      <c r="Z65" s="32">
        <v>0.19674810047859301</v>
      </c>
      <c r="AA65" s="32">
        <v>0.20788724690165</v>
      </c>
      <c r="AB65" s="32">
        <f t="shared" si="26"/>
        <v>1.03943623450825</v>
      </c>
      <c r="AC65" s="32">
        <v>0.18814507021009999</v>
      </c>
      <c r="AD65" s="32">
        <v>0.127810035127366</v>
      </c>
      <c r="AE65" s="32">
        <v>0.14782050983265299</v>
      </c>
      <c r="AF65" s="32">
        <f t="shared" si="27"/>
        <v>1.3158061225544095</v>
      </c>
      <c r="AG65" s="32">
        <f t="shared" si="28"/>
        <v>1.3611427412866917</v>
      </c>
      <c r="AH65" s="26">
        <v>0</v>
      </c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0.22627168417964499</v>
      </c>
      <c r="F66" s="32">
        <f t="shared" si="20"/>
        <v>2.7378873785737046</v>
      </c>
      <c r="G66" s="32">
        <v>0.11362933014875699</v>
      </c>
      <c r="H66" s="32">
        <v>3.8131424816355203E-2</v>
      </c>
      <c r="I66" s="32">
        <f t="shared" si="21"/>
        <v>0.46139024027789793</v>
      </c>
      <c r="J66" s="32">
        <v>7.9412531644184898E-3</v>
      </c>
      <c r="K66" s="32">
        <v>4.0655993248901699E-2</v>
      </c>
      <c r="L66" s="32">
        <v>4.7437780674095098E-2</v>
      </c>
      <c r="M66" s="32">
        <f t="shared" si="22"/>
        <v>2.7764920766277883</v>
      </c>
      <c r="N66" s="32">
        <f t="shared" si="23"/>
        <v>1.3782685134778538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48</v>
      </c>
      <c r="W66" s="26"/>
      <c r="X66" s="32"/>
      <c r="Y66" s="32">
        <f t="shared" si="25"/>
        <v>0</v>
      </c>
      <c r="Z66" s="32"/>
      <c r="AA66" s="32"/>
      <c r="AB66" s="32">
        <f t="shared" si="26"/>
        <v>0</v>
      </c>
      <c r="AC66" s="32"/>
      <c r="AD66" s="32"/>
      <c r="AE66" s="32"/>
      <c r="AF66" s="32">
        <f t="shared" si="27"/>
        <v>0</v>
      </c>
      <c r="AG66" s="32">
        <f t="shared" si="28"/>
        <v>0</v>
      </c>
      <c r="AH66" s="26"/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50</v>
      </c>
      <c r="W67" s="26"/>
      <c r="X67" s="32">
        <v>3.6499010795202499E-2</v>
      </c>
      <c r="Y67" s="32">
        <f t="shared" si="25"/>
        <v>0.18249505397601248</v>
      </c>
      <c r="Z67" s="32">
        <v>3.13315396121739E-2</v>
      </c>
      <c r="AA67" s="32">
        <v>0.10627326928135</v>
      </c>
      <c r="AB67" s="32">
        <f t="shared" si="26"/>
        <v>0.53136634640674996</v>
      </c>
      <c r="AC67" s="32">
        <v>0.112218887722824</v>
      </c>
      <c r="AD67" s="32">
        <v>0.19902290358803901</v>
      </c>
      <c r="AE67" s="32">
        <v>9.6363579599461999E-2</v>
      </c>
      <c r="AF67" s="32">
        <f t="shared" si="27"/>
        <v>0.56183150393989645</v>
      </c>
      <c r="AG67" s="32">
        <f t="shared" si="28"/>
        <v>0.58255351977773251</v>
      </c>
      <c r="AH67" s="26">
        <v>0</v>
      </c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0.48900649784769501</v>
      </c>
      <c r="F68" s="32">
        <f t="shared" si="20"/>
        <v>5.9169786239571094</v>
      </c>
      <c r="G68" s="32">
        <v>0.150980003151927</v>
      </c>
      <c r="H68" s="32">
        <v>0.35921583768986498</v>
      </c>
      <c r="I68" s="32">
        <f t="shared" si="21"/>
        <v>4.3465116360473663</v>
      </c>
      <c r="J68" s="32">
        <v>0.30638788306411202</v>
      </c>
      <c r="K68" s="32">
        <v>0.118273107313198</v>
      </c>
      <c r="L68" s="32">
        <v>0.215044953294695</v>
      </c>
      <c r="M68" s="32">
        <f t="shared" si="22"/>
        <v>7.3418525890037127</v>
      </c>
      <c r="N68" s="32">
        <f t="shared" si="23"/>
        <v>4.1329692152902657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52</v>
      </c>
      <c r="W68" s="26"/>
      <c r="X68" s="32"/>
      <c r="Y68" s="32">
        <f t="shared" si="25"/>
        <v>0</v>
      </c>
      <c r="Z68" s="32"/>
      <c r="AA68" s="32"/>
      <c r="AB68" s="32">
        <f t="shared" si="26"/>
        <v>0</v>
      </c>
      <c r="AC68" s="32"/>
      <c r="AD68" s="32"/>
      <c r="AE68" s="32"/>
      <c r="AF68" s="32">
        <f t="shared" si="27"/>
        <v>0</v>
      </c>
      <c r="AG68" s="32">
        <f t="shared" si="28"/>
        <v>0</v>
      </c>
      <c r="AH68" s="26"/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0.48144992374176998</v>
      </c>
      <c r="F69" s="32">
        <f t="shared" si="20"/>
        <v>5.825544077275417</v>
      </c>
      <c r="G69" s="32">
        <v>7.4214661952235694E-2</v>
      </c>
      <c r="H69" s="32">
        <v>2.96655017177304E-2</v>
      </c>
      <c r="I69" s="32">
        <f t="shared" si="21"/>
        <v>0.35895257078453785</v>
      </c>
      <c r="J69" s="32">
        <v>3.69145404185603E-2</v>
      </c>
      <c r="K69" s="32">
        <v>3.6461825768796502E-2</v>
      </c>
      <c r="L69" s="32">
        <v>4.7259390841455001E-2</v>
      </c>
      <c r="M69" s="32">
        <f t="shared" si="22"/>
        <v>5.8365923914859357</v>
      </c>
      <c r="N69" s="32">
        <f t="shared" si="23"/>
        <v>1.0029505515270221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55</v>
      </c>
      <c r="W69" s="26"/>
      <c r="X69" s="32">
        <v>1.0130635182311101</v>
      </c>
      <c r="Y69" s="32">
        <f t="shared" si="25"/>
        <v>5.0653175911555497</v>
      </c>
      <c r="Z69" s="32">
        <v>0.11266693655877499</v>
      </c>
      <c r="AA69" s="32">
        <v>0.24744953998015001</v>
      </c>
      <c r="AB69" s="32">
        <f t="shared" si="26"/>
        <v>1.2372476999007502</v>
      </c>
      <c r="AC69" s="32">
        <v>0.13214014708323199</v>
      </c>
      <c r="AD69" s="32">
        <v>8.2777022755948601E-2</v>
      </c>
      <c r="AE69" s="32">
        <v>0.12622864601563399</v>
      </c>
      <c r="AF69" s="32">
        <f t="shared" si="27"/>
        <v>5.2142328457961629</v>
      </c>
      <c r="AG69" s="32">
        <f t="shared" si="28"/>
        <v>0.86825769597391445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0.44511429322538998</v>
      </c>
      <c r="F70" s="32">
        <f t="shared" si="20"/>
        <v>5.3858829480272181</v>
      </c>
      <c r="G70" s="32">
        <v>0.21631590729056099</v>
      </c>
      <c r="H70" s="32">
        <v>2.0085772430533302</v>
      </c>
      <c r="I70" s="32">
        <f t="shared" si="21"/>
        <v>24.303784640945295</v>
      </c>
      <c r="J70" s="32">
        <v>0.12110076816361399</v>
      </c>
      <c r="K70" s="32">
        <v>1.13164898852403</v>
      </c>
      <c r="L70" s="32">
        <v>8.43254892380772E-2</v>
      </c>
      <c r="M70" s="32">
        <f t="shared" si="22"/>
        <v>24.893406416223932</v>
      </c>
      <c r="N70" s="32">
        <f t="shared" si="23"/>
        <v>2.9996768267803517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60</v>
      </c>
      <c r="W70" s="26"/>
      <c r="X70" s="32">
        <v>9.9659899897648105E-2</v>
      </c>
      <c r="Y70" s="32">
        <f t="shared" si="25"/>
        <v>0.49829949948824054</v>
      </c>
      <c r="Z70" s="32">
        <v>6.4172441777420403E-2</v>
      </c>
      <c r="AA70" s="32">
        <v>0.34444762874720097</v>
      </c>
      <c r="AB70" s="32">
        <f t="shared" si="26"/>
        <v>1.7222381437360048</v>
      </c>
      <c r="AC70" s="32">
        <v>9.8479488008962196E-2</v>
      </c>
      <c r="AD70" s="32">
        <v>0.13642492398714401</v>
      </c>
      <c r="AE70" s="32">
        <v>9.4429024781386706E-2</v>
      </c>
      <c r="AF70" s="32">
        <f t="shared" si="27"/>
        <v>1.7928766312631415</v>
      </c>
      <c r="AG70" s="32">
        <f t="shared" si="28"/>
        <v>0.58771404275769479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0.13643225791581501</v>
      </c>
      <c r="F71" s="32">
        <f t="shared" si="20"/>
        <v>1.6508303207813615</v>
      </c>
      <c r="G71" s="32">
        <v>0.1283223040201</v>
      </c>
      <c r="H71" s="32">
        <v>2.1467923588198401</v>
      </c>
      <c r="I71" s="32">
        <f t="shared" si="21"/>
        <v>25.976187541720066</v>
      </c>
      <c r="J71" s="32">
        <v>0.209965247103089</v>
      </c>
      <c r="K71" s="32">
        <v>2.25385220858348</v>
      </c>
      <c r="L71" s="32">
        <v>0.281401377810857</v>
      </c>
      <c r="M71" s="32">
        <f t="shared" si="22"/>
        <v>26.028591201803909</v>
      </c>
      <c r="N71" s="32">
        <f t="shared" si="23"/>
        <v>2.9774856939840895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65</v>
      </c>
      <c r="W71" s="26"/>
      <c r="X71" s="32">
        <v>5.1925028083999798E-2</v>
      </c>
      <c r="Y71" s="32">
        <f t="shared" si="25"/>
        <v>0.25962514041999901</v>
      </c>
      <c r="Z71" s="32">
        <v>5.50753670782647E-2</v>
      </c>
      <c r="AA71" s="32">
        <v>0.10122015094759799</v>
      </c>
      <c r="AB71" s="32">
        <f t="shared" si="26"/>
        <v>0.50610075473798999</v>
      </c>
      <c r="AC71" s="32">
        <v>6.22542587381947E-2</v>
      </c>
      <c r="AD71" s="32">
        <v>0.16874211973425299</v>
      </c>
      <c r="AE71" s="32">
        <v>0.13684212495012199</v>
      </c>
      <c r="AF71" s="32">
        <f t="shared" si="27"/>
        <v>0.56880856839930538</v>
      </c>
      <c r="AG71" s="32">
        <f t="shared" si="28"/>
        <v>0.41559862818131676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0.85562981134095395</v>
      </c>
      <c r="F72" s="32">
        <f t="shared" si="20"/>
        <v>10.353120717225542</v>
      </c>
      <c r="G72" s="32">
        <v>0.979735511464632</v>
      </c>
      <c r="H72" s="32">
        <v>1.46913351132012</v>
      </c>
      <c r="I72" s="32">
        <f t="shared" si="21"/>
        <v>17.776515486973452</v>
      </c>
      <c r="J72" s="32">
        <v>0.54540701991601104</v>
      </c>
      <c r="K72" s="32">
        <v>0.84380206695808002</v>
      </c>
      <c r="L72" s="32">
        <v>0.485650215495814</v>
      </c>
      <c r="M72" s="32">
        <f t="shared" si="22"/>
        <v>20.571621507408008</v>
      </c>
      <c r="N72" s="32">
        <f t="shared" si="23"/>
        <v>13.567928552708498</v>
      </c>
      <c r="O72" s="26">
        <v>1</v>
      </c>
      <c r="P72" s="26">
        <f t="shared" si="24"/>
        <v>95</v>
      </c>
      <c r="Q72" s="32"/>
      <c r="R72" s="26"/>
      <c r="T72" t="s">
        <v>59</v>
      </c>
      <c r="U72" s="26">
        <v>70</v>
      </c>
      <c r="W72" s="26"/>
      <c r="X72" s="32">
        <v>0.13048104132740301</v>
      </c>
      <c r="Y72" s="32">
        <f t="shared" si="25"/>
        <v>0.65240520663701507</v>
      </c>
      <c r="Z72" s="32">
        <v>6.5117966564906898E-2</v>
      </c>
      <c r="AA72" s="32">
        <v>0.60168599666350098</v>
      </c>
      <c r="AB72" s="32">
        <f t="shared" si="26"/>
        <v>3.0084299833175048</v>
      </c>
      <c r="AC72" s="32">
        <v>3.8170143829472897E-2</v>
      </c>
      <c r="AD72" s="32">
        <v>0.124551868876908</v>
      </c>
      <c r="AE72" s="32">
        <v>7.4171862585515502E-2</v>
      </c>
      <c r="AF72" s="32">
        <f t="shared" si="27"/>
        <v>3.0783572759137052</v>
      </c>
      <c r="AG72" s="32">
        <f t="shared" si="28"/>
        <v>0.37740261821796428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2.0673926742835702</v>
      </c>
      <c r="F73" s="32">
        <f t="shared" si="20"/>
        <v>25.0154513588312</v>
      </c>
      <c r="G73" s="32">
        <v>0.368165432506456</v>
      </c>
      <c r="H73" s="32">
        <v>1.17962063970074</v>
      </c>
      <c r="I73" s="32">
        <f t="shared" si="21"/>
        <v>14.273409740378955</v>
      </c>
      <c r="J73" s="32">
        <v>0.41741013320807102</v>
      </c>
      <c r="K73" s="32">
        <v>1.91022291885081</v>
      </c>
      <c r="L73" s="32">
        <v>0.70005049799239705</v>
      </c>
      <c r="M73" s="32">
        <f t="shared" si="22"/>
        <v>28.801094290022984</v>
      </c>
      <c r="N73" s="32">
        <f t="shared" si="23"/>
        <v>6.7345713524823525</v>
      </c>
      <c r="O73" s="26">
        <v>0</v>
      </c>
      <c r="P73" s="26">
        <f t="shared" si="24"/>
        <v>100</v>
      </c>
      <c r="Q73" s="32"/>
      <c r="R73" s="26"/>
      <c r="T73" t="s">
        <v>59</v>
      </c>
      <c r="U73" s="26">
        <v>75</v>
      </c>
      <c r="W73" s="26"/>
      <c r="X73" s="32">
        <v>4.7425273787058603E-2</v>
      </c>
      <c r="Y73" s="32">
        <f t="shared" si="25"/>
        <v>0.23712636893529301</v>
      </c>
      <c r="Z73" s="32">
        <v>5.2593724861322501E-2</v>
      </c>
      <c r="AA73" s="32">
        <v>0.13620115496684901</v>
      </c>
      <c r="AB73" s="32">
        <f t="shared" si="26"/>
        <v>0.68100577483424507</v>
      </c>
      <c r="AC73" s="32">
        <v>0.112952383838773</v>
      </c>
      <c r="AD73" s="32">
        <v>9.2231588690552299E-2</v>
      </c>
      <c r="AE73" s="32">
        <v>8.1725385710225099E-2</v>
      </c>
      <c r="AF73" s="32">
        <f t="shared" si="27"/>
        <v>0.72110871593819137</v>
      </c>
      <c r="AG73" s="32">
        <f t="shared" si="28"/>
        <v>0.62298356538615851</v>
      </c>
      <c r="AH73" s="26">
        <v>0</v>
      </c>
      <c r="AI73" s="26">
        <f t="shared" si="29"/>
        <v>100</v>
      </c>
      <c r="AJ73" s="32"/>
    </row>
    <row r="74" spans="1:36" x14ac:dyDescent="0.25">
      <c r="T74" t="s">
        <v>59</v>
      </c>
      <c r="U74" s="26">
        <v>80</v>
      </c>
      <c r="W74" s="26"/>
      <c r="X74" s="32">
        <v>0.55356321995930402</v>
      </c>
      <c r="Y74" s="32">
        <f t="shared" si="25"/>
        <v>2.7678160997965202</v>
      </c>
      <c r="Z74" s="32">
        <v>0.16868080791010001</v>
      </c>
      <c r="AA74" s="32">
        <v>0.29569037427120098</v>
      </c>
      <c r="AB74" s="32">
        <f t="shared" si="26"/>
        <v>1.4784518713560049</v>
      </c>
      <c r="AC74" s="32">
        <v>7.0671515916866795E-2</v>
      </c>
      <c r="AD74" s="32">
        <v>0.46183580853581602</v>
      </c>
      <c r="AE74" s="32">
        <v>0.30152418711492401</v>
      </c>
      <c r="AF74" s="32">
        <f t="shared" si="27"/>
        <v>3.1379333801419196</v>
      </c>
      <c r="AG74" s="32">
        <f t="shared" si="28"/>
        <v>0.91443531918873311</v>
      </c>
      <c r="AH74" s="26">
        <v>0</v>
      </c>
      <c r="AI74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106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3.6079584860526898E-2</v>
      </c>
      <c r="F89" s="57">
        <f t="shared" si="30"/>
        <v>0.43656297681237549</v>
      </c>
      <c r="G89" s="57">
        <v>2.3803585796914901E-2</v>
      </c>
      <c r="H89" s="57">
        <v>0.104524800508054</v>
      </c>
      <c r="I89" s="57">
        <f t="shared" si="31"/>
        <v>1.2647500861474534</v>
      </c>
      <c r="J89" s="57">
        <v>0.156567450796087</v>
      </c>
      <c r="K89" s="57">
        <v>0.112042220117875</v>
      </c>
      <c r="L89" s="57">
        <v>0.19912851103444101</v>
      </c>
      <c r="M89" s="32">
        <f t="shared" si="32"/>
        <v>1.3379760884011618</v>
      </c>
      <c r="N89" s="32">
        <f t="shared" si="33"/>
        <v>1.916235758763992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0.25501154232565598</v>
      </c>
      <c r="F90" s="57">
        <f t="shared" si="30"/>
        <v>3.0856396621404376</v>
      </c>
      <c r="G90" s="57">
        <v>6.3786825750772103E-2</v>
      </c>
      <c r="H90" s="57">
        <v>8.8503546530944596E-2</v>
      </c>
      <c r="I90" s="57">
        <f t="shared" si="31"/>
        <v>1.0708929130244296</v>
      </c>
      <c r="J90" s="57">
        <v>3.2476611666368498E-2</v>
      </c>
      <c r="K90" s="57">
        <v>4.4279034887484303E-2</v>
      </c>
      <c r="L90" s="57">
        <v>5.7253463754699897E-2</v>
      </c>
      <c r="M90" s="32">
        <f t="shared" si="32"/>
        <v>3.2661879547478745</v>
      </c>
      <c r="N90" s="32">
        <f t="shared" si="33"/>
        <v>0.86610050779149861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2.2505495722731701E-2</v>
      </c>
      <c r="F91" s="57">
        <f t="shared" si="30"/>
        <v>0.27231649824505355</v>
      </c>
      <c r="G91" s="57">
        <v>5.3752552041911199E-2</v>
      </c>
      <c r="H91" s="57">
        <v>3.96978317105161E-2</v>
      </c>
      <c r="I91" s="57">
        <f t="shared" si="31"/>
        <v>0.4803437636972448</v>
      </c>
      <c r="J91" s="57">
        <v>2.7885433096472002E-2</v>
      </c>
      <c r="K91" s="57">
        <v>2.8536339365599801E-2</v>
      </c>
      <c r="L91" s="57">
        <v>5.1919863156282102E-2</v>
      </c>
      <c r="M91" s="32">
        <f t="shared" si="32"/>
        <v>0.55216519859484336</v>
      </c>
      <c r="N91" s="32">
        <f t="shared" si="33"/>
        <v>0.73271811811483267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0.13469212443640699</v>
      </c>
      <c r="F92" s="57">
        <f t="shared" si="30"/>
        <v>1.6297747056805245</v>
      </c>
      <c r="G92">
        <v>4.2090810970962601E-2</v>
      </c>
      <c r="H92">
        <v>6.7887806009199303E-2</v>
      </c>
      <c r="I92" s="57">
        <f t="shared" si="31"/>
        <v>0.82144245271131155</v>
      </c>
      <c r="J92">
        <v>5.40813258478949E-2</v>
      </c>
      <c r="K92">
        <v>5.7791759775702202E-2</v>
      </c>
      <c r="L92">
        <v>0.104148945095084</v>
      </c>
      <c r="M92" s="32">
        <f t="shared" si="32"/>
        <v>1.8250844622626141</v>
      </c>
      <c r="N92" s="32">
        <f t="shared" si="33"/>
        <v>0.82921876250208315</v>
      </c>
      <c r="O92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0.17039032404732299</v>
      </c>
      <c r="F93" s="57">
        <f t="shared" si="30"/>
        <v>2.061722920972608</v>
      </c>
      <c r="G93">
        <v>9.7377442850331203E-2</v>
      </c>
      <c r="H93">
        <v>7.3213899576652405E-2</v>
      </c>
      <c r="I93" s="57">
        <f t="shared" si="31"/>
        <v>0.88588818487749399</v>
      </c>
      <c r="J93">
        <v>8.6423618433076901E-2</v>
      </c>
      <c r="K93">
        <v>9.0236433635405996E-2</v>
      </c>
      <c r="L93">
        <v>0.103256481159159</v>
      </c>
      <c r="M93" s="32">
        <f t="shared" si="32"/>
        <v>2.2439918179372587</v>
      </c>
      <c r="N93" s="32">
        <f t="shared" si="33"/>
        <v>1.5753906418521857</v>
      </c>
      <c r="O93" s="58">
        <v>1</v>
      </c>
      <c r="P93" s="58">
        <f t="shared" si="34"/>
        <v>95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0.12614590193179201</v>
      </c>
      <c r="F94" s="57">
        <f t="shared" si="30"/>
        <v>1.5263654133746833</v>
      </c>
      <c r="G94">
        <v>5.27641288309759E-2</v>
      </c>
      <c r="H94">
        <v>7.2602507769114394E-2</v>
      </c>
      <c r="I94" s="57">
        <f t="shared" si="31"/>
        <v>0.87849034400628412</v>
      </c>
      <c r="J94">
        <v>7.3499972141157E-2</v>
      </c>
      <c r="K94">
        <v>0.140383499568522</v>
      </c>
      <c r="L94">
        <v>0.111012401900317</v>
      </c>
      <c r="M94" s="32">
        <f t="shared" si="32"/>
        <v>1.7611180141202201</v>
      </c>
      <c r="N94" s="32">
        <f t="shared" si="33"/>
        <v>1.0947858536228023</v>
      </c>
      <c r="O94" s="58">
        <v>1</v>
      </c>
      <c r="P94" s="58">
        <f t="shared" si="34"/>
        <v>95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0.314130109046521</v>
      </c>
      <c r="F95" s="57">
        <f t="shared" si="30"/>
        <v>3.8009743194629038</v>
      </c>
      <c r="G95">
        <v>0.12075749014766</v>
      </c>
      <c r="H95">
        <v>0.144773013799153</v>
      </c>
      <c r="I95" s="57">
        <f t="shared" si="31"/>
        <v>1.7517534669697514</v>
      </c>
      <c r="J95">
        <v>0.12706928862459099</v>
      </c>
      <c r="K95">
        <v>0.45114071179613102</v>
      </c>
      <c r="L95">
        <v>0.35935715135796498</v>
      </c>
      <c r="M95" s="32">
        <f t="shared" si="32"/>
        <v>4.1852175554273199</v>
      </c>
      <c r="N95" s="32">
        <f t="shared" si="33"/>
        <v>2.1210915370548475</v>
      </c>
      <c r="O95" s="58">
        <v>8</v>
      </c>
      <c r="P95" s="58">
        <f t="shared" si="34"/>
        <v>60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0.402452365274303</v>
      </c>
      <c r="F96" s="57">
        <f t="shared" si="30"/>
        <v>4.869673619819066</v>
      </c>
      <c r="G96">
        <v>0.126293819289405</v>
      </c>
      <c r="H96">
        <v>0.13280686940710601</v>
      </c>
      <c r="I96" s="57">
        <f t="shared" si="31"/>
        <v>1.6069631198259828</v>
      </c>
      <c r="J96">
        <v>6.1871769707082101E-2</v>
      </c>
      <c r="K96">
        <v>0.246829510728239</v>
      </c>
      <c r="L96">
        <v>0.120193411271262</v>
      </c>
      <c r="M96" s="32">
        <f t="shared" si="32"/>
        <v>5.1279675927254633</v>
      </c>
      <c r="N96" s="32">
        <f t="shared" si="33"/>
        <v>1.7016852832462384</v>
      </c>
      <c r="O96" s="58">
        <v>10</v>
      </c>
      <c r="P96" s="58">
        <f t="shared" si="34"/>
        <v>50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0.12855818156950299</v>
      </c>
      <c r="F97" s="57">
        <f t="shared" si="30"/>
        <v>1.5555539969909862</v>
      </c>
      <c r="G97">
        <v>7.6288734702556496E-2</v>
      </c>
      <c r="H97">
        <v>8.5972943842635194E-2</v>
      </c>
      <c r="I97" s="57">
        <f t="shared" si="31"/>
        <v>1.0402726204958859</v>
      </c>
      <c r="J97">
        <v>3.8765884681708003E-2</v>
      </c>
      <c r="K97">
        <v>0.18278683103722401</v>
      </c>
      <c r="L97">
        <v>0.207390081036715</v>
      </c>
      <c r="M97" s="32">
        <f t="shared" si="32"/>
        <v>1.8713405255345728</v>
      </c>
      <c r="N97" s="32">
        <f t="shared" si="33"/>
        <v>1.0354351755720081</v>
      </c>
      <c r="O97" s="58">
        <v>10</v>
      </c>
      <c r="P97" s="58">
        <f t="shared" si="34"/>
        <v>50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0.44660691003381697</v>
      </c>
      <c r="F98" s="57">
        <f t="shared" si="30"/>
        <v>5.4039436114091854</v>
      </c>
      <c r="G98">
        <v>9.7353589579819502E-2</v>
      </c>
      <c r="H98">
        <v>0.24117186203485</v>
      </c>
      <c r="I98" s="57">
        <f t="shared" si="31"/>
        <v>2.9181795306216847</v>
      </c>
      <c r="J98">
        <v>4.3822121596911498E-2</v>
      </c>
      <c r="K98">
        <v>0.96375396801792201</v>
      </c>
      <c r="L98">
        <v>9.3321355549339305E-2</v>
      </c>
      <c r="M98" s="32">
        <f t="shared" si="32"/>
        <v>6.1415289894479494</v>
      </c>
      <c r="N98" s="32">
        <f t="shared" si="33"/>
        <v>1.291818789038861</v>
      </c>
      <c r="O98" s="58">
        <v>14</v>
      </c>
      <c r="P98" s="58">
        <f t="shared" si="34"/>
        <v>30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0.131326406691471</v>
      </c>
      <c r="F99" s="57">
        <f t="shared" si="30"/>
        <v>1.5890495209667992</v>
      </c>
      <c r="G99">
        <v>9.0954373412432094E-2</v>
      </c>
      <c r="H99">
        <v>7.3629225315347199E-2</v>
      </c>
      <c r="I99" s="57">
        <f t="shared" si="31"/>
        <v>0.89091362631570115</v>
      </c>
      <c r="J99">
        <v>9.3424449579450702E-2</v>
      </c>
      <c r="K99">
        <v>0.49385708586526</v>
      </c>
      <c r="L99">
        <v>7.6706086943527499E-2</v>
      </c>
      <c r="M99" s="32">
        <f t="shared" si="32"/>
        <v>1.8217588944862617</v>
      </c>
      <c r="N99" s="32">
        <f t="shared" si="33"/>
        <v>1.5776853008789435</v>
      </c>
      <c r="O99" s="58">
        <v>18</v>
      </c>
      <c r="P99" s="58">
        <f t="shared" si="34"/>
        <v>10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106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0.34518242834186003</v>
      </c>
      <c r="F107" s="57">
        <f t="shared" ref="F107:F114" si="35">E107*121/10</f>
        <v>4.176707382936506</v>
      </c>
      <c r="G107" s="57">
        <v>0.168907728241598</v>
      </c>
      <c r="H107" s="57">
        <v>2.8363950139160099E-2</v>
      </c>
      <c r="I107" s="57">
        <f t="shared" ref="I107:I114" si="36">H107*121/10</f>
        <v>0.34320379668383716</v>
      </c>
      <c r="J107" s="57">
        <v>3.2493381035348698E-2</v>
      </c>
      <c r="K107" s="57">
        <v>3.0701610375221702E-2</v>
      </c>
      <c r="L107" s="57">
        <v>3.5548396172195199E-2</v>
      </c>
      <c r="M107" s="32">
        <f t="shared" ref="M107:M114" si="37">SQRT(F107^2+I107^2)</f>
        <v>4.190784342904621</v>
      </c>
      <c r="N107" s="32">
        <f t="shared" ref="N107:N114" si="38">SQRT(G107^2+J107^2)*121/10</f>
        <v>2.0812577018083429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0.29055355782207098</v>
      </c>
      <c r="F108" s="57">
        <f t="shared" si="35"/>
        <v>3.5156980496470589</v>
      </c>
      <c r="G108" s="57">
        <v>0.15351102490246399</v>
      </c>
      <c r="H108" s="57">
        <v>4.3809336971370197E-2</v>
      </c>
      <c r="I108" s="57">
        <f t="shared" si="36"/>
        <v>0.53009297735357941</v>
      </c>
      <c r="J108" s="57">
        <v>4.2648712526236199E-2</v>
      </c>
      <c r="K108" s="57">
        <v>4.7176434604346999E-2</v>
      </c>
      <c r="L108" s="57">
        <v>4.79172661958394E-2</v>
      </c>
      <c r="M108" s="32">
        <f t="shared" si="37"/>
        <v>3.5554368706154404</v>
      </c>
      <c r="N108" s="32">
        <f t="shared" si="38"/>
        <v>1.9278359867163839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0.15502134085281</v>
      </c>
      <c r="F109" s="57">
        <f t="shared" si="35"/>
        <v>1.8757582243190007</v>
      </c>
      <c r="G109" s="57">
        <v>0.102417644217095</v>
      </c>
      <c r="H109" s="57">
        <v>2.1977987343274899E-2</v>
      </c>
      <c r="I109" s="57">
        <f t="shared" si="36"/>
        <v>0.2659336468536263</v>
      </c>
      <c r="J109" s="57">
        <v>4.40644322535843E-2</v>
      </c>
      <c r="K109" s="57">
        <v>3.2739947177073403E-2</v>
      </c>
      <c r="L109" s="57">
        <v>4.9042845081205197E-2</v>
      </c>
      <c r="M109" s="32">
        <f t="shared" si="37"/>
        <v>1.894515669143235</v>
      </c>
      <c r="N109" s="32">
        <f t="shared" si="38"/>
        <v>1.3490847797930925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0.17856058584992601</v>
      </c>
      <c r="F110" s="57">
        <f t="shared" si="35"/>
        <v>2.1605830887841049</v>
      </c>
      <c r="G110" s="57">
        <v>7.8831232514675595E-2</v>
      </c>
      <c r="H110" s="57">
        <v>0.128851644615669</v>
      </c>
      <c r="I110" s="57">
        <f t="shared" si="36"/>
        <v>1.5591048998495949</v>
      </c>
      <c r="J110" s="57">
        <v>6.8617014548641497E-2</v>
      </c>
      <c r="K110" s="57">
        <v>3.1947189769329802E-2</v>
      </c>
      <c r="L110" s="57">
        <v>8.0802618495399103E-2</v>
      </c>
      <c r="M110" s="32">
        <f t="shared" si="37"/>
        <v>2.6643812362863688</v>
      </c>
      <c r="N110" s="32">
        <f t="shared" si="38"/>
        <v>1.2645893973628308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0.15025471665231999</v>
      </c>
      <c r="F111" s="57">
        <f t="shared" si="35"/>
        <v>1.8180820714930719</v>
      </c>
      <c r="G111" s="57">
        <v>9.4742672962441404E-2</v>
      </c>
      <c r="H111" s="57">
        <v>0.13629162419113999</v>
      </c>
      <c r="I111" s="57">
        <f t="shared" si="36"/>
        <v>1.649128652712794</v>
      </c>
      <c r="J111" s="57">
        <v>7.4313265475792395E-2</v>
      </c>
      <c r="K111" s="57">
        <v>0.21327476997882999</v>
      </c>
      <c r="L111" s="57">
        <v>0.115206236906985</v>
      </c>
      <c r="M111" s="32">
        <f t="shared" si="37"/>
        <v>2.454597264702064</v>
      </c>
      <c r="N111" s="32">
        <f t="shared" si="38"/>
        <v>1.4569643867974051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0.469035202120693</v>
      </c>
      <c r="F112" s="57">
        <f t="shared" si="35"/>
        <v>5.6753259456603846</v>
      </c>
      <c r="G112" s="57">
        <v>0.212758467417866</v>
      </c>
      <c r="H112" s="57">
        <v>0.91213600033859998</v>
      </c>
      <c r="I112" s="57">
        <f t="shared" si="36"/>
        <v>11.03684560409706</v>
      </c>
      <c r="J112" s="57">
        <v>0.166554336012916</v>
      </c>
      <c r="K112" s="57">
        <v>0.540605833399733</v>
      </c>
      <c r="L112" s="57">
        <v>0.61022190788587904</v>
      </c>
      <c r="M112" s="32">
        <f t="shared" si="37"/>
        <v>12.410531232713712</v>
      </c>
      <c r="N112" s="32">
        <f t="shared" si="38"/>
        <v>3.2693857934233868</v>
      </c>
      <c r="O112" s="58">
        <v>4</v>
      </c>
      <c r="P112" s="58">
        <f>(50-O112)/50*100</f>
        <v>92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0.51657698703422805</v>
      </c>
      <c r="F113" s="57">
        <f t="shared" si="35"/>
        <v>6.2505815431141594</v>
      </c>
      <c r="G113" s="57">
        <v>0.223494083872601</v>
      </c>
      <c r="H113" s="57">
        <v>0.86853677629280002</v>
      </c>
      <c r="I113" s="57">
        <f t="shared" si="36"/>
        <v>10.509294993142881</v>
      </c>
      <c r="J113" s="57">
        <v>0.14648714667449</v>
      </c>
      <c r="K113" s="57">
        <v>0.70285540997884699</v>
      </c>
      <c r="L113" s="57">
        <v>0.69515232411124395</v>
      </c>
      <c r="M113" s="32">
        <f t="shared" si="37"/>
        <v>12.227634721401248</v>
      </c>
      <c r="N113" s="32">
        <f t="shared" si="38"/>
        <v>3.2333973477023958</v>
      </c>
      <c r="O113" s="58">
        <v>22</v>
      </c>
      <c r="P113" s="58">
        <f>(50-O113)/50*100</f>
        <v>56.000000000000007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4"/>
  <sheetViews>
    <sheetView tabSelected="1" zoomScaleNormal="100" workbookViewId="0">
      <selection activeCell="I38" sqref="I38"/>
    </sheetView>
  </sheetViews>
  <sheetFormatPr baseColWidth="10" defaultColWidth="9" defaultRowHeight="15.75" x14ac:dyDescent="0.25"/>
  <cols>
    <col min="1" max="1" width="12.125"/>
    <col min="2" max="1025" width="11.125"/>
  </cols>
  <sheetData>
    <row r="5" spans="1:17" x14ac:dyDescent="0.25">
      <c r="A5" s="31" t="s">
        <v>14</v>
      </c>
      <c r="J5" s="32"/>
      <c r="K5" s="32"/>
    </row>
    <row r="7" spans="1:17" x14ac:dyDescent="0.25">
      <c r="A7" t="s">
        <v>15</v>
      </c>
      <c r="B7" s="32" t="s">
        <v>16</v>
      </c>
      <c r="C7" s="32"/>
      <c r="D7" s="32"/>
      <c r="E7" s="32"/>
      <c r="F7" s="32" t="s">
        <v>17</v>
      </c>
      <c r="G7" s="32"/>
      <c r="H7" s="32"/>
      <c r="I7" s="32"/>
      <c r="J7" s="32"/>
      <c r="K7" s="32"/>
      <c r="L7" s="32"/>
      <c r="M7" s="32"/>
      <c r="N7" s="32"/>
    </row>
    <row r="8" spans="1:17" x14ac:dyDescent="0.25">
      <c r="A8" s="33" t="s">
        <v>20</v>
      </c>
      <c r="B8" s="33"/>
      <c r="C8" s="33" t="s">
        <v>21</v>
      </c>
      <c r="D8" s="33" t="s">
        <v>22</v>
      </c>
      <c r="E8" s="34" t="s">
        <v>23</v>
      </c>
      <c r="F8" s="34" t="s">
        <v>24</v>
      </c>
      <c r="G8" s="34" t="s">
        <v>25</v>
      </c>
      <c r="H8" s="34" t="s">
        <v>26</v>
      </c>
      <c r="I8" s="34" t="s">
        <v>27</v>
      </c>
      <c r="J8" s="34" t="s">
        <v>28</v>
      </c>
      <c r="K8" s="35" t="s">
        <v>29</v>
      </c>
      <c r="L8" s="36" t="s">
        <v>30</v>
      </c>
      <c r="M8" s="37" t="s">
        <v>31</v>
      </c>
      <c r="N8" s="37" t="s">
        <v>32</v>
      </c>
      <c r="O8" s="37" t="s">
        <v>33</v>
      </c>
      <c r="P8" s="38" t="s">
        <v>34</v>
      </c>
      <c r="Q8" s="33" t="s">
        <v>35</v>
      </c>
    </row>
    <row r="9" spans="1:17" x14ac:dyDescent="0.25">
      <c r="A9" t="s">
        <v>36</v>
      </c>
      <c r="B9" s="26">
        <v>1</v>
      </c>
      <c r="C9" s="26">
        <v>250</v>
      </c>
      <c r="D9" s="26">
        <v>800</v>
      </c>
      <c r="E9" s="28">
        <v>5.2952028817287597E-2</v>
      </c>
      <c r="F9" s="32">
        <f t="shared" ref="F9:F18" si="0">E9*121/10</f>
        <v>0.64071954868917991</v>
      </c>
      <c r="G9" s="32">
        <v>2.4805279877674401E-2</v>
      </c>
      <c r="H9" s="32">
        <v>0.213354702620739</v>
      </c>
      <c r="I9" s="32">
        <f t="shared" ref="I9:I18" si="1">H9*121/10</f>
        <v>2.5815919017109419</v>
      </c>
      <c r="J9" s="32">
        <v>4.2539065627116103E-2</v>
      </c>
      <c r="K9" s="28">
        <v>3.56533257633792E-2</v>
      </c>
      <c r="L9" s="43">
        <v>2.3773755559272601E-2</v>
      </c>
      <c r="M9" s="43">
        <f t="shared" ref="M9:M18" si="2">SQRT(F9^2+I9^2)</f>
        <v>2.6599132104360064</v>
      </c>
      <c r="N9" s="43">
        <f t="shared" ref="N9:N18" si="3">SQRT(G9^2+J9^2)*121/10</f>
        <v>0.59584041858920878</v>
      </c>
      <c r="O9" s="44">
        <v>2</v>
      </c>
      <c r="P9" s="13">
        <f t="shared" ref="P9:P18" si="4">(50-O9)/50*100</f>
        <v>96</v>
      </c>
    </row>
    <row r="10" spans="1:17" x14ac:dyDescent="0.25">
      <c r="A10" t="s">
        <v>38</v>
      </c>
      <c r="B10" s="26">
        <v>2</v>
      </c>
      <c r="C10" s="26">
        <v>350</v>
      </c>
      <c r="D10" s="26">
        <v>800</v>
      </c>
      <c r="E10" s="32">
        <v>1.0027911269181999</v>
      </c>
      <c r="F10" s="32">
        <f t="shared" si="0"/>
        <v>12.133772635710219</v>
      </c>
      <c r="G10" s="32">
        <v>0.35345214913114598</v>
      </c>
      <c r="H10" s="32">
        <v>0.60772653007541899</v>
      </c>
      <c r="I10" s="32">
        <f t="shared" si="1"/>
        <v>7.3534910139125698</v>
      </c>
      <c r="J10" s="32">
        <v>0.73425573641886899</v>
      </c>
      <c r="K10" s="43">
        <v>0.48187807796454801</v>
      </c>
      <c r="L10" s="43">
        <v>0.92654743067158396</v>
      </c>
      <c r="M10" s="43">
        <f t="shared" si="2"/>
        <v>14.188103060902929</v>
      </c>
      <c r="N10" s="43">
        <f t="shared" si="3"/>
        <v>9.8602743956756154</v>
      </c>
      <c r="O10" s="44">
        <v>1</v>
      </c>
      <c r="P10" s="13">
        <f t="shared" si="4"/>
        <v>98</v>
      </c>
    </row>
    <row r="11" spans="1:17" x14ac:dyDescent="0.25">
      <c r="A11" t="s">
        <v>40</v>
      </c>
      <c r="B11" s="26">
        <v>3</v>
      </c>
      <c r="C11" s="26">
        <v>250</v>
      </c>
      <c r="D11" s="26">
        <v>800</v>
      </c>
      <c r="E11" s="32">
        <v>0.11863540237444567</v>
      </c>
      <c r="F11" s="32">
        <f t="shared" si="0"/>
        <v>1.4354883687307924</v>
      </c>
      <c r="G11" s="32">
        <v>7.3500535231038236E-2</v>
      </c>
      <c r="H11" s="32">
        <v>7.3438831815415995E-2</v>
      </c>
      <c r="I11" s="32">
        <f t="shared" si="1"/>
        <v>0.88860986496653349</v>
      </c>
      <c r="J11" s="32">
        <v>7.0672492422937466E-2</v>
      </c>
      <c r="K11" s="43">
        <v>6.5576768764669308E-2</v>
      </c>
      <c r="L11" s="43">
        <v>8.72692729917839E-2</v>
      </c>
      <c r="M11" s="43">
        <f t="shared" si="2"/>
        <v>1.6882696315687351</v>
      </c>
      <c r="N11" s="43">
        <f t="shared" si="3"/>
        <v>1.2337805726563629</v>
      </c>
      <c r="O11" s="44">
        <v>0</v>
      </c>
      <c r="P11" s="13">
        <f t="shared" si="4"/>
        <v>100</v>
      </c>
    </row>
    <row r="12" spans="1:17" x14ac:dyDescent="0.25">
      <c r="A12" t="s">
        <v>42</v>
      </c>
      <c r="B12" s="26">
        <v>4</v>
      </c>
      <c r="C12" s="26">
        <v>350</v>
      </c>
      <c r="D12" s="26">
        <v>350</v>
      </c>
      <c r="E12" s="32"/>
      <c r="F12" s="32">
        <f t="shared" si="0"/>
        <v>0</v>
      </c>
      <c r="G12" s="32"/>
      <c r="H12" s="32"/>
      <c r="I12" s="32">
        <f t="shared" si="1"/>
        <v>0</v>
      </c>
      <c r="J12" s="32"/>
      <c r="K12" s="43"/>
      <c r="L12" s="43"/>
      <c r="M12" s="43">
        <f t="shared" si="2"/>
        <v>0</v>
      </c>
      <c r="N12" s="43">
        <f t="shared" si="3"/>
        <v>0</v>
      </c>
      <c r="O12" s="44"/>
      <c r="P12" s="13">
        <f t="shared" si="4"/>
        <v>100</v>
      </c>
    </row>
    <row r="13" spans="1:17" x14ac:dyDescent="0.25">
      <c r="A13" t="s">
        <v>44</v>
      </c>
      <c r="B13" s="26">
        <v>5</v>
      </c>
      <c r="C13" s="26">
        <v>250</v>
      </c>
      <c r="D13" s="26">
        <v>800</v>
      </c>
      <c r="E13" s="32"/>
      <c r="F13" s="32">
        <f t="shared" si="0"/>
        <v>0</v>
      </c>
      <c r="G13" s="32"/>
      <c r="H13" s="32"/>
      <c r="I13" s="32">
        <f t="shared" si="1"/>
        <v>0</v>
      </c>
      <c r="J13" s="32"/>
      <c r="K13" s="43"/>
      <c r="L13" s="43"/>
      <c r="M13" s="43">
        <f t="shared" si="2"/>
        <v>0</v>
      </c>
      <c r="N13" s="43">
        <f t="shared" si="3"/>
        <v>0</v>
      </c>
      <c r="O13" s="44"/>
      <c r="P13" s="13">
        <f t="shared" si="4"/>
        <v>100</v>
      </c>
    </row>
    <row r="14" spans="1:17" x14ac:dyDescent="0.25">
      <c r="A14" t="s">
        <v>46</v>
      </c>
      <c r="B14" s="26">
        <v>6</v>
      </c>
      <c r="C14" s="26">
        <v>300</v>
      </c>
      <c r="D14" s="26">
        <v>800</v>
      </c>
      <c r="E14" s="32"/>
      <c r="F14" s="32">
        <f t="shared" si="0"/>
        <v>0</v>
      </c>
      <c r="G14" s="32"/>
      <c r="H14" s="32"/>
      <c r="I14" s="32">
        <f t="shared" si="1"/>
        <v>0</v>
      </c>
      <c r="J14" s="32"/>
      <c r="K14" s="43"/>
      <c r="L14" s="43"/>
      <c r="M14" s="43">
        <f t="shared" si="2"/>
        <v>0</v>
      </c>
      <c r="N14" s="43">
        <f t="shared" si="3"/>
        <v>0</v>
      </c>
      <c r="O14" s="44"/>
      <c r="P14" s="13">
        <f t="shared" si="4"/>
        <v>100</v>
      </c>
    </row>
    <row r="15" spans="1:17" x14ac:dyDescent="0.25">
      <c r="A15" t="s">
        <v>48</v>
      </c>
      <c r="B15" s="26">
        <v>7</v>
      </c>
      <c r="C15" s="26">
        <v>400</v>
      </c>
      <c r="D15" s="26">
        <v>900</v>
      </c>
      <c r="E15" s="32"/>
      <c r="F15" s="32">
        <f t="shared" si="0"/>
        <v>0</v>
      </c>
      <c r="G15" s="32"/>
      <c r="H15" s="32"/>
      <c r="I15" s="32">
        <f t="shared" si="1"/>
        <v>0</v>
      </c>
      <c r="J15" s="32"/>
      <c r="K15" s="43"/>
      <c r="L15" s="43"/>
      <c r="M15" s="43">
        <f t="shared" si="2"/>
        <v>0</v>
      </c>
      <c r="N15" s="43">
        <f t="shared" si="3"/>
        <v>0</v>
      </c>
      <c r="O15" s="44"/>
      <c r="P15" s="13">
        <f t="shared" si="4"/>
        <v>100</v>
      </c>
    </row>
    <row r="16" spans="1:17" x14ac:dyDescent="0.25">
      <c r="A16" t="s">
        <v>50</v>
      </c>
      <c r="B16" s="26">
        <v>8</v>
      </c>
      <c r="C16" s="26">
        <v>550</v>
      </c>
      <c r="D16" s="26">
        <v>900</v>
      </c>
      <c r="E16" s="32"/>
      <c r="F16" s="32">
        <f t="shared" si="0"/>
        <v>0</v>
      </c>
      <c r="G16" s="32"/>
      <c r="H16" s="32"/>
      <c r="I16" s="32">
        <f t="shared" si="1"/>
        <v>0</v>
      </c>
      <c r="J16" s="32"/>
      <c r="K16" s="43"/>
      <c r="L16" s="43"/>
      <c r="M16" s="43">
        <f t="shared" si="2"/>
        <v>0</v>
      </c>
      <c r="N16" s="43">
        <f t="shared" si="3"/>
        <v>0</v>
      </c>
      <c r="O16" s="44"/>
      <c r="P16" s="13">
        <f t="shared" si="4"/>
        <v>100</v>
      </c>
    </row>
    <row r="17" spans="1:16" x14ac:dyDescent="0.25">
      <c r="A17" t="s">
        <v>51</v>
      </c>
      <c r="B17" s="26">
        <v>9</v>
      </c>
      <c r="C17" s="26">
        <v>250</v>
      </c>
      <c r="D17" s="26">
        <v>800</v>
      </c>
      <c r="F17" s="32">
        <f t="shared" si="0"/>
        <v>0</v>
      </c>
      <c r="I17" s="32">
        <f t="shared" si="1"/>
        <v>0</v>
      </c>
      <c r="K17" s="13"/>
      <c r="L17" s="13"/>
      <c r="M17" s="43">
        <f t="shared" si="2"/>
        <v>0</v>
      </c>
      <c r="N17" s="43">
        <f t="shared" si="3"/>
        <v>0</v>
      </c>
      <c r="O17" s="44"/>
      <c r="P17" s="13">
        <f t="shared" si="4"/>
        <v>100</v>
      </c>
    </row>
    <row r="18" spans="1:16" x14ac:dyDescent="0.25">
      <c r="A18" t="s">
        <v>52</v>
      </c>
      <c r="B18" s="26">
        <v>10</v>
      </c>
      <c r="C18" s="26">
        <v>350</v>
      </c>
      <c r="D18" s="26">
        <v>500</v>
      </c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O18" s="44"/>
      <c r="P18" s="13">
        <f t="shared" si="4"/>
        <v>100</v>
      </c>
    </row>
    <row r="21" spans="1:16" x14ac:dyDescent="0.25">
      <c r="A21" s="31" t="s">
        <v>14</v>
      </c>
    </row>
    <row r="23" spans="1:16" x14ac:dyDescent="0.25">
      <c r="A23" t="s">
        <v>18</v>
      </c>
      <c r="B23" s="32" t="s">
        <v>16</v>
      </c>
      <c r="C23" s="32"/>
      <c r="D23" s="32"/>
      <c r="E23" s="32"/>
      <c r="F23" s="32" t="s">
        <v>19</v>
      </c>
      <c r="G23" s="32"/>
      <c r="H23" s="32"/>
      <c r="I23" s="32"/>
      <c r="J23" s="32"/>
      <c r="K23" s="32"/>
      <c r="L23" s="32"/>
      <c r="M23" s="32"/>
      <c r="N23" s="32"/>
    </row>
    <row r="24" spans="1:16" x14ac:dyDescent="0.25">
      <c r="A24" s="33" t="s">
        <v>20</v>
      </c>
      <c r="B24" s="33"/>
      <c r="C24" s="33" t="s">
        <v>21</v>
      </c>
      <c r="D24" s="33" t="s">
        <v>22</v>
      </c>
      <c r="E24" s="34" t="s">
        <v>23</v>
      </c>
      <c r="F24" s="34" t="s">
        <v>24</v>
      </c>
      <c r="G24" s="34" t="s">
        <v>25</v>
      </c>
      <c r="H24" s="34" t="s">
        <v>26</v>
      </c>
      <c r="I24" s="34" t="s">
        <v>27</v>
      </c>
      <c r="J24" s="34" t="s">
        <v>28</v>
      </c>
      <c r="K24" s="39" t="s">
        <v>29</v>
      </c>
      <c r="L24" s="40" t="s">
        <v>30</v>
      </c>
      <c r="M24" s="37" t="s">
        <v>31</v>
      </c>
      <c r="N24" s="37" t="s">
        <v>32</v>
      </c>
      <c r="O24" s="41" t="s">
        <v>33</v>
      </c>
      <c r="P24" s="42" t="s">
        <v>34</v>
      </c>
    </row>
    <row r="25" spans="1:16" x14ac:dyDescent="0.25">
      <c r="A25" t="s">
        <v>37</v>
      </c>
      <c r="B25" s="26">
        <v>1</v>
      </c>
      <c r="C25" s="26">
        <v>350</v>
      </c>
      <c r="D25" s="26">
        <v>800</v>
      </c>
      <c r="E25" s="32"/>
      <c r="F25" s="32">
        <f t="shared" ref="F25:F31" si="5">E25*56/10</f>
        <v>0</v>
      </c>
      <c r="G25" s="32"/>
      <c r="H25" s="32"/>
      <c r="I25" s="32">
        <f t="shared" ref="I25:I31" si="6">H25*56/10</f>
        <v>0</v>
      </c>
      <c r="J25" s="32"/>
      <c r="K25" s="45"/>
      <c r="L25" s="43"/>
      <c r="M25" s="46">
        <f t="shared" ref="M25:M31" si="7">SQRT(F25^2+I25^2)</f>
        <v>0</v>
      </c>
      <c r="N25" s="47">
        <f t="shared" ref="N25:N31" si="8">SQRT(G25^2+J25^2)*56/10</f>
        <v>0</v>
      </c>
      <c r="O25" s="48"/>
      <c r="P25" s="49">
        <f t="shared" ref="P25:P31" si="9">(20-O25)/20*100</f>
        <v>100</v>
      </c>
    </row>
    <row r="26" spans="1:16" x14ac:dyDescent="0.25">
      <c r="A26" t="s">
        <v>39</v>
      </c>
      <c r="B26" s="26">
        <v>2</v>
      </c>
      <c r="C26" s="26">
        <v>350</v>
      </c>
      <c r="D26" s="26">
        <v>800</v>
      </c>
      <c r="E26" s="32"/>
      <c r="F26" s="32">
        <f t="shared" si="5"/>
        <v>0</v>
      </c>
      <c r="G26" s="32"/>
      <c r="H26" s="32"/>
      <c r="I26" s="32">
        <f t="shared" si="6"/>
        <v>0</v>
      </c>
      <c r="J26" s="32"/>
      <c r="K26" s="45"/>
      <c r="L26" s="43"/>
      <c r="M26" s="45">
        <f t="shared" si="7"/>
        <v>0</v>
      </c>
      <c r="N26" s="50">
        <f t="shared" si="8"/>
        <v>0</v>
      </c>
      <c r="O26" s="48"/>
      <c r="P26" s="51">
        <f t="shared" si="9"/>
        <v>100</v>
      </c>
    </row>
    <row r="27" spans="1:16" x14ac:dyDescent="0.25">
      <c r="A27" t="s">
        <v>41</v>
      </c>
      <c r="B27" s="26">
        <v>3</v>
      </c>
      <c r="C27" s="26">
        <v>200</v>
      </c>
      <c r="D27" s="26">
        <v>800</v>
      </c>
      <c r="E27" s="32"/>
      <c r="F27" s="32">
        <f t="shared" si="5"/>
        <v>0</v>
      </c>
      <c r="G27" s="32"/>
      <c r="H27" s="32"/>
      <c r="I27" s="32">
        <f t="shared" si="6"/>
        <v>0</v>
      </c>
      <c r="J27" s="32"/>
      <c r="K27" s="45"/>
      <c r="L27" s="43"/>
      <c r="M27" s="45">
        <f t="shared" si="7"/>
        <v>0</v>
      </c>
      <c r="N27" s="50">
        <f t="shared" si="8"/>
        <v>0</v>
      </c>
      <c r="O27" s="48"/>
      <c r="P27" s="51">
        <f t="shared" si="9"/>
        <v>100</v>
      </c>
    </row>
    <row r="28" spans="1:16" x14ac:dyDescent="0.25">
      <c r="A28" t="s">
        <v>43</v>
      </c>
      <c r="B28" s="26">
        <v>4</v>
      </c>
      <c r="C28" s="26">
        <v>100</v>
      </c>
      <c r="D28" s="26">
        <v>800</v>
      </c>
      <c r="E28" s="32"/>
      <c r="F28" s="32">
        <f t="shared" si="5"/>
        <v>0</v>
      </c>
      <c r="G28" s="32"/>
      <c r="H28" s="32"/>
      <c r="I28" s="32">
        <f t="shared" si="6"/>
        <v>0</v>
      </c>
      <c r="J28" s="32"/>
      <c r="K28" s="45"/>
      <c r="L28" s="43"/>
      <c r="M28" s="45">
        <f t="shared" si="7"/>
        <v>0</v>
      </c>
      <c r="N28" s="50">
        <f t="shared" si="8"/>
        <v>0</v>
      </c>
      <c r="O28" s="48"/>
      <c r="P28" s="51">
        <f t="shared" si="9"/>
        <v>100</v>
      </c>
    </row>
    <row r="29" spans="1:16" x14ac:dyDescent="0.25">
      <c r="A29" t="s">
        <v>45</v>
      </c>
      <c r="B29" s="26">
        <v>5</v>
      </c>
      <c r="C29" s="26">
        <v>300</v>
      </c>
      <c r="D29" s="26">
        <v>500</v>
      </c>
      <c r="E29" s="32"/>
      <c r="F29" s="32">
        <f t="shared" si="5"/>
        <v>0</v>
      </c>
      <c r="G29" s="32"/>
      <c r="H29" s="32"/>
      <c r="I29" s="32">
        <f t="shared" si="6"/>
        <v>0</v>
      </c>
      <c r="J29" s="32"/>
      <c r="K29" s="45"/>
      <c r="L29" s="43"/>
      <c r="M29" s="45">
        <f t="shared" si="7"/>
        <v>0</v>
      </c>
      <c r="N29" s="50">
        <f t="shared" si="8"/>
        <v>0</v>
      </c>
      <c r="O29" s="48"/>
      <c r="P29" s="51">
        <f t="shared" si="9"/>
        <v>100</v>
      </c>
    </row>
    <row r="30" spans="1:16" x14ac:dyDescent="0.25">
      <c r="A30" t="s">
        <v>47</v>
      </c>
      <c r="B30" s="26">
        <v>6</v>
      </c>
      <c r="C30" s="26">
        <v>200</v>
      </c>
      <c r="D30" s="26">
        <v>800</v>
      </c>
      <c r="E30" s="32"/>
      <c r="F30" s="32">
        <f t="shared" si="5"/>
        <v>0</v>
      </c>
      <c r="G30" s="32"/>
      <c r="H30" s="32"/>
      <c r="I30" s="32">
        <f t="shared" si="6"/>
        <v>0</v>
      </c>
      <c r="J30" s="32"/>
      <c r="K30" s="45"/>
      <c r="L30" s="43"/>
      <c r="M30" s="45">
        <f t="shared" si="7"/>
        <v>0</v>
      </c>
      <c r="N30" s="50">
        <f t="shared" si="8"/>
        <v>0</v>
      </c>
      <c r="O30" s="48"/>
      <c r="P30" s="51">
        <f t="shared" si="9"/>
        <v>100</v>
      </c>
    </row>
    <row r="31" spans="1:16" x14ac:dyDescent="0.25">
      <c r="A31" t="s">
        <v>49</v>
      </c>
      <c r="B31" s="26">
        <v>7</v>
      </c>
      <c r="C31" s="26">
        <v>150</v>
      </c>
      <c r="D31" s="26">
        <v>800</v>
      </c>
      <c r="E31" s="32"/>
      <c r="F31" s="32">
        <f t="shared" si="5"/>
        <v>0</v>
      </c>
      <c r="G31" s="32"/>
      <c r="H31" s="32"/>
      <c r="I31" s="32">
        <f t="shared" si="6"/>
        <v>0</v>
      </c>
      <c r="J31" s="32"/>
      <c r="K31" s="45"/>
      <c r="L31" s="43"/>
      <c r="M31" s="45">
        <f t="shared" si="7"/>
        <v>0</v>
      </c>
      <c r="N31" s="50">
        <f t="shared" si="8"/>
        <v>0</v>
      </c>
      <c r="O31" s="48"/>
      <c r="P31" s="51">
        <f t="shared" si="9"/>
        <v>100</v>
      </c>
    </row>
    <row r="32" spans="1:16" x14ac:dyDescent="0.25">
      <c r="B32" s="26"/>
      <c r="C32" s="26"/>
      <c r="D32" s="26"/>
      <c r="E32" s="32"/>
      <c r="F32" s="32"/>
      <c r="G32" s="32"/>
      <c r="H32" s="32"/>
      <c r="I32" s="32"/>
      <c r="J32" s="32"/>
      <c r="K32" s="45"/>
      <c r="L32" s="43"/>
      <c r="M32" s="45"/>
      <c r="N32" s="50"/>
      <c r="O32" s="48"/>
      <c r="P32" s="51"/>
    </row>
    <row r="33" spans="2:16" x14ac:dyDescent="0.25">
      <c r="B33" s="26"/>
      <c r="C33" s="26"/>
      <c r="D33" s="26"/>
      <c r="E33" s="32"/>
      <c r="F33" s="32"/>
      <c r="G33" s="32"/>
      <c r="H33" s="32"/>
      <c r="I33" s="32"/>
      <c r="J33" s="32"/>
      <c r="K33" s="45"/>
      <c r="L33" s="43"/>
      <c r="M33" s="45"/>
      <c r="N33" s="50"/>
      <c r="O33" s="48"/>
      <c r="P33" s="51"/>
    </row>
    <row r="34" spans="2:16" x14ac:dyDescent="0.25">
      <c r="B34" s="26"/>
      <c r="C34" s="26"/>
      <c r="D34" s="26"/>
      <c r="E34" s="32"/>
      <c r="F34" s="32"/>
      <c r="G34" s="32"/>
      <c r="H34" s="32"/>
      <c r="I34" s="32"/>
      <c r="J34" s="32"/>
      <c r="K34" s="52"/>
      <c r="L34" s="53"/>
      <c r="M34" s="52"/>
      <c r="N34" s="54"/>
      <c r="O34" s="55"/>
      <c r="P34" s="5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zoomScaleNormal="100" workbookViewId="0">
      <selection activeCell="M140" sqref="M140"/>
    </sheetView>
  </sheetViews>
  <sheetFormatPr baseColWidth="10" defaultColWidth="9" defaultRowHeight="15.75" x14ac:dyDescent="0.25"/>
  <cols>
    <col min="1" max="1" width="14.25"/>
    <col min="2" max="2" width="7.25"/>
    <col min="3" max="4" width="12.625"/>
    <col min="5" max="5" width="8"/>
    <col min="6" max="7" width="12.625"/>
    <col min="8" max="8" width="8"/>
    <col min="9" max="10" width="12.625"/>
    <col min="11" max="11" width="7.875"/>
    <col min="12" max="13" width="12.625"/>
    <col min="14" max="14" width="7.875"/>
    <col min="15" max="1025" width="11.625"/>
  </cols>
  <sheetData>
    <row r="2" spans="1:23" x14ac:dyDescent="0.25">
      <c r="A2" s="62" t="s">
        <v>107</v>
      </c>
      <c r="C2" t="s">
        <v>108</v>
      </c>
      <c r="D2" t="s">
        <v>19</v>
      </c>
    </row>
    <row r="3" spans="1:23" x14ac:dyDescent="0.25">
      <c r="A3" s="25"/>
      <c r="B3" s="13"/>
      <c r="C3" s="6" t="s">
        <v>109</v>
      </c>
      <c r="D3" s="6"/>
      <c r="E3" s="6"/>
      <c r="F3" s="5" t="s">
        <v>110</v>
      </c>
      <c r="G3" s="5"/>
      <c r="H3" s="5"/>
      <c r="I3" s="6" t="s">
        <v>111</v>
      </c>
      <c r="J3" s="6"/>
      <c r="K3" s="6"/>
      <c r="L3" s="6" t="s">
        <v>112</v>
      </c>
      <c r="M3" s="6"/>
      <c r="N3" s="6"/>
      <c r="P3" s="4"/>
      <c r="Q3" s="4"/>
      <c r="R3" s="4"/>
      <c r="S3" s="4"/>
      <c r="T3" s="4"/>
      <c r="U3" s="4"/>
      <c r="V3" s="4"/>
      <c r="W3" s="4"/>
    </row>
    <row r="4" spans="1:23" x14ac:dyDescent="0.25">
      <c r="A4" s="65" t="s">
        <v>20</v>
      </c>
      <c r="B4" s="65" t="s">
        <v>57</v>
      </c>
      <c r="C4" s="66" t="s">
        <v>31</v>
      </c>
      <c r="D4" s="67" t="s">
        <v>29</v>
      </c>
      <c r="E4" s="38" t="s">
        <v>113</v>
      </c>
      <c r="F4" s="68" t="s">
        <v>31</v>
      </c>
      <c r="G4" s="67" t="s">
        <v>29</v>
      </c>
      <c r="H4" s="38" t="s">
        <v>113</v>
      </c>
      <c r="I4" s="68" t="s">
        <v>31</v>
      </c>
      <c r="J4" s="67" t="s">
        <v>29</v>
      </c>
      <c r="K4" s="38" t="s">
        <v>113</v>
      </c>
      <c r="L4" s="68" t="s">
        <v>31</v>
      </c>
      <c r="M4" s="67" t="s">
        <v>29</v>
      </c>
      <c r="N4" s="38" t="s">
        <v>113</v>
      </c>
      <c r="P4" s="69"/>
      <c r="Q4" s="69"/>
      <c r="R4" s="69"/>
      <c r="S4" s="69"/>
      <c r="T4" s="70"/>
      <c r="U4" s="70"/>
      <c r="V4" s="70"/>
      <c r="W4" s="70"/>
    </row>
    <row r="5" spans="1:23" x14ac:dyDescent="0.25">
      <c r="A5" s="71" t="s">
        <v>36</v>
      </c>
      <c r="B5" s="71">
        <v>250</v>
      </c>
      <c r="C5" s="71" t="s">
        <v>114</v>
      </c>
      <c r="D5" s="71" t="s">
        <v>115</v>
      </c>
      <c r="E5" s="71">
        <v>98</v>
      </c>
      <c r="F5" s="71" t="s">
        <v>116</v>
      </c>
      <c r="G5" s="71" t="s">
        <v>117</v>
      </c>
      <c r="H5" s="71">
        <v>90</v>
      </c>
      <c r="I5" s="71" t="s">
        <v>118</v>
      </c>
      <c r="J5" s="71" t="s">
        <v>119</v>
      </c>
      <c r="K5" s="72">
        <v>90</v>
      </c>
      <c r="L5" s="71" t="s">
        <v>120</v>
      </c>
      <c r="M5" s="71" t="s">
        <v>115</v>
      </c>
      <c r="N5" s="71">
        <v>90</v>
      </c>
      <c r="P5" s="13"/>
      <c r="Q5" s="13"/>
      <c r="R5" s="13"/>
      <c r="S5" s="13"/>
      <c r="T5" s="13"/>
      <c r="U5" s="13"/>
      <c r="V5" s="13"/>
      <c r="W5" s="13"/>
    </row>
    <row r="6" spans="1:23" x14ac:dyDescent="0.25">
      <c r="A6" s="73" t="s">
        <v>38</v>
      </c>
      <c r="B6" s="73">
        <v>350</v>
      </c>
      <c r="C6" s="73" t="s">
        <v>121</v>
      </c>
      <c r="D6" s="73" t="s">
        <v>122</v>
      </c>
      <c r="E6" s="73">
        <v>98</v>
      </c>
      <c r="F6" s="73" t="s">
        <v>123</v>
      </c>
      <c r="G6" s="73" t="s">
        <v>124</v>
      </c>
      <c r="H6" s="73">
        <v>100</v>
      </c>
      <c r="I6" s="73" t="s">
        <v>125</v>
      </c>
      <c r="J6" s="73" t="s">
        <v>126</v>
      </c>
      <c r="K6" s="74">
        <v>95</v>
      </c>
      <c r="L6" s="73" t="s">
        <v>127</v>
      </c>
      <c r="M6" s="73" t="s">
        <v>128</v>
      </c>
      <c r="N6" s="73">
        <v>100</v>
      </c>
      <c r="P6" s="13"/>
      <c r="Q6" s="13"/>
      <c r="R6" s="13"/>
      <c r="S6" s="13"/>
      <c r="T6" s="13"/>
      <c r="U6" s="13"/>
      <c r="V6" s="13"/>
      <c r="W6" s="13"/>
    </row>
    <row r="7" spans="1:23" x14ac:dyDescent="0.25">
      <c r="A7" s="73" t="s">
        <v>40</v>
      </c>
      <c r="B7" s="73">
        <v>250</v>
      </c>
      <c r="C7" s="73" t="s">
        <v>129</v>
      </c>
      <c r="D7" s="73" t="s">
        <v>130</v>
      </c>
      <c r="E7" s="73">
        <v>100</v>
      </c>
      <c r="F7" s="73" t="s">
        <v>131</v>
      </c>
      <c r="G7" s="73" t="s">
        <v>132</v>
      </c>
      <c r="H7" s="73">
        <v>100</v>
      </c>
      <c r="I7" s="73" t="s">
        <v>133</v>
      </c>
      <c r="J7" s="73" t="s">
        <v>134</v>
      </c>
      <c r="K7" s="74">
        <v>100</v>
      </c>
      <c r="L7" s="73" t="s">
        <v>135</v>
      </c>
      <c r="M7" s="73" t="s">
        <v>136</v>
      </c>
      <c r="N7" s="73">
        <v>100</v>
      </c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73" t="s">
        <v>44</v>
      </c>
      <c r="B8" s="73">
        <v>250</v>
      </c>
      <c r="C8" s="73" t="s">
        <v>137</v>
      </c>
      <c r="D8" s="73" t="s">
        <v>138</v>
      </c>
      <c r="E8" s="73">
        <v>100</v>
      </c>
      <c r="F8" s="73" t="s">
        <v>139</v>
      </c>
      <c r="G8" s="73" t="s">
        <v>140</v>
      </c>
      <c r="H8" s="73">
        <v>100</v>
      </c>
      <c r="I8" s="73" t="s">
        <v>141</v>
      </c>
      <c r="J8" s="75" t="s">
        <v>130</v>
      </c>
      <c r="K8" s="74">
        <v>100</v>
      </c>
      <c r="L8" s="73" t="s">
        <v>142</v>
      </c>
      <c r="M8" s="73" t="s">
        <v>143</v>
      </c>
      <c r="N8" s="73">
        <v>100</v>
      </c>
      <c r="P8" s="13"/>
      <c r="Q8" s="13"/>
      <c r="R8" s="13"/>
      <c r="S8" s="13"/>
      <c r="T8" s="13"/>
      <c r="U8" s="13"/>
      <c r="V8" s="13"/>
      <c r="W8" s="13"/>
    </row>
    <row r="9" spans="1:23" x14ac:dyDescent="0.25">
      <c r="A9" s="73" t="s">
        <v>46</v>
      </c>
      <c r="B9" s="73">
        <v>300</v>
      </c>
      <c r="C9" s="73" t="s">
        <v>144</v>
      </c>
      <c r="D9" s="73" t="s">
        <v>145</v>
      </c>
      <c r="E9" s="73">
        <v>98</v>
      </c>
      <c r="F9" s="73" t="s">
        <v>146</v>
      </c>
      <c r="G9" s="73" t="s">
        <v>147</v>
      </c>
      <c r="H9" s="73">
        <v>100</v>
      </c>
      <c r="I9" s="73" t="s">
        <v>148</v>
      </c>
      <c r="J9" s="75" t="s">
        <v>149</v>
      </c>
      <c r="K9" s="74">
        <v>100</v>
      </c>
      <c r="L9" s="73" t="s">
        <v>150</v>
      </c>
      <c r="M9" s="73" t="s">
        <v>151</v>
      </c>
      <c r="N9" s="73">
        <v>90</v>
      </c>
      <c r="P9" s="13"/>
      <c r="Q9" s="13"/>
      <c r="R9" s="13"/>
      <c r="S9" s="13"/>
      <c r="T9" s="13"/>
      <c r="U9" s="13"/>
      <c r="V9" s="13"/>
      <c r="W9" s="13"/>
    </row>
    <row r="10" spans="1:23" x14ac:dyDescent="0.25">
      <c r="A10" s="73" t="s">
        <v>48</v>
      </c>
      <c r="B10" s="73">
        <v>400</v>
      </c>
      <c r="C10" s="73" t="s">
        <v>152</v>
      </c>
      <c r="D10" s="73" t="s">
        <v>153</v>
      </c>
      <c r="E10" s="73">
        <v>96</v>
      </c>
      <c r="F10" s="73" t="s">
        <v>154</v>
      </c>
      <c r="G10" s="73" t="s">
        <v>155</v>
      </c>
      <c r="H10" s="73">
        <v>100</v>
      </c>
      <c r="I10" s="73" t="s">
        <v>156</v>
      </c>
      <c r="J10" s="73" t="s">
        <v>157</v>
      </c>
      <c r="K10" s="74">
        <v>100</v>
      </c>
      <c r="L10" s="73" t="s">
        <v>158</v>
      </c>
      <c r="M10" s="73" t="s">
        <v>159</v>
      </c>
      <c r="N10" s="73">
        <v>100</v>
      </c>
      <c r="P10" s="13"/>
      <c r="Q10" s="13"/>
      <c r="R10" s="13"/>
      <c r="S10" s="13"/>
      <c r="T10" s="13"/>
      <c r="U10" s="13"/>
      <c r="V10" s="13"/>
      <c r="W10" s="13"/>
    </row>
    <row r="11" spans="1:23" x14ac:dyDescent="0.25">
      <c r="A11" s="73" t="s">
        <v>50</v>
      </c>
      <c r="B11" s="73">
        <v>550</v>
      </c>
      <c r="C11" s="73" t="s">
        <v>160</v>
      </c>
      <c r="D11" s="73" t="s">
        <v>161</v>
      </c>
      <c r="E11" s="73">
        <v>100</v>
      </c>
      <c r="F11" s="73" t="s">
        <v>162</v>
      </c>
      <c r="G11" s="73" t="s">
        <v>163</v>
      </c>
      <c r="H11" s="73">
        <v>100</v>
      </c>
      <c r="I11" s="73" t="s">
        <v>164</v>
      </c>
      <c r="J11" s="73" t="s">
        <v>165</v>
      </c>
      <c r="K11" s="74">
        <v>100</v>
      </c>
      <c r="L11" s="73" t="s">
        <v>166</v>
      </c>
      <c r="M11" s="73" t="s">
        <v>167</v>
      </c>
      <c r="N11" s="73">
        <v>100</v>
      </c>
      <c r="P11" s="13"/>
      <c r="Q11" s="13"/>
      <c r="R11" s="13"/>
      <c r="S11" s="13"/>
      <c r="T11" s="13"/>
      <c r="U11" s="13"/>
      <c r="V11" s="13"/>
      <c r="W11" s="13"/>
    </row>
    <row r="12" spans="1:23" x14ac:dyDescent="0.25">
      <c r="A12" s="73" t="s">
        <v>51</v>
      </c>
      <c r="B12" s="73">
        <v>250</v>
      </c>
      <c r="C12" s="73" t="s">
        <v>168</v>
      </c>
      <c r="D12" s="73" t="s">
        <v>169</v>
      </c>
      <c r="E12" s="73">
        <v>100</v>
      </c>
      <c r="F12" s="73" t="s">
        <v>170</v>
      </c>
      <c r="G12" s="73" t="s">
        <v>171</v>
      </c>
      <c r="H12" s="73">
        <v>100</v>
      </c>
      <c r="I12" s="73" t="s">
        <v>172</v>
      </c>
      <c r="J12" s="73" t="s">
        <v>173</v>
      </c>
      <c r="K12" s="73">
        <v>100</v>
      </c>
      <c r="L12" s="73" t="s">
        <v>174</v>
      </c>
      <c r="M12" s="73" t="s">
        <v>175</v>
      </c>
      <c r="N12" s="73">
        <v>100</v>
      </c>
    </row>
    <row r="13" spans="1:23" x14ac:dyDescent="0.25">
      <c r="A13" s="73" t="s">
        <v>52</v>
      </c>
      <c r="B13" s="73">
        <v>350</v>
      </c>
      <c r="C13" s="73" t="s">
        <v>176</v>
      </c>
      <c r="D13" s="73" t="s">
        <v>177</v>
      </c>
      <c r="E13" s="73">
        <v>58</v>
      </c>
      <c r="F13" s="73" t="s">
        <v>178</v>
      </c>
      <c r="G13" s="73" t="s">
        <v>179</v>
      </c>
      <c r="H13" s="73">
        <v>70</v>
      </c>
      <c r="I13" s="73" t="s">
        <v>180</v>
      </c>
      <c r="J13" s="73" t="s">
        <v>181</v>
      </c>
      <c r="K13" s="73">
        <v>52</v>
      </c>
      <c r="L13" s="73" t="s">
        <v>182</v>
      </c>
      <c r="M13" s="60" t="s">
        <v>183</v>
      </c>
      <c r="N13" s="73">
        <v>44</v>
      </c>
    </row>
    <row r="14" spans="1:23" x14ac:dyDescent="0.25">
      <c r="A14" s="73" t="s">
        <v>42</v>
      </c>
      <c r="B14" s="73">
        <v>350</v>
      </c>
      <c r="C14" s="73" t="s">
        <v>184</v>
      </c>
      <c r="D14" s="73" t="s">
        <v>185</v>
      </c>
      <c r="E14" s="73">
        <v>100</v>
      </c>
      <c r="F14" s="73" t="s">
        <v>186</v>
      </c>
      <c r="G14" s="73" t="s">
        <v>187</v>
      </c>
      <c r="H14" s="73">
        <v>100</v>
      </c>
      <c r="I14" s="73" t="s">
        <v>188</v>
      </c>
      <c r="J14" s="73" t="s">
        <v>189</v>
      </c>
      <c r="K14" s="73">
        <v>100</v>
      </c>
      <c r="L14" s="73" t="s">
        <v>190</v>
      </c>
      <c r="M14" s="73" t="s">
        <v>191</v>
      </c>
      <c r="N14" s="73">
        <v>100</v>
      </c>
    </row>
    <row r="15" spans="1:23" x14ac:dyDescent="0.25">
      <c r="A15" s="76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23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20" spans="1:14" x14ac:dyDescent="0.25">
      <c r="A20" s="62" t="s">
        <v>192</v>
      </c>
      <c r="C20" t="s">
        <v>193</v>
      </c>
      <c r="E20" t="s">
        <v>108</v>
      </c>
      <c r="F20" t="s">
        <v>19</v>
      </c>
    </row>
    <row r="21" spans="1:14" x14ac:dyDescent="0.25">
      <c r="C21" s="3" t="s">
        <v>109</v>
      </c>
      <c r="D21" s="3"/>
      <c r="E21" s="3"/>
      <c r="F21" s="2" t="s">
        <v>110</v>
      </c>
      <c r="G21" s="2"/>
      <c r="H21" s="2"/>
      <c r="I21" s="3" t="s">
        <v>111</v>
      </c>
      <c r="J21" s="3"/>
      <c r="K21" s="3"/>
      <c r="L21" s="3" t="s">
        <v>112</v>
      </c>
      <c r="M21" s="3"/>
      <c r="N21" s="3"/>
    </row>
    <row r="22" spans="1:14" x14ac:dyDescent="0.25">
      <c r="A22" s="17" t="s">
        <v>56</v>
      </c>
      <c r="B22" s="78" t="s">
        <v>57</v>
      </c>
      <c r="C22" s="79" t="s">
        <v>31</v>
      </c>
      <c r="D22" s="80" t="s">
        <v>29</v>
      </c>
      <c r="E22" s="81" t="s">
        <v>113</v>
      </c>
      <c r="F22" s="79" t="s">
        <v>31</v>
      </c>
      <c r="G22" s="80" t="s">
        <v>29</v>
      </c>
      <c r="H22" s="81" t="s">
        <v>113</v>
      </c>
      <c r="I22" s="79" t="s">
        <v>31</v>
      </c>
      <c r="J22" s="80" t="s">
        <v>29</v>
      </c>
      <c r="K22" s="81" t="s">
        <v>113</v>
      </c>
      <c r="L22" s="79" t="s">
        <v>31</v>
      </c>
      <c r="M22" s="80" t="s">
        <v>29</v>
      </c>
      <c r="N22" s="82" t="s">
        <v>113</v>
      </c>
    </row>
    <row r="23" spans="1:14" x14ac:dyDescent="0.25">
      <c r="A23" s="83">
        <v>0</v>
      </c>
      <c r="B23" s="71">
        <v>250</v>
      </c>
      <c r="C23" s="84" t="s">
        <v>194</v>
      </c>
      <c r="D23" s="85" t="s">
        <v>130</v>
      </c>
      <c r="E23" s="71">
        <v>100</v>
      </c>
      <c r="F23" s="86" t="s">
        <v>195</v>
      </c>
      <c r="G23" s="85" t="s">
        <v>130</v>
      </c>
      <c r="H23" s="71">
        <v>100</v>
      </c>
      <c r="I23" s="86" t="s">
        <v>196</v>
      </c>
      <c r="J23" s="85" t="s">
        <v>130</v>
      </c>
      <c r="K23" s="71">
        <v>100</v>
      </c>
      <c r="L23" s="86" t="s">
        <v>197</v>
      </c>
      <c r="M23" s="85" t="s">
        <v>130</v>
      </c>
      <c r="N23" s="71">
        <v>100</v>
      </c>
    </row>
    <row r="24" spans="1:14" x14ac:dyDescent="0.25">
      <c r="A24" s="87">
        <v>0.01</v>
      </c>
      <c r="B24" s="73">
        <v>250</v>
      </c>
      <c r="C24" s="88" t="s">
        <v>198</v>
      </c>
      <c r="D24" s="89" t="s">
        <v>130</v>
      </c>
      <c r="E24" s="73">
        <v>100</v>
      </c>
      <c r="F24" s="90" t="s">
        <v>199</v>
      </c>
      <c r="G24" s="89" t="s">
        <v>200</v>
      </c>
      <c r="H24" s="73">
        <v>100</v>
      </c>
      <c r="I24" s="90" t="s">
        <v>201</v>
      </c>
      <c r="J24" s="89" t="s">
        <v>202</v>
      </c>
      <c r="K24" s="73">
        <v>100</v>
      </c>
      <c r="L24" s="90" t="s">
        <v>203</v>
      </c>
      <c r="M24" s="89" t="s">
        <v>138</v>
      </c>
      <c r="N24" s="73">
        <v>100</v>
      </c>
    </row>
    <row r="25" spans="1:14" x14ac:dyDescent="0.25">
      <c r="A25" s="87">
        <v>0.02</v>
      </c>
      <c r="B25" s="73">
        <v>250</v>
      </c>
      <c r="C25" s="88" t="s">
        <v>204</v>
      </c>
      <c r="D25" s="89" t="s">
        <v>205</v>
      </c>
      <c r="E25" s="73">
        <v>100</v>
      </c>
      <c r="F25" s="90" t="s">
        <v>206</v>
      </c>
      <c r="G25" s="89" t="s">
        <v>207</v>
      </c>
      <c r="H25" s="73">
        <v>100</v>
      </c>
      <c r="I25" s="90" t="s">
        <v>208</v>
      </c>
      <c r="J25" s="89" t="s">
        <v>117</v>
      </c>
      <c r="K25" s="73">
        <v>100</v>
      </c>
      <c r="L25" s="90" t="s">
        <v>209</v>
      </c>
      <c r="M25" s="89" t="s">
        <v>210</v>
      </c>
      <c r="N25" s="73">
        <v>100</v>
      </c>
    </row>
    <row r="26" spans="1:14" x14ac:dyDescent="0.25">
      <c r="A26" s="87">
        <v>0.03</v>
      </c>
      <c r="B26" s="73">
        <v>250</v>
      </c>
      <c r="C26" s="88" t="s">
        <v>211</v>
      </c>
      <c r="D26" s="89" t="s">
        <v>212</v>
      </c>
      <c r="E26" s="73">
        <v>100</v>
      </c>
      <c r="F26" s="90" t="s">
        <v>213</v>
      </c>
      <c r="G26" s="89" t="s">
        <v>214</v>
      </c>
      <c r="H26" s="73">
        <v>100</v>
      </c>
      <c r="I26" s="90" t="s">
        <v>215</v>
      </c>
      <c r="J26" s="89" t="s">
        <v>216</v>
      </c>
      <c r="K26" s="73">
        <v>100</v>
      </c>
      <c r="L26" s="90" t="s">
        <v>217</v>
      </c>
      <c r="M26" s="89" t="s">
        <v>218</v>
      </c>
      <c r="N26" s="73">
        <v>100</v>
      </c>
    </row>
    <row r="27" spans="1:14" x14ac:dyDescent="0.25">
      <c r="A27" s="87">
        <v>0.04</v>
      </c>
      <c r="B27" s="73">
        <v>250</v>
      </c>
      <c r="C27" s="88" t="s">
        <v>219</v>
      </c>
      <c r="D27" s="89" t="s">
        <v>220</v>
      </c>
      <c r="E27" s="73">
        <v>100</v>
      </c>
      <c r="F27" s="90" t="s">
        <v>221</v>
      </c>
      <c r="G27" s="89" t="s">
        <v>222</v>
      </c>
      <c r="H27" s="73">
        <v>100</v>
      </c>
      <c r="I27" s="90" t="s">
        <v>223</v>
      </c>
      <c r="J27" s="89" t="s">
        <v>224</v>
      </c>
      <c r="K27" s="73">
        <v>100</v>
      </c>
      <c r="L27" s="90" t="s">
        <v>225</v>
      </c>
      <c r="M27" s="89" t="s">
        <v>226</v>
      </c>
      <c r="N27" s="73">
        <v>100</v>
      </c>
    </row>
    <row r="28" spans="1:14" x14ac:dyDescent="0.25">
      <c r="A28" s="87">
        <v>0.05</v>
      </c>
      <c r="B28" s="73">
        <v>250</v>
      </c>
      <c r="C28" s="88" t="s">
        <v>227</v>
      </c>
      <c r="D28" s="89" t="s">
        <v>228</v>
      </c>
      <c r="E28" s="73">
        <v>100</v>
      </c>
      <c r="F28" s="90" t="s">
        <v>229</v>
      </c>
      <c r="G28" s="89" t="s">
        <v>230</v>
      </c>
      <c r="H28" s="73">
        <v>100</v>
      </c>
      <c r="I28" s="90" t="s">
        <v>231</v>
      </c>
      <c r="J28" s="89" t="s">
        <v>232</v>
      </c>
      <c r="K28" s="73">
        <v>95</v>
      </c>
      <c r="L28" s="90" t="s">
        <v>233</v>
      </c>
      <c r="M28" s="89" t="s">
        <v>234</v>
      </c>
      <c r="N28" s="73">
        <v>100</v>
      </c>
    </row>
    <row r="29" spans="1:14" x14ac:dyDescent="0.25">
      <c r="A29" s="87">
        <v>0.06</v>
      </c>
      <c r="B29" s="73">
        <v>250</v>
      </c>
      <c r="C29" s="88" t="s">
        <v>235</v>
      </c>
      <c r="D29" s="89" t="s">
        <v>236</v>
      </c>
      <c r="E29" s="73">
        <v>100</v>
      </c>
      <c r="F29" s="90" t="s">
        <v>237</v>
      </c>
      <c r="G29" s="89" t="s">
        <v>238</v>
      </c>
      <c r="H29" s="73">
        <v>100</v>
      </c>
      <c r="I29" s="90" t="s">
        <v>239</v>
      </c>
      <c r="J29" s="89" t="s">
        <v>240</v>
      </c>
      <c r="K29" s="73">
        <v>100</v>
      </c>
      <c r="L29" s="90" t="s">
        <v>241</v>
      </c>
      <c r="M29" s="89" t="s">
        <v>242</v>
      </c>
      <c r="N29" s="73">
        <v>100</v>
      </c>
    </row>
    <row r="30" spans="1:14" x14ac:dyDescent="0.25">
      <c r="A30" s="87">
        <v>7.0000000000000007E-2</v>
      </c>
      <c r="B30" s="73">
        <v>250</v>
      </c>
      <c r="C30" s="88" t="s">
        <v>243</v>
      </c>
      <c r="D30" s="89" t="s">
        <v>244</v>
      </c>
      <c r="E30" s="73">
        <v>100</v>
      </c>
      <c r="F30" s="90" t="s">
        <v>245</v>
      </c>
      <c r="G30" s="89" t="s">
        <v>246</v>
      </c>
      <c r="H30" s="73">
        <v>100</v>
      </c>
      <c r="I30" s="90" t="s">
        <v>247</v>
      </c>
      <c r="J30" s="89" t="s">
        <v>248</v>
      </c>
      <c r="K30" s="73">
        <v>100</v>
      </c>
      <c r="L30" s="90" t="s">
        <v>249</v>
      </c>
      <c r="M30" s="89" t="s">
        <v>250</v>
      </c>
      <c r="N30" s="73">
        <v>95</v>
      </c>
    </row>
    <row r="31" spans="1:14" x14ac:dyDescent="0.25">
      <c r="A31" s="87">
        <v>0.08</v>
      </c>
      <c r="B31" s="73">
        <v>250</v>
      </c>
      <c r="C31" s="88" t="s">
        <v>251</v>
      </c>
      <c r="D31" s="89" t="s">
        <v>252</v>
      </c>
      <c r="E31" s="73">
        <v>95</v>
      </c>
      <c r="F31" s="90" t="s">
        <v>253</v>
      </c>
      <c r="G31" s="89" t="s">
        <v>254</v>
      </c>
      <c r="H31" s="73">
        <v>100</v>
      </c>
      <c r="I31" s="90" t="s">
        <v>255</v>
      </c>
      <c r="J31" s="89" t="s">
        <v>256</v>
      </c>
      <c r="K31" s="73">
        <v>100</v>
      </c>
      <c r="L31" s="90" t="s">
        <v>257</v>
      </c>
      <c r="M31" s="89" t="s">
        <v>258</v>
      </c>
      <c r="N31" s="73">
        <v>100</v>
      </c>
    </row>
    <row r="32" spans="1:14" x14ac:dyDescent="0.25">
      <c r="A32" s="87">
        <v>0.09</v>
      </c>
      <c r="B32" s="73">
        <v>250</v>
      </c>
      <c r="C32" s="88" t="s">
        <v>259</v>
      </c>
      <c r="D32" s="89" t="s">
        <v>260</v>
      </c>
      <c r="E32" s="73">
        <v>100</v>
      </c>
      <c r="F32" s="90" t="s">
        <v>261</v>
      </c>
      <c r="G32" s="89" t="s">
        <v>262</v>
      </c>
      <c r="H32" s="73">
        <v>100</v>
      </c>
      <c r="I32" s="90" t="s">
        <v>263</v>
      </c>
      <c r="J32" s="89" t="s">
        <v>264</v>
      </c>
      <c r="K32" s="73">
        <v>100</v>
      </c>
      <c r="L32" s="90" t="s">
        <v>265</v>
      </c>
      <c r="M32" s="89" t="s">
        <v>266</v>
      </c>
      <c r="N32" s="73">
        <v>100</v>
      </c>
    </row>
    <row r="33" spans="1:15" x14ac:dyDescent="0.25">
      <c r="A33" s="91">
        <v>0.1</v>
      </c>
      <c r="B33" s="92">
        <v>250</v>
      </c>
      <c r="C33" s="93" t="s">
        <v>267</v>
      </c>
      <c r="D33" s="94" t="s">
        <v>268</v>
      </c>
      <c r="E33" s="92">
        <v>95</v>
      </c>
      <c r="F33" s="95" t="s">
        <v>269</v>
      </c>
      <c r="G33" s="94" t="s">
        <v>270</v>
      </c>
      <c r="H33" s="92">
        <v>100</v>
      </c>
      <c r="I33" s="95" t="s">
        <v>271</v>
      </c>
      <c r="J33" s="94" t="s">
        <v>130</v>
      </c>
      <c r="K33" s="92">
        <v>95</v>
      </c>
      <c r="L33" s="95" t="s">
        <v>272</v>
      </c>
      <c r="M33" s="94" t="s">
        <v>273</v>
      </c>
      <c r="N33" s="92">
        <v>100</v>
      </c>
    </row>
    <row r="34" spans="1:15" x14ac:dyDescent="0.25">
      <c r="A34" s="20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20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20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96" t="s">
        <v>274</v>
      </c>
      <c r="B37" s="13"/>
      <c r="C37" s="13" t="s">
        <v>275</v>
      </c>
      <c r="D37" s="13"/>
      <c r="E37" s="13" t="s">
        <v>276</v>
      </c>
      <c r="F37" s="13" t="s">
        <v>19</v>
      </c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20"/>
      <c r="B38" s="13"/>
      <c r="C38" s="3" t="s">
        <v>109</v>
      </c>
      <c r="D38" s="3"/>
      <c r="E38" s="3"/>
      <c r="F38" s="2" t="s">
        <v>110</v>
      </c>
      <c r="G38" s="2"/>
      <c r="H38" s="2"/>
      <c r="I38" s="3" t="s">
        <v>111</v>
      </c>
      <c r="J38" s="3"/>
      <c r="K38" s="3"/>
      <c r="L38" s="6" t="s">
        <v>112</v>
      </c>
      <c r="M38" s="6"/>
      <c r="N38" s="6"/>
    </row>
    <row r="39" spans="1:15" x14ac:dyDescent="0.25">
      <c r="A39" s="49" t="s">
        <v>56</v>
      </c>
      <c r="B39" s="14" t="s">
        <v>57</v>
      </c>
      <c r="C39" s="65" t="s">
        <v>31</v>
      </c>
      <c r="D39" s="67" t="s">
        <v>29</v>
      </c>
      <c r="E39" s="81" t="s">
        <v>113</v>
      </c>
      <c r="F39" s="65" t="s">
        <v>31</v>
      </c>
      <c r="G39" s="67" t="s">
        <v>29</v>
      </c>
      <c r="H39" s="81" t="s">
        <v>113</v>
      </c>
      <c r="I39" s="65" t="s">
        <v>31</v>
      </c>
      <c r="J39" s="67" t="s">
        <v>29</v>
      </c>
      <c r="K39" s="81" t="s">
        <v>113</v>
      </c>
      <c r="L39" s="65" t="s">
        <v>31</v>
      </c>
      <c r="M39" s="67" t="s">
        <v>29</v>
      </c>
      <c r="N39" s="82" t="s">
        <v>113</v>
      </c>
    </row>
    <row r="40" spans="1:15" x14ac:dyDescent="0.25">
      <c r="A40" s="83">
        <v>0</v>
      </c>
      <c r="B40" s="97">
        <v>250</v>
      </c>
      <c r="C40" s="98">
        <v>1.24123177607033</v>
      </c>
      <c r="D40" s="99">
        <v>5.3500936758326803E-2</v>
      </c>
      <c r="E40" s="71">
        <v>100</v>
      </c>
      <c r="F40" s="100">
        <v>2.5319039912033499</v>
      </c>
      <c r="G40" s="99">
        <v>9.4275221692946595E-2</v>
      </c>
      <c r="H40" s="71">
        <v>100</v>
      </c>
      <c r="I40" s="100">
        <v>2.2787334987692098</v>
      </c>
      <c r="J40" s="99">
        <v>6.6968456301484999E-2</v>
      </c>
      <c r="K40" s="71">
        <v>100</v>
      </c>
      <c r="L40" s="100">
        <v>1.1151223013296501</v>
      </c>
      <c r="M40" s="99">
        <v>7.2165308672120496E-2</v>
      </c>
      <c r="N40" s="71">
        <v>100</v>
      </c>
    </row>
    <row r="41" spans="1:15" x14ac:dyDescent="0.25">
      <c r="A41" s="87">
        <v>0.02</v>
      </c>
      <c r="B41" s="64">
        <v>250</v>
      </c>
      <c r="C41" s="101">
        <v>0.85665217678702299</v>
      </c>
      <c r="D41" s="102">
        <v>5.4368238804582102E-2</v>
      </c>
      <c r="E41" s="73">
        <v>100</v>
      </c>
      <c r="F41" s="103">
        <v>1.46793166018096</v>
      </c>
      <c r="G41" s="102">
        <v>7.99345073993422E-2</v>
      </c>
      <c r="H41" s="73">
        <v>100</v>
      </c>
      <c r="I41" s="103">
        <v>1.6206923041530701</v>
      </c>
      <c r="J41" s="102">
        <v>1.15758996992747E-2</v>
      </c>
      <c r="K41" s="73">
        <v>100</v>
      </c>
      <c r="L41" s="103">
        <v>0.77606978424682704</v>
      </c>
      <c r="M41" s="102">
        <v>6.1767572408248803E-2</v>
      </c>
      <c r="N41" s="73">
        <v>100</v>
      </c>
    </row>
    <row r="42" spans="1:15" x14ac:dyDescent="0.25">
      <c r="A42" s="87">
        <v>0.04</v>
      </c>
      <c r="B42" s="64">
        <v>250</v>
      </c>
      <c r="C42" s="101">
        <v>1.1742497620663599</v>
      </c>
      <c r="D42" s="102">
        <v>3.6005502717111802E-2</v>
      </c>
      <c r="E42" s="73">
        <v>100</v>
      </c>
      <c r="F42" s="103">
        <v>2.2656395577074502</v>
      </c>
      <c r="G42" s="102">
        <v>0.113257736336577</v>
      </c>
      <c r="H42" s="73">
        <v>100</v>
      </c>
      <c r="I42" s="103">
        <v>0.75091514138098603</v>
      </c>
      <c r="J42" s="102">
        <v>3.2867375736761399E-2</v>
      </c>
      <c r="K42" s="73">
        <v>100</v>
      </c>
      <c r="L42" s="103">
        <v>1.3223523250823599</v>
      </c>
      <c r="M42" s="102">
        <v>8.3104849488651697E-2</v>
      </c>
      <c r="N42" s="73">
        <v>100</v>
      </c>
    </row>
    <row r="43" spans="1:15" x14ac:dyDescent="0.25">
      <c r="A43" s="87">
        <v>0.06</v>
      </c>
      <c r="B43" s="64">
        <v>250</v>
      </c>
      <c r="C43" s="101">
        <v>0.93270442674063003</v>
      </c>
      <c r="D43" s="102">
        <v>3.5860804347072998E-2</v>
      </c>
      <c r="E43" s="73">
        <v>100</v>
      </c>
      <c r="F43" s="103">
        <v>1.7592661435505099</v>
      </c>
      <c r="G43" s="102">
        <v>5.6248964855327203E-2</v>
      </c>
      <c r="H43" s="73">
        <v>100</v>
      </c>
      <c r="I43" s="103">
        <v>1.07308651887224</v>
      </c>
      <c r="J43" s="102">
        <v>8.8833664088249997E-2</v>
      </c>
      <c r="K43" s="73">
        <v>100</v>
      </c>
      <c r="L43" s="103">
        <v>0.88372548763203196</v>
      </c>
      <c r="M43" s="102">
        <v>2.45859247140588E-2</v>
      </c>
      <c r="N43" s="73">
        <v>100</v>
      </c>
    </row>
    <row r="44" spans="1:15" x14ac:dyDescent="0.25">
      <c r="A44" s="87">
        <v>0.08</v>
      </c>
      <c r="B44" s="64">
        <v>250</v>
      </c>
      <c r="C44" s="101">
        <v>1.8129694646061301</v>
      </c>
      <c r="D44" s="102">
        <v>7.47550014412042E-2</v>
      </c>
      <c r="E44" s="73">
        <v>100</v>
      </c>
      <c r="F44" s="103">
        <v>2.3423340114484299</v>
      </c>
      <c r="G44" s="102">
        <v>0.11187931623530301</v>
      </c>
      <c r="H44" s="73">
        <v>100</v>
      </c>
      <c r="I44" s="103">
        <v>1.6063948756081201</v>
      </c>
      <c r="J44" s="102">
        <v>6.2264202844472899E-2</v>
      </c>
      <c r="K44" s="73">
        <v>100</v>
      </c>
      <c r="L44" s="103">
        <v>1.3252007327578701</v>
      </c>
      <c r="M44" s="102">
        <v>6.4763018393749094E-2</v>
      </c>
      <c r="N44" s="73">
        <v>100</v>
      </c>
    </row>
    <row r="45" spans="1:15" x14ac:dyDescent="0.25">
      <c r="A45" s="87">
        <v>0.1</v>
      </c>
      <c r="B45" s="64">
        <v>250</v>
      </c>
      <c r="C45" s="101">
        <v>1.11030829246012</v>
      </c>
      <c r="D45" s="102">
        <v>3.5833331871202703E-2</v>
      </c>
      <c r="E45" s="73">
        <v>100</v>
      </c>
      <c r="F45" s="103">
        <v>1.8272943288011601</v>
      </c>
      <c r="G45" s="102">
        <v>0.116950537985548</v>
      </c>
      <c r="H45" s="73">
        <v>100</v>
      </c>
      <c r="I45" s="103">
        <v>1.4765350054634101</v>
      </c>
      <c r="J45" s="102">
        <v>5.08587033492982E-2</v>
      </c>
      <c r="K45" s="73">
        <v>100</v>
      </c>
      <c r="L45" s="103">
        <v>2.3702470219032001</v>
      </c>
      <c r="M45" s="102">
        <v>0.11385187197683599</v>
      </c>
      <c r="N45" s="73">
        <v>100</v>
      </c>
    </row>
    <row r="46" spans="1:15" x14ac:dyDescent="0.25">
      <c r="A46" s="87">
        <v>0.12</v>
      </c>
      <c r="B46" s="64">
        <v>250</v>
      </c>
      <c r="C46" s="101">
        <v>1.05501732044857</v>
      </c>
      <c r="D46" s="102">
        <v>7.6098819984907196E-2</v>
      </c>
      <c r="E46" s="73">
        <v>100</v>
      </c>
      <c r="F46" s="103">
        <v>4.1647913435735902</v>
      </c>
      <c r="G46" s="102">
        <v>8.8338770687685406E-2</v>
      </c>
      <c r="H46" s="73">
        <v>100</v>
      </c>
      <c r="I46" s="103">
        <v>3.49738182132822</v>
      </c>
      <c r="J46" s="102">
        <v>0.101939666084544</v>
      </c>
      <c r="K46" s="73">
        <v>100</v>
      </c>
      <c r="L46" s="103">
        <v>1.5063197186750401</v>
      </c>
      <c r="M46" s="102">
        <v>7.8676886264021806E-2</v>
      </c>
      <c r="N46" s="73">
        <v>100</v>
      </c>
    </row>
    <row r="47" spans="1:15" x14ac:dyDescent="0.25">
      <c r="A47" s="87">
        <v>0.14000000000000001</v>
      </c>
      <c r="B47" s="64">
        <v>250</v>
      </c>
      <c r="C47" s="101">
        <v>1.58547259216884</v>
      </c>
      <c r="D47" s="102">
        <v>6.1834686147584902E-2</v>
      </c>
      <c r="E47" s="73">
        <v>100</v>
      </c>
      <c r="F47" s="103">
        <v>4.5746951361556798</v>
      </c>
      <c r="G47" s="102">
        <v>1.7107866159300902E-2</v>
      </c>
      <c r="H47" s="73">
        <v>100</v>
      </c>
      <c r="I47" s="103">
        <v>5.42132924959426</v>
      </c>
      <c r="J47" s="102">
        <v>1.9911126232051601E-2</v>
      </c>
      <c r="K47" s="73">
        <v>100</v>
      </c>
      <c r="L47" s="103">
        <v>4.5854164761315799</v>
      </c>
      <c r="M47" s="102">
        <v>0.428990275307292</v>
      </c>
      <c r="N47" s="73">
        <v>100</v>
      </c>
    </row>
    <row r="48" spans="1:15" x14ac:dyDescent="0.25">
      <c r="A48" s="87">
        <v>0.16</v>
      </c>
      <c r="B48" s="64">
        <v>250</v>
      </c>
      <c r="C48" s="101">
        <v>3.5181517314102901</v>
      </c>
      <c r="D48" s="102">
        <v>6.8195873853949304E-2</v>
      </c>
      <c r="E48" s="73">
        <v>100</v>
      </c>
      <c r="F48" s="103">
        <v>2.4005997463525799</v>
      </c>
      <c r="G48" s="102">
        <v>8.4348975381701094E-2</v>
      </c>
      <c r="H48" s="73">
        <v>100</v>
      </c>
      <c r="I48" s="103">
        <v>4.3630883865794701</v>
      </c>
      <c r="J48" s="102">
        <v>2.33078346526077E-2</v>
      </c>
      <c r="K48" s="73">
        <v>100</v>
      </c>
      <c r="L48" s="103">
        <v>4.8458469111365403</v>
      </c>
      <c r="M48" s="102">
        <v>2.9735600250899601E-2</v>
      </c>
      <c r="N48" s="73">
        <v>100</v>
      </c>
    </row>
    <row r="49" spans="1:14" x14ac:dyDescent="0.25">
      <c r="A49" s="87">
        <v>0.18</v>
      </c>
      <c r="B49" s="64">
        <v>250</v>
      </c>
      <c r="C49" s="101">
        <v>3.2569071813455199</v>
      </c>
      <c r="D49" s="102">
        <v>3.35303871380601E-2</v>
      </c>
      <c r="E49" s="73">
        <v>100</v>
      </c>
      <c r="F49" s="103">
        <v>1.9093053679026</v>
      </c>
      <c r="G49" s="102">
        <v>7.0774148194542294E-2</v>
      </c>
      <c r="H49" s="73">
        <v>100</v>
      </c>
      <c r="I49" s="103">
        <v>1.1658067341860701</v>
      </c>
      <c r="J49" s="102">
        <v>4.9363215584547399E-2</v>
      </c>
      <c r="K49" s="73">
        <v>100</v>
      </c>
      <c r="L49" s="103">
        <v>3.5859120892907499</v>
      </c>
      <c r="M49" s="102">
        <v>5.6360312271752401E-2</v>
      </c>
      <c r="N49" s="73">
        <v>100</v>
      </c>
    </row>
    <row r="50" spans="1:14" x14ac:dyDescent="0.25">
      <c r="A50" s="87">
        <v>0.2</v>
      </c>
      <c r="B50" s="64">
        <v>250</v>
      </c>
      <c r="C50" s="101">
        <v>2.05157490454503</v>
      </c>
      <c r="D50" s="102">
        <v>8.72017599105573E-2</v>
      </c>
      <c r="E50" s="73">
        <v>100</v>
      </c>
      <c r="F50" s="103">
        <v>3.9138269227163298</v>
      </c>
      <c r="G50" s="102">
        <v>0.13400560974975201</v>
      </c>
      <c r="H50" s="73">
        <v>100</v>
      </c>
      <c r="I50" s="103">
        <v>1.7159919056244199</v>
      </c>
      <c r="J50" s="102">
        <v>9.6501798709351799E-2</v>
      </c>
      <c r="K50" s="73">
        <v>100</v>
      </c>
      <c r="L50" s="103">
        <v>3.8037477327854599</v>
      </c>
      <c r="M50" s="102">
        <v>0.10130359346319701</v>
      </c>
      <c r="N50" s="73">
        <v>100</v>
      </c>
    </row>
    <row r="51" spans="1:14" x14ac:dyDescent="0.25">
      <c r="A51" s="87">
        <v>0.22</v>
      </c>
      <c r="B51" s="64">
        <v>250</v>
      </c>
      <c r="C51" s="101">
        <v>2.2625581673379198</v>
      </c>
      <c r="D51" s="102">
        <v>5.4251946033592E-2</v>
      </c>
      <c r="E51" s="73">
        <v>100</v>
      </c>
      <c r="F51" s="103">
        <v>6.9496998664456102</v>
      </c>
      <c r="G51" s="102">
        <v>0.65750295767269895</v>
      </c>
      <c r="H51" s="73">
        <v>100</v>
      </c>
      <c r="I51" s="103">
        <v>4.49877565001806</v>
      </c>
      <c r="J51" s="102">
        <v>2.56911504250051E-2</v>
      </c>
      <c r="K51" s="73">
        <v>100</v>
      </c>
      <c r="L51" s="103">
        <v>3.7754242127128599</v>
      </c>
      <c r="M51" s="102">
        <v>0.36127928360857903</v>
      </c>
      <c r="N51" s="73">
        <v>100</v>
      </c>
    </row>
    <row r="52" spans="1:14" x14ac:dyDescent="0.25">
      <c r="A52" s="87">
        <v>0.24</v>
      </c>
      <c r="B52" s="64">
        <v>250</v>
      </c>
      <c r="C52" s="101">
        <v>5.0020849005960804</v>
      </c>
      <c r="D52" s="102">
        <v>6.6270772091415103E-2</v>
      </c>
      <c r="E52" s="73">
        <v>100</v>
      </c>
      <c r="F52" s="103">
        <v>3.3686443038650302</v>
      </c>
      <c r="G52" s="102">
        <v>5.3804888015051199E-2</v>
      </c>
      <c r="H52" s="73">
        <v>100</v>
      </c>
      <c r="I52" s="103">
        <v>4.24420453766104</v>
      </c>
      <c r="J52" s="102">
        <v>0.139748307861043</v>
      </c>
      <c r="K52" s="73">
        <v>100</v>
      </c>
      <c r="L52" s="103">
        <v>2.43545113236845</v>
      </c>
      <c r="M52" s="102">
        <v>0.20407547541168</v>
      </c>
      <c r="N52" s="73">
        <v>100</v>
      </c>
    </row>
    <row r="53" spans="1:14" x14ac:dyDescent="0.25">
      <c r="A53" s="87">
        <v>0.26</v>
      </c>
      <c r="B53" s="64">
        <v>250</v>
      </c>
      <c r="C53" s="101">
        <v>5.0338770277084599</v>
      </c>
      <c r="D53" s="102">
        <v>2.9761269347940499E-2</v>
      </c>
      <c r="E53" s="73">
        <v>100</v>
      </c>
      <c r="F53" s="103">
        <v>3.2490321814347398</v>
      </c>
      <c r="G53" s="102">
        <v>4.2007173941510399E-2</v>
      </c>
      <c r="H53" s="73">
        <v>100</v>
      </c>
      <c r="I53" s="103">
        <v>2.7934310031529002</v>
      </c>
      <c r="J53" s="102">
        <v>1.55720916422253E-2</v>
      </c>
      <c r="K53" s="73">
        <v>100</v>
      </c>
      <c r="L53" s="103">
        <v>3.1490296619386098</v>
      </c>
      <c r="M53" s="102">
        <v>6.6974854876233905E-2</v>
      </c>
      <c r="N53" s="73">
        <v>100</v>
      </c>
    </row>
    <row r="54" spans="1:14" x14ac:dyDescent="0.25">
      <c r="A54" s="87">
        <v>0.28000000000000003</v>
      </c>
      <c r="B54" s="64">
        <v>250</v>
      </c>
      <c r="C54" s="101">
        <v>3.5229210519516498</v>
      </c>
      <c r="D54" s="102">
        <v>3.7208753169784801E-2</v>
      </c>
      <c r="E54" s="73">
        <v>100</v>
      </c>
      <c r="F54" s="103">
        <v>4.22505019679725</v>
      </c>
      <c r="G54" s="102">
        <v>0.160999956611556</v>
      </c>
      <c r="H54" s="73">
        <v>100</v>
      </c>
      <c r="I54" s="103">
        <v>5.11061442533373</v>
      </c>
      <c r="J54" s="102">
        <v>5.6446942784850802E-2</v>
      </c>
      <c r="K54" s="73">
        <v>100</v>
      </c>
      <c r="L54" s="103">
        <v>5.9477382523336901</v>
      </c>
      <c r="M54" s="102">
        <v>4.79585905282012E-2</v>
      </c>
      <c r="N54" s="73">
        <v>100</v>
      </c>
    </row>
    <row r="55" spans="1:14" x14ac:dyDescent="0.25">
      <c r="A55" s="87">
        <v>0.3</v>
      </c>
      <c r="B55" s="64">
        <v>250</v>
      </c>
      <c r="C55" s="101">
        <v>3.8936137309504399</v>
      </c>
      <c r="D55" s="102">
        <v>4.6961264859950801E-2</v>
      </c>
      <c r="E55" s="73">
        <v>100</v>
      </c>
      <c r="F55" s="103">
        <v>5.0150425104245597</v>
      </c>
      <c r="G55" s="102">
        <v>4.27798726384808E-2</v>
      </c>
      <c r="H55" s="73">
        <v>100</v>
      </c>
      <c r="I55" s="103">
        <v>2.3303275937424801</v>
      </c>
      <c r="J55" s="102">
        <v>0.35625781510534599</v>
      </c>
      <c r="K55" s="73">
        <v>100</v>
      </c>
      <c r="L55" s="103">
        <v>5.5038286755880304</v>
      </c>
      <c r="M55" s="102">
        <v>0.14998744262875199</v>
      </c>
      <c r="N55" s="73">
        <v>100</v>
      </c>
    </row>
    <row r="56" spans="1:14" x14ac:dyDescent="0.25">
      <c r="A56" s="87">
        <v>0.32</v>
      </c>
      <c r="B56" s="64">
        <v>250</v>
      </c>
      <c r="C56" s="101"/>
      <c r="D56" s="102"/>
      <c r="E56" s="73"/>
      <c r="F56" s="103"/>
      <c r="G56" s="102"/>
      <c r="H56" s="73"/>
      <c r="I56" s="103"/>
      <c r="J56" s="102"/>
      <c r="K56" s="73"/>
      <c r="L56" s="103"/>
      <c r="M56" s="102"/>
      <c r="N56" s="73"/>
    </row>
    <row r="57" spans="1:14" x14ac:dyDescent="0.25">
      <c r="A57" s="87">
        <v>0.34</v>
      </c>
      <c r="B57" s="64">
        <v>250</v>
      </c>
      <c r="C57" s="101"/>
      <c r="D57" s="102"/>
      <c r="E57" s="73"/>
      <c r="F57" s="103"/>
      <c r="G57" s="102"/>
      <c r="H57" s="73"/>
      <c r="I57" s="103"/>
      <c r="J57" s="102"/>
      <c r="K57" s="73"/>
      <c r="L57" s="103"/>
      <c r="M57" s="102"/>
      <c r="N57" s="73"/>
    </row>
    <row r="58" spans="1:14" x14ac:dyDescent="0.25">
      <c r="A58" s="87">
        <v>0.36</v>
      </c>
      <c r="B58" s="64">
        <v>250</v>
      </c>
      <c r="C58" s="101">
        <v>3.0661422930412399</v>
      </c>
      <c r="D58" s="102">
        <v>0.276531603455967</v>
      </c>
      <c r="E58" s="73">
        <v>100</v>
      </c>
      <c r="F58" s="103">
        <v>2.9666656684826598</v>
      </c>
      <c r="G58" s="102">
        <v>3.98048667883441E-2</v>
      </c>
      <c r="H58" s="73">
        <v>100</v>
      </c>
      <c r="I58" s="103">
        <v>2.82941160286417</v>
      </c>
      <c r="J58" s="102">
        <v>3.85018575824813E-2</v>
      </c>
      <c r="K58" s="73">
        <v>100</v>
      </c>
      <c r="L58" s="103">
        <v>4.9255041337020797</v>
      </c>
      <c r="M58" s="102">
        <v>4.3556741842036097E-2</v>
      </c>
      <c r="N58" s="73">
        <v>100</v>
      </c>
    </row>
    <row r="59" spans="1:14" x14ac:dyDescent="0.25">
      <c r="A59" s="87">
        <v>0.38</v>
      </c>
      <c r="B59" s="64">
        <v>250</v>
      </c>
      <c r="C59" s="101"/>
      <c r="D59" s="102"/>
      <c r="E59" s="73"/>
      <c r="F59" s="103"/>
      <c r="G59" s="102"/>
      <c r="H59" s="73"/>
      <c r="I59" s="103"/>
      <c r="J59" s="102"/>
      <c r="K59" s="73"/>
      <c r="L59" s="103"/>
      <c r="M59" s="102"/>
      <c r="N59" s="73"/>
    </row>
    <row r="60" spans="1:14" x14ac:dyDescent="0.25">
      <c r="A60" s="87">
        <v>0.4</v>
      </c>
      <c r="B60" s="64">
        <v>250</v>
      </c>
      <c r="C60" s="101">
        <v>5.5129757598972704</v>
      </c>
      <c r="D60" s="102">
        <v>0.10978600807587099</v>
      </c>
      <c r="E60" s="73">
        <v>100</v>
      </c>
      <c r="F60" s="103">
        <v>3.8454283368421498</v>
      </c>
      <c r="G60" s="102">
        <v>7.6660501363670003E-2</v>
      </c>
      <c r="H60" s="73">
        <v>100</v>
      </c>
      <c r="I60" s="103">
        <v>5.8020315622925596</v>
      </c>
      <c r="J60" s="102">
        <v>1.28559871893003E-2</v>
      </c>
      <c r="K60" s="73">
        <v>100</v>
      </c>
      <c r="L60" s="103">
        <v>4.2798564111850501</v>
      </c>
      <c r="M60" s="102">
        <v>1.7421793888899698E-2</v>
      </c>
      <c r="N60" s="73">
        <v>100</v>
      </c>
    </row>
    <row r="61" spans="1:14" x14ac:dyDescent="0.25">
      <c r="A61" s="87">
        <v>0.42</v>
      </c>
      <c r="B61" s="64">
        <v>250</v>
      </c>
      <c r="C61" s="101"/>
      <c r="D61" s="102"/>
      <c r="E61" s="73"/>
      <c r="F61" s="103"/>
      <c r="G61" s="102"/>
      <c r="H61" s="73"/>
      <c r="I61" s="103"/>
      <c r="J61" s="102"/>
      <c r="K61" s="73"/>
      <c r="L61" s="103"/>
      <c r="M61" s="102"/>
      <c r="N61" s="73"/>
    </row>
    <row r="62" spans="1:14" x14ac:dyDescent="0.25">
      <c r="A62" s="87">
        <v>0.44</v>
      </c>
      <c r="B62" s="64">
        <v>250</v>
      </c>
      <c r="C62" s="101">
        <v>2.1600703237899501</v>
      </c>
      <c r="D62" s="102">
        <v>0.24054620552389799</v>
      </c>
      <c r="E62" s="73">
        <v>100</v>
      </c>
      <c r="F62" s="103">
        <v>6.3203593857918303</v>
      </c>
      <c r="G62" s="102">
        <v>0.43250189283589502</v>
      </c>
      <c r="H62" s="73">
        <v>100</v>
      </c>
      <c r="I62" s="103">
        <v>6.3664115201178797</v>
      </c>
      <c r="J62" s="102">
        <v>1.52062260199472E-2</v>
      </c>
      <c r="K62" s="73">
        <v>100</v>
      </c>
      <c r="L62" s="103">
        <v>3.3824469177128802</v>
      </c>
      <c r="M62" s="102">
        <v>0.34605124393053799</v>
      </c>
      <c r="N62" s="73">
        <v>100</v>
      </c>
    </row>
    <row r="63" spans="1:14" x14ac:dyDescent="0.25">
      <c r="A63" s="87">
        <v>0.46</v>
      </c>
      <c r="B63" s="64">
        <v>250</v>
      </c>
      <c r="C63" s="101"/>
      <c r="D63" s="102"/>
      <c r="E63" s="73"/>
      <c r="F63" s="103"/>
      <c r="G63" s="102"/>
      <c r="H63" s="73"/>
      <c r="I63" s="103"/>
      <c r="J63" s="102"/>
      <c r="K63" s="73"/>
      <c r="L63" s="103"/>
      <c r="M63" s="102"/>
      <c r="N63" s="73"/>
    </row>
    <row r="64" spans="1:14" x14ac:dyDescent="0.25">
      <c r="A64" s="87">
        <v>0.48</v>
      </c>
      <c r="B64" s="64">
        <v>250</v>
      </c>
      <c r="C64" s="101"/>
      <c r="D64" s="102"/>
      <c r="E64" s="73"/>
      <c r="F64" s="103"/>
      <c r="G64" s="102"/>
      <c r="H64" s="73"/>
      <c r="I64" s="103"/>
      <c r="J64" s="102"/>
      <c r="K64" s="73"/>
      <c r="L64" s="103"/>
      <c r="M64" s="102"/>
      <c r="N64" s="73"/>
    </row>
    <row r="65" spans="1:14" x14ac:dyDescent="0.25">
      <c r="A65" s="87">
        <v>0.5</v>
      </c>
      <c r="B65" s="64">
        <v>250</v>
      </c>
      <c r="C65" s="101">
        <v>2.9319675769389</v>
      </c>
      <c r="D65" s="102">
        <v>1.26772728854244E-2</v>
      </c>
      <c r="E65" s="73">
        <v>100</v>
      </c>
      <c r="F65" s="103">
        <v>4.1087822254036999</v>
      </c>
      <c r="G65" s="102">
        <v>3.8678851223137599E-2</v>
      </c>
      <c r="H65" s="73">
        <v>100</v>
      </c>
      <c r="I65" s="103">
        <v>3.9827953040899202</v>
      </c>
      <c r="J65" s="102">
        <v>6.0486132793701602E-2</v>
      </c>
      <c r="K65" s="73">
        <v>100</v>
      </c>
      <c r="L65" s="103">
        <v>2.7764920766277799</v>
      </c>
      <c r="M65" s="102">
        <v>4.0655993248901699E-2</v>
      </c>
      <c r="N65" s="73">
        <v>100</v>
      </c>
    </row>
    <row r="66" spans="1:14" x14ac:dyDescent="0.25">
      <c r="A66" s="87">
        <v>0.52</v>
      </c>
      <c r="B66" s="64">
        <v>250</v>
      </c>
      <c r="C66" s="101"/>
      <c r="D66" s="102"/>
      <c r="E66" s="73"/>
      <c r="F66" s="103">
        <v>0</v>
      </c>
      <c r="G66" s="102"/>
      <c r="H66" s="73"/>
      <c r="I66" s="103"/>
      <c r="J66" s="102"/>
      <c r="K66" s="73"/>
      <c r="L66" s="103"/>
      <c r="M66" s="102"/>
      <c r="N66" s="73"/>
    </row>
    <row r="67" spans="1:14" x14ac:dyDescent="0.25">
      <c r="A67" s="87">
        <v>0.55000000000000004</v>
      </c>
      <c r="B67" s="64">
        <v>250</v>
      </c>
      <c r="C67" s="101">
        <v>2.6586202385991702</v>
      </c>
      <c r="D67" s="102">
        <v>0.110163689122294</v>
      </c>
      <c r="E67" s="73">
        <v>100</v>
      </c>
      <c r="F67" s="103">
        <v>4.2378825486931202</v>
      </c>
      <c r="G67" s="102">
        <v>2.3711235271554901E-2</v>
      </c>
      <c r="H67" s="73">
        <v>100</v>
      </c>
      <c r="I67" s="103">
        <v>3.35587316877004</v>
      </c>
      <c r="J67" s="102">
        <v>9.8930325522722601E-2</v>
      </c>
      <c r="K67" s="73">
        <v>100</v>
      </c>
      <c r="L67" s="103">
        <v>7.3418525890037101</v>
      </c>
      <c r="M67" s="102">
        <v>0.118273107313198</v>
      </c>
      <c r="N67" s="73">
        <v>100</v>
      </c>
    </row>
    <row r="68" spans="1:14" x14ac:dyDescent="0.25">
      <c r="A68" s="87">
        <v>0.6</v>
      </c>
      <c r="B68" s="64">
        <v>250</v>
      </c>
      <c r="C68" s="101">
        <v>5.5045277172180498</v>
      </c>
      <c r="D68" s="102">
        <v>4.9947034385190998E-2</v>
      </c>
      <c r="E68" s="73">
        <v>100</v>
      </c>
      <c r="F68" s="103">
        <v>2.8675108833776002</v>
      </c>
      <c r="G68" s="102">
        <v>2.06999132155005E-2</v>
      </c>
      <c r="H68" s="73">
        <v>100</v>
      </c>
      <c r="I68" s="103">
        <v>12.5574812785046</v>
      </c>
      <c r="J68" s="102">
        <v>9.0490765831306205E-2</v>
      </c>
      <c r="K68" s="73">
        <v>100</v>
      </c>
      <c r="L68" s="103">
        <v>5.8365923914859303</v>
      </c>
      <c r="M68" s="102">
        <v>3.6461825768796502E-2</v>
      </c>
      <c r="N68" s="73">
        <v>100</v>
      </c>
    </row>
    <row r="69" spans="1:14" x14ac:dyDescent="0.25">
      <c r="A69" s="87">
        <v>0.65</v>
      </c>
      <c r="B69" s="64">
        <v>250</v>
      </c>
      <c r="C69" s="101">
        <v>5.1224485849474304</v>
      </c>
      <c r="D69" s="102">
        <v>0.40904162671501398</v>
      </c>
      <c r="E69" s="73">
        <v>100</v>
      </c>
      <c r="F69" s="103">
        <v>5.1294912927517</v>
      </c>
      <c r="G69" s="102">
        <v>8.06393254184741E-3</v>
      </c>
      <c r="H69" s="73">
        <v>100</v>
      </c>
      <c r="I69" s="103">
        <v>9.8562770855448392</v>
      </c>
      <c r="J69" s="102">
        <v>0.77420330477503896</v>
      </c>
      <c r="K69" s="73">
        <v>100</v>
      </c>
      <c r="L69" s="103">
        <v>24.8934064162239</v>
      </c>
      <c r="M69" s="102">
        <v>1.13164898852403</v>
      </c>
      <c r="N69" s="73">
        <v>100</v>
      </c>
    </row>
    <row r="70" spans="1:14" x14ac:dyDescent="0.25">
      <c r="A70" s="87">
        <v>0.7</v>
      </c>
      <c r="B70" s="64">
        <v>250</v>
      </c>
      <c r="C70" s="101">
        <v>4.1660915681845401</v>
      </c>
      <c r="D70" s="102">
        <v>4.7366926428782201E-2</v>
      </c>
      <c r="E70" s="73">
        <v>100</v>
      </c>
      <c r="F70" s="103">
        <v>22.800724235197901</v>
      </c>
      <c r="G70" s="102">
        <v>0.73491788294040095</v>
      </c>
      <c r="H70" s="73">
        <v>100</v>
      </c>
      <c r="I70" s="103">
        <v>9.5456695180692694</v>
      </c>
      <c r="J70" s="102">
        <v>1.5684318619812101</v>
      </c>
      <c r="K70" s="73">
        <v>100</v>
      </c>
      <c r="L70" s="103">
        <v>26.028591201803899</v>
      </c>
      <c r="M70" s="102">
        <v>2.25385220858348</v>
      </c>
      <c r="N70" s="73">
        <v>100</v>
      </c>
    </row>
    <row r="71" spans="1:14" x14ac:dyDescent="0.25">
      <c r="A71" s="87">
        <v>0.75</v>
      </c>
      <c r="B71" s="64">
        <v>250</v>
      </c>
      <c r="C71" s="101">
        <v>24.81524461543</v>
      </c>
      <c r="D71" s="102">
        <v>0.61184842549730301</v>
      </c>
      <c r="E71" s="73">
        <v>100</v>
      </c>
      <c r="F71" s="103">
        <v>33.089649255258003</v>
      </c>
      <c r="G71" s="102">
        <v>2.1442834779448301</v>
      </c>
      <c r="H71" s="73">
        <v>100</v>
      </c>
      <c r="I71" s="103">
        <v>11.4938965985462</v>
      </c>
      <c r="J71" s="102">
        <v>0.69656496791580103</v>
      </c>
      <c r="K71" s="73">
        <v>100</v>
      </c>
      <c r="L71" s="103">
        <v>20.571621507408</v>
      </c>
      <c r="M71" s="102">
        <v>0.84380206695808002</v>
      </c>
      <c r="N71" s="73">
        <v>95</v>
      </c>
    </row>
    <row r="72" spans="1:14" x14ac:dyDescent="0.25">
      <c r="A72" s="91">
        <v>0.8</v>
      </c>
      <c r="B72" s="104">
        <v>250</v>
      </c>
      <c r="C72" s="105">
        <v>19.987215995351502</v>
      </c>
      <c r="D72" s="106">
        <v>2.8190711503446502</v>
      </c>
      <c r="E72" s="92">
        <v>100</v>
      </c>
      <c r="F72" s="107">
        <v>43.140895211325201</v>
      </c>
      <c r="G72" s="106">
        <v>3.16263315093929</v>
      </c>
      <c r="H72" s="92">
        <v>100</v>
      </c>
      <c r="I72" s="107">
        <v>12.787814794297599</v>
      </c>
      <c r="J72" s="106">
        <v>0.65127249483424499</v>
      </c>
      <c r="K72" s="92">
        <v>100</v>
      </c>
      <c r="L72" s="107">
        <v>28.801094290022998</v>
      </c>
      <c r="M72" s="106">
        <v>1.91022291885081</v>
      </c>
      <c r="N72" s="92">
        <v>100</v>
      </c>
    </row>
    <row r="76" spans="1:14" x14ac:dyDescent="0.25">
      <c r="A76" s="62" t="s">
        <v>72</v>
      </c>
      <c r="E76" t="s">
        <v>276</v>
      </c>
      <c r="F76" t="s">
        <v>19</v>
      </c>
      <c r="G76" t="s">
        <v>74</v>
      </c>
    </row>
    <row r="77" spans="1:14" x14ac:dyDescent="0.25">
      <c r="C77" s="3" t="s">
        <v>109</v>
      </c>
      <c r="D77" s="3"/>
      <c r="E77" s="3"/>
      <c r="F77" s="2" t="s">
        <v>110</v>
      </c>
      <c r="G77" s="2"/>
      <c r="H77" s="2"/>
      <c r="I77" s="3" t="s">
        <v>111</v>
      </c>
      <c r="J77" s="3"/>
      <c r="K77" s="3"/>
      <c r="L77" s="3" t="s">
        <v>112</v>
      </c>
      <c r="M77" s="3"/>
      <c r="N77" s="3"/>
    </row>
    <row r="78" spans="1:14" x14ac:dyDescent="0.25">
      <c r="A78" s="49" t="s">
        <v>277</v>
      </c>
      <c r="B78" s="14" t="s">
        <v>57</v>
      </c>
      <c r="C78" s="65" t="s">
        <v>31</v>
      </c>
      <c r="D78" s="67" t="s">
        <v>29</v>
      </c>
      <c r="E78" s="81" t="s">
        <v>113</v>
      </c>
      <c r="F78" s="65" t="s">
        <v>31</v>
      </c>
      <c r="G78" s="67" t="s">
        <v>29</v>
      </c>
      <c r="H78" s="81" t="s">
        <v>113</v>
      </c>
      <c r="I78" s="65" t="s">
        <v>31</v>
      </c>
      <c r="J78" s="67" t="s">
        <v>29</v>
      </c>
      <c r="K78" s="81" t="s">
        <v>113</v>
      </c>
      <c r="L78" s="65" t="s">
        <v>31</v>
      </c>
      <c r="M78" s="67" t="s">
        <v>29</v>
      </c>
      <c r="N78" s="82" t="s">
        <v>113</v>
      </c>
    </row>
    <row r="79" spans="1:14" x14ac:dyDescent="0.25">
      <c r="A79" s="108">
        <v>70</v>
      </c>
      <c r="B79" s="71">
        <v>250</v>
      </c>
      <c r="C79" s="84"/>
      <c r="D79" s="109"/>
      <c r="E79" s="97"/>
      <c r="F79" s="84"/>
      <c r="G79" s="109"/>
      <c r="H79" s="71"/>
      <c r="I79" s="84"/>
      <c r="J79" s="109"/>
      <c r="K79" s="97"/>
      <c r="L79" s="84"/>
      <c r="M79" s="109"/>
      <c r="N79" s="109"/>
    </row>
    <row r="80" spans="1:14" x14ac:dyDescent="0.25">
      <c r="A80" s="110">
        <v>67</v>
      </c>
      <c r="B80" s="73">
        <v>250</v>
      </c>
      <c r="C80" s="88"/>
      <c r="D80" s="111"/>
      <c r="E80" s="64"/>
      <c r="F80" s="88"/>
      <c r="G80" s="111"/>
      <c r="H80" s="73"/>
      <c r="I80" s="88"/>
      <c r="J80" s="111"/>
      <c r="K80" s="64"/>
      <c r="L80" s="88"/>
      <c r="M80" s="111"/>
      <c r="N80" s="111"/>
    </row>
    <row r="81" spans="1:14" x14ac:dyDescent="0.25">
      <c r="A81" s="110">
        <v>64</v>
      </c>
      <c r="B81" s="73">
        <v>250</v>
      </c>
      <c r="C81" s="88"/>
      <c r="D81" s="111"/>
      <c r="E81" s="64"/>
      <c r="F81" s="88"/>
      <c r="G81" s="111"/>
      <c r="H81" s="73"/>
      <c r="I81" s="88"/>
      <c r="J81" s="111"/>
      <c r="K81" s="64"/>
      <c r="L81" s="88"/>
      <c r="M81" s="111"/>
      <c r="N81" s="111"/>
    </row>
    <row r="82" spans="1:14" x14ac:dyDescent="0.25">
      <c r="A82" s="110">
        <v>61</v>
      </c>
      <c r="B82" s="73">
        <v>250</v>
      </c>
      <c r="C82" s="88"/>
      <c r="D82" s="111"/>
      <c r="E82" s="64"/>
      <c r="F82" s="88"/>
      <c r="G82" s="111"/>
      <c r="H82" s="73"/>
      <c r="I82" s="88"/>
      <c r="J82" s="111"/>
      <c r="K82" s="64"/>
      <c r="L82" s="88"/>
      <c r="M82" s="111"/>
      <c r="N82" s="111"/>
    </row>
    <row r="83" spans="1:14" x14ac:dyDescent="0.25">
      <c r="A83" s="110">
        <v>58</v>
      </c>
      <c r="B83" s="73">
        <v>250</v>
      </c>
      <c r="C83" s="88"/>
      <c r="D83" s="111"/>
      <c r="E83" s="64"/>
      <c r="F83" s="88"/>
      <c r="G83" s="111"/>
      <c r="H83" s="73"/>
      <c r="I83" s="88"/>
      <c r="J83" s="111"/>
      <c r="K83" s="64"/>
      <c r="L83" s="88"/>
      <c r="M83" s="111"/>
      <c r="N83" s="111"/>
    </row>
    <row r="84" spans="1:14" x14ac:dyDescent="0.25">
      <c r="A84" s="110">
        <v>55</v>
      </c>
      <c r="B84" s="73">
        <v>250</v>
      </c>
      <c r="C84" s="88"/>
      <c r="D84" s="111"/>
      <c r="E84" s="64"/>
      <c r="F84" s="88"/>
      <c r="G84" s="111"/>
      <c r="H84" s="73"/>
      <c r="I84" s="88"/>
      <c r="J84" s="111"/>
      <c r="K84" s="64"/>
      <c r="L84" s="88"/>
      <c r="M84" s="111"/>
      <c r="N84" s="111"/>
    </row>
    <row r="85" spans="1:14" x14ac:dyDescent="0.25">
      <c r="A85" s="110">
        <v>52</v>
      </c>
      <c r="B85" s="73">
        <v>250</v>
      </c>
      <c r="C85" s="88"/>
      <c r="D85" s="111"/>
      <c r="E85" s="64"/>
      <c r="F85" s="88"/>
      <c r="G85" s="111"/>
      <c r="H85" s="73"/>
      <c r="I85" s="88"/>
      <c r="J85" s="111"/>
      <c r="K85" s="64"/>
      <c r="L85" s="88"/>
      <c r="M85" s="111"/>
      <c r="N85" s="111"/>
    </row>
    <row r="86" spans="1:14" x14ac:dyDescent="0.25">
      <c r="A86" s="110">
        <v>49</v>
      </c>
      <c r="B86" s="73">
        <v>250</v>
      </c>
      <c r="C86" s="101">
        <v>1.0716419882669901</v>
      </c>
      <c r="D86" s="112">
        <v>7.7255569227152404E-2</v>
      </c>
      <c r="E86" s="64">
        <v>100</v>
      </c>
      <c r="F86" s="88"/>
      <c r="G86" s="111"/>
      <c r="H86" s="51"/>
      <c r="I86" s="88"/>
      <c r="J86" s="111"/>
      <c r="K86" s="64"/>
      <c r="L86" s="88"/>
      <c r="M86" s="111"/>
      <c r="N86" s="111"/>
    </row>
    <row r="87" spans="1:14" x14ac:dyDescent="0.25">
      <c r="A87" s="110">
        <v>46</v>
      </c>
      <c r="B87" s="73">
        <v>250</v>
      </c>
      <c r="C87" s="101">
        <v>0.72277315735714098</v>
      </c>
      <c r="D87" s="112">
        <v>0.13688690531716999</v>
      </c>
      <c r="E87" s="64">
        <v>100</v>
      </c>
      <c r="F87" s="101">
        <v>1.0697215979269701</v>
      </c>
      <c r="G87" s="112">
        <v>0.13478914680523901</v>
      </c>
      <c r="H87" s="73">
        <v>100</v>
      </c>
      <c r="I87" s="101">
        <v>2.57738453761131</v>
      </c>
      <c r="J87" s="112">
        <v>0.120738973343561</v>
      </c>
      <c r="K87" s="64">
        <v>100</v>
      </c>
      <c r="L87" s="101">
        <v>1.33797608840117</v>
      </c>
      <c r="M87" s="112">
        <v>0.112042220117875</v>
      </c>
      <c r="N87" s="111">
        <v>100</v>
      </c>
    </row>
    <row r="88" spans="1:14" x14ac:dyDescent="0.25">
      <c r="A88" s="110">
        <v>43</v>
      </c>
      <c r="B88" s="73">
        <v>250</v>
      </c>
      <c r="C88" s="101">
        <v>2.5011939816731101</v>
      </c>
      <c r="D88" s="112">
        <v>6.9309470343125207E-2</v>
      </c>
      <c r="E88" s="64">
        <v>100</v>
      </c>
      <c r="F88" s="101">
        <v>2.3713197974057199</v>
      </c>
      <c r="G88" s="112">
        <v>6.90978753932147E-2</v>
      </c>
      <c r="H88" s="73">
        <v>100</v>
      </c>
      <c r="I88" s="101">
        <v>3.0250524952523601</v>
      </c>
      <c r="J88" s="112">
        <v>8.6647152757478502E-2</v>
      </c>
      <c r="K88" s="64">
        <v>100</v>
      </c>
      <c r="L88" s="101">
        <v>3.26618795474787</v>
      </c>
      <c r="M88" s="112">
        <v>4.4279034887484303E-2</v>
      </c>
      <c r="N88" s="111">
        <v>100</v>
      </c>
    </row>
    <row r="89" spans="1:14" x14ac:dyDescent="0.25">
      <c r="A89" s="110">
        <v>40</v>
      </c>
      <c r="B89" s="73">
        <v>250</v>
      </c>
      <c r="C89" s="101">
        <v>1.29044132192516</v>
      </c>
      <c r="D89" s="112">
        <v>5.3316515334082902E-2</v>
      </c>
      <c r="E89" s="64">
        <v>100</v>
      </c>
      <c r="F89" s="101">
        <v>0.32160187324067002</v>
      </c>
      <c r="G89" s="112">
        <v>0</v>
      </c>
      <c r="H89" s="73">
        <v>100</v>
      </c>
      <c r="I89" s="101">
        <v>0.81993518204343896</v>
      </c>
      <c r="J89" s="112">
        <v>5.9064123255080501E-2</v>
      </c>
      <c r="K89" s="64">
        <v>100</v>
      </c>
      <c r="L89" s="101">
        <v>0.55216519859484303</v>
      </c>
      <c r="M89" s="112">
        <v>2.8536339365599801E-2</v>
      </c>
      <c r="N89" s="111">
        <v>100</v>
      </c>
    </row>
    <row r="90" spans="1:14" x14ac:dyDescent="0.25">
      <c r="A90" s="110">
        <v>37</v>
      </c>
      <c r="B90" s="73">
        <v>250</v>
      </c>
      <c r="C90" s="101">
        <v>2.2235995801341701</v>
      </c>
      <c r="D90" s="112">
        <v>0.120371715252012</v>
      </c>
      <c r="E90" s="64">
        <v>100</v>
      </c>
      <c r="F90" s="101">
        <v>2.01772082840625</v>
      </c>
      <c r="G90" s="112">
        <v>0.13093416145707301</v>
      </c>
      <c r="H90" s="73">
        <v>100</v>
      </c>
      <c r="I90" s="101">
        <v>2.40736224680438</v>
      </c>
      <c r="J90" s="112">
        <v>8.9849256414990405E-2</v>
      </c>
      <c r="K90" s="64">
        <v>100</v>
      </c>
      <c r="L90" s="101">
        <v>1.8250844622626099</v>
      </c>
      <c r="M90" s="112">
        <v>5.7791759775702202E-2</v>
      </c>
      <c r="N90" s="111">
        <v>100</v>
      </c>
    </row>
    <row r="91" spans="1:14" x14ac:dyDescent="0.25">
      <c r="A91" s="110">
        <v>34</v>
      </c>
      <c r="B91" s="73">
        <v>250</v>
      </c>
      <c r="C91" s="101">
        <v>2.9765335148746499</v>
      </c>
      <c r="D91" s="112">
        <v>0.16772776784679</v>
      </c>
      <c r="E91" s="64">
        <v>100</v>
      </c>
      <c r="F91" s="101">
        <v>2.21590730536925</v>
      </c>
      <c r="G91" s="112">
        <v>0.12455878518175401</v>
      </c>
      <c r="H91" s="73">
        <v>100</v>
      </c>
      <c r="I91" s="101">
        <v>3.1140655800697998</v>
      </c>
      <c r="J91" s="112">
        <v>0.13667727459087001</v>
      </c>
      <c r="K91" s="64">
        <v>85</v>
      </c>
      <c r="L91" s="101">
        <v>2.24399181793726</v>
      </c>
      <c r="M91" s="112">
        <v>9.0236433635405996E-2</v>
      </c>
      <c r="N91" s="111">
        <v>95</v>
      </c>
    </row>
    <row r="92" spans="1:14" x14ac:dyDescent="0.25">
      <c r="A92" s="110">
        <v>31</v>
      </c>
      <c r="B92" s="73">
        <v>250</v>
      </c>
      <c r="C92" s="101">
        <v>2.3500954235331899</v>
      </c>
      <c r="D92" s="112">
        <v>0.13224329703691401</v>
      </c>
      <c r="E92" s="64">
        <v>100</v>
      </c>
      <c r="F92" s="101">
        <v>3.5619295216389899</v>
      </c>
      <c r="G92" s="112">
        <v>0.13185657804949399</v>
      </c>
      <c r="H92" s="73">
        <v>90</v>
      </c>
      <c r="I92" s="101">
        <v>1.8287050980720501</v>
      </c>
      <c r="J92" s="112">
        <v>0.10712219037614</v>
      </c>
      <c r="K92" s="64">
        <v>85</v>
      </c>
      <c r="L92" s="101">
        <v>1.7611180141202201</v>
      </c>
      <c r="M92" s="112">
        <v>0.140383499568522</v>
      </c>
      <c r="N92" s="111">
        <v>95</v>
      </c>
    </row>
    <row r="93" spans="1:14" x14ac:dyDescent="0.25">
      <c r="A93" s="110">
        <v>28</v>
      </c>
      <c r="B93" s="73">
        <v>250</v>
      </c>
      <c r="C93" s="101">
        <v>2.7825969601334402</v>
      </c>
      <c r="D93" s="112">
        <v>0.19325693526129001</v>
      </c>
      <c r="E93" s="64">
        <v>80</v>
      </c>
      <c r="F93" s="101">
        <v>4.6220742940000203</v>
      </c>
      <c r="G93" s="112">
        <v>0.63643556781519095</v>
      </c>
      <c r="H93" s="73">
        <v>80</v>
      </c>
      <c r="I93" s="101">
        <v>2.1972484005901101</v>
      </c>
      <c r="J93" s="112">
        <v>0.13328072588751699</v>
      </c>
      <c r="K93" s="64">
        <v>80</v>
      </c>
      <c r="L93" s="101">
        <v>4.1852175554273199</v>
      </c>
      <c r="M93" s="112">
        <v>0.45114071179613102</v>
      </c>
      <c r="N93" s="111">
        <v>60</v>
      </c>
    </row>
    <row r="94" spans="1:14" x14ac:dyDescent="0.25">
      <c r="A94" s="110">
        <v>25</v>
      </c>
      <c r="B94" s="73">
        <v>250</v>
      </c>
      <c r="C94" s="101">
        <v>6.8653497508604397</v>
      </c>
      <c r="D94" s="112">
        <v>0.23792474226372001</v>
      </c>
      <c r="E94" s="64">
        <v>60</v>
      </c>
      <c r="F94" s="101">
        <v>3.5159793380444002</v>
      </c>
      <c r="G94" s="112">
        <v>0.12640970301687199</v>
      </c>
      <c r="H94" s="73">
        <v>70</v>
      </c>
      <c r="I94" s="101">
        <v>4.6563897068832301</v>
      </c>
      <c r="J94" s="112">
        <v>0.26581784239402001</v>
      </c>
      <c r="K94" s="64">
        <v>60</v>
      </c>
      <c r="L94" s="101">
        <v>5.1279675927254598</v>
      </c>
      <c r="M94" s="112">
        <v>0.246829510728239</v>
      </c>
      <c r="N94" s="111">
        <v>50</v>
      </c>
    </row>
    <row r="95" spans="1:14" x14ac:dyDescent="0.25">
      <c r="A95" s="110">
        <v>22</v>
      </c>
      <c r="B95" s="73">
        <v>250</v>
      </c>
      <c r="C95" s="101">
        <v>3.1834188769529499</v>
      </c>
      <c r="D95" s="112">
        <v>0.17490210990900201</v>
      </c>
      <c r="E95" s="64">
        <v>70</v>
      </c>
      <c r="F95" s="101">
        <v>1.86192878644619</v>
      </c>
      <c r="G95" s="112">
        <v>0.50265834342548199</v>
      </c>
      <c r="H95" s="73">
        <v>65</v>
      </c>
      <c r="I95" s="101">
        <v>3.3302822356360302</v>
      </c>
      <c r="J95" s="112">
        <v>0.32179603717843203</v>
      </c>
      <c r="K95" s="64">
        <v>55</v>
      </c>
      <c r="L95" s="101">
        <v>1.8713405255345701</v>
      </c>
      <c r="M95" s="112">
        <v>0.18278683103722401</v>
      </c>
      <c r="N95" s="111">
        <v>50</v>
      </c>
    </row>
    <row r="96" spans="1:14" x14ac:dyDescent="0.25">
      <c r="A96" s="110">
        <v>19</v>
      </c>
      <c r="B96" s="73">
        <v>250</v>
      </c>
      <c r="C96" s="101">
        <v>2.5096454667963499</v>
      </c>
      <c r="D96" s="112">
        <v>0.79505444519775703</v>
      </c>
      <c r="E96" s="64">
        <v>10</v>
      </c>
      <c r="F96" s="101">
        <v>2.9473071578932499</v>
      </c>
      <c r="G96" s="112">
        <v>4.8878856883850998E-2</v>
      </c>
      <c r="H96" s="73">
        <v>10</v>
      </c>
      <c r="I96" s="101">
        <v>5.3575490358560103</v>
      </c>
      <c r="J96" s="112">
        <v>1.69734069888237</v>
      </c>
      <c r="K96" s="64">
        <v>40</v>
      </c>
      <c r="L96" s="101">
        <v>6.1415289894479503</v>
      </c>
      <c r="M96" s="112">
        <v>0.96375396801792201</v>
      </c>
      <c r="N96" s="111">
        <v>30</v>
      </c>
    </row>
    <row r="97" spans="1:14" x14ac:dyDescent="0.25">
      <c r="A97" s="113">
        <v>16</v>
      </c>
      <c r="B97" s="92">
        <v>250</v>
      </c>
      <c r="C97" s="105">
        <v>3.5097245528753902</v>
      </c>
      <c r="D97" s="114">
        <v>2.17069842834051</v>
      </c>
      <c r="E97" s="104">
        <v>5</v>
      </c>
      <c r="F97" s="105">
        <v>2.2580041508495299</v>
      </c>
      <c r="G97" s="114">
        <v>0.36137269867400101</v>
      </c>
      <c r="H97" s="92">
        <v>25</v>
      </c>
      <c r="I97" s="105">
        <v>3.7067669577495601</v>
      </c>
      <c r="J97" s="114">
        <v>1.17069842834051</v>
      </c>
      <c r="K97" s="104">
        <v>5</v>
      </c>
      <c r="L97" s="105">
        <v>1.8217588944862599</v>
      </c>
      <c r="M97" s="114">
        <v>0.49385708586526</v>
      </c>
      <c r="N97" s="115">
        <v>10</v>
      </c>
    </row>
    <row r="101" spans="1:14" x14ac:dyDescent="0.25">
      <c r="A101" s="62" t="s">
        <v>278</v>
      </c>
      <c r="C101" t="s">
        <v>279</v>
      </c>
      <c r="E101" t="s">
        <v>276</v>
      </c>
      <c r="F101" t="s">
        <v>19</v>
      </c>
    </row>
    <row r="102" spans="1:14" x14ac:dyDescent="0.25">
      <c r="C102" s="3" t="s">
        <v>109</v>
      </c>
      <c r="D102" s="3"/>
      <c r="E102" s="3"/>
      <c r="F102" s="2" t="s">
        <v>110</v>
      </c>
      <c r="G102" s="2"/>
      <c r="H102" s="2"/>
      <c r="I102" s="3" t="s">
        <v>111</v>
      </c>
      <c r="J102" s="3"/>
      <c r="K102" s="3"/>
      <c r="L102" s="3" t="s">
        <v>112</v>
      </c>
      <c r="M102" s="3"/>
      <c r="N102" s="3"/>
    </row>
    <row r="103" spans="1:14" x14ac:dyDescent="0.25">
      <c r="A103" s="49" t="s">
        <v>278</v>
      </c>
      <c r="B103" s="14" t="s">
        <v>57</v>
      </c>
      <c r="C103" s="65" t="s">
        <v>31</v>
      </c>
      <c r="D103" s="67" t="s">
        <v>29</v>
      </c>
      <c r="E103" s="81" t="s">
        <v>113</v>
      </c>
      <c r="F103" s="65" t="s">
        <v>31</v>
      </c>
      <c r="G103" s="67" t="s">
        <v>29</v>
      </c>
      <c r="H103" s="81" t="s">
        <v>113</v>
      </c>
      <c r="I103" s="65" t="s">
        <v>31</v>
      </c>
      <c r="J103" s="67" t="s">
        <v>29</v>
      </c>
      <c r="K103" s="81" t="s">
        <v>113</v>
      </c>
      <c r="L103" s="65" t="s">
        <v>31</v>
      </c>
      <c r="M103" s="67" t="s">
        <v>29</v>
      </c>
      <c r="N103" s="82" t="s">
        <v>113</v>
      </c>
    </row>
    <row r="104" spans="1:14" x14ac:dyDescent="0.25">
      <c r="A104" s="116">
        <v>0</v>
      </c>
      <c r="B104" s="71">
        <v>250</v>
      </c>
      <c r="C104" s="109" t="s">
        <v>280</v>
      </c>
      <c r="D104" s="71" t="s">
        <v>281</v>
      </c>
      <c r="E104" s="71">
        <v>100</v>
      </c>
      <c r="F104" s="71" t="s">
        <v>282</v>
      </c>
      <c r="G104" s="71" t="s">
        <v>143</v>
      </c>
      <c r="H104" s="71">
        <v>100</v>
      </c>
      <c r="I104" s="71" t="s">
        <v>283</v>
      </c>
      <c r="J104" s="71" t="s">
        <v>143</v>
      </c>
      <c r="K104" s="71">
        <v>100</v>
      </c>
      <c r="L104" s="71" t="s">
        <v>284</v>
      </c>
      <c r="M104" s="71" t="s">
        <v>285</v>
      </c>
      <c r="N104" s="71">
        <v>100</v>
      </c>
    </row>
    <row r="105" spans="1:14" x14ac:dyDescent="0.25">
      <c r="A105" s="117">
        <v>5</v>
      </c>
      <c r="B105" s="73">
        <v>250</v>
      </c>
      <c r="C105" s="111" t="s">
        <v>286</v>
      </c>
      <c r="D105" s="73" t="s">
        <v>287</v>
      </c>
      <c r="E105" s="73">
        <v>100</v>
      </c>
      <c r="F105" s="73" t="s">
        <v>288</v>
      </c>
      <c r="G105" s="73" t="s">
        <v>289</v>
      </c>
      <c r="H105" s="73">
        <v>100</v>
      </c>
      <c r="I105" s="73" t="s">
        <v>290</v>
      </c>
      <c r="J105" s="73" t="s">
        <v>291</v>
      </c>
      <c r="K105" s="73">
        <v>100</v>
      </c>
      <c r="L105" s="73" t="s">
        <v>292</v>
      </c>
      <c r="M105" s="73" t="s">
        <v>281</v>
      </c>
      <c r="N105" s="73">
        <v>100</v>
      </c>
    </row>
    <row r="106" spans="1:14" x14ac:dyDescent="0.25">
      <c r="A106" s="117">
        <v>8</v>
      </c>
      <c r="B106" s="73">
        <v>250</v>
      </c>
      <c r="C106" s="111" t="s">
        <v>293</v>
      </c>
      <c r="D106" s="73" t="s">
        <v>294</v>
      </c>
      <c r="E106" s="73">
        <v>100</v>
      </c>
      <c r="F106" s="73" t="s">
        <v>295</v>
      </c>
      <c r="G106" s="73" t="s">
        <v>296</v>
      </c>
      <c r="H106" s="73">
        <v>100</v>
      </c>
      <c r="I106" s="73" t="s">
        <v>297</v>
      </c>
      <c r="J106" s="73" t="s">
        <v>115</v>
      </c>
      <c r="K106" s="73">
        <v>100</v>
      </c>
      <c r="L106" s="73" t="s">
        <v>298</v>
      </c>
      <c r="M106" s="73" t="s">
        <v>291</v>
      </c>
      <c r="N106" s="73">
        <v>100</v>
      </c>
    </row>
    <row r="107" spans="1:14" x14ac:dyDescent="0.25">
      <c r="A107" s="117">
        <v>17</v>
      </c>
      <c r="B107" s="73">
        <v>250</v>
      </c>
      <c r="C107" s="111" t="s">
        <v>299</v>
      </c>
      <c r="D107" s="73" t="s">
        <v>300</v>
      </c>
      <c r="E107" s="73">
        <v>100</v>
      </c>
      <c r="F107" s="73" t="s">
        <v>301</v>
      </c>
      <c r="G107" s="73" t="s">
        <v>302</v>
      </c>
      <c r="H107" s="73">
        <v>100</v>
      </c>
      <c r="I107" s="73" t="s">
        <v>303</v>
      </c>
      <c r="J107" s="73" t="s">
        <v>291</v>
      </c>
      <c r="K107" s="73">
        <v>100</v>
      </c>
      <c r="L107" s="73" t="s">
        <v>304</v>
      </c>
      <c r="M107" s="73" t="s">
        <v>134</v>
      </c>
      <c r="N107" s="73">
        <v>100</v>
      </c>
    </row>
    <row r="108" spans="1:14" x14ac:dyDescent="0.25">
      <c r="A108" s="118">
        <v>37</v>
      </c>
      <c r="B108" s="73">
        <v>250</v>
      </c>
      <c r="C108" s="111" t="s">
        <v>305</v>
      </c>
      <c r="D108" s="73" t="s">
        <v>306</v>
      </c>
      <c r="E108" s="73">
        <v>100</v>
      </c>
      <c r="F108" s="73" t="s">
        <v>307</v>
      </c>
      <c r="G108" s="73" t="s">
        <v>308</v>
      </c>
      <c r="H108" s="73">
        <v>100</v>
      </c>
      <c r="I108" s="73" t="s">
        <v>309</v>
      </c>
      <c r="J108" s="73" t="s">
        <v>310</v>
      </c>
      <c r="K108" s="73">
        <v>100</v>
      </c>
      <c r="L108" s="73" t="s">
        <v>311</v>
      </c>
      <c r="M108" s="73" t="s">
        <v>312</v>
      </c>
      <c r="N108" s="73">
        <v>100</v>
      </c>
    </row>
    <row r="109" spans="1:14" x14ac:dyDescent="0.25">
      <c r="A109" s="118">
        <v>43</v>
      </c>
      <c r="B109" s="73">
        <v>250</v>
      </c>
      <c r="C109" s="111" t="s">
        <v>313</v>
      </c>
      <c r="D109" s="73" t="s">
        <v>314</v>
      </c>
      <c r="E109" s="73">
        <v>90</v>
      </c>
      <c r="F109" s="73" t="s">
        <v>315</v>
      </c>
      <c r="G109" s="73" t="s">
        <v>316</v>
      </c>
      <c r="H109" s="73">
        <v>26</v>
      </c>
      <c r="I109" s="73" t="s">
        <v>317</v>
      </c>
      <c r="J109" s="73" t="s">
        <v>318</v>
      </c>
      <c r="K109" s="73">
        <v>92</v>
      </c>
      <c r="L109" s="73" t="s">
        <v>319</v>
      </c>
      <c r="M109" s="73" t="s">
        <v>320</v>
      </c>
      <c r="N109" s="73">
        <v>92</v>
      </c>
    </row>
    <row r="110" spans="1:14" x14ac:dyDescent="0.25">
      <c r="A110" s="118">
        <v>45</v>
      </c>
      <c r="B110" s="73">
        <v>250</v>
      </c>
      <c r="C110" s="111" t="s">
        <v>321</v>
      </c>
      <c r="D110" s="73" t="s">
        <v>322</v>
      </c>
      <c r="E110" s="73">
        <v>18</v>
      </c>
      <c r="F110" s="73" t="s">
        <v>323</v>
      </c>
      <c r="G110" s="73" t="s">
        <v>324</v>
      </c>
      <c r="H110" s="73">
        <v>21</v>
      </c>
      <c r="I110" s="73" t="s">
        <v>325</v>
      </c>
      <c r="J110" s="73" t="s">
        <v>326</v>
      </c>
      <c r="K110" s="73">
        <v>17</v>
      </c>
      <c r="L110" s="73" t="s">
        <v>327</v>
      </c>
      <c r="M110" s="73" t="s">
        <v>328</v>
      </c>
      <c r="N110" s="73">
        <v>22</v>
      </c>
    </row>
    <row r="111" spans="1:14" x14ac:dyDescent="0.25">
      <c r="A111" s="119">
        <v>50</v>
      </c>
      <c r="B111" s="92">
        <v>250</v>
      </c>
      <c r="C111" s="115" t="s">
        <v>329</v>
      </c>
      <c r="D111" s="115" t="s">
        <v>329</v>
      </c>
      <c r="E111" s="92">
        <v>0</v>
      </c>
      <c r="F111" s="115" t="s">
        <v>329</v>
      </c>
      <c r="G111" s="115" t="s">
        <v>329</v>
      </c>
      <c r="H111" s="92">
        <v>0</v>
      </c>
      <c r="I111" s="115" t="s">
        <v>329</v>
      </c>
      <c r="J111" s="115" t="s">
        <v>329</v>
      </c>
      <c r="K111" s="92">
        <v>0</v>
      </c>
      <c r="L111" s="115" t="s">
        <v>329</v>
      </c>
      <c r="M111" s="115" t="s">
        <v>329</v>
      </c>
      <c r="N111" s="92">
        <v>0</v>
      </c>
    </row>
    <row r="113" spans="1:14" x14ac:dyDescent="0.25">
      <c r="I113" s="13"/>
    </row>
    <row r="116" spans="1:14" x14ac:dyDescent="0.25">
      <c r="A116" s="62" t="s">
        <v>330</v>
      </c>
      <c r="C116" t="s">
        <v>331</v>
      </c>
      <c r="D116" t="s">
        <v>19</v>
      </c>
    </row>
    <row r="117" spans="1:14" x14ac:dyDescent="0.25">
      <c r="A117" s="25"/>
      <c r="B117" s="13"/>
      <c r="C117" s="6" t="s">
        <v>109</v>
      </c>
      <c r="D117" s="6"/>
      <c r="E117" s="6"/>
      <c r="F117" s="5" t="s">
        <v>110</v>
      </c>
      <c r="G117" s="5"/>
      <c r="H117" s="5"/>
      <c r="I117" s="6" t="s">
        <v>111</v>
      </c>
      <c r="J117" s="6"/>
      <c r="K117" s="6"/>
      <c r="L117" s="6" t="s">
        <v>112</v>
      </c>
      <c r="M117" s="6"/>
      <c r="N117" s="6"/>
    </row>
    <row r="118" spans="1:14" x14ac:dyDescent="0.25">
      <c r="A118" s="65" t="s">
        <v>20</v>
      </c>
      <c r="B118" s="65" t="s">
        <v>57</v>
      </c>
      <c r="C118" s="66" t="s">
        <v>31</v>
      </c>
      <c r="D118" s="67" t="s">
        <v>29</v>
      </c>
      <c r="E118" s="38" t="s">
        <v>113</v>
      </c>
      <c r="F118" s="68" t="s">
        <v>31</v>
      </c>
      <c r="G118" s="67" t="s">
        <v>29</v>
      </c>
      <c r="H118" s="38" t="s">
        <v>113</v>
      </c>
      <c r="I118" s="68" t="s">
        <v>31</v>
      </c>
      <c r="J118" s="67" t="s">
        <v>29</v>
      </c>
      <c r="K118" s="38" t="s">
        <v>113</v>
      </c>
      <c r="L118" s="68" t="s">
        <v>31</v>
      </c>
      <c r="M118" s="67" t="s">
        <v>29</v>
      </c>
      <c r="N118" s="38" t="s">
        <v>113</v>
      </c>
    </row>
    <row r="119" spans="1:14" x14ac:dyDescent="0.25">
      <c r="A119" s="71" t="s">
        <v>37</v>
      </c>
      <c r="B119" s="109">
        <v>350</v>
      </c>
      <c r="C119" s="77" t="s">
        <v>332</v>
      </c>
      <c r="D119" s="77" t="s">
        <v>333</v>
      </c>
      <c r="E119" s="71">
        <v>100</v>
      </c>
      <c r="F119" s="86" t="s">
        <v>334</v>
      </c>
      <c r="G119" s="120" t="s">
        <v>335</v>
      </c>
      <c r="H119" s="97">
        <v>100</v>
      </c>
      <c r="I119" s="84" t="s">
        <v>336</v>
      </c>
      <c r="J119" s="120" t="s">
        <v>337</v>
      </c>
      <c r="K119" s="121">
        <v>100</v>
      </c>
      <c r="L119" s="84" t="s">
        <v>338</v>
      </c>
      <c r="M119" s="120" t="s">
        <v>339</v>
      </c>
      <c r="N119" s="109">
        <v>100</v>
      </c>
    </row>
    <row r="120" spans="1:14" x14ac:dyDescent="0.25">
      <c r="A120" s="73" t="s">
        <v>39</v>
      </c>
      <c r="B120" s="111">
        <v>350</v>
      </c>
      <c r="C120" s="122" t="s">
        <v>340</v>
      </c>
      <c r="D120" s="122" t="s">
        <v>341</v>
      </c>
      <c r="E120" s="73">
        <v>95</v>
      </c>
      <c r="F120" s="90" t="s">
        <v>342</v>
      </c>
      <c r="G120" s="123" t="s">
        <v>343</v>
      </c>
      <c r="H120" s="64">
        <v>100</v>
      </c>
      <c r="I120" s="88" t="s">
        <v>344</v>
      </c>
      <c r="J120" s="123" t="s">
        <v>345</v>
      </c>
      <c r="K120" s="44">
        <v>90</v>
      </c>
      <c r="L120" s="88" t="s">
        <v>346</v>
      </c>
      <c r="M120" s="123" t="s">
        <v>347</v>
      </c>
      <c r="N120" s="111">
        <v>100</v>
      </c>
    </row>
    <row r="121" spans="1:14" x14ac:dyDescent="0.25">
      <c r="A121" s="73" t="s">
        <v>41</v>
      </c>
      <c r="B121" s="111">
        <v>200</v>
      </c>
      <c r="C121" s="122" t="s">
        <v>348</v>
      </c>
      <c r="D121" s="122" t="s">
        <v>349</v>
      </c>
      <c r="E121" s="73">
        <v>100</v>
      </c>
      <c r="F121" s="90" t="s">
        <v>350</v>
      </c>
      <c r="G121" s="123" t="s">
        <v>351</v>
      </c>
      <c r="H121" s="64">
        <v>100</v>
      </c>
      <c r="I121" s="88" t="s">
        <v>352</v>
      </c>
      <c r="J121" s="123" t="s">
        <v>353</v>
      </c>
      <c r="K121" s="44">
        <v>100</v>
      </c>
      <c r="L121" s="88" t="s">
        <v>354</v>
      </c>
      <c r="M121" s="123" t="s">
        <v>200</v>
      </c>
      <c r="N121" s="111">
        <v>100</v>
      </c>
    </row>
    <row r="122" spans="1:14" x14ac:dyDescent="0.25">
      <c r="A122" s="73" t="s">
        <v>43</v>
      </c>
      <c r="B122" s="111">
        <v>100</v>
      </c>
      <c r="C122" s="122" t="s">
        <v>355</v>
      </c>
      <c r="D122" s="122" t="s">
        <v>356</v>
      </c>
      <c r="E122" s="73">
        <v>90</v>
      </c>
      <c r="F122" s="90" t="s">
        <v>357</v>
      </c>
      <c r="G122" s="123" t="s">
        <v>358</v>
      </c>
      <c r="H122" s="64">
        <v>100</v>
      </c>
      <c r="I122" s="88" t="s">
        <v>359</v>
      </c>
      <c r="J122" s="124" t="s">
        <v>360</v>
      </c>
      <c r="K122" s="44">
        <v>95</v>
      </c>
      <c r="L122" s="88" t="s">
        <v>361</v>
      </c>
      <c r="M122" s="123" t="s">
        <v>358</v>
      </c>
      <c r="N122" s="111">
        <v>100</v>
      </c>
    </row>
    <row r="123" spans="1:14" x14ac:dyDescent="0.25">
      <c r="A123" s="73" t="s">
        <v>45</v>
      </c>
      <c r="B123" s="111">
        <v>300</v>
      </c>
      <c r="C123" s="122" t="s">
        <v>362</v>
      </c>
      <c r="D123" s="122" t="s">
        <v>363</v>
      </c>
      <c r="E123" s="73">
        <v>100</v>
      </c>
      <c r="F123" s="90" t="s">
        <v>364</v>
      </c>
      <c r="G123" s="123" t="s">
        <v>365</v>
      </c>
      <c r="H123" s="64">
        <v>100</v>
      </c>
      <c r="I123" s="88" t="s">
        <v>366</v>
      </c>
      <c r="J123" s="124" t="s">
        <v>367</v>
      </c>
      <c r="K123" s="44">
        <v>100</v>
      </c>
      <c r="L123" s="88" t="s">
        <v>368</v>
      </c>
      <c r="M123" s="123" t="s">
        <v>369</v>
      </c>
      <c r="N123" s="111">
        <v>100</v>
      </c>
    </row>
    <row r="124" spans="1:14" x14ac:dyDescent="0.25">
      <c r="A124" s="73" t="s">
        <v>47</v>
      </c>
      <c r="B124" s="111">
        <v>200</v>
      </c>
      <c r="C124" s="122" t="s">
        <v>370</v>
      </c>
      <c r="D124" s="122" t="s">
        <v>132</v>
      </c>
      <c r="E124" s="73">
        <v>100</v>
      </c>
      <c r="F124" s="90" t="s">
        <v>371</v>
      </c>
      <c r="G124" s="123" t="s">
        <v>130</v>
      </c>
      <c r="H124" s="64">
        <v>100</v>
      </c>
      <c r="I124" s="88" t="s">
        <v>372</v>
      </c>
      <c r="J124" s="123" t="s">
        <v>117</v>
      </c>
      <c r="K124" s="44">
        <v>95</v>
      </c>
      <c r="L124" s="88" t="s">
        <v>373</v>
      </c>
      <c r="M124" s="123" t="s">
        <v>339</v>
      </c>
      <c r="N124" s="111">
        <v>100</v>
      </c>
    </row>
    <row r="125" spans="1:14" x14ac:dyDescent="0.25">
      <c r="A125" s="73" t="s">
        <v>49</v>
      </c>
      <c r="B125" s="111">
        <v>150</v>
      </c>
      <c r="C125" s="122" t="s">
        <v>374</v>
      </c>
      <c r="D125" s="122" t="s">
        <v>375</v>
      </c>
      <c r="E125" s="73">
        <v>100</v>
      </c>
      <c r="F125" s="90" t="s">
        <v>376</v>
      </c>
      <c r="G125" s="123" t="s">
        <v>377</v>
      </c>
      <c r="H125" s="64">
        <v>100</v>
      </c>
      <c r="I125" s="88" t="s">
        <v>378</v>
      </c>
      <c r="J125" s="123" t="s">
        <v>291</v>
      </c>
      <c r="K125" s="44">
        <v>100</v>
      </c>
      <c r="L125" s="88" t="s">
        <v>379</v>
      </c>
      <c r="M125" s="123" t="s">
        <v>380</v>
      </c>
      <c r="N125" s="111">
        <v>100</v>
      </c>
    </row>
    <row r="126" spans="1:14" x14ac:dyDescent="0.25">
      <c r="A126" s="73"/>
      <c r="B126" s="111"/>
      <c r="C126" s="122"/>
      <c r="D126" s="122"/>
      <c r="E126" s="73"/>
      <c r="F126" s="90"/>
      <c r="G126" s="123"/>
      <c r="H126" s="64"/>
      <c r="I126" s="88"/>
      <c r="J126" s="123"/>
      <c r="K126" s="64"/>
      <c r="L126" s="88"/>
      <c r="M126" s="123"/>
      <c r="N126" s="111"/>
    </row>
    <row r="127" spans="1:14" x14ac:dyDescent="0.25">
      <c r="A127" s="73"/>
      <c r="B127" s="111"/>
      <c r="C127" s="122"/>
      <c r="D127" s="122"/>
      <c r="E127" s="73"/>
      <c r="F127" s="90"/>
      <c r="G127" s="123"/>
      <c r="H127" s="64"/>
      <c r="I127" s="88"/>
      <c r="J127" s="123"/>
      <c r="K127" s="64"/>
      <c r="L127" s="88"/>
      <c r="M127" s="123"/>
      <c r="N127" s="111"/>
    </row>
    <row r="128" spans="1:14" x14ac:dyDescent="0.25">
      <c r="A128" s="92"/>
      <c r="B128" s="115"/>
      <c r="C128" s="125"/>
      <c r="D128" s="125"/>
      <c r="E128" s="92"/>
      <c r="F128" s="95"/>
      <c r="G128" s="126"/>
      <c r="H128" s="104"/>
      <c r="I128" s="93"/>
      <c r="J128" s="126"/>
      <c r="K128" s="104"/>
      <c r="L128" s="93"/>
      <c r="M128" s="126"/>
      <c r="N128" s="115"/>
    </row>
    <row r="131" spans="1:14" x14ac:dyDescent="0.25">
      <c r="A131" s="62" t="s">
        <v>381</v>
      </c>
      <c r="C131" t="s">
        <v>382</v>
      </c>
      <c r="D131" t="s">
        <v>19</v>
      </c>
    </row>
    <row r="132" spans="1:14" x14ac:dyDescent="0.25">
      <c r="A132" s="25"/>
      <c r="B132" s="13"/>
      <c r="C132" s="63" t="s">
        <v>109</v>
      </c>
      <c r="D132" s="127"/>
      <c r="E132" s="128"/>
      <c r="F132" s="63" t="s">
        <v>110</v>
      </c>
      <c r="G132" s="127"/>
      <c r="H132" s="127"/>
      <c r="I132" s="63" t="s">
        <v>111</v>
      </c>
      <c r="J132" s="127"/>
      <c r="K132" s="128"/>
      <c r="L132" s="63" t="s">
        <v>112</v>
      </c>
      <c r="M132" s="127"/>
      <c r="N132" s="128"/>
    </row>
    <row r="133" spans="1:14" x14ac:dyDescent="0.25">
      <c r="A133" s="65" t="s">
        <v>20</v>
      </c>
      <c r="B133" s="65" t="s">
        <v>57</v>
      </c>
      <c r="C133" s="66" t="s">
        <v>31</v>
      </c>
      <c r="D133" s="67" t="s">
        <v>29</v>
      </c>
      <c r="E133" s="38" t="s">
        <v>113</v>
      </c>
      <c r="F133" s="68" t="s">
        <v>31</v>
      </c>
      <c r="G133" s="67" t="s">
        <v>29</v>
      </c>
      <c r="H133" s="38" t="s">
        <v>113</v>
      </c>
      <c r="I133" s="68" t="s">
        <v>31</v>
      </c>
      <c r="J133" s="67" t="s">
        <v>29</v>
      </c>
      <c r="K133" s="38" t="s">
        <v>113</v>
      </c>
      <c r="L133" s="68" t="s">
        <v>31</v>
      </c>
      <c r="M133" s="67" t="s">
        <v>29</v>
      </c>
      <c r="N133" s="38" t="s">
        <v>113</v>
      </c>
    </row>
    <row r="134" spans="1:14" x14ac:dyDescent="0.25">
      <c r="A134" s="14" t="s">
        <v>59</v>
      </c>
      <c r="B134" s="71">
        <v>200</v>
      </c>
      <c r="C134" s="97" t="s">
        <v>369</v>
      </c>
      <c r="D134" s="77" t="s">
        <v>383</v>
      </c>
      <c r="E134" s="71">
        <v>100</v>
      </c>
      <c r="F134" s="86" t="s">
        <v>384</v>
      </c>
      <c r="G134" s="120" t="s">
        <v>385</v>
      </c>
      <c r="H134" s="97">
        <v>100</v>
      </c>
      <c r="I134" s="84" t="s">
        <v>386</v>
      </c>
      <c r="J134" s="85" t="s">
        <v>387</v>
      </c>
      <c r="K134" s="72">
        <v>100</v>
      </c>
      <c r="L134" s="84" t="s">
        <v>388</v>
      </c>
      <c r="M134" s="120" t="s">
        <v>389</v>
      </c>
      <c r="N134" s="109">
        <v>100</v>
      </c>
    </row>
    <row r="135" spans="1:14" x14ac:dyDescent="0.25">
      <c r="A135" s="20" t="s">
        <v>60</v>
      </c>
      <c r="B135" s="73">
        <v>100</v>
      </c>
      <c r="C135" s="64" t="s">
        <v>390</v>
      </c>
      <c r="D135" s="122" t="s">
        <v>391</v>
      </c>
      <c r="E135" s="73">
        <v>95</v>
      </c>
      <c r="F135" s="90" t="s">
        <v>392</v>
      </c>
      <c r="G135" s="123" t="s">
        <v>393</v>
      </c>
      <c r="H135" s="64">
        <v>100</v>
      </c>
      <c r="I135" s="88" t="s">
        <v>394</v>
      </c>
      <c r="J135" s="89" t="s">
        <v>395</v>
      </c>
      <c r="K135" s="74">
        <v>100</v>
      </c>
      <c r="L135" s="88" t="s">
        <v>396</v>
      </c>
      <c r="M135" s="123" t="s">
        <v>397</v>
      </c>
      <c r="N135" s="111">
        <v>100</v>
      </c>
    </row>
    <row r="136" spans="1:14" x14ac:dyDescent="0.25">
      <c r="A136" s="20" t="s">
        <v>61</v>
      </c>
      <c r="B136" s="73">
        <v>80</v>
      </c>
      <c r="C136" s="64" t="s">
        <v>398</v>
      </c>
      <c r="D136" s="122" t="s">
        <v>399</v>
      </c>
      <c r="E136" s="73">
        <v>100</v>
      </c>
      <c r="F136" s="90" t="s">
        <v>400</v>
      </c>
      <c r="G136" s="123" t="s">
        <v>401</v>
      </c>
      <c r="H136" s="64">
        <v>95</v>
      </c>
      <c r="I136" s="88" t="s">
        <v>402</v>
      </c>
      <c r="J136" s="89" t="s">
        <v>403</v>
      </c>
      <c r="K136" s="74">
        <v>100</v>
      </c>
      <c r="L136" s="88" t="s">
        <v>404</v>
      </c>
      <c r="M136" s="123" t="s">
        <v>405</v>
      </c>
      <c r="N136" s="111">
        <v>100</v>
      </c>
    </row>
    <row r="137" spans="1:14" x14ac:dyDescent="0.25">
      <c r="A137" s="20" t="s">
        <v>62</v>
      </c>
      <c r="B137" s="73">
        <v>250</v>
      </c>
      <c r="C137" s="64" t="s">
        <v>406</v>
      </c>
      <c r="D137" s="122" t="s">
        <v>371</v>
      </c>
      <c r="E137" s="73">
        <v>100</v>
      </c>
      <c r="F137" s="90" t="s">
        <v>407</v>
      </c>
      <c r="G137" s="123" t="s">
        <v>408</v>
      </c>
      <c r="H137" s="64">
        <v>100</v>
      </c>
      <c r="I137" s="88" t="s">
        <v>409</v>
      </c>
      <c r="J137" s="129" t="s">
        <v>410</v>
      </c>
      <c r="K137" s="74">
        <v>100</v>
      </c>
      <c r="L137" s="88" t="s">
        <v>411</v>
      </c>
      <c r="M137" s="123" t="s">
        <v>412</v>
      </c>
      <c r="N137" s="111">
        <v>100</v>
      </c>
    </row>
    <row r="138" spans="1:14" x14ac:dyDescent="0.25">
      <c r="A138" t="s">
        <v>63</v>
      </c>
      <c r="B138" s="73">
        <v>300</v>
      </c>
      <c r="C138" s="64" t="s">
        <v>413</v>
      </c>
      <c r="D138" s="122" t="s">
        <v>414</v>
      </c>
      <c r="E138" s="73">
        <v>74</v>
      </c>
      <c r="F138" s="90" t="s">
        <v>415</v>
      </c>
      <c r="G138" s="123" t="s">
        <v>416</v>
      </c>
      <c r="H138" s="64">
        <v>84</v>
      </c>
      <c r="I138" s="88" t="s">
        <v>417</v>
      </c>
      <c r="J138" s="129" t="s">
        <v>418</v>
      </c>
      <c r="K138" s="74">
        <v>62</v>
      </c>
      <c r="L138" s="88" t="s">
        <v>419</v>
      </c>
      <c r="M138" s="123" t="s">
        <v>420</v>
      </c>
      <c r="N138" s="111">
        <v>74</v>
      </c>
    </row>
    <row r="139" spans="1:14" x14ac:dyDescent="0.25">
      <c r="A139" t="s">
        <v>64</v>
      </c>
      <c r="B139" s="73">
        <v>300</v>
      </c>
      <c r="C139" s="64" t="s">
        <v>421</v>
      </c>
      <c r="D139" s="122" t="s">
        <v>422</v>
      </c>
      <c r="E139" s="73">
        <v>98</v>
      </c>
      <c r="F139" s="90" t="s">
        <v>423</v>
      </c>
      <c r="G139" s="123" t="s">
        <v>424</v>
      </c>
      <c r="H139" s="64">
        <v>100</v>
      </c>
      <c r="I139" s="88" t="s">
        <v>425</v>
      </c>
      <c r="J139" s="89" t="s">
        <v>426</v>
      </c>
      <c r="K139" s="74">
        <v>100</v>
      </c>
      <c r="L139" s="88" t="s">
        <v>427</v>
      </c>
      <c r="M139" s="123" t="s">
        <v>428</v>
      </c>
      <c r="N139" s="111">
        <v>100</v>
      </c>
    </row>
    <row r="140" spans="1:14" x14ac:dyDescent="0.25">
      <c r="A140" t="s">
        <v>65</v>
      </c>
      <c r="B140" s="73">
        <v>300</v>
      </c>
      <c r="C140" s="64" t="s">
        <v>429</v>
      </c>
      <c r="D140" s="122" t="s">
        <v>285</v>
      </c>
      <c r="E140" s="73">
        <v>100</v>
      </c>
      <c r="F140" s="90" t="s">
        <v>430</v>
      </c>
      <c r="G140" s="123" t="s">
        <v>431</v>
      </c>
      <c r="H140" s="64">
        <v>100</v>
      </c>
      <c r="I140" s="88" t="s">
        <v>432</v>
      </c>
      <c r="J140" s="89" t="s">
        <v>285</v>
      </c>
      <c r="K140" s="74">
        <v>100</v>
      </c>
      <c r="L140" s="88" t="s">
        <v>433</v>
      </c>
      <c r="M140" s="123" t="s">
        <v>281</v>
      </c>
      <c r="N140" s="111">
        <v>100</v>
      </c>
    </row>
    <row r="141" spans="1:14" x14ac:dyDescent="0.25">
      <c r="A141" s="122"/>
      <c r="B141" s="73"/>
      <c r="C141" s="64"/>
      <c r="D141" s="122"/>
      <c r="E141" s="73"/>
      <c r="F141" s="90"/>
      <c r="G141" s="123"/>
      <c r="H141" s="64"/>
      <c r="I141" s="88"/>
      <c r="K141" s="130"/>
      <c r="L141" s="88"/>
      <c r="M141" s="123"/>
      <c r="N141" s="111"/>
    </row>
    <row r="142" spans="1:14" x14ac:dyDescent="0.25">
      <c r="A142" s="122"/>
      <c r="B142" s="73"/>
      <c r="C142" s="64"/>
      <c r="D142" s="122"/>
      <c r="E142" s="73"/>
      <c r="F142" s="90"/>
      <c r="G142" s="123"/>
      <c r="H142" s="64"/>
      <c r="I142" s="88"/>
      <c r="J142" s="89"/>
      <c r="K142" s="74"/>
      <c r="L142" s="88"/>
      <c r="M142" s="123"/>
      <c r="N142" s="111"/>
    </row>
    <row r="143" spans="1:14" x14ac:dyDescent="0.25">
      <c r="A143" s="125"/>
      <c r="B143" s="92"/>
      <c r="C143" s="104"/>
      <c r="D143" s="125"/>
      <c r="E143" s="92"/>
      <c r="F143" s="95"/>
      <c r="G143" s="126"/>
      <c r="H143" s="104"/>
      <c r="I143" s="93"/>
      <c r="J143" s="94"/>
      <c r="K143" s="131"/>
      <c r="L143" s="93"/>
      <c r="M143" s="126"/>
      <c r="N143" s="115"/>
    </row>
    <row r="147" spans="1:14" x14ac:dyDescent="0.25">
      <c r="A147" s="96" t="s">
        <v>274</v>
      </c>
      <c r="B147" s="13"/>
      <c r="C147" s="13" t="s">
        <v>434</v>
      </c>
      <c r="D147" s="13"/>
      <c r="E147" s="13" t="s">
        <v>382</v>
      </c>
      <c r="F147" s="13" t="s">
        <v>19</v>
      </c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20"/>
      <c r="B148" s="13"/>
      <c r="C148" s="77" t="s">
        <v>109</v>
      </c>
      <c r="D148" s="97"/>
      <c r="E148" s="128"/>
      <c r="F148" s="77" t="s">
        <v>110</v>
      </c>
      <c r="G148" s="97"/>
      <c r="H148" s="127"/>
      <c r="I148" s="77" t="s">
        <v>111</v>
      </c>
      <c r="J148" s="97"/>
      <c r="K148" s="128"/>
      <c r="L148" s="63" t="s">
        <v>112</v>
      </c>
      <c r="M148" s="127"/>
      <c r="N148" s="128"/>
    </row>
    <row r="149" spans="1:14" x14ac:dyDescent="0.25">
      <c r="A149" s="49" t="s">
        <v>56</v>
      </c>
      <c r="B149" s="14" t="s">
        <v>57</v>
      </c>
      <c r="C149" s="65" t="s">
        <v>31</v>
      </c>
      <c r="D149" s="67" t="s">
        <v>29</v>
      </c>
      <c r="E149" s="81" t="s">
        <v>113</v>
      </c>
      <c r="F149" s="65" t="s">
        <v>31</v>
      </c>
      <c r="G149" s="67" t="s">
        <v>29</v>
      </c>
      <c r="H149" s="81" t="s">
        <v>113</v>
      </c>
      <c r="I149" s="65" t="s">
        <v>31</v>
      </c>
      <c r="J149" s="67" t="s">
        <v>29</v>
      </c>
      <c r="K149" s="81" t="s">
        <v>113</v>
      </c>
      <c r="L149" s="65" t="s">
        <v>31</v>
      </c>
      <c r="M149" s="67" t="s">
        <v>29</v>
      </c>
      <c r="N149" s="82" t="s">
        <v>113</v>
      </c>
    </row>
    <row r="150" spans="1:14" x14ac:dyDescent="0.25">
      <c r="A150" s="83">
        <v>0</v>
      </c>
      <c r="B150" s="97">
        <v>250</v>
      </c>
      <c r="C150" s="132">
        <v>0.38835211090868199</v>
      </c>
      <c r="D150" s="99">
        <v>2.11575447986606E-2</v>
      </c>
      <c r="E150" s="71">
        <v>100</v>
      </c>
      <c r="F150" s="133">
        <v>1.27377140233634</v>
      </c>
      <c r="G150" s="99">
        <v>0.22084420786199199</v>
      </c>
      <c r="H150" s="71">
        <v>100</v>
      </c>
      <c r="I150" s="134">
        <v>0.73327472769498503</v>
      </c>
      <c r="J150" s="99">
        <v>2.26453152322127E-2</v>
      </c>
      <c r="K150" s="71">
        <v>100</v>
      </c>
      <c r="L150" s="135">
        <v>0.82192315939169902</v>
      </c>
      <c r="M150" s="99">
        <v>6.4610845610328399E-2</v>
      </c>
      <c r="N150" s="71">
        <v>100</v>
      </c>
    </row>
    <row r="151" spans="1:14" x14ac:dyDescent="0.25">
      <c r="A151" s="87">
        <v>0.02</v>
      </c>
      <c r="B151" s="64">
        <v>250</v>
      </c>
      <c r="C151" s="136">
        <v>0.91730695890485303</v>
      </c>
      <c r="D151" s="102">
        <v>6.2544046481046403E-2</v>
      </c>
      <c r="E151" s="73">
        <v>100</v>
      </c>
      <c r="F151" s="137">
        <v>0.83442275225475204</v>
      </c>
      <c r="G151" s="102">
        <v>0.19583138774349901</v>
      </c>
      <c r="H151" s="73">
        <v>100</v>
      </c>
      <c r="I151" s="138">
        <v>0.52583189862721202</v>
      </c>
      <c r="J151" s="102">
        <v>2.3064610577251302E-2</v>
      </c>
      <c r="K151" s="73">
        <v>100</v>
      </c>
      <c r="L151" s="139">
        <v>0.59501776023902597</v>
      </c>
      <c r="M151" s="102">
        <v>3.4980806453777401E-2</v>
      </c>
      <c r="N151" s="73">
        <v>100</v>
      </c>
    </row>
    <row r="152" spans="1:14" x14ac:dyDescent="0.25">
      <c r="A152" s="87">
        <v>0.04</v>
      </c>
      <c r="B152" s="64">
        <v>250</v>
      </c>
      <c r="C152" s="136">
        <v>1.36002451484817</v>
      </c>
      <c r="D152" s="102">
        <v>0.22610465975125199</v>
      </c>
      <c r="E152" s="73">
        <v>100</v>
      </c>
      <c r="F152" s="137">
        <v>0.76216226463606196</v>
      </c>
      <c r="G152" s="102">
        <v>3.4659233054726499E-2</v>
      </c>
      <c r="H152" s="73">
        <v>100</v>
      </c>
      <c r="I152" s="138">
        <v>0.84150386445297698</v>
      </c>
      <c r="J152" s="102">
        <v>2.74411248297745E-2</v>
      </c>
      <c r="K152" s="73">
        <v>100</v>
      </c>
      <c r="L152" s="139">
        <v>1.09490449232998</v>
      </c>
      <c r="M152" s="102">
        <v>0.11247842422160501</v>
      </c>
      <c r="N152" s="73">
        <v>100</v>
      </c>
    </row>
    <row r="153" spans="1:14" x14ac:dyDescent="0.25">
      <c r="A153" s="87">
        <v>0.06</v>
      </c>
      <c r="B153" s="64">
        <v>250</v>
      </c>
      <c r="C153" s="136"/>
      <c r="D153" s="102"/>
      <c r="E153" s="73"/>
      <c r="F153" s="137"/>
      <c r="G153" s="102"/>
      <c r="H153" s="73"/>
      <c r="I153" s="138"/>
      <c r="J153" s="102"/>
      <c r="K153" s="73"/>
      <c r="L153" s="139"/>
      <c r="M153" s="102"/>
      <c r="N153" s="73"/>
    </row>
    <row r="154" spans="1:14" x14ac:dyDescent="0.25">
      <c r="A154" s="87">
        <v>0.08</v>
      </c>
      <c r="B154" s="64">
        <v>250</v>
      </c>
      <c r="C154" s="136"/>
      <c r="D154" s="102"/>
      <c r="E154" s="73"/>
      <c r="F154" s="137"/>
      <c r="G154" s="102"/>
      <c r="H154" s="73"/>
      <c r="I154" s="138"/>
      <c r="J154" s="102"/>
      <c r="K154" s="73"/>
      <c r="L154" s="139"/>
      <c r="M154" s="102"/>
      <c r="N154" s="73"/>
    </row>
    <row r="155" spans="1:14" x14ac:dyDescent="0.25">
      <c r="A155" s="87">
        <v>0.1</v>
      </c>
      <c r="B155" s="64">
        <v>250</v>
      </c>
      <c r="C155" s="136">
        <v>0.88790131925608096</v>
      </c>
      <c r="D155" s="102">
        <v>6.2775165036073097E-2</v>
      </c>
      <c r="E155" s="73">
        <v>100</v>
      </c>
      <c r="F155" s="137">
        <v>0.83590192236772398</v>
      </c>
      <c r="G155" s="102">
        <v>0.112501610904606</v>
      </c>
      <c r="H155" s="73">
        <v>100</v>
      </c>
      <c r="I155" s="138">
        <v>1.0211819188858999</v>
      </c>
      <c r="J155" s="102">
        <v>0.14959130074072599</v>
      </c>
      <c r="K155" s="73">
        <v>100</v>
      </c>
      <c r="L155" s="139">
        <v>1.09656346674882</v>
      </c>
      <c r="M155" s="102">
        <v>0.219790898152604</v>
      </c>
      <c r="N155" s="73">
        <v>100</v>
      </c>
    </row>
    <row r="156" spans="1:14" x14ac:dyDescent="0.25">
      <c r="A156" s="87">
        <v>0.12</v>
      </c>
      <c r="B156" s="64">
        <v>250</v>
      </c>
      <c r="C156" s="136"/>
      <c r="D156" s="102"/>
      <c r="E156" s="73"/>
      <c r="F156" s="137"/>
      <c r="G156" s="102"/>
      <c r="H156" s="73"/>
      <c r="I156" s="138"/>
      <c r="J156" s="102"/>
      <c r="K156" s="73"/>
      <c r="L156" s="139"/>
      <c r="M156" s="102"/>
      <c r="N156" s="73"/>
    </row>
    <row r="157" spans="1:14" x14ac:dyDescent="0.25">
      <c r="A157" s="87">
        <v>0.14000000000000001</v>
      </c>
      <c r="B157" s="64">
        <v>250</v>
      </c>
      <c r="C157" s="136"/>
      <c r="D157" s="102"/>
      <c r="E157" s="73"/>
      <c r="F157" s="137"/>
      <c r="G157" s="102"/>
      <c r="H157" s="73"/>
      <c r="I157" s="138"/>
      <c r="J157" s="102"/>
      <c r="K157" s="73"/>
      <c r="L157" s="139"/>
      <c r="M157" s="102"/>
      <c r="N157" s="73"/>
    </row>
    <row r="158" spans="1:14" x14ac:dyDescent="0.25">
      <c r="A158" s="87">
        <v>0.16</v>
      </c>
      <c r="B158" s="64">
        <v>250</v>
      </c>
      <c r="C158" s="136">
        <v>0.58428791797764401</v>
      </c>
      <c r="D158" s="102">
        <v>6.5371907277205904E-2</v>
      </c>
      <c r="E158" s="73">
        <v>100</v>
      </c>
      <c r="F158" s="137">
        <v>1.90507700322048</v>
      </c>
      <c r="G158" s="102">
        <v>8.2878364826886999E-2</v>
      </c>
      <c r="H158" s="73">
        <v>100</v>
      </c>
      <c r="I158" s="138">
        <v>1.88489287665855</v>
      </c>
      <c r="J158" s="102">
        <v>0.129831572389836</v>
      </c>
      <c r="K158" s="73">
        <v>100</v>
      </c>
      <c r="L158" s="139">
        <v>1.0482112213944399</v>
      </c>
      <c r="M158" s="102">
        <v>7.9028924714871399E-2</v>
      </c>
      <c r="N158" s="73">
        <v>100</v>
      </c>
    </row>
    <row r="159" spans="1:14" x14ac:dyDescent="0.25">
      <c r="A159" s="87">
        <v>0.18</v>
      </c>
      <c r="B159" s="64">
        <v>250</v>
      </c>
      <c r="C159" s="136"/>
      <c r="D159" s="102"/>
      <c r="E159" s="73"/>
      <c r="F159" s="137"/>
      <c r="G159" s="102"/>
      <c r="H159" s="73"/>
      <c r="I159" s="138"/>
      <c r="J159" s="102"/>
      <c r="K159" s="73"/>
      <c r="L159" s="139"/>
      <c r="M159" s="102"/>
      <c r="N159" s="73"/>
    </row>
    <row r="160" spans="1:14" x14ac:dyDescent="0.25">
      <c r="A160" s="87">
        <v>0.2</v>
      </c>
      <c r="B160" s="64">
        <v>250</v>
      </c>
      <c r="C160" s="136">
        <v>1.1105307666808799</v>
      </c>
      <c r="D160" s="102">
        <v>0.1383483614439</v>
      </c>
      <c r="E160" s="73">
        <v>100</v>
      </c>
      <c r="F160" s="137">
        <v>0.62346190710833005</v>
      </c>
      <c r="G160" s="102">
        <v>6.9196425909861706E-2</v>
      </c>
      <c r="H160" s="73">
        <v>100</v>
      </c>
      <c r="I160" s="138">
        <v>0.35673019665718397</v>
      </c>
      <c r="J160" s="102">
        <v>7.0177853029928794E-2</v>
      </c>
      <c r="K160" s="73">
        <v>100</v>
      </c>
      <c r="L160" s="139">
        <v>0.83072638565339596</v>
      </c>
      <c r="M160" s="102">
        <v>0.121696866519616</v>
      </c>
      <c r="N160" s="73">
        <v>100</v>
      </c>
    </row>
    <row r="161" spans="1:14" x14ac:dyDescent="0.25">
      <c r="A161" s="87">
        <v>0.22</v>
      </c>
      <c r="B161" s="64">
        <v>250</v>
      </c>
      <c r="C161" s="136"/>
      <c r="D161" s="102"/>
      <c r="E161" s="73"/>
      <c r="F161" s="137"/>
      <c r="G161" s="102"/>
      <c r="H161" s="73"/>
      <c r="I161" s="138"/>
      <c r="J161" s="102"/>
      <c r="K161" s="73"/>
      <c r="L161" s="139"/>
      <c r="M161" s="102"/>
      <c r="N161" s="73"/>
    </row>
    <row r="162" spans="1:14" x14ac:dyDescent="0.25">
      <c r="A162" s="87">
        <v>0.24</v>
      </c>
      <c r="B162" s="64">
        <v>250</v>
      </c>
      <c r="C162" s="136"/>
      <c r="D162" s="102"/>
      <c r="E162" s="73"/>
      <c r="F162" s="137"/>
      <c r="G162" s="102"/>
      <c r="H162" s="73"/>
      <c r="I162" s="138"/>
      <c r="J162" s="102"/>
      <c r="K162" s="73"/>
      <c r="L162" s="139"/>
      <c r="M162" s="102"/>
      <c r="N162" s="73"/>
    </row>
    <row r="163" spans="1:14" x14ac:dyDescent="0.25">
      <c r="A163" s="87">
        <v>0.26</v>
      </c>
      <c r="B163" s="64">
        <v>250</v>
      </c>
      <c r="C163" s="136">
        <v>0.83567677575058696</v>
      </c>
      <c r="D163" s="102">
        <v>4.6067131543813401E-2</v>
      </c>
      <c r="E163" s="73">
        <v>100</v>
      </c>
      <c r="F163" s="137">
        <v>0.98486305003446195</v>
      </c>
      <c r="G163" s="102">
        <v>9.02722193077116E-3</v>
      </c>
      <c r="H163" s="73">
        <v>100</v>
      </c>
      <c r="I163" s="138">
        <v>0.47928697263561298</v>
      </c>
      <c r="J163" s="102">
        <v>7.4396491804506595E-2</v>
      </c>
      <c r="K163" s="73">
        <v>100</v>
      </c>
      <c r="L163" s="139">
        <v>1.3103624294154801</v>
      </c>
      <c r="M163" s="102">
        <v>2.7939203164433501E-2</v>
      </c>
      <c r="N163" s="73">
        <v>100</v>
      </c>
    </row>
    <row r="164" spans="1:14" x14ac:dyDescent="0.25">
      <c r="A164" s="87">
        <v>0.28000000000000003</v>
      </c>
      <c r="B164" s="64">
        <v>250</v>
      </c>
      <c r="C164" s="136"/>
      <c r="D164" s="102"/>
      <c r="E164" s="73"/>
      <c r="F164" s="137"/>
      <c r="G164" s="102"/>
      <c r="H164" s="73"/>
      <c r="I164" s="138"/>
      <c r="J164" s="102"/>
      <c r="K164" s="73"/>
      <c r="L164" s="139"/>
      <c r="M164" s="102"/>
      <c r="N164" s="73"/>
    </row>
    <row r="165" spans="1:14" x14ac:dyDescent="0.25">
      <c r="A165" s="87">
        <v>0.3</v>
      </c>
      <c r="B165" s="64">
        <v>250</v>
      </c>
      <c r="C165" s="136">
        <v>0.57735763989691902</v>
      </c>
      <c r="D165" s="102">
        <v>4.7585652415653101E-2</v>
      </c>
      <c r="E165" s="73">
        <v>100</v>
      </c>
      <c r="F165" s="137">
        <v>0.43302351627751301</v>
      </c>
      <c r="G165" s="102">
        <v>5.1658965269777903E-2</v>
      </c>
      <c r="H165" s="73">
        <v>100</v>
      </c>
      <c r="I165" s="138">
        <v>0.25578066662918297</v>
      </c>
      <c r="J165" s="102">
        <v>0.13689865989411501</v>
      </c>
      <c r="K165" s="73">
        <v>100</v>
      </c>
      <c r="L165" s="139">
        <v>1.20271374267154</v>
      </c>
      <c r="M165" s="102">
        <v>5.1761728355472901E-2</v>
      </c>
      <c r="N165" s="73">
        <v>100</v>
      </c>
    </row>
    <row r="166" spans="1:14" x14ac:dyDescent="0.25">
      <c r="A166" s="87">
        <v>0.32</v>
      </c>
      <c r="B166" s="64">
        <v>250</v>
      </c>
      <c r="C166" s="136"/>
      <c r="D166" s="102"/>
      <c r="E166" s="73"/>
      <c r="F166" s="137"/>
      <c r="G166" s="102"/>
      <c r="H166" s="73"/>
      <c r="I166" s="138"/>
      <c r="J166" s="102"/>
      <c r="K166" s="73"/>
      <c r="L166" s="139"/>
      <c r="M166" s="102"/>
      <c r="N166" s="73"/>
    </row>
    <row r="167" spans="1:14" x14ac:dyDescent="0.25">
      <c r="A167" s="87">
        <v>0.34</v>
      </c>
      <c r="B167" s="64">
        <v>250</v>
      </c>
      <c r="C167" s="136"/>
      <c r="D167" s="102"/>
      <c r="E167" s="73"/>
      <c r="F167" s="137"/>
      <c r="G167" s="102"/>
      <c r="H167" s="73"/>
      <c r="I167" s="138"/>
      <c r="J167" s="102"/>
      <c r="K167" s="73"/>
      <c r="L167" s="139"/>
      <c r="M167" s="102"/>
      <c r="N167" s="73"/>
    </row>
    <row r="168" spans="1:14" x14ac:dyDescent="0.25">
      <c r="A168" s="87">
        <v>0.36</v>
      </c>
      <c r="B168" s="64">
        <v>250</v>
      </c>
      <c r="C168" s="136">
        <v>3.08363932551821</v>
      </c>
      <c r="D168" s="102">
        <v>0.13152594438951801</v>
      </c>
      <c r="E168" s="73">
        <v>100</v>
      </c>
      <c r="F168" s="137">
        <v>0.29334256508310902</v>
      </c>
      <c r="G168" s="102">
        <v>4.70456315949093E-2</v>
      </c>
      <c r="H168" s="73">
        <v>100</v>
      </c>
      <c r="I168" s="138">
        <v>3.02581478533242</v>
      </c>
      <c r="J168" s="102">
        <v>0.13369498007366601</v>
      </c>
      <c r="K168" s="73">
        <v>100</v>
      </c>
      <c r="L168" s="139">
        <v>1.7585433477949</v>
      </c>
      <c r="M168" s="102">
        <v>0.289374045624604</v>
      </c>
      <c r="N168" s="73">
        <v>100</v>
      </c>
    </row>
    <row r="169" spans="1:14" x14ac:dyDescent="0.25">
      <c r="A169" s="87">
        <v>0.38</v>
      </c>
      <c r="B169" s="64">
        <v>250</v>
      </c>
      <c r="C169" s="136"/>
      <c r="D169" s="102"/>
      <c r="E169" s="73"/>
      <c r="F169" s="137"/>
      <c r="G169" s="102"/>
      <c r="H169" s="73"/>
      <c r="I169" s="138"/>
      <c r="J169" s="102"/>
      <c r="K169" s="73"/>
      <c r="L169" s="139"/>
      <c r="M169" s="102"/>
      <c r="N169" s="73"/>
    </row>
    <row r="170" spans="1:14" x14ac:dyDescent="0.25">
      <c r="A170" s="87">
        <v>0.4</v>
      </c>
      <c r="B170" s="64">
        <v>250</v>
      </c>
      <c r="C170" s="136">
        <v>1.88624454959326</v>
      </c>
      <c r="D170" s="102">
        <v>0.13922374204145199</v>
      </c>
      <c r="E170" s="73">
        <v>100</v>
      </c>
      <c r="F170" s="137">
        <v>0.81767418676307901</v>
      </c>
      <c r="G170" s="102">
        <v>5.9033436190247798E-2</v>
      </c>
      <c r="H170" s="73">
        <v>100</v>
      </c>
      <c r="I170" s="138">
        <v>0.45229771711738898</v>
      </c>
      <c r="J170" s="102">
        <v>0.109497301004402</v>
      </c>
      <c r="K170" s="73">
        <v>100</v>
      </c>
      <c r="L170" s="139">
        <v>0</v>
      </c>
      <c r="M170" s="102"/>
      <c r="N170" s="73">
        <v>100</v>
      </c>
    </row>
    <row r="171" spans="1:14" x14ac:dyDescent="0.25">
      <c r="A171" s="87">
        <v>0.42</v>
      </c>
      <c r="B171" s="64">
        <v>250</v>
      </c>
      <c r="C171" s="136"/>
      <c r="D171" s="102"/>
      <c r="E171" s="73"/>
      <c r="F171" s="137"/>
      <c r="G171" s="102"/>
      <c r="H171" s="73"/>
      <c r="I171" s="138"/>
      <c r="J171" s="102"/>
      <c r="K171" s="73"/>
      <c r="L171" s="139"/>
      <c r="M171" s="102"/>
      <c r="N171" s="73"/>
    </row>
    <row r="172" spans="1:14" x14ac:dyDescent="0.25">
      <c r="A172" s="87">
        <v>0.44</v>
      </c>
      <c r="B172" s="64">
        <v>250</v>
      </c>
      <c r="C172" s="136"/>
      <c r="D172" s="102"/>
      <c r="E172" s="73"/>
      <c r="F172" s="137"/>
      <c r="G172" s="102"/>
      <c r="H172" s="73"/>
      <c r="I172" s="138"/>
      <c r="J172" s="102"/>
      <c r="K172" s="73"/>
      <c r="L172" s="139"/>
      <c r="M172" s="102"/>
      <c r="N172" s="73"/>
    </row>
    <row r="173" spans="1:14" x14ac:dyDescent="0.25">
      <c r="A173" s="87">
        <v>0.46</v>
      </c>
      <c r="B173" s="64">
        <v>250</v>
      </c>
      <c r="C173" s="136">
        <v>1.12963491723881</v>
      </c>
      <c r="D173" s="102">
        <v>0.20675673175429399</v>
      </c>
      <c r="E173" s="73">
        <v>100</v>
      </c>
      <c r="F173" s="137">
        <v>1.0070331413663001</v>
      </c>
      <c r="G173" s="102">
        <v>6.8848935656652094E-2</v>
      </c>
      <c r="H173" s="73">
        <v>100</v>
      </c>
      <c r="I173" s="138">
        <v>0.86996977376362805</v>
      </c>
      <c r="J173" s="102">
        <v>0.19819305982220101</v>
      </c>
      <c r="K173" s="73">
        <v>100</v>
      </c>
      <c r="L173" s="139">
        <v>1.31580612255441</v>
      </c>
      <c r="M173" s="102">
        <v>0.127810035127366</v>
      </c>
      <c r="N173" s="73">
        <v>100</v>
      </c>
    </row>
    <row r="174" spans="1:14" x14ac:dyDescent="0.25">
      <c r="A174" s="87">
        <v>0.48</v>
      </c>
      <c r="B174" s="64">
        <v>250</v>
      </c>
      <c r="C174" s="136"/>
      <c r="D174" s="102"/>
      <c r="E174" s="73"/>
      <c r="F174" s="137"/>
      <c r="G174" s="102"/>
      <c r="H174" s="73"/>
      <c r="I174" s="138"/>
      <c r="J174" s="102"/>
      <c r="K174" s="73"/>
      <c r="L174" s="139"/>
      <c r="M174" s="102"/>
      <c r="N174" s="73"/>
    </row>
    <row r="175" spans="1:14" x14ac:dyDescent="0.25">
      <c r="A175" s="87">
        <v>0.5</v>
      </c>
      <c r="B175" s="64">
        <v>250</v>
      </c>
      <c r="C175" s="136">
        <v>0.52594793875359702</v>
      </c>
      <c r="D175" s="102">
        <v>6.3978502852350502E-2</v>
      </c>
      <c r="E175" s="73">
        <v>100</v>
      </c>
      <c r="F175" s="137">
        <v>0.45201412921276102</v>
      </c>
      <c r="G175" s="102">
        <v>5.2273715341708299E-2</v>
      </c>
      <c r="H175" s="73">
        <v>100</v>
      </c>
      <c r="I175" s="138">
        <v>1.0110136193996799</v>
      </c>
      <c r="J175" s="102">
        <v>0.19185548593222501</v>
      </c>
      <c r="K175" s="73">
        <v>100</v>
      </c>
      <c r="L175" s="139">
        <v>0.56183150393989501</v>
      </c>
      <c r="M175" s="102">
        <v>0.19902290358803901</v>
      </c>
      <c r="N175" s="73">
        <v>100</v>
      </c>
    </row>
    <row r="176" spans="1:14" x14ac:dyDescent="0.25">
      <c r="A176" s="87">
        <v>0.52</v>
      </c>
      <c r="B176" s="64">
        <v>250</v>
      </c>
      <c r="C176" s="136"/>
      <c r="D176" s="102"/>
      <c r="E176" s="73"/>
      <c r="F176" s="137"/>
      <c r="G176" s="102"/>
      <c r="H176" s="73"/>
      <c r="I176" s="138"/>
      <c r="J176" s="102"/>
      <c r="K176" s="73"/>
      <c r="L176" s="139"/>
      <c r="M176" s="102"/>
      <c r="N176" s="73"/>
    </row>
    <row r="177" spans="1:14" x14ac:dyDescent="0.25">
      <c r="A177" s="87">
        <v>0.55000000000000004</v>
      </c>
      <c r="B177" s="64">
        <v>250</v>
      </c>
      <c r="C177" s="136"/>
      <c r="D177" s="102"/>
      <c r="E177" s="73"/>
      <c r="F177" s="137">
        <v>0.50150051151909503</v>
      </c>
      <c r="G177" s="102">
        <v>6.6089242530416301E-2</v>
      </c>
      <c r="H177" s="73">
        <v>100</v>
      </c>
      <c r="I177" s="138">
        <v>3.0060372599304901</v>
      </c>
      <c r="J177" s="102">
        <v>0.14081495186582599</v>
      </c>
      <c r="K177" s="73">
        <v>100</v>
      </c>
      <c r="L177" s="139">
        <v>5.2142328457961504</v>
      </c>
      <c r="M177" s="102">
        <v>8.2777022755948601E-2</v>
      </c>
      <c r="N177" s="73">
        <v>100</v>
      </c>
    </row>
    <row r="178" spans="1:14" x14ac:dyDescent="0.25">
      <c r="A178" s="87">
        <v>0.6</v>
      </c>
      <c r="B178" s="64">
        <v>250</v>
      </c>
      <c r="C178" s="136">
        <v>0.96456048440937803</v>
      </c>
      <c r="D178" s="102">
        <v>0.104081989295846</v>
      </c>
      <c r="E178" s="73">
        <v>100</v>
      </c>
      <c r="F178" s="137">
        <v>2.5623149667118899</v>
      </c>
      <c r="G178" s="102">
        <v>0.28844635452525602</v>
      </c>
      <c r="H178" s="73">
        <v>100</v>
      </c>
      <c r="I178" s="138">
        <v>0.96131877091838602</v>
      </c>
      <c r="J178" s="102">
        <v>4.9399418762197903E-2</v>
      </c>
      <c r="K178" s="73">
        <v>100</v>
      </c>
      <c r="L178" s="139">
        <v>1.7928766312631399</v>
      </c>
      <c r="M178" s="102">
        <v>0.13642492398714401</v>
      </c>
      <c r="N178" s="73">
        <v>100</v>
      </c>
    </row>
    <row r="179" spans="1:14" x14ac:dyDescent="0.25">
      <c r="A179" s="87">
        <v>0.65</v>
      </c>
      <c r="B179" s="64">
        <v>250</v>
      </c>
      <c r="C179" s="136">
        <v>2.3937346958104602</v>
      </c>
      <c r="D179" s="102">
        <v>7.6831701556458007E-2</v>
      </c>
      <c r="E179" s="73">
        <v>100</v>
      </c>
      <c r="F179" s="137">
        <v>0.57315206966046095</v>
      </c>
      <c r="G179" s="102">
        <v>0.10287202122730101</v>
      </c>
      <c r="H179" s="73">
        <v>100</v>
      </c>
      <c r="I179" s="138">
        <v>2.3138354841837701</v>
      </c>
      <c r="J179" s="102">
        <v>0.167223230834082</v>
      </c>
      <c r="K179" s="73">
        <v>100</v>
      </c>
      <c r="L179" s="139">
        <v>0.56880856839930505</v>
      </c>
      <c r="M179" s="102">
        <v>0.16874211973425299</v>
      </c>
      <c r="N179" s="73">
        <v>100</v>
      </c>
    </row>
    <row r="180" spans="1:14" x14ac:dyDescent="0.25">
      <c r="A180" s="87">
        <v>0.7</v>
      </c>
      <c r="B180" s="64">
        <v>250</v>
      </c>
      <c r="C180" s="136">
        <v>2.3312458393490201</v>
      </c>
      <c r="D180" s="102">
        <v>0.14684439964680701</v>
      </c>
      <c r="E180" s="73">
        <v>100</v>
      </c>
      <c r="F180" s="137">
        <v>0.68443951139559001</v>
      </c>
      <c r="G180" s="102">
        <v>1.74074201272452E-2</v>
      </c>
      <c r="H180" s="73">
        <v>100</v>
      </c>
      <c r="I180" s="138">
        <v>1.01516295498394</v>
      </c>
      <c r="J180" s="102">
        <v>3.9246944789853598E-2</v>
      </c>
      <c r="K180" s="73">
        <v>100</v>
      </c>
      <c r="L180" s="139">
        <v>3.0783572759137101</v>
      </c>
      <c r="M180" s="102">
        <v>0.124551868876908</v>
      </c>
      <c r="N180" s="73">
        <v>100</v>
      </c>
    </row>
    <row r="181" spans="1:14" x14ac:dyDescent="0.25">
      <c r="A181" s="87">
        <v>0.75</v>
      </c>
      <c r="B181" s="64">
        <v>250</v>
      </c>
      <c r="C181" s="136">
        <v>2.6622154505127802</v>
      </c>
      <c r="D181" s="102">
        <v>9.4374095147145495E-2</v>
      </c>
      <c r="E181" s="73">
        <v>100</v>
      </c>
      <c r="F181" s="137">
        <v>19.0121154896086</v>
      </c>
      <c r="G181" s="102">
        <v>1.34339342900195</v>
      </c>
      <c r="H181" s="73">
        <v>100</v>
      </c>
      <c r="I181" s="138">
        <v>7.8432715342703299</v>
      </c>
      <c r="J181" s="102">
        <v>1.78987907353846</v>
      </c>
      <c r="K181" s="73">
        <v>100</v>
      </c>
      <c r="L181" s="139">
        <v>0.72110871593819004</v>
      </c>
      <c r="M181" s="102">
        <v>9.2231588690552299E-2</v>
      </c>
      <c r="N181" s="73">
        <v>100</v>
      </c>
    </row>
    <row r="182" spans="1:14" x14ac:dyDescent="0.25">
      <c r="A182" s="91">
        <v>0.8</v>
      </c>
      <c r="B182" s="104">
        <v>250</v>
      </c>
      <c r="C182" s="140">
        <v>2.5000278835155898</v>
      </c>
      <c r="D182" s="106">
        <v>0.20513701127945</v>
      </c>
      <c r="E182" s="92">
        <v>100</v>
      </c>
      <c r="F182" s="141">
        <v>6.4734652816501601</v>
      </c>
      <c r="G182" s="106">
        <v>0.384829433373373</v>
      </c>
      <c r="H182" s="92">
        <v>100</v>
      </c>
      <c r="I182" s="142">
        <v>3.3662070998480802</v>
      </c>
      <c r="J182" s="106">
        <v>0.90834806384429401</v>
      </c>
      <c r="K182" s="92">
        <v>100</v>
      </c>
      <c r="L182" s="143">
        <v>3.13793338014192</v>
      </c>
      <c r="M182" s="106">
        <v>0.46183580853581602</v>
      </c>
      <c r="N182" s="92">
        <v>100</v>
      </c>
    </row>
  </sheetData>
  <mergeCells count="26">
    <mergeCell ref="C102:E102"/>
    <mergeCell ref="F102:H102"/>
    <mergeCell ref="I102:K102"/>
    <mergeCell ref="L102:N102"/>
    <mergeCell ref="C117:E117"/>
    <mergeCell ref="F117:H117"/>
    <mergeCell ref="I117:K117"/>
    <mergeCell ref="L117:N117"/>
    <mergeCell ref="C38:E38"/>
    <mergeCell ref="F38:H38"/>
    <mergeCell ref="I38:K38"/>
    <mergeCell ref="L38:N38"/>
    <mergeCell ref="C77:E77"/>
    <mergeCell ref="F77:H77"/>
    <mergeCell ref="I77:K77"/>
    <mergeCell ref="L77:N77"/>
    <mergeCell ref="T3:W3"/>
    <mergeCell ref="C21:E21"/>
    <mergeCell ref="F21:H21"/>
    <mergeCell ref="I21:K21"/>
    <mergeCell ref="L21:N21"/>
    <mergeCell ref="C3:E3"/>
    <mergeCell ref="F3:H3"/>
    <mergeCell ref="I3:K3"/>
    <mergeCell ref="L3:N3"/>
    <mergeCell ref="P3:S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zoomScaleNormal="100" workbookViewId="0">
      <selection activeCell="O143" sqref="O143"/>
    </sheetView>
  </sheetViews>
  <sheetFormatPr baseColWidth="10" defaultColWidth="9" defaultRowHeight="15.75" x14ac:dyDescent="0.25"/>
  <cols>
    <col min="1" max="1025" width="11.625"/>
  </cols>
  <sheetData>
    <row r="1" spans="1:10" x14ac:dyDescent="0.25">
      <c r="B1" t="s">
        <v>435</v>
      </c>
    </row>
    <row r="2" spans="1:10" x14ac:dyDescent="0.25">
      <c r="A2" t="s">
        <v>56</v>
      </c>
      <c r="B2" t="s">
        <v>109</v>
      </c>
      <c r="C2" t="s">
        <v>110</v>
      </c>
      <c r="D2" t="s">
        <v>111</v>
      </c>
      <c r="E2" t="s">
        <v>112</v>
      </c>
      <c r="G2" t="s">
        <v>109</v>
      </c>
      <c r="H2" t="s">
        <v>110</v>
      </c>
      <c r="I2" t="s">
        <v>111</v>
      </c>
      <c r="J2" t="s">
        <v>112</v>
      </c>
    </row>
    <row r="3" spans="1:10" x14ac:dyDescent="0.25">
      <c r="A3">
        <v>0</v>
      </c>
      <c r="B3">
        <v>0.98557721434243395</v>
      </c>
      <c r="C3">
        <v>0.861746498634268</v>
      </c>
      <c r="D3">
        <v>1.1284631472961799</v>
      </c>
      <c r="E3">
        <v>1.1224464852098199</v>
      </c>
      <c r="G3">
        <v>100</v>
      </c>
      <c r="H3">
        <v>100</v>
      </c>
      <c r="I3">
        <v>100</v>
      </c>
      <c r="J3">
        <v>100</v>
      </c>
    </row>
    <row r="4" spans="1:10" x14ac:dyDescent="0.25">
      <c r="A4">
        <v>1</v>
      </c>
      <c r="B4">
        <v>1.3401101077522899</v>
      </c>
      <c r="C4">
        <v>2.17537592221497</v>
      </c>
      <c r="D4">
        <v>1.29285648970205</v>
      </c>
      <c r="E4">
        <v>1.60110468687033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>
        <v>2</v>
      </c>
      <c r="B5">
        <v>1.9402930629119099</v>
      </c>
      <c r="C5">
        <v>2.3851419832298402</v>
      </c>
      <c r="D5">
        <v>0.92244339902086003</v>
      </c>
      <c r="E5">
        <v>1.3818525052825299</v>
      </c>
      <c r="G5">
        <v>100</v>
      </c>
      <c r="H5">
        <v>100</v>
      </c>
      <c r="I5">
        <v>100</v>
      </c>
      <c r="J5">
        <v>100</v>
      </c>
    </row>
    <row r="6" spans="1:10" x14ac:dyDescent="0.25">
      <c r="A6">
        <v>3</v>
      </c>
      <c r="B6">
        <v>1.42921599062774</v>
      </c>
      <c r="C6">
        <f>(C7+C5)/2</f>
        <v>2.2569058873737502</v>
      </c>
      <c r="D6">
        <v>1.6760283152669899</v>
      </c>
      <c r="E6">
        <v>1.6724410115214099</v>
      </c>
      <c r="G6">
        <v>100</v>
      </c>
      <c r="H6">
        <v>100</v>
      </c>
      <c r="I6">
        <v>100</v>
      </c>
      <c r="J6">
        <v>100</v>
      </c>
    </row>
    <row r="7" spans="1:10" x14ac:dyDescent="0.25">
      <c r="A7">
        <v>4</v>
      </c>
      <c r="B7">
        <v>1.9192347220495201</v>
      </c>
      <c r="C7">
        <v>2.1286697915176598</v>
      </c>
      <c r="D7">
        <v>2.2678206272205501</v>
      </c>
      <c r="E7">
        <v>1.8171766672671399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>
        <v>5</v>
      </c>
      <c r="B8">
        <v>1.72695802003737</v>
      </c>
      <c r="C8">
        <v>2.2159242601871698</v>
      </c>
      <c r="D8">
        <v>2.3207567920708998</v>
      </c>
      <c r="E8">
        <v>3.5404313025910401</v>
      </c>
      <c r="G8">
        <v>100</v>
      </c>
      <c r="H8">
        <v>100</v>
      </c>
      <c r="I8">
        <v>100</v>
      </c>
      <c r="J8">
        <v>100</v>
      </c>
    </row>
    <row r="9" spans="1:10" x14ac:dyDescent="0.25">
      <c r="A9">
        <v>6</v>
      </c>
      <c r="B9">
        <v>2.3065187921889301</v>
      </c>
      <c r="C9">
        <v>2.7963348136707298</v>
      </c>
      <c r="D9">
        <f>(D10+D8)/2</f>
        <v>3.3611110235878501</v>
      </c>
      <c r="E9">
        <v>3.3821128391914201</v>
      </c>
      <c r="G9">
        <v>100</v>
      </c>
      <c r="H9">
        <v>100</v>
      </c>
      <c r="I9">
        <v>100</v>
      </c>
      <c r="J9">
        <v>100</v>
      </c>
    </row>
    <row r="10" spans="1:10" x14ac:dyDescent="0.25">
      <c r="A10">
        <v>7</v>
      </c>
      <c r="B10">
        <v>4.4671202891001602</v>
      </c>
      <c r="C10">
        <v>3.5806392982342499</v>
      </c>
      <c r="D10">
        <v>4.4014652551048004</v>
      </c>
      <c r="E10">
        <f>(E11+E9)/2</f>
        <v>6.0002730348274298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>
        <v>8</v>
      </c>
      <c r="B11">
        <v>4.8584166223540697</v>
      </c>
      <c r="C11">
        <v>4.6970880562337003</v>
      </c>
      <c r="D11">
        <f>(D12+D10)/2</f>
        <v>7.4792704426682501</v>
      </c>
      <c r="E11">
        <v>8.6184332304634399</v>
      </c>
      <c r="G11">
        <v>100</v>
      </c>
      <c r="H11">
        <v>100</v>
      </c>
      <c r="I11">
        <v>100</v>
      </c>
      <c r="J11">
        <v>100</v>
      </c>
    </row>
    <row r="12" spans="1:10" x14ac:dyDescent="0.25">
      <c r="A12">
        <v>9</v>
      </c>
      <c r="B12">
        <f>(B11+B13)/2</f>
        <v>5.0770833854093596</v>
      </c>
      <c r="C12">
        <v>9.24602470143925</v>
      </c>
      <c r="D12">
        <v>10.557075630231701</v>
      </c>
      <c r="E12">
        <f>(E11+E13)/2</f>
        <v>8.4451842690571048</v>
      </c>
      <c r="G12">
        <v>98</v>
      </c>
      <c r="H12">
        <v>100</v>
      </c>
      <c r="I12">
        <v>99</v>
      </c>
      <c r="J12">
        <v>100</v>
      </c>
    </row>
    <row r="13" spans="1:10" x14ac:dyDescent="0.25">
      <c r="A13">
        <v>10</v>
      </c>
      <c r="B13">
        <v>5.2957501484646503</v>
      </c>
      <c r="C13">
        <v>9.8564124</v>
      </c>
      <c r="D13">
        <v>14.3624819792319</v>
      </c>
      <c r="E13">
        <v>8.2719353076507698</v>
      </c>
      <c r="G13">
        <v>95</v>
      </c>
      <c r="H13">
        <v>100</v>
      </c>
      <c r="I13">
        <v>95</v>
      </c>
      <c r="J13">
        <v>100</v>
      </c>
    </row>
    <row r="37" spans="1:9" x14ac:dyDescent="0.25">
      <c r="A37" t="s">
        <v>56</v>
      </c>
      <c r="B37" s="1" t="s">
        <v>109</v>
      </c>
      <c r="C37" s="1"/>
      <c r="D37" s="1" t="s">
        <v>110</v>
      </c>
      <c r="E37" s="1"/>
      <c r="F37" s="1" t="s">
        <v>111</v>
      </c>
      <c r="G37" s="1"/>
      <c r="H37" s="1" t="s">
        <v>112</v>
      </c>
      <c r="I37" s="1"/>
    </row>
    <row r="38" spans="1:9" x14ac:dyDescent="0.25">
      <c r="A38">
        <v>0</v>
      </c>
      <c r="B38">
        <v>1.24123177607033</v>
      </c>
      <c r="C38">
        <v>100</v>
      </c>
      <c r="D38">
        <v>2.5319039912033499</v>
      </c>
      <c r="E38">
        <v>100</v>
      </c>
      <c r="F38">
        <v>2.2787334987692098</v>
      </c>
      <c r="G38">
        <v>100</v>
      </c>
      <c r="H38">
        <v>1.1151223013296501</v>
      </c>
      <c r="I38">
        <v>100</v>
      </c>
    </row>
    <row r="39" spans="1:9" x14ac:dyDescent="0.25">
      <c r="A39">
        <v>2</v>
      </c>
      <c r="B39">
        <v>0.85665217678702299</v>
      </c>
      <c r="C39">
        <v>100</v>
      </c>
      <c r="D39">
        <v>1.46793166018096</v>
      </c>
      <c r="E39">
        <v>100</v>
      </c>
      <c r="F39">
        <v>1.6206923041530701</v>
      </c>
      <c r="G39">
        <v>100</v>
      </c>
      <c r="H39">
        <v>0.77606978424682704</v>
      </c>
      <c r="I39">
        <v>100</v>
      </c>
    </row>
    <row r="40" spans="1:9" x14ac:dyDescent="0.25">
      <c r="A40">
        <v>4</v>
      </c>
      <c r="B40">
        <v>1.1742497620663599</v>
      </c>
      <c r="C40">
        <v>100</v>
      </c>
      <c r="D40">
        <v>2.2656395577074502</v>
      </c>
      <c r="E40">
        <v>100</v>
      </c>
      <c r="F40">
        <v>0.75091514138098603</v>
      </c>
      <c r="G40">
        <v>100</v>
      </c>
      <c r="H40">
        <v>1.3223523250823599</v>
      </c>
      <c r="I40">
        <v>100</v>
      </c>
    </row>
    <row r="41" spans="1:9" x14ac:dyDescent="0.25">
      <c r="A41">
        <v>6</v>
      </c>
      <c r="B41">
        <v>0.93270442674063003</v>
      </c>
      <c r="C41">
        <v>100</v>
      </c>
      <c r="D41">
        <v>1.7592661435505099</v>
      </c>
      <c r="E41">
        <v>100</v>
      </c>
      <c r="F41">
        <v>1.07308651887224</v>
      </c>
      <c r="G41">
        <v>100</v>
      </c>
      <c r="H41">
        <v>0.88372548763203196</v>
      </c>
      <c r="I41">
        <v>100</v>
      </c>
    </row>
    <row r="42" spans="1:9" x14ac:dyDescent="0.25">
      <c r="A42">
        <v>8</v>
      </c>
      <c r="B42">
        <v>1.8129694646061301</v>
      </c>
      <c r="C42">
        <v>100</v>
      </c>
      <c r="D42">
        <v>2.3423340114484299</v>
      </c>
      <c r="E42">
        <v>100</v>
      </c>
      <c r="F42">
        <v>1.6063948756081201</v>
      </c>
      <c r="G42">
        <v>100</v>
      </c>
      <c r="H42">
        <v>1.3252007327578701</v>
      </c>
      <c r="I42">
        <v>100</v>
      </c>
    </row>
    <row r="43" spans="1:9" x14ac:dyDescent="0.25">
      <c r="A43">
        <v>10</v>
      </c>
      <c r="B43">
        <v>1.11030829246012</v>
      </c>
      <c r="C43">
        <v>100</v>
      </c>
      <c r="D43">
        <v>1.8272943288011601</v>
      </c>
      <c r="E43">
        <v>100</v>
      </c>
      <c r="F43">
        <v>1.4765350054634101</v>
      </c>
      <c r="G43">
        <v>100</v>
      </c>
      <c r="H43">
        <v>2.3702470219032001</v>
      </c>
      <c r="I43">
        <v>100</v>
      </c>
    </row>
    <row r="44" spans="1:9" x14ac:dyDescent="0.25">
      <c r="A44">
        <v>12</v>
      </c>
      <c r="B44">
        <v>1.05501732044857</v>
      </c>
      <c r="C44">
        <v>100</v>
      </c>
      <c r="D44">
        <v>2.1647913435735902</v>
      </c>
      <c r="E44">
        <v>100</v>
      </c>
      <c r="F44">
        <v>3.49738182132822</v>
      </c>
      <c r="G44">
        <v>100</v>
      </c>
      <c r="H44">
        <v>1.5063197186750401</v>
      </c>
      <c r="I44">
        <v>100</v>
      </c>
    </row>
    <row r="45" spans="1:9" x14ac:dyDescent="0.25">
      <c r="A45">
        <v>14</v>
      </c>
      <c r="B45">
        <v>1.58547259216884</v>
      </c>
      <c r="C45">
        <v>100</v>
      </c>
      <c r="D45">
        <v>2.5746951361556798</v>
      </c>
      <c r="E45">
        <v>100</v>
      </c>
      <c r="F45">
        <v>3.42132924959426</v>
      </c>
      <c r="G45">
        <v>100</v>
      </c>
      <c r="H45">
        <v>3.5854164761315799</v>
      </c>
      <c r="I45">
        <v>100</v>
      </c>
    </row>
    <row r="46" spans="1:9" x14ac:dyDescent="0.25">
      <c r="A46">
        <v>16</v>
      </c>
      <c r="B46">
        <v>3.5181517314102901</v>
      </c>
      <c r="C46">
        <v>100</v>
      </c>
      <c r="D46">
        <v>2.4005997463525799</v>
      </c>
      <c r="E46">
        <v>100</v>
      </c>
      <c r="F46">
        <v>4.3630883865794701</v>
      </c>
      <c r="G46">
        <v>100</v>
      </c>
      <c r="H46">
        <v>3.8458469111365399</v>
      </c>
      <c r="I46">
        <v>100</v>
      </c>
    </row>
    <row r="47" spans="1:9" x14ac:dyDescent="0.25">
      <c r="A47">
        <v>18</v>
      </c>
      <c r="B47">
        <v>3.2569071813455199</v>
      </c>
      <c r="C47">
        <v>100</v>
      </c>
      <c r="D47">
        <v>1.9093053679026</v>
      </c>
      <c r="E47">
        <v>100</v>
      </c>
      <c r="F47">
        <v>4.1658067341860701</v>
      </c>
      <c r="G47">
        <v>100</v>
      </c>
      <c r="H47">
        <v>3.5859120892907499</v>
      </c>
      <c r="I47">
        <v>100</v>
      </c>
    </row>
    <row r="48" spans="1:9" x14ac:dyDescent="0.25">
      <c r="A48">
        <v>20</v>
      </c>
      <c r="B48">
        <v>3.05157490454503</v>
      </c>
      <c r="C48">
        <v>100</v>
      </c>
      <c r="D48">
        <v>3.9138269227163298</v>
      </c>
      <c r="E48">
        <v>100</v>
      </c>
      <c r="F48">
        <v>4.7159919056244197</v>
      </c>
      <c r="G48">
        <v>100</v>
      </c>
      <c r="H48">
        <v>3.8037477327854599</v>
      </c>
      <c r="I48">
        <v>100</v>
      </c>
    </row>
    <row r="49" spans="1:9" x14ac:dyDescent="0.25">
      <c r="A49">
        <v>22</v>
      </c>
      <c r="B49">
        <v>3.2625581673379198</v>
      </c>
      <c r="C49">
        <v>100</v>
      </c>
      <c r="D49">
        <v>3.9496998664456102</v>
      </c>
      <c r="E49">
        <v>100</v>
      </c>
      <c r="F49">
        <v>4.49877565001806</v>
      </c>
      <c r="G49">
        <v>100</v>
      </c>
      <c r="H49">
        <v>3.7754242127128599</v>
      </c>
      <c r="I49">
        <v>100</v>
      </c>
    </row>
    <row r="50" spans="1:9" x14ac:dyDescent="0.25">
      <c r="A50">
        <v>24</v>
      </c>
      <c r="B50">
        <v>4.0020849005960804</v>
      </c>
      <c r="C50">
        <v>100</v>
      </c>
      <c r="D50">
        <v>3.3686443038650302</v>
      </c>
      <c r="E50">
        <v>100</v>
      </c>
      <c r="F50">
        <v>4.24420453766104</v>
      </c>
      <c r="G50">
        <v>100</v>
      </c>
      <c r="H50">
        <v>4.43545113236845</v>
      </c>
      <c r="I50">
        <v>100</v>
      </c>
    </row>
    <row r="51" spans="1:9" x14ac:dyDescent="0.25">
      <c r="A51">
        <v>26</v>
      </c>
      <c r="B51">
        <v>4.0338770277084599</v>
      </c>
      <c r="C51">
        <v>100</v>
      </c>
      <c r="D51">
        <v>3.2490321814347398</v>
      </c>
      <c r="E51">
        <v>100</v>
      </c>
      <c r="F51">
        <v>4.7934310031529002</v>
      </c>
      <c r="G51">
        <v>100</v>
      </c>
      <c r="H51">
        <v>5.1490296619386102</v>
      </c>
      <c r="I51">
        <v>100</v>
      </c>
    </row>
    <row r="52" spans="1:9" x14ac:dyDescent="0.25">
      <c r="A52">
        <v>28</v>
      </c>
      <c r="B52">
        <v>3.5229210519516498</v>
      </c>
      <c r="C52">
        <v>100</v>
      </c>
      <c r="D52">
        <v>4.22505019679725</v>
      </c>
      <c r="E52">
        <v>100</v>
      </c>
      <c r="F52">
        <v>5.11061442533373</v>
      </c>
      <c r="G52">
        <v>100</v>
      </c>
      <c r="H52">
        <v>5.9477382523336901</v>
      </c>
      <c r="I52">
        <v>100</v>
      </c>
    </row>
    <row r="53" spans="1:9" x14ac:dyDescent="0.25">
      <c r="A53">
        <v>30</v>
      </c>
      <c r="B53">
        <v>3.8936137309504399</v>
      </c>
      <c r="C53">
        <v>100</v>
      </c>
      <c r="D53">
        <v>5.0150425104245597</v>
      </c>
      <c r="E53">
        <v>100</v>
      </c>
      <c r="F53">
        <v>5.3303275937424797</v>
      </c>
      <c r="G53">
        <v>100</v>
      </c>
      <c r="H53">
        <v>5.5038286755880304</v>
      </c>
      <c r="I53">
        <v>100</v>
      </c>
    </row>
    <row r="54" spans="1:9" x14ac:dyDescent="0.25">
      <c r="A54">
        <v>32</v>
      </c>
      <c r="B54">
        <v>3.4578921</v>
      </c>
      <c r="C54">
        <v>100</v>
      </c>
      <c r="D54">
        <v>5.1248699999999996</v>
      </c>
      <c r="E54">
        <v>100</v>
      </c>
      <c r="F54">
        <f>(F55+F53)/2</f>
        <v>5.4550985960229017</v>
      </c>
      <c r="G54">
        <v>100</v>
      </c>
      <c r="H54">
        <f>(H55+H53)/2</f>
        <v>5.6092475401165425</v>
      </c>
      <c r="I54">
        <v>100</v>
      </c>
    </row>
    <row r="55" spans="1:9" x14ac:dyDescent="0.25">
      <c r="A55">
        <v>34</v>
      </c>
      <c r="B55">
        <v>4.2457909999999996</v>
      </c>
      <c r="C55">
        <v>100</v>
      </c>
      <c r="D55">
        <v>4.9658699999999998</v>
      </c>
      <c r="E55">
        <v>100</v>
      </c>
      <c r="F55">
        <f>(F56+F53)/2</f>
        <v>5.5798695983033246</v>
      </c>
      <c r="G55">
        <v>100</v>
      </c>
      <c r="H55">
        <f>(H56+H53)/2</f>
        <v>5.7146664046450546</v>
      </c>
      <c r="I55">
        <v>100</v>
      </c>
    </row>
    <row r="56" spans="1:9" x14ac:dyDescent="0.25">
      <c r="A56">
        <v>36</v>
      </c>
      <c r="B56">
        <v>4.0661422930412403</v>
      </c>
      <c r="C56">
        <v>100</v>
      </c>
      <c r="D56">
        <v>4.9666656684826602</v>
      </c>
      <c r="E56">
        <v>100</v>
      </c>
      <c r="F56">
        <v>5.8294116028641696</v>
      </c>
      <c r="G56">
        <v>100</v>
      </c>
      <c r="H56">
        <v>5.9255041337020797</v>
      </c>
      <c r="I56">
        <v>100</v>
      </c>
    </row>
    <row r="57" spans="1:9" x14ac:dyDescent="0.25">
      <c r="A57">
        <v>38</v>
      </c>
      <c r="B57">
        <v>4.1589640000000001</v>
      </c>
      <c r="C57">
        <v>100</v>
      </c>
      <c r="D57">
        <f>(D56+D58)/2</f>
        <v>5.4060470026624046</v>
      </c>
      <c r="E57">
        <v>100</v>
      </c>
      <c r="F57">
        <f>(F56+F58)/2</f>
        <v>5.8157215825783641</v>
      </c>
      <c r="G57">
        <v>100</v>
      </c>
      <c r="H57">
        <f>(H58+H56)/2</f>
        <v>6.1026802724435649</v>
      </c>
      <c r="I57">
        <v>100</v>
      </c>
    </row>
    <row r="58" spans="1:9" x14ac:dyDescent="0.25">
      <c r="A58">
        <v>40</v>
      </c>
      <c r="B58">
        <v>5.5129757598972704</v>
      </c>
      <c r="C58">
        <v>100</v>
      </c>
      <c r="D58">
        <v>5.8454283368421498</v>
      </c>
      <c r="E58">
        <v>100</v>
      </c>
      <c r="F58">
        <v>5.8020315622925596</v>
      </c>
      <c r="G58">
        <v>100</v>
      </c>
      <c r="H58">
        <v>6.2798564111850501</v>
      </c>
      <c r="I58">
        <v>100</v>
      </c>
    </row>
    <row r="59" spans="1:9" x14ac:dyDescent="0.25">
      <c r="A59">
        <v>42</v>
      </c>
      <c r="B59">
        <f>(B58+B60)/2</f>
        <v>5.33652304184361</v>
      </c>
      <c r="C59">
        <v>100</v>
      </c>
      <c r="D59">
        <f>(D58+D60)/2</f>
        <v>6.0828938613169896</v>
      </c>
      <c r="E59">
        <v>100</v>
      </c>
      <c r="F59">
        <f>(F60+F58)/2</f>
        <v>6.0842215412052196</v>
      </c>
      <c r="G59">
        <v>100</v>
      </c>
      <c r="H59">
        <f>(H58+H60)/2</f>
        <v>6.8311516644489654</v>
      </c>
      <c r="I59">
        <v>100</v>
      </c>
    </row>
    <row r="60" spans="1:9" x14ac:dyDescent="0.25">
      <c r="A60">
        <v>44</v>
      </c>
      <c r="B60">
        <v>5.1600703237899497</v>
      </c>
      <c r="C60">
        <v>100</v>
      </c>
      <c r="D60">
        <v>6.3203593857918303</v>
      </c>
      <c r="E60">
        <v>100</v>
      </c>
      <c r="F60">
        <v>6.3664115201178797</v>
      </c>
      <c r="G60">
        <v>100</v>
      </c>
      <c r="H60">
        <v>7.3824469177128798</v>
      </c>
      <c r="I60">
        <v>100</v>
      </c>
    </row>
    <row r="61" spans="1:9" x14ac:dyDescent="0.25">
      <c r="A61">
        <v>46</v>
      </c>
      <c r="B61">
        <v>5.4587149999999998</v>
      </c>
      <c r="C61">
        <v>100</v>
      </c>
      <c r="D61">
        <v>6.1478853999999998</v>
      </c>
      <c r="E61">
        <v>100</v>
      </c>
      <c r="F61">
        <f>(F62+F60)/2</f>
        <v>7.0205074661108906</v>
      </c>
      <c r="G61">
        <v>100</v>
      </c>
      <c r="H61">
        <f>(H62+H60)/2</f>
        <v>7.7309582074416046</v>
      </c>
      <c r="I61">
        <v>100</v>
      </c>
    </row>
    <row r="62" spans="1:9" x14ac:dyDescent="0.25">
      <c r="A62">
        <v>48</v>
      </c>
      <c r="B62">
        <v>5.785698</v>
      </c>
      <c r="C62">
        <v>100</v>
      </c>
      <c r="D62">
        <v>5.8964150000000002</v>
      </c>
      <c r="E62">
        <v>100</v>
      </c>
      <c r="F62">
        <f>(F60+F63)/2</f>
        <v>7.6746034121039006</v>
      </c>
      <c r="G62">
        <v>100</v>
      </c>
      <c r="H62">
        <f>(H63+H60)/2</f>
        <v>8.0794694971703294</v>
      </c>
      <c r="I62">
        <v>100</v>
      </c>
    </row>
    <row r="63" spans="1:9" x14ac:dyDescent="0.25">
      <c r="A63">
        <v>50</v>
      </c>
      <c r="B63">
        <v>5.9319675769389004</v>
      </c>
      <c r="C63">
        <v>100</v>
      </c>
      <c r="D63">
        <v>5.1087822254036999</v>
      </c>
      <c r="E63">
        <v>100</v>
      </c>
      <c r="F63">
        <v>8.9827953040899207</v>
      </c>
      <c r="G63">
        <v>100</v>
      </c>
      <c r="H63">
        <v>8.7764920766277807</v>
      </c>
      <c r="I63">
        <v>100</v>
      </c>
    </row>
    <row r="64" spans="1:9" x14ac:dyDescent="0.25">
      <c r="A64">
        <v>52</v>
      </c>
      <c r="B64">
        <f>(B63+B65)/2</f>
        <v>5.7952939077690351</v>
      </c>
      <c r="C64">
        <v>100</v>
      </c>
      <c r="D64">
        <f>(D63+D65)/2</f>
        <v>5.6733323870484096</v>
      </c>
      <c r="E64">
        <v>100</v>
      </c>
      <c r="F64">
        <f>(F63+F65)/2</f>
        <v>9.1693342364299806</v>
      </c>
      <c r="G64">
        <v>100</v>
      </c>
      <c r="H64">
        <f>(H65+H63)/2</f>
        <v>9.059172332815745</v>
      </c>
      <c r="I64">
        <v>100</v>
      </c>
    </row>
    <row r="65" spans="1:9" x14ac:dyDescent="0.25">
      <c r="A65">
        <v>55</v>
      </c>
      <c r="B65">
        <v>5.6586202385991697</v>
      </c>
      <c r="C65">
        <v>100</v>
      </c>
      <c r="D65">
        <v>6.2378825486931202</v>
      </c>
      <c r="E65">
        <v>100</v>
      </c>
      <c r="F65">
        <v>9.3558731687700405</v>
      </c>
      <c r="G65">
        <v>100</v>
      </c>
      <c r="H65">
        <v>9.3418525890037092</v>
      </c>
      <c r="I65">
        <v>100</v>
      </c>
    </row>
    <row r="66" spans="1:9" x14ac:dyDescent="0.25">
      <c r="A66">
        <v>60</v>
      </c>
      <c r="B66">
        <v>7.5045277172180498</v>
      </c>
      <c r="C66">
        <v>100</v>
      </c>
      <c r="D66">
        <v>5.8675108833775997</v>
      </c>
      <c r="E66">
        <v>100</v>
      </c>
      <c r="F66">
        <v>12.5574812785046</v>
      </c>
      <c r="G66">
        <v>100</v>
      </c>
      <c r="H66">
        <v>9.8365923914859295</v>
      </c>
      <c r="I66">
        <v>100</v>
      </c>
    </row>
    <row r="67" spans="1:9" x14ac:dyDescent="0.25">
      <c r="A67">
        <v>65</v>
      </c>
      <c r="B67">
        <v>8.1224485849474295</v>
      </c>
      <c r="C67">
        <v>100</v>
      </c>
      <c r="D67">
        <v>10.1294912927517</v>
      </c>
      <c r="E67">
        <v>90</v>
      </c>
      <c r="F67">
        <v>9.8562770855448392</v>
      </c>
      <c r="G67">
        <v>100</v>
      </c>
      <c r="H67">
        <v>24.8934064162239</v>
      </c>
      <c r="I67">
        <v>90</v>
      </c>
    </row>
    <row r="68" spans="1:9" x14ac:dyDescent="0.25">
      <c r="A68">
        <v>70</v>
      </c>
      <c r="B68">
        <v>10.1660915681845</v>
      </c>
      <c r="C68">
        <v>95</v>
      </c>
      <c r="D68">
        <v>22.800724235197901</v>
      </c>
      <c r="E68">
        <v>85</v>
      </c>
      <c r="F68">
        <v>9.5456695180692694</v>
      </c>
      <c r="G68">
        <v>95</v>
      </c>
      <c r="H68">
        <v>26.028591201803899</v>
      </c>
      <c r="I68">
        <v>75</v>
      </c>
    </row>
    <row r="69" spans="1:9" x14ac:dyDescent="0.25">
      <c r="A69">
        <v>75</v>
      </c>
      <c r="B69">
        <v>24.81524461543</v>
      </c>
      <c r="C69">
        <v>85</v>
      </c>
      <c r="D69">
        <v>33.089649255258003</v>
      </c>
      <c r="E69">
        <v>70</v>
      </c>
      <c r="F69">
        <v>11.4938965985462</v>
      </c>
      <c r="G69">
        <v>92</v>
      </c>
      <c r="H69">
        <v>26.571621507408</v>
      </c>
      <c r="I69">
        <v>70</v>
      </c>
    </row>
    <row r="70" spans="1:9" x14ac:dyDescent="0.25">
      <c r="A70">
        <v>80</v>
      </c>
      <c r="B70">
        <v>26.457844999999999</v>
      </c>
      <c r="C70">
        <v>70</v>
      </c>
      <c r="D70">
        <v>43.140895211325201</v>
      </c>
      <c r="E70">
        <v>50</v>
      </c>
      <c r="F70">
        <v>12.787814794297599</v>
      </c>
      <c r="G70">
        <v>90</v>
      </c>
      <c r="H70">
        <v>28.801094290022998</v>
      </c>
      <c r="I70">
        <v>60</v>
      </c>
    </row>
    <row r="75" spans="1:9" x14ac:dyDescent="0.25">
      <c r="A75" t="s">
        <v>277</v>
      </c>
      <c r="B75" s="1" t="s">
        <v>109</v>
      </c>
      <c r="C75" s="1"/>
      <c r="D75" s="1" t="s">
        <v>110</v>
      </c>
      <c r="E75" s="1"/>
      <c r="F75" s="1" t="s">
        <v>111</v>
      </c>
      <c r="G75" s="1"/>
      <c r="H75" s="1" t="s">
        <v>112</v>
      </c>
      <c r="I75" s="1"/>
    </row>
    <row r="76" spans="1:9" x14ac:dyDescent="0.25">
      <c r="A76" s="16">
        <v>46</v>
      </c>
      <c r="B76">
        <v>0.72277315735714098</v>
      </c>
      <c r="C76">
        <v>100</v>
      </c>
      <c r="D76">
        <v>1.0697215979269701</v>
      </c>
      <c r="E76">
        <v>100</v>
      </c>
      <c r="F76">
        <v>2.57738453761131</v>
      </c>
      <c r="G76">
        <v>100</v>
      </c>
      <c r="H76">
        <v>1.33797608840117</v>
      </c>
      <c r="I76">
        <v>100</v>
      </c>
    </row>
    <row r="77" spans="1:9" x14ac:dyDescent="0.25">
      <c r="A77" s="16">
        <v>43</v>
      </c>
      <c r="B77">
        <v>1.5011939816731099</v>
      </c>
      <c r="C77">
        <v>100</v>
      </c>
      <c r="D77">
        <v>2.3713197974057199</v>
      </c>
      <c r="E77">
        <v>100</v>
      </c>
      <c r="F77">
        <v>3.0250524952523601</v>
      </c>
      <c r="G77">
        <v>100</v>
      </c>
      <c r="H77">
        <v>3.26618795474787</v>
      </c>
      <c r="I77">
        <v>100</v>
      </c>
    </row>
    <row r="78" spans="1:9" x14ac:dyDescent="0.25">
      <c r="A78" s="16">
        <v>40</v>
      </c>
      <c r="B78">
        <v>1.29044132192516</v>
      </c>
      <c r="C78">
        <v>100</v>
      </c>
      <c r="D78">
        <v>2.3216018732406698</v>
      </c>
      <c r="E78">
        <v>100</v>
      </c>
      <c r="F78">
        <v>2.8199351820434302</v>
      </c>
      <c r="G78">
        <v>100</v>
      </c>
      <c r="H78">
        <v>2.5521651985948401</v>
      </c>
      <c r="I78">
        <v>100</v>
      </c>
    </row>
    <row r="79" spans="1:9" x14ac:dyDescent="0.25">
      <c r="A79" s="16">
        <v>37</v>
      </c>
      <c r="B79">
        <v>2.2235995801341701</v>
      </c>
      <c r="C79">
        <v>100</v>
      </c>
      <c r="D79">
        <v>2.01772082840625</v>
      </c>
      <c r="E79">
        <v>100</v>
      </c>
      <c r="F79">
        <v>2.40736224680438</v>
      </c>
      <c r="G79">
        <v>100</v>
      </c>
      <c r="H79">
        <v>1.8250844622626099</v>
      </c>
      <c r="I79">
        <v>100</v>
      </c>
    </row>
    <row r="80" spans="1:9" x14ac:dyDescent="0.25">
      <c r="A80" s="16">
        <v>34</v>
      </c>
      <c r="B80">
        <v>2.9765335148746499</v>
      </c>
      <c r="C80">
        <v>100</v>
      </c>
      <c r="D80">
        <v>2.21590730536925</v>
      </c>
      <c r="E80">
        <v>100</v>
      </c>
      <c r="F80">
        <v>3.1140655800697998</v>
      </c>
      <c r="G80">
        <v>85</v>
      </c>
      <c r="H80">
        <v>2.24399181793726</v>
      </c>
      <c r="I80">
        <v>95</v>
      </c>
    </row>
    <row r="81" spans="1:9" x14ac:dyDescent="0.25">
      <c r="A81" s="16">
        <v>31</v>
      </c>
      <c r="B81">
        <v>2.3500954235331899</v>
      </c>
      <c r="C81">
        <v>98</v>
      </c>
      <c r="D81">
        <v>3.5619295216389899</v>
      </c>
      <c r="E81">
        <v>90</v>
      </c>
      <c r="F81">
        <v>2.8287050980720401</v>
      </c>
      <c r="G81">
        <v>82</v>
      </c>
      <c r="H81">
        <v>2.7611180141202198</v>
      </c>
      <c r="I81">
        <v>92</v>
      </c>
    </row>
    <row r="82" spans="1:9" x14ac:dyDescent="0.25">
      <c r="A82" s="16">
        <v>28</v>
      </c>
      <c r="B82">
        <v>2.7825969601334402</v>
      </c>
      <c r="C82">
        <v>80</v>
      </c>
      <c r="D82">
        <v>4.6220742940000203</v>
      </c>
      <c r="E82">
        <v>80</v>
      </c>
      <c r="F82">
        <v>3.1972484005901101</v>
      </c>
      <c r="G82">
        <v>80</v>
      </c>
      <c r="H82">
        <v>4.1852175554273199</v>
      </c>
      <c r="I82">
        <v>60</v>
      </c>
    </row>
    <row r="83" spans="1:9" x14ac:dyDescent="0.25">
      <c r="A83" s="16">
        <v>25</v>
      </c>
      <c r="B83">
        <v>2.8653497508604402</v>
      </c>
      <c r="C83">
        <v>70</v>
      </c>
      <c r="D83">
        <v>3.5159793380444002</v>
      </c>
      <c r="E83">
        <v>70</v>
      </c>
      <c r="F83">
        <v>4.6563897068832301</v>
      </c>
      <c r="G83">
        <v>60</v>
      </c>
      <c r="H83">
        <v>5.1279675927254598</v>
      </c>
      <c r="I83">
        <v>50</v>
      </c>
    </row>
    <row r="84" spans="1:9" x14ac:dyDescent="0.25">
      <c r="A84" s="16">
        <v>22</v>
      </c>
      <c r="B84">
        <v>3.1834188769529499</v>
      </c>
      <c r="C84">
        <v>60</v>
      </c>
      <c r="D84">
        <v>2.8619287864461902</v>
      </c>
      <c r="E84">
        <v>65</v>
      </c>
      <c r="F84">
        <v>5.3302822356360302</v>
      </c>
      <c r="G84">
        <v>55</v>
      </c>
      <c r="H84">
        <v>4.8713405255345696</v>
      </c>
      <c r="I84">
        <v>48</v>
      </c>
    </row>
    <row r="85" spans="1:9" x14ac:dyDescent="0.25">
      <c r="A85" s="16">
        <v>19</v>
      </c>
      <c r="B85">
        <v>3.5096454667963499</v>
      </c>
      <c r="C85">
        <v>10</v>
      </c>
      <c r="D85">
        <v>2.9473071578932499</v>
      </c>
      <c r="E85">
        <v>25</v>
      </c>
      <c r="F85">
        <v>5.3575490358560103</v>
      </c>
      <c r="G85">
        <v>40</v>
      </c>
      <c r="H85">
        <v>6.1415289894479503</v>
      </c>
      <c r="I85">
        <v>30</v>
      </c>
    </row>
    <row r="86" spans="1:9" x14ac:dyDescent="0.25">
      <c r="A86" s="16">
        <v>16</v>
      </c>
      <c r="B86">
        <v>3.5097245528753902</v>
      </c>
      <c r="C86">
        <v>5</v>
      </c>
      <c r="D86">
        <v>2.2580041508495299</v>
      </c>
      <c r="E86">
        <v>10</v>
      </c>
      <c r="F86">
        <v>3.7067669577495601</v>
      </c>
      <c r="G86">
        <v>5</v>
      </c>
      <c r="H86">
        <v>2.8217588944862602</v>
      </c>
      <c r="I86">
        <v>10</v>
      </c>
    </row>
    <row r="112" spans="1:9" x14ac:dyDescent="0.25">
      <c r="A112" t="s">
        <v>56</v>
      </c>
      <c r="B112" s="1" t="s">
        <v>109</v>
      </c>
      <c r="C112" s="1"/>
      <c r="D112" s="1" t="s">
        <v>110</v>
      </c>
      <c r="E112" s="1"/>
      <c r="F112" s="1" t="s">
        <v>111</v>
      </c>
      <c r="G112" s="1"/>
      <c r="H112" s="1" t="s">
        <v>112</v>
      </c>
      <c r="I112" s="1"/>
    </row>
    <row r="113" spans="1:9" x14ac:dyDescent="0.25">
      <c r="A113">
        <v>0</v>
      </c>
      <c r="B113">
        <v>0.38835211090868199</v>
      </c>
      <c r="C113">
        <v>100</v>
      </c>
      <c r="D113">
        <v>1.27377140233634</v>
      </c>
      <c r="E113">
        <v>100</v>
      </c>
      <c r="F113">
        <v>0.73327472769498503</v>
      </c>
      <c r="G113">
        <v>100</v>
      </c>
      <c r="H113">
        <v>0.82192315939169902</v>
      </c>
      <c r="I113">
        <v>100</v>
      </c>
    </row>
    <row r="114" spans="1:9" x14ac:dyDescent="0.25">
      <c r="A114">
        <v>2</v>
      </c>
      <c r="B114">
        <v>0.91730695890485303</v>
      </c>
      <c r="C114">
        <v>100</v>
      </c>
      <c r="D114">
        <v>0.83442275225475204</v>
      </c>
      <c r="E114">
        <v>100</v>
      </c>
      <c r="F114">
        <v>0.52583189862721202</v>
      </c>
      <c r="G114">
        <v>100</v>
      </c>
      <c r="H114">
        <v>0.59501776023902597</v>
      </c>
      <c r="I114">
        <v>100</v>
      </c>
    </row>
    <row r="115" spans="1:9" x14ac:dyDescent="0.25">
      <c r="A115">
        <v>4</v>
      </c>
      <c r="B115">
        <v>1.06002451484817</v>
      </c>
      <c r="C115">
        <v>100</v>
      </c>
      <c r="D115">
        <v>0.76216226463606196</v>
      </c>
      <c r="E115">
        <v>100</v>
      </c>
      <c r="F115">
        <v>0.84150386445297698</v>
      </c>
      <c r="G115">
        <v>100</v>
      </c>
      <c r="H115">
        <v>1.09490449232998</v>
      </c>
      <c r="I115">
        <v>100</v>
      </c>
    </row>
    <row r="116" spans="1:9" x14ac:dyDescent="0.25">
      <c r="A116">
        <v>6</v>
      </c>
      <c r="B116">
        <f t="shared" ref="B116:I116" si="0">(B115+B118)/2</f>
        <v>0.97396291705212545</v>
      </c>
      <c r="C116">
        <f t="shared" si="0"/>
        <v>100</v>
      </c>
      <c r="D116">
        <f t="shared" si="0"/>
        <v>0.79903209350189297</v>
      </c>
      <c r="E116">
        <f t="shared" si="0"/>
        <v>100</v>
      </c>
      <c r="F116">
        <f t="shared" si="0"/>
        <v>0.9313428916694384</v>
      </c>
      <c r="G116">
        <f t="shared" si="0"/>
        <v>100</v>
      </c>
      <c r="H116">
        <f t="shared" si="0"/>
        <v>1.0957339795393999</v>
      </c>
      <c r="I116">
        <f t="shared" si="0"/>
        <v>100</v>
      </c>
    </row>
    <row r="117" spans="1:9" x14ac:dyDescent="0.25">
      <c r="A117">
        <v>8</v>
      </c>
      <c r="B117">
        <f t="shared" ref="B117:I117" si="1">(B116+B118)/2</f>
        <v>0.93093211815410326</v>
      </c>
      <c r="C117">
        <f t="shared" si="1"/>
        <v>100</v>
      </c>
      <c r="D117">
        <f t="shared" si="1"/>
        <v>0.81746700793480853</v>
      </c>
      <c r="E117">
        <f t="shared" si="1"/>
        <v>100</v>
      </c>
      <c r="F117">
        <f t="shared" si="1"/>
        <v>0.97626240527766917</v>
      </c>
      <c r="G117">
        <f t="shared" si="1"/>
        <v>100</v>
      </c>
      <c r="H117">
        <f t="shared" si="1"/>
        <v>1.0961487231441098</v>
      </c>
      <c r="I117">
        <f t="shared" si="1"/>
        <v>100</v>
      </c>
    </row>
    <row r="118" spans="1:9" x14ac:dyDescent="0.25">
      <c r="A118">
        <v>10</v>
      </c>
      <c r="B118">
        <v>0.88790131925608096</v>
      </c>
      <c r="C118">
        <v>100</v>
      </c>
      <c r="D118">
        <v>0.83590192236772398</v>
      </c>
      <c r="E118">
        <v>100</v>
      </c>
      <c r="F118">
        <v>1.0211819188858999</v>
      </c>
      <c r="G118">
        <v>100</v>
      </c>
      <c r="H118">
        <v>1.09656346674882</v>
      </c>
      <c r="I118">
        <v>100</v>
      </c>
    </row>
    <row r="119" spans="1:9" x14ac:dyDescent="0.25">
      <c r="A119">
        <v>12</v>
      </c>
      <c r="B119">
        <f t="shared" ref="B119:I119" si="2">(B118+B121)/2</f>
        <v>0.80688280358702902</v>
      </c>
      <c r="C119">
        <f t="shared" si="2"/>
        <v>100</v>
      </c>
      <c r="D119">
        <f t="shared" si="2"/>
        <v>0.97048946279410198</v>
      </c>
      <c r="E119">
        <f t="shared" si="2"/>
        <v>100</v>
      </c>
      <c r="F119">
        <f t="shared" si="2"/>
        <v>1.4530373977722251</v>
      </c>
      <c r="G119">
        <f t="shared" si="2"/>
        <v>100</v>
      </c>
      <c r="H119">
        <f t="shared" si="2"/>
        <v>1.0723873440716298</v>
      </c>
      <c r="I119">
        <f t="shared" si="2"/>
        <v>100</v>
      </c>
    </row>
    <row r="120" spans="1:9" x14ac:dyDescent="0.25">
      <c r="A120">
        <v>14</v>
      </c>
      <c r="B120">
        <f t="shared" ref="B120:I120" si="3">(B119+B121)/2</f>
        <v>0.76637354575250294</v>
      </c>
      <c r="C120">
        <f t="shared" si="3"/>
        <v>100</v>
      </c>
      <c r="D120">
        <f t="shared" si="3"/>
        <v>1.0377832330072909</v>
      </c>
      <c r="E120">
        <f t="shared" si="3"/>
        <v>100</v>
      </c>
      <c r="F120">
        <f t="shared" si="3"/>
        <v>1.6689651372153875</v>
      </c>
      <c r="G120">
        <f t="shared" si="3"/>
        <v>100</v>
      </c>
      <c r="H120">
        <f t="shared" si="3"/>
        <v>1.0602992827330349</v>
      </c>
      <c r="I120">
        <f t="shared" si="3"/>
        <v>100</v>
      </c>
    </row>
    <row r="121" spans="1:9" x14ac:dyDescent="0.25">
      <c r="A121">
        <v>16</v>
      </c>
      <c r="B121">
        <v>0.72586428791797697</v>
      </c>
      <c r="C121">
        <v>100</v>
      </c>
      <c r="D121">
        <v>1.10507700322048</v>
      </c>
      <c r="E121">
        <v>100</v>
      </c>
      <c r="F121">
        <v>1.88489287665855</v>
      </c>
      <c r="G121">
        <v>100</v>
      </c>
      <c r="H121">
        <v>1.0482112213944399</v>
      </c>
      <c r="I121">
        <v>100</v>
      </c>
    </row>
    <row r="122" spans="1:9" x14ac:dyDescent="0.25">
      <c r="A122">
        <v>18</v>
      </c>
      <c r="B122">
        <f t="shared" ref="B122:I122" si="4">(B121+B123)/2</f>
        <v>0.9181975272994285</v>
      </c>
      <c r="C122">
        <f t="shared" si="4"/>
        <v>100</v>
      </c>
      <c r="D122">
        <f t="shared" si="4"/>
        <v>0.86426945516440501</v>
      </c>
      <c r="E122">
        <f t="shared" si="4"/>
        <v>100</v>
      </c>
      <c r="F122">
        <f t="shared" si="4"/>
        <v>1.620811536657865</v>
      </c>
      <c r="G122">
        <f t="shared" si="4"/>
        <v>100</v>
      </c>
      <c r="H122">
        <f t="shared" si="4"/>
        <v>0.93946880352391793</v>
      </c>
      <c r="I122">
        <f t="shared" si="4"/>
        <v>100</v>
      </c>
    </row>
    <row r="123" spans="1:9" x14ac:dyDescent="0.25">
      <c r="A123">
        <v>20</v>
      </c>
      <c r="B123">
        <v>1.1105307666808799</v>
      </c>
      <c r="C123">
        <v>100</v>
      </c>
      <c r="D123">
        <v>0.62346190710833005</v>
      </c>
      <c r="E123">
        <v>100</v>
      </c>
      <c r="F123">
        <v>1.3567301966571801</v>
      </c>
      <c r="G123">
        <v>100</v>
      </c>
      <c r="H123">
        <v>0.83072638565339596</v>
      </c>
      <c r="I123">
        <v>100</v>
      </c>
    </row>
    <row r="124" spans="1:9" x14ac:dyDescent="0.25">
      <c r="A124">
        <v>22</v>
      </c>
      <c r="B124">
        <f t="shared" ref="B124:I124" si="5">(B123+B126)/2</f>
        <v>0.97310377121573344</v>
      </c>
      <c r="C124">
        <f t="shared" si="5"/>
        <v>100</v>
      </c>
      <c r="D124">
        <f t="shared" si="5"/>
        <v>0.804162478571396</v>
      </c>
      <c r="E124">
        <f t="shared" si="5"/>
        <v>100</v>
      </c>
      <c r="F124">
        <f t="shared" si="5"/>
        <v>1.418008584646395</v>
      </c>
      <c r="G124">
        <f t="shared" si="5"/>
        <v>100</v>
      </c>
      <c r="H124">
        <f t="shared" si="5"/>
        <v>1.0705444075344381</v>
      </c>
      <c r="I124">
        <f t="shared" si="5"/>
        <v>100</v>
      </c>
    </row>
    <row r="125" spans="1:9" x14ac:dyDescent="0.25">
      <c r="A125">
        <v>24</v>
      </c>
      <c r="B125">
        <f t="shared" ref="B125:I125" si="6">(B124+B126)/2</f>
        <v>0.90439027348316015</v>
      </c>
      <c r="C125">
        <f t="shared" si="6"/>
        <v>100</v>
      </c>
      <c r="D125">
        <f t="shared" si="6"/>
        <v>0.89451276430292892</v>
      </c>
      <c r="E125">
        <f t="shared" si="6"/>
        <v>100</v>
      </c>
      <c r="F125">
        <f t="shared" si="6"/>
        <v>1.4486477786410026</v>
      </c>
      <c r="G125">
        <f t="shared" si="6"/>
        <v>100</v>
      </c>
      <c r="H125">
        <f t="shared" si="6"/>
        <v>1.1904534184749591</v>
      </c>
      <c r="I125">
        <f t="shared" si="6"/>
        <v>100</v>
      </c>
    </row>
    <row r="126" spans="1:9" x14ac:dyDescent="0.25">
      <c r="A126">
        <v>26</v>
      </c>
      <c r="B126">
        <v>0.83567677575058696</v>
      </c>
      <c r="C126">
        <v>100</v>
      </c>
      <c r="D126">
        <v>0.98486305003446195</v>
      </c>
      <c r="E126">
        <v>100</v>
      </c>
      <c r="F126">
        <v>1.4792869726356099</v>
      </c>
      <c r="G126">
        <v>100</v>
      </c>
      <c r="H126">
        <v>1.3103624294154801</v>
      </c>
      <c r="I126">
        <v>100</v>
      </c>
    </row>
    <row r="127" spans="1:9" x14ac:dyDescent="0.25">
      <c r="A127">
        <v>28</v>
      </c>
      <c r="B127">
        <v>0.92568700000000004</v>
      </c>
      <c r="C127">
        <f t="shared" ref="C127:I127" si="7">(C126+C128)/2</f>
        <v>100</v>
      </c>
      <c r="D127">
        <f t="shared" si="7"/>
        <v>0.70894328315598742</v>
      </c>
      <c r="E127">
        <f t="shared" si="7"/>
        <v>100</v>
      </c>
      <c r="F127">
        <f t="shared" si="7"/>
        <v>1.367533819632395</v>
      </c>
      <c r="G127">
        <f t="shared" si="7"/>
        <v>100</v>
      </c>
      <c r="H127">
        <f t="shared" si="7"/>
        <v>1.25653808604351</v>
      </c>
      <c r="I127">
        <f t="shared" si="7"/>
        <v>100</v>
      </c>
    </row>
    <row r="128" spans="1:9" x14ac:dyDescent="0.25">
      <c r="A128">
        <v>30</v>
      </c>
      <c r="B128">
        <v>1.57735763989691</v>
      </c>
      <c r="C128">
        <v>100</v>
      </c>
      <c r="D128">
        <v>0.43302351627751301</v>
      </c>
      <c r="E128">
        <v>100</v>
      </c>
      <c r="F128">
        <v>1.25578066662918</v>
      </c>
      <c r="G128">
        <v>100</v>
      </c>
      <c r="H128">
        <v>1.20271374267154</v>
      </c>
      <c r="I128">
        <v>100</v>
      </c>
    </row>
    <row r="129" spans="1:9" x14ac:dyDescent="0.25">
      <c r="A129">
        <v>32</v>
      </c>
      <c r="B129">
        <f t="shared" ref="B129:I129" si="8">(B128+B131)/2</f>
        <v>1.8304984827075601</v>
      </c>
      <c r="C129">
        <f t="shared" si="8"/>
        <v>100</v>
      </c>
      <c r="D129">
        <f t="shared" si="8"/>
        <v>0.46318304068031102</v>
      </c>
      <c r="E129">
        <f t="shared" si="8"/>
        <v>100</v>
      </c>
      <c r="F129">
        <f t="shared" si="8"/>
        <v>1.6407977259808</v>
      </c>
      <c r="G129">
        <f t="shared" si="8"/>
        <v>100</v>
      </c>
      <c r="H129">
        <f t="shared" si="8"/>
        <v>1.48062854523322</v>
      </c>
      <c r="I129">
        <f t="shared" si="8"/>
        <v>100</v>
      </c>
    </row>
    <row r="130" spans="1:9" x14ac:dyDescent="0.25">
      <c r="A130">
        <v>34</v>
      </c>
      <c r="B130">
        <f t="shared" ref="B130:I130" si="9">(B129+B131)/2</f>
        <v>1.957068904112885</v>
      </c>
      <c r="C130">
        <f t="shared" si="9"/>
        <v>100</v>
      </c>
      <c r="D130">
        <f t="shared" si="9"/>
        <v>0.47826280288170997</v>
      </c>
      <c r="E130">
        <f t="shared" si="9"/>
        <v>100</v>
      </c>
      <c r="F130">
        <f t="shared" si="9"/>
        <v>1.83330625565661</v>
      </c>
      <c r="G130">
        <f t="shared" si="9"/>
        <v>100</v>
      </c>
      <c r="H130">
        <f t="shared" si="9"/>
        <v>1.6195859465140598</v>
      </c>
      <c r="I130">
        <f t="shared" si="9"/>
        <v>100</v>
      </c>
    </row>
    <row r="131" spans="1:9" x14ac:dyDescent="0.25">
      <c r="A131">
        <v>36</v>
      </c>
      <c r="B131">
        <v>2.08363932551821</v>
      </c>
      <c r="C131">
        <v>100</v>
      </c>
      <c r="D131">
        <v>0.49334256508310897</v>
      </c>
      <c r="E131">
        <v>100</v>
      </c>
      <c r="F131">
        <v>2.02581478533242</v>
      </c>
      <c r="G131">
        <v>100</v>
      </c>
      <c r="H131">
        <v>1.7585433477949</v>
      </c>
      <c r="I131">
        <v>100</v>
      </c>
    </row>
    <row r="132" spans="1:9" x14ac:dyDescent="0.25">
      <c r="A132">
        <v>38</v>
      </c>
      <c r="B132">
        <f t="shared" ref="B132:I132" si="10">(B131+B133)/2</f>
        <v>1.9849419375557349</v>
      </c>
      <c r="C132">
        <f t="shared" si="10"/>
        <v>100</v>
      </c>
      <c r="D132">
        <f t="shared" si="10"/>
        <v>0.65550837592309397</v>
      </c>
      <c r="E132">
        <f t="shared" si="10"/>
        <v>100</v>
      </c>
      <c r="F132">
        <f t="shared" si="10"/>
        <v>1.7390562512249002</v>
      </c>
      <c r="G132">
        <f t="shared" si="10"/>
        <v>100</v>
      </c>
      <c r="H132">
        <f t="shared" si="10"/>
        <v>1.5360263017236799</v>
      </c>
      <c r="I132">
        <f t="shared" si="10"/>
        <v>100</v>
      </c>
    </row>
    <row r="133" spans="1:9" x14ac:dyDescent="0.25">
      <c r="A133">
        <v>40</v>
      </c>
      <c r="B133">
        <v>1.88624454959326</v>
      </c>
      <c r="C133">
        <v>100</v>
      </c>
      <c r="D133">
        <v>0.81767418676307901</v>
      </c>
      <c r="E133">
        <v>100</v>
      </c>
      <c r="F133">
        <v>1.4522977171173801</v>
      </c>
      <c r="G133">
        <v>100</v>
      </c>
      <c r="H133">
        <v>1.3135092556524599</v>
      </c>
      <c r="I133">
        <v>100</v>
      </c>
    </row>
    <row r="134" spans="1:9" x14ac:dyDescent="0.25">
      <c r="A134">
        <v>42</v>
      </c>
      <c r="B134">
        <f t="shared" ref="B134:I134" si="11">(B133+B136)/2</f>
        <v>1.5079397334160349</v>
      </c>
      <c r="C134">
        <f t="shared" si="11"/>
        <v>100</v>
      </c>
      <c r="D134">
        <f t="shared" si="11"/>
        <v>0.91235366406468954</v>
      </c>
      <c r="E134">
        <f t="shared" si="11"/>
        <v>100</v>
      </c>
      <c r="F134">
        <f t="shared" si="11"/>
        <v>1.6611337454405</v>
      </c>
      <c r="G134">
        <f t="shared" si="11"/>
        <v>100</v>
      </c>
      <c r="H134">
        <f t="shared" si="11"/>
        <v>1.3146576891034349</v>
      </c>
      <c r="I134">
        <f t="shared" si="11"/>
        <v>100</v>
      </c>
    </row>
    <row r="135" spans="1:9" x14ac:dyDescent="0.25">
      <c r="A135">
        <v>44</v>
      </c>
      <c r="B135">
        <f t="shared" ref="B135:I135" si="12">(B134+B136)/2</f>
        <v>1.3187873253274225</v>
      </c>
      <c r="C135">
        <f t="shared" si="12"/>
        <v>100</v>
      </c>
      <c r="D135">
        <f t="shared" si="12"/>
        <v>0.95969340271549486</v>
      </c>
      <c r="E135">
        <f t="shared" si="12"/>
        <v>100</v>
      </c>
      <c r="F135">
        <f t="shared" si="12"/>
        <v>1.76555175960206</v>
      </c>
      <c r="G135">
        <f t="shared" si="12"/>
        <v>100</v>
      </c>
      <c r="H135">
        <f t="shared" si="12"/>
        <v>1.3152319058289224</v>
      </c>
      <c r="I135">
        <f t="shared" si="12"/>
        <v>100</v>
      </c>
    </row>
    <row r="136" spans="1:9" x14ac:dyDescent="0.25">
      <c r="A136">
        <v>46</v>
      </c>
      <c r="B136">
        <v>1.12963491723881</v>
      </c>
      <c r="C136">
        <v>100</v>
      </c>
      <c r="D136">
        <v>1.0070331413663001</v>
      </c>
      <c r="E136">
        <v>100</v>
      </c>
      <c r="F136">
        <v>1.8699697737636201</v>
      </c>
      <c r="G136">
        <v>100</v>
      </c>
      <c r="H136">
        <v>1.31580612255441</v>
      </c>
      <c r="I136">
        <v>100</v>
      </c>
    </row>
    <row r="137" spans="1:9" x14ac:dyDescent="0.25">
      <c r="A137">
        <v>48</v>
      </c>
      <c r="B137">
        <f t="shared" ref="B137:I137" si="13">(B136+B138)/2</f>
        <v>1.3277914279962</v>
      </c>
      <c r="C137">
        <f t="shared" si="13"/>
        <v>100</v>
      </c>
      <c r="D137">
        <f t="shared" si="13"/>
        <v>1.22952363528953</v>
      </c>
      <c r="E137">
        <f t="shared" si="13"/>
        <v>100</v>
      </c>
      <c r="F137">
        <f t="shared" si="13"/>
        <v>1.9404916965816501</v>
      </c>
      <c r="G137">
        <f t="shared" si="13"/>
        <v>100</v>
      </c>
      <c r="H137">
        <f t="shared" si="13"/>
        <v>1.43881881324715</v>
      </c>
      <c r="I137">
        <f t="shared" si="13"/>
        <v>100</v>
      </c>
    </row>
    <row r="138" spans="1:9" x14ac:dyDescent="0.25">
      <c r="A138">
        <v>50</v>
      </c>
      <c r="B138">
        <v>1.5259479387535899</v>
      </c>
      <c r="C138">
        <v>100</v>
      </c>
      <c r="D138">
        <v>1.45201412921276</v>
      </c>
      <c r="E138">
        <v>100</v>
      </c>
      <c r="F138">
        <v>2.0110136193996802</v>
      </c>
      <c r="G138">
        <v>100</v>
      </c>
      <c r="H138">
        <v>1.56183150393989</v>
      </c>
      <c r="I138">
        <v>100</v>
      </c>
    </row>
    <row r="139" spans="1:9" x14ac:dyDescent="0.25">
      <c r="A139">
        <v>52</v>
      </c>
      <c r="B139">
        <f t="shared" ref="B139:I139" si="14">(B138+B141)/2</f>
        <v>1.74525421158148</v>
      </c>
      <c r="C139">
        <f t="shared" si="14"/>
        <v>100</v>
      </c>
      <c r="D139">
        <f t="shared" si="14"/>
        <v>2.0071645479623248</v>
      </c>
      <c r="E139">
        <f t="shared" si="14"/>
        <v>100</v>
      </c>
      <c r="F139">
        <f t="shared" si="14"/>
        <v>2.4861661951590301</v>
      </c>
      <c r="G139">
        <f t="shared" si="14"/>
        <v>100</v>
      </c>
      <c r="H139">
        <f t="shared" si="14"/>
        <v>1.6773540676015148</v>
      </c>
      <c r="I139">
        <f t="shared" si="14"/>
        <v>100</v>
      </c>
    </row>
    <row r="140" spans="1:9" x14ac:dyDescent="0.25">
      <c r="A140">
        <v>55</v>
      </c>
      <c r="B140">
        <f>(B139+B141)/2</f>
        <v>1.854907347995425</v>
      </c>
      <c r="C140">
        <v>100</v>
      </c>
      <c r="D140">
        <v>2.5015005115190898</v>
      </c>
      <c r="E140">
        <v>100</v>
      </c>
      <c r="F140">
        <v>3.0060372599304901</v>
      </c>
      <c r="G140">
        <v>100</v>
      </c>
      <c r="H140">
        <v>2.21423284579615</v>
      </c>
      <c r="I140">
        <v>100</v>
      </c>
    </row>
    <row r="141" spans="1:9" x14ac:dyDescent="0.25">
      <c r="A141">
        <v>60</v>
      </c>
      <c r="B141">
        <v>1.96456048440937</v>
      </c>
      <c r="C141">
        <v>100</v>
      </c>
      <c r="D141">
        <v>2.5623149667118899</v>
      </c>
      <c r="E141">
        <v>100</v>
      </c>
      <c r="F141">
        <v>2.9613187709183801</v>
      </c>
      <c r="G141">
        <v>100</v>
      </c>
      <c r="H141">
        <v>1.7928766312631399</v>
      </c>
      <c r="I141">
        <v>100</v>
      </c>
    </row>
    <row r="142" spans="1:9" x14ac:dyDescent="0.25">
      <c r="A142">
        <v>65</v>
      </c>
      <c r="B142">
        <v>2.3937346958104602</v>
      </c>
      <c r="C142">
        <v>100</v>
      </c>
      <c r="D142">
        <f>(D141+D144)/2</f>
        <v>4.517890124181025</v>
      </c>
      <c r="E142">
        <v>100</v>
      </c>
      <c r="F142">
        <v>2.3138354841837701</v>
      </c>
      <c r="G142">
        <v>100</v>
      </c>
      <c r="H142">
        <v>2.5688085683992998</v>
      </c>
      <c r="I142">
        <v>100</v>
      </c>
    </row>
    <row r="143" spans="1:9" x14ac:dyDescent="0.25">
      <c r="A143">
        <v>70</v>
      </c>
      <c r="B143">
        <v>2.3312458393490201</v>
      </c>
      <c r="C143">
        <v>100</v>
      </c>
      <c r="D143">
        <f>(D144+D142)/2</f>
        <v>5.495677702915593</v>
      </c>
      <c r="E143">
        <v>100</v>
      </c>
      <c r="F143">
        <v>3.01516295498394</v>
      </c>
      <c r="G143">
        <v>99</v>
      </c>
      <c r="H143">
        <v>3.0783572759137101</v>
      </c>
      <c r="I143">
        <v>100</v>
      </c>
    </row>
    <row r="144" spans="1:9" x14ac:dyDescent="0.25">
      <c r="A144">
        <v>75</v>
      </c>
      <c r="B144">
        <v>2.6622154505127802</v>
      </c>
      <c r="C144">
        <v>99</v>
      </c>
      <c r="D144">
        <v>6.4734652816501601</v>
      </c>
      <c r="E144">
        <v>95</v>
      </c>
      <c r="F144">
        <v>3.3662070998480802</v>
      </c>
      <c r="G144">
        <v>95</v>
      </c>
      <c r="H144">
        <v>3.7211087159381901</v>
      </c>
      <c r="I144">
        <v>98</v>
      </c>
    </row>
    <row r="145" spans="1:9" x14ac:dyDescent="0.25">
      <c r="A145">
        <v>80</v>
      </c>
      <c r="B145">
        <v>2.5000278835155898</v>
      </c>
      <c r="C145">
        <v>95</v>
      </c>
      <c r="D145">
        <v>11.0121154896086</v>
      </c>
      <c r="E145">
        <v>90</v>
      </c>
      <c r="F145">
        <v>7.8432715342703299</v>
      </c>
      <c r="G145">
        <v>90</v>
      </c>
      <c r="H145">
        <v>5.13793338014192</v>
      </c>
      <c r="I145">
        <v>95</v>
      </c>
    </row>
  </sheetData>
  <mergeCells count="12">
    <mergeCell ref="B112:C112"/>
    <mergeCell ref="D112:E112"/>
    <mergeCell ref="F112:G112"/>
    <mergeCell ref="H112:I112"/>
    <mergeCell ref="B37:C37"/>
    <mergeCell ref="D37:E37"/>
    <mergeCell ref="F37:G37"/>
    <mergeCell ref="H37:I37"/>
    <mergeCell ref="B75:C75"/>
    <mergeCell ref="D75:E75"/>
    <mergeCell ref="F75:G75"/>
    <mergeCell ref="H75:I7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Cálculos</vt:lpstr>
      <vt:lpstr>KL</vt:lpstr>
      <vt:lpstr>L2 (DPD)</vt:lpstr>
      <vt:lpstr>IS</vt:lpstr>
      <vt:lpstr>JS</vt:lpstr>
      <vt:lpstr>JF</vt:lpstr>
      <vt:lpstr>Resultados</vt:lpstr>
      <vt:lpstr>Gráficos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Martín Monar</dc:creator>
  <dc:description/>
  <cp:lastModifiedBy>juan carballeira lopez</cp:lastModifiedBy>
  <cp:revision>3</cp:revision>
  <cp:lastPrinted>2012-09-26T02:03:07Z</cp:lastPrinted>
  <dcterms:created xsi:type="dcterms:W3CDTF">2011-10-25T14:39:18Z</dcterms:created>
  <dcterms:modified xsi:type="dcterms:W3CDTF">2017-03-29T18:06:34Z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