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1100" windowHeight="6090" activeTab="1"/>
  </bookViews>
  <sheets>
    <sheet name="Summary" sheetId="1" r:id="rId1"/>
    <sheet name="Finance" sheetId="2" r:id="rId2"/>
    <sheet name="Budget1" sheetId="3" r:id="rId3"/>
    <sheet name="Budget2" sheetId="4" r:id="rId4"/>
    <sheet name="Invent1" sheetId="5" r:id="rId5"/>
    <sheet name="Invent2" sheetId="6" r:id="rId6"/>
    <sheet name="Lockbox" sheetId="7" r:id="rId7"/>
    <sheet name="Open" sheetId="8" r:id="rId8"/>
  </sheets>
  <definedNames>
    <definedName name="_scenchg_count" localSheetId="1" hidden="1">9</definedName>
    <definedName name="_scenchg_count" localSheetId="4" hidden="1">4</definedName>
    <definedName name="_scenchg_count" localSheetId="5" hidden="1">4</definedName>
    <definedName name="_scenchg_count" localSheetId="6" hidden="1">42</definedName>
    <definedName name="_scenchg1" localSheetId="1" hidden="1">Finance!$B$14</definedName>
    <definedName name="_scenchg1" localSheetId="4" hidden="1">Invent1!$B$13</definedName>
    <definedName name="_scenchg1" localSheetId="5" hidden="1">Invent2!$B$14</definedName>
    <definedName name="_scenchg1" localSheetId="6" hidden="1">Lockbox!$F$39</definedName>
    <definedName name="_scenchg10" localSheetId="6" hidden="1">Lockbox!$E$26</definedName>
    <definedName name="_scenchg11" localSheetId="6" hidden="1">Lockbox!$F$26</definedName>
    <definedName name="_scenchg12" localSheetId="6" hidden="1">Lockbox!$G$26</definedName>
    <definedName name="_scenchg13" localSheetId="6" hidden="1">Lockbox!$B$27</definedName>
    <definedName name="_scenchg14" localSheetId="6" hidden="1">Lockbox!$C$27</definedName>
    <definedName name="_scenchg15" localSheetId="6" hidden="1">Lockbox!$D$27</definedName>
    <definedName name="_scenchg16" localSheetId="6" hidden="1">Lockbox!$E$27</definedName>
    <definedName name="_scenchg17" localSheetId="6" hidden="1">Lockbox!$F$27</definedName>
    <definedName name="_scenchg18" localSheetId="6" hidden="1">Lockbox!$G$27</definedName>
    <definedName name="_scenchg19" localSheetId="6" hidden="1">Lockbox!$B$28</definedName>
    <definedName name="_scenchg2" localSheetId="1" hidden="1">Finance!$C$14</definedName>
    <definedName name="_scenchg2" localSheetId="4" hidden="1">Invent1!$B$14</definedName>
    <definedName name="_scenchg2" localSheetId="5" hidden="1">Invent2!$B$15</definedName>
    <definedName name="_scenchg2" localSheetId="6" hidden="1">Lockbox!$C$25</definedName>
    <definedName name="_scenchg20" localSheetId="6" hidden="1">Lockbox!$C$28</definedName>
    <definedName name="_scenchg21" localSheetId="6" hidden="1">Lockbox!$D$28</definedName>
    <definedName name="_scenchg22" localSheetId="6" hidden="1">Lockbox!$E$28</definedName>
    <definedName name="_scenchg23" localSheetId="6" hidden="1">Lockbox!$F$28</definedName>
    <definedName name="_scenchg24" localSheetId="6" hidden="1">Lockbox!$G$28</definedName>
    <definedName name="_scenchg25" localSheetId="6" hidden="1">Lockbox!$B$29</definedName>
    <definedName name="_scenchg26" localSheetId="6" hidden="1">Lockbox!$C$29</definedName>
    <definedName name="_scenchg27" localSheetId="6" hidden="1">Lockbox!$D$29</definedName>
    <definedName name="_scenchg28" localSheetId="6" hidden="1">Lockbox!$E$29</definedName>
    <definedName name="_scenchg29" localSheetId="6" hidden="1">Lockbox!$F$29</definedName>
    <definedName name="_scenchg3" localSheetId="1" hidden="1">Finance!$D$14</definedName>
    <definedName name="_scenchg3" localSheetId="4" hidden="1">Invent1!$B$15</definedName>
    <definedName name="_scenchg3" localSheetId="5" hidden="1">Invent2!$B$16</definedName>
    <definedName name="_scenchg3" localSheetId="6" hidden="1">Lockbox!$D$25</definedName>
    <definedName name="_scenchg30" localSheetId="6" hidden="1">Lockbox!$G$29</definedName>
    <definedName name="_scenchg31" localSheetId="6" hidden="1">Lockbox!$B$30</definedName>
    <definedName name="_scenchg32" localSheetId="6" hidden="1">Lockbox!$C$30</definedName>
    <definedName name="_scenchg33" localSheetId="6" hidden="1">Lockbox!$D$30</definedName>
    <definedName name="_scenchg34" localSheetId="6" hidden="1">Lockbox!$E$30</definedName>
    <definedName name="_scenchg35" localSheetId="6" hidden="1">Lockbox!$F$30</definedName>
    <definedName name="_scenchg36" localSheetId="6" hidden="1">Lockbox!$G$30</definedName>
    <definedName name="_scenchg37" localSheetId="6" hidden="1">Lockbox!$B$32</definedName>
    <definedName name="_scenchg38" localSheetId="6" hidden="1">Lockbox!$C$32</definedName>
    <definedName name="_scenchg39" localSheetId="6" hidden="1">Lockbox!$D$32</definedName>
    <definedName name="_scenchg4" localSheetId="1" hidden="1">Finance!$E$14</definedName>
    <definedName name="_scenchg4" localSheetId="4" hidden="1">Invent1!$B$16</definedName>
    <definedName name="_scenchg4" localSheetId="5" hidden="1">Invent2!$B$17</definedName>
    <definedName name="_scenchg4" localSheetId="6" hidden="1">Lockbox!$E$25</definedName>
    <definedName name="_scenchg40" localSheetId="6" hidden="1">Lockbox!$E$32</definedName>
    <definedName name="_scenchg41" localSheetId="6" hidden="1">Lockbox!$F$32</definedName>
    <definedName name="_scenchg42" localSheetId="6" hidden="1">Lockbox!$G$32</definedName>
    <definedName name="_scenchg5" localSheetId="1" hidden="1">Finance!$F$14</definedName>
    <definedName name="_scenchg5" localSheetId="6" hidden="1">Lockbox!$F$25</definedName>
    <definedName name="_scenchg6" localSheetId="1" hidden="1">Finance!$G$14</definedName>
    <definedName name="_scenchg6" localSheetId="6" hidden="1">Lockbox!$G$25</definedName>
    <definedName name="_scenchg7" localSheetId="1" hidden="1">Finance!$B$15</definedName>
    <definedName name="_scenchg7" localSheetId="6" hidden="1">Lockbox!$B$26</definedName>
    <definedName name="_scenchg8" localSheetId="1" hidden="1">Finance!$E$15</definedName>
    <definedName name="_scenchg8" localSheetId="6" hidden="1">Lockbox!$C$26</definedName>
    <definedName name="_scenchg9" localSheetId="1" hidden="1">Finance!$B$16</definedName>
    <definedName name="_scenchg9" localSheetId="6" hidden="1">Lockbox!$D$26</definedName>
    <definedName name="anscount" hidden="1">2</definedName>
    <definedName name="Assignments">Lockbox!$B$25:$G$30</definedName>
    <definedName name="Assignments_total">Lockbox!$H$25:$H$30</definedName>
    <definedName name="Available_money">Invent2!$D$10</definedName>
    <definedName name="Available_space" localSheetId="5">Invent2!$B$10</definedName>
    <definedName name="Available_space">Invent1!$G$6</definedName>
    <definedName name="Chicago_boxes">Lockbox!$C$25:$C$30</definedName>
    <definedName name="Chicago_decision">Lockbox!$C$32</definedName>
    <definedName name="Cost_of_products">Invent2!$B$18</definedName>
    <definedName name="Dallas_boxes">Lockbox!$F$25:$F$30</definedName>
    <definedName name="Dallas_decision">Lockbox!$F$32</definedName>
    <definedName name="Demand">Open!$C$16:$G$16</definedName>
    <definedName name="Holding_cost">Invent2!$E$18</definedName>
    <definedName name="Investment_decisions">Budget2!$B$17:$G$17</definedName>
    <definedName name="Investments">Budget1!$B$17:$G$17</definedName>
    <definedName name="LA_boxes">Lockbox!$E$25:$E$30</definedName>
    <definedName name="LA_decision">Lockbox!$E$32</definedName>
    <definedName name="Lockbox_decisions">Lockbox!$B$32:$G$32</definedName>
    <definedName name="lssolver_est" localSheetId="3" hidden="1">2</definedName>
    <definedName name="lssolver_est" localSheetId="1" hidden="1">1</definedName>
    <definedName name="lssolver_est" localSheetId="4" hidden="1">1</definedName>
    <definedName name="lssolver_est" localSheetId="5" hidden="1">1</definedName>
    <definedName name="lssolver_itr" localSheetId="3" hidden="1">100</definedName>
    <definedName name="lssolver_itr" localSheetId="1" hidden="1">100</definedName>
    <definedName name="lssolver_itr" localSheetId="4" hidden="1">100</definedName>
    <definedName name="lssolver_itr" localSheetId="5" hidden="1">100</definedName>
    <definedName name="lssolver_neg" localSheetId="3" hidden="1">0</definedName>
    <definedName name="lssolver_neg" localSheetId="1" hidden="1">1</definedName>
    <definedName name="lssolver_neg" localSheetId="4" hidden="1">1</definedName>
    <definedName name="lssolver_neg" localSheetId="5" hidden="1">1</definedName>
    <definedName name="lssolver_piv" localSheetId="3" hidden="1">0.000001</definedName>
    <definedName name="lssolver_piv" localSheetId="1" hidden="1">0.000001</definedName>
    <definedName name="lssolver_piv" localSheetId="4" hidden="1">0.000001</definedName>
    <definedName name="lssolver_piv" localSheetId="5" hidden="1">0.000001</definedName>
    <definedName name="lssolver_pre" localSheetId="3" hidden="1">0.000001</definedName>
    <definedName name="lssolver_pre" localSheetId="1" hidden="1">0.000001</definedName>
    <definedName name="lssolver_pre" localSheetId="4" hidden="1">0.000001</definedName>
    <definedName name="lssolver_pre" localSheetId="5" hidden="1">0.000001</definedName>
    <definedName name="lssolver_red" localSheetId="3" hidden="1">0.000001</definedName>
    <definedName name="lssolver_red" localSheetId="1" hidden="1">0.000001</definedName>
    <definedName name="lssolver_red" localSheetId="4" hidden="1">0.000001</definedName>
    <definedName name="lssolver_red" localSheetId="5" hidden="1">0.000001</definedName>
    <definedName name="lssolver_rep" localSheetId="3" hidden="1">2</definedName>
    <definedName name="lssolver_rep" localSheetId="1" hidden="1">2</definedName>
    <definedName name="lssolver_rep" localSheetId="4" hidden="1">2</definedName>
    <definedName name="lssolver_rep" localSheetId="5" hidden="1">2</definedName>
    <definedName name="lssolver_scl" localSheetId="3" hidden="1">0</definedName>
    <definedName name="lssolver_scl" localSheetId="1" hidden="1">2</definedName>
    <definedName name="lssolver_scl" localSheetId="4" hidden="1">0</definedName>
    <definedName name="lssolver_scl" localSheetId="5" hidden="1">0</definedName>
    <definedName name="lssolver_sho" localSheetId="3" hidden="1">2</definedName>
    <definedName name="lssolver_sho" localSheetId="1" hidden="1">2</definedName>
    <definedName name="lssolver_sho" localSheetId="4" hidden="1">2</definedName>
    <definedName name="lssolver_sho" localSheetId="5" hidden="1">2</definedName>
    <definedName name="lssolver_sol" localSheetId="3" hidden="1">0.0001</definedName>
    <definedName name="lssolver_sol" localSheetId="1" hidden="1">0.0001</definedName>
    <definedName name="lssolver_sol" localSheetId="4" hidden="1">0.0001</definedName>
    <definedName name="lssolver_sol" localSheetId="5" hidden="1">0.0001</definedName>
    <definedName name="lssolver_tim" localSheetId="3" hidden="1">100</definedName>
    <definedName name="lssolver_tim" localSheetId="1" hidden="1">100</definedName>
    <definedName name="lssolver_tim" localSheetId="4" hidden="1">100</definedName>
    <definedName name="lssolver_tim" localSheetId="5" hidden="1">100</definedName>
    <definedName name="lssolver_tol" localSheetId="3" hidden="1">0</definedName>
    <definedName name="lssolver_tol" localSheetId="1" hidden="1">0</definedName>
    <definedName name="lssolver_tol" localSheetId="4" hidden="1">0.05</definedName>
    <definedName name="lssolver_tol" localSheetId="5" hidden="1">0.05</definedName>
    <definedName name="Miami_boxes">Lockbox!$G$25:$G$30</definedName>
    <definedName name="Miami_decision">Lockbox!$G$32</definedName>
    <definedName name="Monthly_cash">Finance!$B$18:$H$18</definedName>
    <definedName name="Monthly_surplus" localSheetId="2">Budget1!$L$20:$L$25</definedName>
    <definedName name="Monthly_surplus">Budget2!$L$20:$L$25</definedName>
    <definedName name="New_York_boxes">Lockbox!$D$25:$D$30</definedName>
    <definedName name="New_York_decision">Lockbox!$D$32</definedName>
    <definedName name="One_month_CDs">Finance!$B$14:$G$14</definedName>
    <definedName name="plant_decision">Open!$G$24</definedName>
    <definedName name="qpsolver_itr" localSheetId="3" hidden="1">100</definedName>
    <definedName name="qpsolver_itr" localSheetId="1" hidden="1">100</definedName>
    <definedName name="qpsolver_itr" localSheetId="4" hidden="1">100</definedName>
    <definedName name="qpsolver_itr" localSheetId="5" hidden="1">100</definedName>
    <definedName name="qpsolver_lin" localSheetId="3" hidden="1">1</definedName>
    <definedName name="qpsolver_lin" localSheetId="1" hidden="1">1</definedName>
    <definedName name="qpsolver_lin" localSheetId="4" hidden="1">1</definedName>
    <definedName name="qpsolver_lin" localSheetId="5" hidden="1">1</definedName>
    <definedName name="qpsolver_neg" localSheetId="3" hidden="1">0</definedName>
    <definedName name="qpsolver_neg" localSheetId="1" hidden="1">1</definedName>
    <definedName name="qpsolver_neg" localSheetId="4" hidden="1">1</definedName>
    <definedName name="qpsolver_neg" localSheetId="5" hidden="1">1</definedName>
    <definedName name="qpsolver_piv" localSheetId="3" hidden="1">0.000001</definedName>
    <definedName name="qpsolver_piv" localSheetId="1" hidden="1">0.000001</definedName>
    <definedName name="qpsolver_piv" localSheetId="4" hidden="1">0.000001</definedName>
    <definedName name="qpsolver_piv" localSheetId="5" hidden="1">0.000001</definedName>
    <definedName name="qpsolver_pre" localSheetId="3" hidden="1">0.000001</definedName>
    <definedName name="qpsolver_pre" localSheetId="1" hidden="1">0.000001</definedName>
    <definedName name="qpsolver_pre" localSheetId="4" hidden="1">0.000001</definedName>
    <definedName name="qpsolver_pre" localSheetId="5" hidden="1">0.000001</definedName>
    <definedName name="qpsolver_red" localSheetId="3" hidden="1">0.000001</definedName>
    <definedName name="qpsolver_red" localSheetId="1" hidden="1">0.000001</definedName>
    <definedName name="qpsolver_red" localSheetId="4" hidden="1">0.000001</definedName>
    <definedName name="qpsolver_red" localSheetId="5" hidden="1">0.000001</definedName>
    <definedName name="qpsolver_rep" localSheetId="3" hidden="1">2</definedName>
    <definedName name="qpsolver_rep" localSheetId="1" hidden="1">2</definedName>
    <definedName name="qpsolver_rep" localSheetId="4" hidden="1">2</definedName>
    <definedName name="qpsolver_rep" localSheetId="5" hidden="1">2</definedName>
    <definedName name="qpsolver_scl" localSheetId="3" hidden="1">2</definedName>
    <definedName name="qpsolver_scl" localSheetId="1" hidden="1">1</definedName>
    <definedName name="qpsolver_scl" localSheetId="4" hidden="1">2</definedName>
    <definedName name="qpsolver_scl" localSheetId="5" hidden="1">2</definedName>
    <definedName name="qpsolver_sho" localSheetId="3" hidden="1">2</definedName>
    <definedName name="qpsolver_sho" localSheetId="1" hidden="1">2</definedName>
    <definedName name="qpsolver_sho" localSheetId="4" hidden="1">2</definedName>
    <definedName name="qpsolver_sho" localSheetId="5" hidden="1">2</definedName>
    <definedName name="qpsolver_tim" localSheetId="3" hidden="1">100</definedName>
    <definedName name="qpsolver_tim" localSheetId="1" hidden="1">100</definedName>
    <definedName name="qpsolver_tim" localSheetId="4" hidden="1">100</definedName>
    <definedName name="qpsolver_tim" localSheetId="5" hidden="1">100</definedName>
    <definedName name="qpsolver_tol" localSheetId="3" hidden="1">0</definedName>
    <definedName name="qpsolver_tol" localSheetId="1" hidden="1">0</definedName>
    <definedName name="qpsolver_tol" localSheetId="4" hidden="1">0.05</definedName>
    <definedName name="qpsolver_tol" localSheetId="5" hidden="1">0.05</definedName>
    <definedName name="Quantities" localSheetId="5">Invent2!$B$14:$B$17</definedName>
    <definedName name="Quantities">Invent1!$B$13:$B$16</definedName>
    <definedName name="scen_change" localSheetId="1" hidden="1">Finance!$B$14:$G$14,Finance!$B$15,Finance!$E$15,Finance!$B$16</definedName>
    <definedName name="scen_change" localSheetId="4" hidden="1">Invent1!$B$13:$B$16</definedName>
    <definedName name="scen_change" localSheetId="5" hidden="1">Invent2!$B$14:$B$17</definedName>
    <definedName name="scen_change" localSheetId="6" hidden="1">Lockbox!$F$39</definedName>
    <definedName name="scen_date1" localSheetId="6" hidden="1">34787.5490209491</definedName>
    <definedName name="scen_date2" localSheetId="6" hidden="1">34787.5502936343</definedName>
    <definedName name="scen_name1" localSheetId="6" hidden="1">"test"</definedName>
    <definedName name="scen_name2" localSheetId="6" hidden="1">"test2"</definedName>
    <definedName name="scen_num" localSheetId="6" hidden="1">1</definedName>
    <definedName name="scen_result" localSheetId="1" hidden="1">Finance!$B$18:$H$18</definedName>
    <definedName name="scen_result" localSheetId="4" hidden="1">Invent1!$G$17</definedName>
    <definedName name="scen_result" localSheetId="5" hidden="1">Invent2!$G$18</definedName>
    <definedName name="scen_result" localSheetId="6" hidden="1">Lockbox!$H$25:$H$30</definedName>
    <definedName name="scen_user1" localSheetId="6" hidden="1">"Daniel H. Fylstra"</definedName>
    <definedName name="scen_user2" localSheetId="6" hidden="1">"Daniel H. Fylstra"</definedName>
    <definedName name="scen_value1" localSheetId="6" hidden="1">{"0"}</definedName>
    <definedName name="scen_value2" localSheetId="6" hidden="1">{0;0;0;1;0;0;0;1;0;0;0;0;0;0;0;0;0;1;0;0;0;1;0;0;0;0;0;1;0;0;0;0;0;0;0;1;0;1;0;1;0;1}</definedName>
    <definedName name="Seattle_boxes">Lockbox!$B$25:$B$30</definedName>
    <definedName name="Seattle_decision">Lockbox!$B$32</definedName>
    <definedName name="Shipments">Open!$C$9:$G$12</definedName>
    <definedName name="Shipped_from_plants">Open!$B$9:$B$12</definedName>
    <definedName name="Shipped_to_warehouses">Open!$C$14:$G$14</definedName>
    <definedName name="Six_month_CDs">Finance!$B$16</definedName>
    <definedName name="solver_adj" localSheetId="2" hidden="1">Budget1!$B$17:$G$17</definedName>
    <definedName name="solver_adj" localSheetId="3" hidden="1">Budget2!$B$17:$G$17</definedName>
    <definedName name="solver_adj" localSheetId="1" hidden="1">Finance!$B$14:$G$14,Finance!$B$15,Finance!$E$15,Finance!$B$16</definedName>
    <definedName name="solver_adj" localSheetId="4" hidden="1">Invent1!$B$13:$B$16</definedName>
    <definedName name="solver_adj" localSheetId="5" hidden="1">Invent2!$B$14:$B$17</definedName>
    <definedName name="solver_adj" localSheetId="6" hidden="1">Lockbox!$B$25:$G$30,Lockbox!$B$32:$G$32</definedName>
    <definedName name="solver_adj" localSheetId="7" hidden="1">Open!$C$9:$G$12,Open!$G$24</definedName>
    <definedName name="solver_cvg" localSheetId="1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3" hidden="1">1</definedName>
    <definedName name="solver_drv" localSheetId="1" hidden="1">1</definedName>
    <definedName name="solver_drv" localSheetId="4" hidden="1">1</definedName>
    <definedName name="solver_drv" localSheetId="5" hidden="1">1</definedName>
    <definedName name="solver_drv" localSheetId="6" hidden="1">2</definedName>
    <definedName name="solver_drv" localSheetId="7" hidden="1">1</definedName>
    <definedName name="solver_eng" localSheetId="2" hidden="1">2</definedName>
    <definedName name="solver_eng" localSheetId="3" hidden="1">2</definedName>
    <definedName name="solver_eng" localSheetId="1" hidden="1">2</definedName>
    <definedName name="solver_eng" localSheetId="4" hidden="1">1</definedName>
    <definedName name="solver_eng" localSheetId="5" hidden="1">1</definedName>
    <definedName name="solver_eng" localSheetId="6" hidden="1">2</definedName>
    <definedName name="solver_eng" localSheetId="7" hidden="1">2</definedName>
    <definedName name="solver_est" localSheetId="2" hidden="1">1</definedName>
    <definedName name="solver_est" localSheetId="3" hidden="1">2</definedName>
    <definedName name="solver_est" localSheetId="1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bd" localSheetId="2" hidden="1">2</definedName>
    <definedName name="solver_ibd" localSheetId="3" hidden="1">2</definedName>
    <definedName name="solver_ibd" localSheetId="1" hidden="1">2</definedName>
    <definedName name="solver_ibd" localSheetId="4" hidden="1">2</definedName>
    <definedName name="solver_ibd" localSheetId="5" hidden="1">2</definedName>
    <definedName name="solver_ibd" localSheetId="6" hidden="1">2</definedName>
    <definedName name="solver_ibd" localSheetId="7" hidden="1">2</definedName>
    <definedName name="solver_itr" localSheetId="2" hidden="1">100</definedName>
    <definedName name="solver_itr" localSheetId="3" hidden="1">100</definedName>
    <definedName name="solver_itr" localSheetId="1" hidden="1">1000</definedName>
    <definedName name="solver_itr" localSheetId="4" hidden="1">100</definedName>
    <definedName name="solver_itr" localSheetId="5" hidden="1">100</definedName>
    <definedName name="solver_itr" localSheetId="6" hidden="1">1000</definedName>
    <definedName name="solver_itr" localSheetId="7" hidden="1">100</definedName>
    <definedName name="solver_lhs1" localSheetId="2" hidden="1">Budget1!$B$17:$G$17</definedName>
    <definedName name="solver_lhs1" localSheetId="3" hidden="1">Budget2!$B$17:$G$17</definedName>
    <definedName name="solver_lhs1" localSheetId="1" hidden="1">Finance!$B$18:$H$18</definedName>
    <definedName name="solver_lhs1" localSheetId="4" hidden="1">Invent1!$G$17</definedName>
    <definedName name="solver_lhs1" localSheetId="5" hidden="1">Invent2!$B$18</definedName>
    <definedName name="solver_lhs1" localSheetId="6" hidden="1">Lockbox!$B$25:$G$30</definedName>
    <definedName name="solver_lhs1" localSheetId="7" hidden="1">Open!$B$9:$B$12</definedName>
    <definedName name="solver_lhs10" localSheetId="6" hidden="1">Lockbox!$D$25:$D$30</definedName>
    <definedName name="solver_lhs11" localSheetId="6" hidden="1">Lockbox!$B$25:$G$30</definedName>
    <definedName name="solver_lhs12" localSheetId="6" hidden="1">Lockbox!$F$25:$F$30</definedName>
    <definedName name="solver_lhs13" localSheetId="6" hidden="1">Lockbox!$G$25:$G$30</definedName>
    <definedName name="solver_lhs14" localSheetId="6" hidden="1">Lockbox!$C$25:$C$30</definedName>
    <definedName name="solver_lhs2" localSheetId="2" hidden="1">Budget1!$L$20:$L$25</definedName>
    <definedName name="solver_lhs2" localSheetId="3" hidden="1">Budget2!$L$20:$L$25</definedName>
    <definedName name="solver_lhs2" localSheetId="1" hidden="1">Finance!$B$14:$G$14</definedName>
    <definedName name="solver_lhs2" localSheetId="4" hidden="1">Invent1!$G$17</definedName>
    <definedName name="solver_lhs2" localSheetId="5" hidden="1">Invent2!$B$14:$B$17</definedName>
    <definedName name="solver_lhs2" localSheetId="6" hidden="1">Lockbox!$H$25:$H$30</definedName>
    <definedName name="solver_lhs2" localSheetId="7" hidden="1">Open!$C$14:$G$14</definedName>
    <definedName name="solver_lhs3" localSheetId="2" hidden="1">Budget1!$B$17:$G$17</definedName>
    <definedName name="solver_lhs3" localSheetId="3" hidden="1">Budget2!$B$17:$G$17</definedName>
    <definedName name="solver_lhs3" localSheetId="1" hidden="1">Finance!$B$16</definedName>
    <definedName name="solver_lhs3" localSheetId="5" hidden="1">Invent2!$G$18</definedName>
    <definedName name="solver_lhs3" localSheetId="6" hidden="1">Lockbox!$C$25:$C$30</definedName>
    <definedName name="solver_lhs3" localSheetId="7" hidden="1">Open!$G$24</definedName>
    <definedName name="solver_lhs4" localSheetId="3" hidden="1">Budget2!$B$17:$G$17</definedName>
    <definedName name="solver_lhs4" localSheetId="1" hidden="1">Finance!$B$15</definedName>
    <definedName name="solver_lhs4" localSheetId="5" hidden="1">Invent2!$B$14:$B$17</definedName>
    <definedName name="solver_lhs4" localSheetId="6" hidden="1">Lockbox!$F$25:$F$30</definedName>
    <definedName name="solver_lhs4" localSheetId="7" hidden="1">Open!$G$24</definedName>
    <definedName name="solver_lhs5" localSheetId="1" hidden="1">Finance!$E$15</definedName>
    <definedName name="solver_lhs5" localSheetId="6" hidden="1">Lockbox!$E$25:$E$30</definedName>
    <definedName name="solver_lhs5" localSheetId="7" hidden="1">Open!$B$9:$B$12</definedName>
    <definedName name="solver_lhs6" localSheetId="1" hidden="1">Finance!$B$15</definedName>
    <definedName name="solver_lhs6" localSheetId="6" hidden="1">Lockbox!$B$32:$G$32</definedName>
    <definedName name="solver_lhs6" localSheetId="7" hidden="1">Open!$C$9:$G$12</definedName>
    <definedName name="solver_lhs7" localSheetId="1" hidden="1">Finance!$B$16</definedName>
    <definedName name="solver_lhs7" localSheetId="6" hidden="1">Lockbox!$G$25:$G$30</definedName>
    <definedName name="solver_lhs8" localSheetId="1" hidden="1">Finance!$E$15</definedName>
    <definedName name="solver_lhs8" localSheetId="6" hidden="1">Lockbox!$D$25:$D$30</definedName>
    <definedName name="solver_lhs9" localSheetId="1" hidden="1">Finance!$B$16</definedName>
    <definedName name="solver_lhs9" localSheetId="6" hidden="1">Lockbox!$B$25:$B$30</definedName>
    <definedName name="solver_lin" localSheetId="2" hidden="1">1</definedName>
    <definedName name="solver_lin" localSheetId="3" hidden="1">1</definedName>
    <definedName name="solver_lin" localSheetId="1" hidden="1">1</definedName>
    <definedName name="solver_lin" localSheetId="4" hidden="1">2</definedName>
    <definedName name="solver_lin" localSheetId="5" hidden="1">2</definedName>
    <definedName name="solver_lin" localSheetId="6" hidden="1">1</definedName>
    <definedName name="solver_lin" localSheetId="7" hidden="1">1</definedName>
    <definedName name="solver_lva" localSheetId="4" hidden="1">2</definedName>
    <definedName name="solver_lva" localSheetId="5" hidden="1">2</definedName>
    <definedName name="solver_mip" localSheetId="2" hidden="1">1000</definedName>
    <definedName name="solver_mip" localSheetId="3" hidden="1">1000</definedName>
    <definedName name="solver_mip" localSheetId="1" hidden="1">1000</definedName>
    <definedName name="solver_mip" localSheetId="4" hidden="1">1000</definedName>
    <definedName name="solver_mip" localSheetId="5" hidden="1">1000</definedName>
    <definedName name="solver_mip" localSheetId="6" hidden="1">1000</definedName>
    <definedName name="solver_mip" localSheetId="7" hidden="1">1000</definedName>
    <definedName name="solver_mni" localSheetId="1" hidden="1">30</definedName>
    <definedName name="solver_mrt" localSheetId="1" hidden="1">0.075</definedName>
    <definedName name="solver_nam" localSheetId="2" hidden="1">1</definedName>
    <definedName name="solver_neg" localSheetId="2" hidden="1">1</definedName>
    <definedName name="solver_neg" localSheetId="3" hidden="1">2</definedName>
    <definedName name="solver_neg" localSheetId="1" hidden="1">1</definedName>
    <definedName name="solver_neg" localSheetId="4" hidden="1">1</definedName>
    <definedName name="solver_neg" localSheetId="5" hidden="1">1</definedName>
    <definedName name="solver_neg" localSheetId="6" hidden="1">2</definedName>
    <definedName name="solver_neg" localSheetId="7" hidden="1">1</definedName>
    <definedName name="solver_nod" localSheetId="2" hidden="1">1000</definedName>
    <definedName name="solver_nod" localSheetId="3" hidden="1">1000</definedName>
    <definedName name="solver_nod" localSheetId="1" hidden="1">1000</definedName>
    <definedName name="solver_nod" localSheetId="4" hidden="1">1000</definedName>
    <definedName name="solver_nod" localSheetId="5" hidden="1">1000</definedName>
    <definedName name="solver_nod" localSheetId="6" hidden="1">1000</definedName>
    <definedName name="solver_nod" localSheetId="7" hidden="1">1000</definedName>
    <definedName name="solver_num" localSheetId="2" hidden="1">2</definedName>
    <definedName name="solver_num" localSheetId="3" hidden="1">2</definedName>
    <definedName name="solver_num" localSheetId="1" hidden="1">5</definedName>
    <definedName name="solver_num" localSheetId="4" hidden="1">1</definedName>
    <definedName name="solver_num" localSheetId="5" hidden="1">3</definedName>
    <definedName name="solver_num" localSheetId="6" hidden="1">9</definedName>
    <definedName name="solver_num" localSheetId="7" hidden="1">3</definedName>
    <definedName name="solver_nwt" localSheetId="2" hidden="1">1</definedName>
    <definedName name="solver_nwt" localSheetId="3" hidden="1">1</definedName>
    <definedName name="solver_nwt" localSheetId="1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fx" localSheetId="2" hidden="1">2</definedName>
    <definedName name="solver_ofx" localSheetId="3" hidden="1">2</definedName>
    <definedName name="solver_ofx" localSheetId="1" hidden="1">2</definedName>
    <definedName name="solver_ofx" localSheetId="4" hidden="1">2</definedName>
    <definedName name="solver_ofx" localSheetId="5" hidden="1">2</definedName>
    <definedName name="solver_ofx" localSheetId="6" hidden="1">2</definedName>
    <definedName name="solver_ofx" localSheetId="7" hidden="1">2</definedName>
    <definedName name="solver_opt" localSheetId="2" hidden="1">Budget1!$I$28</definedName>
    <definedName name="solver_opt" localSheetId="3" hidden="1">Budget2!$I$28</definedName>
    <definedName name="solver_opt" localSheetId="1" hidden="1">Finance!$H$8</definedName>
    <definedName name="solver_opt" localSheetId="4" hidden="1">Invent1!$E$17</definedName>
    <definedName name="solver_opt" localSheetId="5" hidden="1">Invent2!$E$18</definedName>
    <definedName name="solver_opt" localSheetId="6" hidden="1">Lockbox!$G$44</definedName>
    <definedName name="solver_opt" localSheetId="7" hidden="1">Open!$B$23</definedName>
    <definedName name="solver_piv" localSheetId="2" hidden="1">0.00001</definedName>
    <definedName name="solver_piv" localSheetId="3" hidden="1">0.000001</definedName>
    <definedName name="solver_piv" localSheetId="1" hidden="1">0.000001</definedName>
    <definedName name="solver_piv" localSheetId="6" hidden="1">0.000001</definedName>
    <definedName name="solver_piv" localSheetId="7" hidden="1">0.000001</definedName>
    <definedName name="solver_pre" localSheetId="2" hidden="1">0.000001</definedName>
    <definedName name="solver_pre" localSheetId="3" hidden="1">0.000001</definedName>
    <definedName name="solver_pre" localSheetId="1" hidden="1">0.00000001</definedName>
    <definedName name="solver_pre" localSheetId="4" hidden="1">0.000001</definedName>
    <definedName name="solver_pre" localSheetId="5" hidden="1">0.000001</definedName>
    <definedName name="solver_pre" localSheetId="6" hidden="1">0.00000001</definedName>
    <definedName name="solver_pre" localSheetId="7" hidden="1">0.000001</definedName>
    <definedName name="solver_pro" localSheetId="2" hidden="1">2</definedName>
    <definedName name="solver_pro" localSheetId="3" hidden="1">2</definedName>
    <definedName name="solver_pro" localSheetId="1" hidden="1">2</definedName>
    <definedName name="solver_pro" localSheetId="4" hidden="1">2</definedName>
    <definedName name="solver_pro" localSheetId="5" hidden="1">2</definedName>
    <definedName name="solver_pro" localSheetId="6" hidden="1">2</definedName>
    <definedName name="solver_pro" localSheetId="7" hidden="1">2</definedName>
    <definedName name="solver_rbv" localSheetId="1" hidden="1">1</definedName>
    <definedName name="solver_red" localSheetId="2" hidden="1">0.00001</definedName>
    <definedName name="solver_red" localSheetId="3" hidden="1">0.000001</definedName>
    <definedName name="solver_red" localSheetId="1" hidden="1">0.000001</definedName>
    <definedName name="solver_red" localSheetId="6" hidden="1">0.001</definedName>
    <definedName name="solver_red" localSheetId="7" hidden="1">0.000001</definedName>
    <definedName name="solver_rel1" localSheetId="2" hidden="1">1</definedName>
    <definedName name="solver_rel1" localSheetId="3" hidden="1">5</definedName>
    <definedName name="solver_rel1" localSheetId="1" hidden="1">3</definedName>
    <definedName name="solver_rel1" localSheetId="4" hidden="1">1</definedName>
    <definedName name="solver_rel1" localSheetId="5" hidden="1">1</definedName>
    <definedName name="solver_rel1" localSheetId="6" hidden="1">5</definedName>
    <definedName name="solver_rel1" localSheetId="7" hidden="1">1</definedName>
    <definedName name="solver_rel10" localSheetId="6" hidden="1">1</definedName>
    <definedName name="solver_rel11" localSheetId="6" hidden="1">5</definedName>
    <definedName name="solver_rel12" localSheetId="6" hidden="1">1</definedName>
    <definedName name="solver_rel13" localSheetId="6" hidden="1">1</definedName>
    <definedName name="solver_rel14" localSheetId="6" hidden="1">3</definedName>
    <definedName name="solver_rel2" localSheetId="2" hidden="1">3</definedName>
    <definedName name="solver_rel2" localSheetId="3" hidden="1">3</definedName>
    <definedName name="solver_rel2" localSheetId="1" hidden="1">4</definedName>
    <definedName name="solver_rel2" localSheetId="4" hidden="1">1</definedName>
    <definedName name="solver_rel2" localSheetId="5" hidden="1">4</definedName>
    <definedName name="solver_rel2" localSheetId="6" hidden="1">2</definedName>
    <definedName name="solver_rel2" localSheetId="7" hidden="1">3</definedName>
    <definedName name="solver_rel3" localSheetId="2" hidden="1">3</definedName>
    <definedName name="solver_rel3" localSheetId="3" hidden="1">3</definedName>
    <definedName name="solver_rel3" localSheetId="1" hidden="1">4</definedName>
    <definedName name="solver_rel3" localSheetId="5" hidden="1">1</definedName>
    <definedName name="solver_rel3" localSheetId="6" hidden="1">1</definedName>
    <definedName name="solver_rel3" localSheetId="7" hidden="1">5</definedName>
    <definedName name="solver_rel4" localSheetId="3" hidden="1">4</definedName>
    <definedName name="solver_rel4" localSheetId="1" hidden="1">4</definedName>
    <definedName name="solver_rel4" localSheetId="5" hidden="1">4</definedName>
    <definedName name="solver_rel4" localSheetId="6" hidden="1">1</definedName>
    <definedName name="solver_rel4" localSheetId="7" hidden="1">5</definedName>
    <definedName name="solver_rel5" localSheetId="1" hidden="1">4</definedName>
    <definedName name="solver_rel5" localSheetId="6" hidden="1">1</definedName>
    <definedName name="solver_rel5" localSheetId="7" hidden="1">1</definedName>
    <definedName name="solver_rel6" localSheetId="1" hidden="1">4</definedName>
    <definedName name="solver_rel6" localSheetId="6" hidden="1">5</definedName>
    <definedName name="solver_rel6" localSheetId="7" hidden="1">3</definedName>
    <definedName name="solver_rel7" localSheetId="1" hidden="1">4</definedName>
    <definedName name="solver_rel7" localSheetId="6" hidden="1">1</definedName>
    <definedName name="solver_rel8" localSheetId="1" hidden="1">4</definedName>
    <definedName name="solver_rel8" localSheetId="6" hidden="1">1</definedName>
    <definedName name="solver_rel9" localSheetId="1" hidden="1">3</definedName>
    <definedName name="solver_rel9" localSheetId="6" hidden="1">1</definedName>
    <definedName name="solver_reo" localSheetId="2" hidden="1">2</definedName>
    <definedName name="solver_reo" localSheetId="3" hidden="1">2</definedName>
    <definedName name="solver_reo" localSheetId="1" hidden="1">2</definedName>
    <definedName name="solver_reo" localSheetId="4" hidden="1">2</definedName>
    <definedName name="solver_reo" localSheetId="5" hidden="1">2</definedName>
    <definedName name="solver_reo" localSheetId="6" hidden="1">2</definedName>
    <definedName name="solver_reo" localSheetId="7" hidden="1">2</definedName>
    <definedName name="solver_rep" localSheetId="2" hidden="1">2</definedName>
    <definedName name="solver_rep" localSheetId="3" hidden="1">2</definedName>
    <definedName name="solver_rep" localSheetId="1" hidden="1">2</definedName>
    <definedName name="solver_rep" localSheetId="4" hidden="1">2</definedName>
    <definedName name="solver_rep" localSheetId="5" hidden="1">2</definedName>
    <definedName name="solver_rep" localSheetId="6" hidden="1">2</definedName>
    <definedName name="solver_rep" localSheetId="7" hidden="1">2</definedName>
    <definedName name="solver_rhs1" localSheetId="2" hidden="1">1</definedName>
    <definedName name="solver_rhs1" localSheetId="3" hidden="1">binary</definedName>
    <definedName name="solver_rhs1" localSheetId="1" hidden="1">100000</definedName>
    <definedName name="solver_rhs1" localSheetId="4" hidden="1">Available_space</definedName>
    <definedName name="solver_rhs1" localSheetId="5" hidden="1">Available_money</definedName>
    <definedName name="solver_rhs1" localSheetId="6" hidden="1">binary</definedName>
    <definedName name="solver_rhs1" localSheetId="7" hidden="1">Supply</definedName>
    <definedName name="solver_rhs10" localSheetId="6" hidden="1">New_York_decision</definedName>
    <definedName name="solver_rhs11" localSheetId="6" hidden="1">binary</definedName>
    <definedName name="solver_rhs12" localSheetId="6" hidden="1">Dallas_decision</definedName>
    <definedName name="solver_rhs13" localSheetId="6" hidden="1">Miami_decision</definedName>
    <definedName name="solver_rhs14" localSheetId="6" hidden="1">Lockbox!$H$25:$H$30</definedName>
    <definedName name="solver_rhs2" localSheetId="2" hidden="1">0</definedName>
    <definedName name="solver_rhs2" localSheetId="3" hidden="1">0</definedName>
    <definedName name="solver_rhs2" localSheetId="1" hidden="1">integer</definedName>
    <definedName name="solver_rhs2" localSheetId="4" hidden="1">Available_space</definedName>
    <definedName name="solver_rhs2" localSheetId="5" hidden="1">integer</definedName>
    <definedName name="solver_rhs2" localSheetId="6" hidden="1">1</definedName>
    <definedName name="solver_rhs2" localSheetId="7" hidden="1">Demand</definedName>
    <definedName name="solver_rhs3" localSheetId="2" hidden="1">0</definedName>
    <definedName name="solver_rhs3" localSheetId="3" hidden="1">0</definedName>
    <definedName name="solver_rhs3" localSheetId="1" hidden="1">integer</definedName>
    <definedName name="solver_rhs3" localSheetId="5" hidden="1">Invent2!$B$10</definedName>
    <definedName name="solver_rhs3" localSheetId="6" hidden="1">Chicago_decision</definedName>
    <definedName name="solver_rhs3" localSheetId="7" hidden="1">binary</definedName>
    <definedName name="solver_rhs4" localSheetId="3" hidden="1">integer</definedName>
    <definedName name="solver_rhs4" localSheetId="1" hidden="1">integer</definedName>
    <definedName name="solver_rhs4" localSheetId="5" hidden="1">integer</definedName>
    <definedName name="solver_rhs4" localSheetId="6" hidden="1">Dallas_decision</definedName>
    <definedName name="solver_rhs4" localSheetId="7" hidden="1">binary</definedName>
    <definedName name="solver_rhs5" localSheetId="1" hidden="1">integer</definedName>
    <definedName name="solver_rhs5" localSheetId="6" hidden="1">LA_decision</definedName>
    <definedName name="solver_rhs5" localSheetId="7" hidden="1">Open!$B$18:$B$21</definedName>
    <definedName name="solver_rhs6" localSheetId="1" hidden="1">integer</definedName>
    <definedName name="solver_rhs6" localSheetId="6" hidden="1">binary</definedName>
    <definedName name="solver_rhs6" localSheetId="7" hidden="1">0</definedName>
    <definedName name="solver_rhs7" localSheetId="1" hidden="1">integer</definedName>
    <definedName name="solver_rhs7" localSheetId="6" hidden="1">Miami_decision</definedName>
    <definedName name="solver_rhs8" localSheetId="1" hidden="1">integer</definedName>
    <definedName name="solver_rhs8" localSheetId="6" hidden="1">New_York_decision</definedName>
    <definedName name="solver_rhs9" localSheetId="1" hidden="1">0</definedName>
    <definedName name="solver_rhs9" localSheetId="6" hidden="1">Seattle_decision</definedName>
    <definedName name="solver_rlx" localSheetId="2" hidden="1">2</definedName>
    <definedName name="solver_rlx" localSheetId="3" hidden="1">2</definedName>
    <definedName name="solver_rlx" localSheetId="1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scl" localSheetId="2" hidden="1">2</definedName>
    <definedName name="solver_scl" localSheetId="3" hidden="1">2</definedName>
    <definedName name="solver_scl" localSheetId="1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ho" localSheetId="2" hidden="1">2</definedName>
    <definedName name="solver_sho" localSheetId="3" hidden="1">2</definedName>
    <definedName name="solver_sho" localSheetId="1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ol" localSheetId="3" hidden="1">0.0001</definedName>
    <definedName name="solver_sol" localSheetId="1" hidden="1">0.0001</definedName>
    <definedName name="solver_sol" localSheetId="4" hidden="1">0.0001</definedName>
    <definedName name="solver_sol" localSheetId="5" hidden="1">0.0001</definedName>
    <definedName name="solver_sol" localSheetId="6" hidden="1">0.0001</definedName>
    <definedName name="solver_ssz" localSheetId="1" hidden="1">100</definedName>
    <definedName name="solver_tim" localSheetId="2" hidden="1">100</definedName>
    <definedName name="solver_tim" localSheetId="3" hidden="1">100</definedName>
    <definedName name="solver_tim" localSheetId="1" hidden="1">100</definedName>
    <definedName name="solver_tim" localSheetId="4" hidden="1">100</definedName>
    <definedName name="solver_tim" localSheetId="5" hidden="1">100</definedName>
    <definedName name="solver_tim" localSheetId="6" hidden="1">1000</definedName>
    <definedName name="solver_tim" localSheetId="7" hidden="1">100</definedName>
    <definedName name="solver_tmp" localSheetId="2" hidden="1">0</definedName>
    <definedName name="solver_tmp" localSheetId="3" hidden="1">0</definedName>
    <definedName name="solver_tmp" localSheetId="1" hidden="1">0</definedName>
    <definedName name="solver_tmp" localSheetId="4" hidden="1">Available_space</definedName>
    <definedName name="solver_tmp" localSheetId="5" hidden="1">Invent2!Available_space</definedName>
    <definedName name="solver_tmp" localSheetId="6" hidden="1">New_York_decision</definedName>
    <definedName name="solver_tol" localSheetId="2" hidden="1">0.05</definedName>
    <definedName name="solver_tol" localSheetId="3" hidden="1">0</definedName>
    <definedName name="solver_tol" localSheetId="1" hidden="1">0.05</definedName>
    <definedName name="solver_tol" localSheetId="4" hidden="1">0.05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yp" localSheetId="2" hidden="1">1</definedName>
    <definedName name="solver_typ" localSheetId="3" hidden="1">1</definedName>
    <definedName name="solver_typ" localSheetId="1" hidden="1">1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2" hidden="1">0</definedName>
    <definedName name="solver_val" localSheetId="3" hidden="1">0</definedName>
    <definedName name="solver_val" localSheetId="1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2" hidden="1">2</definedName>
    <definedName name="solver_ver" localSheetId="3" hidden="1">2</definedName>
    <definedName name="solver_ver" localSheetId="1" hidden="1">2</definedName>
    <definedName name="solver_ver" localSheetId="4" hidden="1">2</definedName>
    <definedName name="solver_ver" localSheetId="5" hidden="1">2</definedName>
    <definedName name="solver_ver" localSheetId="6" hidden="1">2</definedName>
    <definedName name="solver_ver" localSheetId="7" hidden="1">2</definedName>
    <definedName name="solver_ver">1.3</definedName>
    <definedName name="Space_used" localSheetId="5">Invent2!$G$18</definedName>
    <definedName name="Space_used">Invent1!$G$17</definedName>
    <definedName name="sssolver_drv" localSheetId="2" hidden="1">1</definedName>
    <definedName name="sssolver_drv" localSheetId="3" hidden="1">1</definedName>
    <definedName name="sssolver_drv" localSheetId="1" hidden="1">1</definedName>
    <definedName name="sssolver_drv" localSheetId="4" hidden="1">1</definedName>
    <definedName name="sssolver_drv" localSheetId="5" hidden="1">1</definedName>
    <definedName name="sssolver_drv" localSheetId="6" hidden="1">0</definedName>
    <definedName name="sssolver_drv" localSheetId="7" hidden="1">1</definedName>
    <definedName name="sssolver_est" localSheetId="2" hidden="1">1</definedName>
    <definedName name="sssolver_est" localSheetId="3" hidden="1">0</definedName>
    <definedName name="sssolver_est" localSheetId="1" hidden="1">1</definedName>
    <definedName name="sssolver_est" localSheetId="4" hidden="1">1</definedName>
    <definedName name="sssolver_est" localSheetId="5" hidden="1">1</definedName>
    <definedName name="sssolver_est" localSheetId="6" hidden="1">1</definedName>
    <definedName name="sssolver_est" localSheetId="7" hidden="1">1</definedName>
    <definedName name="sssolver_itr" localSheetId="2" hidden="1">100</definedName>
    <definedName name="sssolver_itr" localSheetId="3" hidden="1">100</definedName>
    <definedName name="sssolver_itr" localSheetId="1" hidden="1">100</definedName>
    <definedName name="sssolver_itr" localSheetId="4" hidden="1">100</definedName>
    <definedName name="sssolver_itr" localSheetId="5" hidden="1">100</definedName>
    <definedName name="sssolver_itr" localSheetId="6" hidden="1">1000</definedName>
    <definedName name="sssolver_itr" localSheetId="7" hidden="1">100</definedName>
    <definedName name="sssolver_lin" localSheetId="2" hidden="1">1</definedName>
    <definedName name="sssolver_lin" localSheetId="3" hidden="1">2</definedName>
    <definedName name="sssolver_lin" localSheetId="1" hidden="1">1</definedName>
    <definedName name="sssolver_lin" localSheetId="4" hidden="1">2</definedName>
    <definedName name="sssolver_lin" localSheetId="5" hidden="1">2</definedName>
    <definedName name="sssolver_lin" localSheetId="6" hidden="1">1</definedName>
    <definedName name="sssolver_lin" localSheetId="7" hidden="1">1</definedName>
    <definedName name="sssolver_neg" localSheetId="2" hidden="1">1</definedName>
    <definedName name="sssolver_neg" localSheetId="3" hidden="1">0</definedName>
    <definedName name="sssolver_neg" localSheetId="1" hidden="1">1</definedName>
    <definedName name="sssolver_neg" localSheetId="4" hidden="1">1</definedName>
    <definedName name="sssolver_neg" localSheetId="5" hidden="1">1</definedName>
    <definedName name="sssolver_neg" localSheetId="6" hidden="1">0</definedName>
    <definedName name="sssolver_neg" localSheetId="7" hidden="1">1</definedName>
    <definedName name="sssolver_nwt" localSheetId="2" hidden="1">1</definedName>
    <definedName name="sssolver_nwt" localSheetId="3" hidden="1">1</definedName>
    <definedName name="sssolver_nwt" localSheetId="1" hidden="1">1</definedName>
    <definedName name="sssolver_nwt" localSheetId="4" hidden="1">1</definedName>
    <definedName name="sssolver_nwt" localSheetId="5" hidden="1">1</definedName>
    <definedName name="sssolver_nwt" localSheetId="6" hidden="1">1</definedName>
    <definedName name="sssolver_nwt" localSheetId="7" hidden="1">1</definedName>
    <definedName name="sssolver_pre" localSheetId="2" hidden="1">0.000001</definedName>
    <definedName name="sssolver_pre" localSheetId="3" hidden="1">0.000001</definedName>
    <definedName name="sssolver_pre" localSheetId="1" hidden="1">0.000001</definedName>
    <definedName name="sssolver_pre" localSheetId="4" hidden="1">0.000001</definedName>
    <definedName name="sssolver_pre" localSheetId="5" hidden="1">0.000001</definedName>
    <definedName name="sssolver_pre" localSheetId="6" hidden="1">0.00000001</definedName>
    <definedName name="sssolver_pre" localSheetId="7" hidden="1">0.000001</definedName>
    <definedName name="sssolver_rep" localSheetId="2" hidden="1">2</definedName>
    <definedName name="sssolver_rep" localSheetId="3" hidden="1">2</definedName>
    <definedName name="sssolver_rep" localSheetId="1" hidden="1">1</definedName>
    <definedName name="sssolver_rep" localSheetId="4" hidden="1">2</definedName>
    <definedName name="sssolver_rep" localSheetId="5" hidden="1">2</definedName>
    <definedName name="sssolver_rep" localSheetId="6" hidden="1">2</definedName>
    <definedName name="sssolver_rep" localSheetId="7" hidden="1">2</definedName>
    <definedName name="sssolver_scl" localSheetId="2" hidden="1">2</definedName>
    <definedName name="sssolver_scl" localSheetId="3" hidden="1">2</definedName>
    <definedName name="sssolver_scl" localSheetId="1" hidden="1">1</definedName>
    <definedName name="sssolver_scl" localSheetId="4" hidden="1">2</definedName>
    <definedName name="sssolver_scl" localSheetId="5" hidden="1">2</definedName>
    <definedName name="sssolver_scl" localSheetId="6" hidden="1">2</definedName>
    <definedName name="sssolver_scl" localSheetId="7" hidden="1">2</definedName>
    <definedName name="sssolver_sho" localSheetId="2" hidden="1">2</definedName>
    <definedName name="sssolver_sho" localSheetId="3" hidden="1">2</definedName>
    <definedName name="sssolver_sho" localSheetId="1" hidden="1">2</definedName>
    <definedName name="sssolver_sho" localSheetId="4" hidden="1">2</definedName>
    <definedName name="sssolver_sho" localSheetId="5" hidden="1">2</definedName>
    <definedName name="sssolver_sho" localSheetId="6" hidden="1">2</definedName>
    <definedName name="sssolver_sho" localSheetId="7" hidden="1">2</definedName>
    <definedName name="sssolver_sol" localSheetId="3" hidden="1">0.0001</definedName>
    <definedName name="sssolver_sol" localSheetId="4" hidden="1">0.0001</definedName>
    <definedName name="sssolver_sol" localSheetId="5" hidden="1">0.0001</definedName>
    <definedName name="sssolver_tim" localSheetId="2" hidden="1">100</definedName>
    <definedName name="sssolver_tim" localSheetId="3" hidden="1">100</definedName>
    <definedName name="sssolver_tim" localSheetId="1" hidden="1">100</definedName>
    <definedName name="sssolver_tim" localSheetId="4" hidden="1">100</definedName>
    <definedName name="sssolver_tim" localSheetId="5" hidden="1">100</definedName>
    <definedName name="sssolver_tim" localSheetId="6" hidden="1">1000</definedName>
    <definedName name="sssolver_tim" localSheetId="7" hidden="1">100</definedName>
    <definedName name="sssolver_tol" localSheetId="2" hidden="1">0.05</definedName>
    <definedName name="sssolver_tol" localSheetId="3" hidden="1">0</definedName>
    <definedName name="sssolver_tol" localSheetId="1" hidden="1">0.1</definedName>
    <definedName name="sssolver_tol" localSheetId="4" hidden="1">0.05</definedName>
    <definedName name="sssolver_tol" localSheetId="5" hidden="1">0.05</definedName>
    <definedName name="sssolver_tol" localSheetId="6" hidden="1">0.05</definedName>
    <definedName name="sssolver_tol" localSheetId="7" hidden="1">0.05</definedName>
    <definedName name="Supply">Open!$B$18:$B$21</definedName>
    <definedName name="Three_month_CD1">Finance!$B$15</definedName>
    <definedName name="Three_month_CD2">Finance!$E$15</definedName>
    <definedName name="Three_month_CDs">Finance!$B$15,Finance!$E$15</definedName>
    <definedName name="Total_cost" localSheetId="4">Invent1!$E$17</definedName>
    <definedName name="Total_Cost" localSheetId="6">Lockbox!$G$44</definedName>
    <definedName name="Total_cost">Open!$B$23</definedName>
    <definedName name="Total_interest">Finance!$H$8</definedName>
    <definedName name="Total_NPV" localSheetId="2">Budget1!$I$28</definedName>
    <definedName name="Total_NPV">Budget2!$I$28</definedName>
  </definedNames>
  <calcPr calcId="0"/>
</workbook>
</file>

<file path=xl/calcChain.xml><?xml version="1.0" encoding="utf-8"?>
<calcChain xmlns="http://schemas.openxmlformats.org/spreadsheetml/2006/main">
  <c r="B14" i="3" l="1"/>
  <c r="C14" i="3"/>
  <c r="D14" i="3"/>
  <c r="E14" i="3"/>
  <c r="F14" i="3"/>
  <c r="G14" i="3"/>
  <c r="B20" i="3"/>
  <c r="C20" i="3"/>
  <c r="D20" i="3"/>
  <c r="E20" i="3"/>
  <c r="F20" i="3"/>
  <c r="G20" i="3"/>
  <c r="I20" i="3"/>
  <c r="L20" i="3"/>
  <c r="B21" i="3"/>
  <c r="C21" i="3"/>
  <c r="D21" i="3"/>
  <c r="E21" i="3"/>
  <c r="F21" i="3"/>
  <c r="G21" i="3"/>
  <c r="I21" i="3"/>
  <c r="L21" i="3"/>
  <c r="B22" i="3"/>
  <c r="C22" i="3"/>
  <c r="D22" i="3"/>
  <c r="E22" i="3"/>
  <c r="F22" i="3"/>
  <c r="G22" i="3"/>
  <c r="I22" i="3"/>
  <c r="L22" i="3"/>
  <c r="B23" i="3"/>
  <c r="C23" i="3"/>
  <c r="D23" i="3"/>
  <c r="E23" i="3"/>
  <c r="F23" i="3"/>
  <c r="G23" i="3"/>
  <c r="I23" i="3"/>
  <c r="L23" i="3"/>
  <c r="B24" i="3"/>
  <c r="C24" i="3"/>
  <c r="D24" i="3"/>
  <c r="E24" i="3"/>
  <c r="F24" i="3"/>
  <c r="G24" i="3"/>
  <c r="I24" i="3"/>
  <c r="L24" i="3"/>
  <c r="B25" i="3"/>
  <c r="C25" i="3"/>
  <c r="D25" i="3"/>
  <c r="E25" i="3"/>
  <c r="F25" i="3"/>
  <c r="G25" i="3"/>
  <c r="I25" i="3"/>
  <c r="L25" i="3"/>
  <c r="B28" i="3"/>
  <c r="C28" i="3"/>
  <c r="D28" i="3"/>
  <c r="E28" i="3"/>
  <c r="F28" i="3"/>
  <c r="G28" i="3"/>
  <c r="I28" i="3"/>
  <c r="B14" i="4"/>
  <c r="C14" i="4"/>
  <c r="D14" i="4"/>
  <c r="E14" i="4"/>
  <c r="F14" i="4"/>
  <c r="G14" i="4"/>
  <c r="B20" i="4"/>
  <c r="C20" i="4"/>
  <c r="D20" i="4"/>
  <c r="E20" i="4"/>
  <c r="F20" i="4"/>
  <c r="G20" i="4"/>
  <c r="I20" i="4"/>
  <c r="L20" i="4"/>
  <c r="B21" i="4"/>
  <c r="C21" i="4"/>
  <c r="D21" i="4"/>
  <c r="E21" i="4"/>
  <c r="F21" i="4"/>
  <c r="G21" i="4"/>
  <c r="I21" i="4"/>
  <c r="L21" i="4"/>
  <c r="B22" i="4"/>
  <c r="C22" i="4"/>
  <c r="D22" i="4"/>
  <c r="E22" i="4"/>
  <c r="F22" i="4"/>
  <c r="G22" i="4"/>
  <c r="I22" i="4"/>
  <c r="L22" i="4"/>
  <c r="B23" i="4"/>
  <c r="C23" i="4"/>
  <c r="D23" i="4"/>
  <c r="E23" i="4"/>
  <c r="F23" i="4"/>
  <c r="G23" i="4"/>
  <c r="I23" i="4"/>
  <c r="L23" i="4"/>
  <c r="B24" i="4"/>
  <c r="C24" i="4"/>
  <c r="D24" i="4"/>
  <c r="E24" i="4"/>
  <c r="F24" i="4"/>
  <c r="G24" i="4"/>
  <c r="I24" i="4"/>
  <c r="L24" i="4"/>
  <c r="B25" i="4"/>
  <c r="C25" i="4"/>
  <c r="D25" i="4"/>
  <c r="E25" i="4"/>
  <c r="F25" i="4"/>
  <c r="G25" i="4"/>
  <c r="I25" i="4"/>
  <c r="L25" i="4"/>
  <c r="B28" i="4"/>
  <c r="C28" i="4"/>
  <c r="D28" i="4"/>
  <c r="E28" i="4"/>
  <c r="F28" i="4"/>
  <c r="G28" i="4"/>
  <c r="I28" i="4"/>
  <c r="H8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B18" i="2"/>
  <c r="C18" i="2"/>
  <c r="D18" i="2"/>
  <c r="E18" i="2"/>
  <c r="F18" i="2"/>
  <c r="G18" i="2"/>
  <c r="H18" i="2"/>
  <c r="C13" i="5"/>
  <c r="E13" i="5"/>
  <c r="G13" i="5"/>
  <c r="C14" i="5"/>
  <c r="E14" i="5"/>
  <c r="G14" i="5"/>
  <c r="C15" i="5"/>
  <c r="E15" i="5"/>
  <c r="G15" i="5"/>
  <c r="C16" i="5"/>
  <c r="E16" i="5"/>
  <c r="G16" i="5"/>
  <c r="E17" i="5"/>
  <c r="G17" i="5"/>
  <c r="C14" i="6"/>
  <c r="E14" i="6"/>
  <c r="G14" i="6"/>
  <c r="C15" i="6"/>
  <c r="E15" i="6"/>
  <c r="G15" i="6"/>
  <c r="C16" i="6"/>
  <c r="E16" i="6"/>
  <c r="G16" i="6"/>
  <c r="C17" i="6"/>
  <c r="E17" i="6"/>
  <c r="G17" i="6"/>
  <c r="B18" i="6"/>
  <c r="E18" i="6"/>
  <c r="G18" i="6"/>
  <c r="H25" i="7"/>
  <c r="H26" i="7"/>
  <c r="H27" i="7"/>
  <c r="H28" i="7"/>
  <c r="H29" i="7"/>
  <c r="H30" i="7"/>
  <c r="B35" i="7"/>
  <c r="C35" i="7"/>
  <c r="D35" i="7"/>
  <c r="E35" i="7"/>
  <c r="F35" i="7"/>
  <c r="G35" i="7"/>
  <c r="B36" i="7"/>
  <c r="C36" i="7"/>
  <c r="D36" i="7"/>
  <c r="E36" i="7"/>
  <c r="F36" i="7"/>
  <c r="G36" i="7"/>
  <c r="B37" i="7"/>
  <c r="C37" i="7"/>
  <c r="D37" i="7"/>
  <c r="E37" i="7"/>
  <c r="F37" i="7"/>
  <c r="G37" i="7"/>
  <c r="B38" i="7"/>
  <c r="C38" i="7"/>
  <c r="D38" i="7"/>
  <c r="E38" i="7"/>
  <c r="F38" i="7"/>
  <c r="G38" i="7"/>
  <c r="B39" i="7"/>
  <c r="C39" i="7"/>
  <c r="D39" i="7"/>
  <c r="E39" i="7"/>
  <c r="G39" i="7"/>
  <c r="B40" i="7"/>
  <c r="C40" i="7"/>
  <c r="D40" i="7"/>
  <c r="E40" i="7"/>
  <c r="F40" i="7"/>
  <c r="G40" i="7"/>
  <c r="G42" i="7"/>
  <c r="G43" i="7"/>
  <c r="G44" i="7"/>
  <c r="B9" i="8"/>
  <c r="B10" i="8"/>
  <c r="B11" i="8"/>
  <c r="B12" i="8"/>
  <c r="C14" i="8"/>
  <c r="D14" i="8"/>
  <c r="E14" i="8"/>
  <c r="F14" i="8"/>
  <c r="G14" i="8"/>
  <c r="B21" i="8"/>
  <c r="B23" i="8"/>
  <c r="C23" i="8"/>
  <c r="D23" i="8"/>
  <c r="E23" i="8"/>
  <c r="F23" i="8"/>
  <c r="G23" i="8"/>
</calcChain>
</file>

<file path=xl/sharedStrings.xml><?xml version="1.0" encoding="utf-8"?>
<sst xmlns="http://schemas.openxmlformats.org/spreadsheetml/2006/main" count="472" uniqueCount="344">
  <si>
    <t>Finance Examples</t>
  </si>
  <si>
    <t>On each example worksheet, read the comments at the bottom of the sheet, then</t>
  </si>
  <si>
    <t>click Tools Solver... to examine the decision variables, constraints, and objective.</t>
  </si>
  <si>
    <t>To find the optimal solution, click the Solve button.</t>
  </si>
  <si>
    <t>This workbook contains five example models from the area of corporate finance:</t>
  </si>
  <si>
    <t>* A working capital management model</t>
  </si>
  <si>
    <t>* A capital budgeting model (in two versions)</t>
  </si>
  <si>
    <t>* An inventory policy model (in two versions)</t>
  </si>
  <si>
    <t>* A lockbox location model</t>
  </si>
  <si>
    <t>* A plant opening/closing model</t>
  </si>
  <si>
    <t>In the working capital management model, Finance, we look at how to invest money</t>
  </si>
  <si>
    <t>in 1-month, 3-month and 6-month CDs, while meeting cash requirements in each month.</t>
  </si>
  <si>
    <t>In the capital budgeting models, Budget1 and Budget2, a company wants to</t>
  </si>
  <si>
    <t>maximize the Net Present Value of a combination of investment opportunities.</t>
  </si>
  <si>
    <t xml:space="preserve">In the inventory policy models, Invent1 and Invent2, we compare the EOQ </t>
  </si>
  <si>
    <t>(Economic Order Quantity) with the optimal solution determined by the Solver.</t>
  </si>
  <si>
    <t xml:space="preserve">In the lockbox location model, Lockbox, a firm needs to decide where to open </t>
  </si>
  <si>
    <t>lockboxes to minimize the 'float', i.e., the lost interest, due to mail delay.</t>
  </si>
  <si>
    <t>In the capacity planning model, Open, we determine whether to open or close facilities</t>
  </si>
  <si>
    <t>such as plants and warehouses.</t>
  </si>
  <si>
    <t xml:space="preserve"> Working Capital Management.</t>
  </si>
  <si>
    <t>Determine how to invest excess cash in 1-month, 3-month and 6-month CDs so as to</t>
  </si>
  <si>
    <t>maximize interest income while meeting company cash requirements (plus safety margin).</t>
  </si>
  <si>
    <t>Yield</t>
  </si>
  <si>
    <t>Term</t>
  </si>
  <si>
    <t>Price</t>
  </si>
  <si>
    <t>Purchase CDs in months:</t>
  </si>
  <si>
    <t>1-mo CDs:</t>
  </si>
  <si>
    <t>1, 2, 3, 4, 5 and 6</t>
  </si>
  <si>
    <t>Interest</t>
  </si>
  <si>
    <t>3-mo CDs:</t>
  </si>
  <si>
    <t>1 and 4</t>
  </si>
  <si>
    <t xml:space="preserve"> Earned:</t>
  </si>
  <si>
    <t>6-mo CDs:</t>
  </si>
  <si>
    <t>1</t>
  </si>
  <si>
    <t>Total</t>
  </si>
  <si>
    <t>Month:</t>
  </si>
  <si>
    <t>Month 1</t>
  </si>
  <si>
    <t>Month 2</t>
  </si>
  <si>
    <t>Month 3</t>
  </si>
  <si>
    <t>Month 4</t>
  </si>
  <si>
    <t>Month 5</t>
  </si>
  <si>
    <t>Month 6</t>
  </si>
  <si>
    <t>End</t>
  </si>
  <si>
    <t>Init Cash:</t>
  </si>
  <si>
    <t>Matur CDs:</t>
  </si>
  <si>
    <t>Interest:</t>
  </si>
  <si>
    <t>Cash Uses:</t>
  </si>
  <si>
    <t>End Cash:</t>
  </si>
  <si>
    <t>Problem</t>
  </si>
  <si>
    <t>A company wants to invest excess cash in 1-month, 3-month and 6-month Certificates of Deposit (CDs).  The company</t>
  </si>
  <si>
    <t xml:space="preserve">has expected uses of cash in the next 6 months, and it wants to make sure that the principal and interest from maturing </t>
  </si>
  <si>
    <t xml:space="preserve">CDs meet the requirements for cash plus a safety margin for each month. For simplicity we assume that 3-month CDs </t>
  </si>
  <si>
    <t>can only be bought at the start of months 1 and 4, and 6-month CDs can only be bought in month 1. Initial cash available</t>
  </si>
  <si>
    <t xml:space="preserve">is $400,000.  How many and what kind of CDs should the company buy in order to maximize the earned interest, and </t>
  </si>
  <si>
    <t>meet the safety margin of $100,000 each month?</t>
  </si>
  <si>
    <t>Solution</t>
  </si>
  <si>
    <t>The characteristics of the 3 different CDs are given in cells A5 through F9.</t>
  </si>
  <si>
    <t xml:space="preserve">1) The variables are the number of CDs to buy in each month.  The variable cells are given names One_month_CDs, </t>
  </si>
  <si>
    <t>Three_month_CD1 and Three_Month_CD2, and Six_month_CDs.  There are 6+2+1 = 9 variables.</t>
  </si>
  <si>
    <t xml:space="preserve">2) The constraints are the limitations on the formulas in this model. First, there is the safety margin requirement for each </t>
  </si>
  <si>
    <t>month. This gives</t>
  </si>
  <si>
    <t>Monthly_cash &gt;= 100000</t>
  </si>
  <si>
    <t xml:space="preserve">Then there are the logical constraints on the number of CDs to be bought. It is not possible to buy half or other fractions, </t>
  </si>
  <si>
    <t>or negative amounts of CDs. We can rule out negative amounts with the Assume Non-Negative option. This gives</t>
  </si>
  <si>
    <t>One_month_CDs = integer</t>
  </si>
  <si>
    <t>Three_month_CD1 = integer</t>
  </si>
  <si>
    <t>Three_month_CD2 = integer</t>
  </si>
  <si>
    <t>Six_month_CDs = integer</t>
  </si>
  <si>
    <t xml:space="preserve">3) The objective is to maximize earned interest. This is calculated by multiplying the number of CDs bought of each kind </t>
  </si>
  <si>
    <t>by the interest earned for each CD. This is given the name Total_interest.</t>
  </si>
  <si>
    <t>Remarks</t>
  </si>
  <si>
    <t xml:space="preserve">This is a good example of how the solver can help you make intelligent decisions in investments. Before solving the </t>
  </si>
  <si>
    <t xml:space="preserve">model with the Solver try to find a solution by hand. What interest is earned? </t>
  </si>
  <si>
    <t xml:space="preserve">The time required by the solver to solve this model can be considerable. Integer problems are very difficult to solve. In a </t>
  </si>
  <si>
    <t xml:space="preserve">model like this it would be possible to change the variables to the amount of money to be invested. This would give a </t>
  </si>
  <si>
    <t>'normal' problem. We chose this form since often it is not possible to invest an arbitrary amount of money in a CD.</t>
  </si>
  <si>
    <t>In some situations it is not desirable to use integer constraints. When an expected solution of a model yields a value</t>
  </si>
  <si>
    <t xml:space="preserve">that is 2034.86, for example, it is safe to assume we can round this number to 2035. If the value is 0.34 however, it is </t>
  </si>
  <si>
    <t>not safe to assume we can round this number. In each model, you have to tradeoff precision vs solution time to make a</t>
  </si>
  <si>
    <t xml:space="preserve">decision whether or not to use integer variables. </t>
  </si>
  <si>
    <t>Capital Budgeting 1</t>
  </si>
  <si>
    <t>A company wants to maximize the combined Net Present Value (NPV) of a maximum of 6 opportunities</t>
  </si>
  <si>
    <t>that require up to 6 yearly investments. In each year there is only a limited amount of money available.</t>
  </si>
  <si>
    <t>All amounts are give in millions of dollars. Interest rate is</t>
  </si>
  <si>
    <t>Expected Investment Cash Flows and Net Present Value</t>
  </si>
  <si>
    <t>Opp. 1</t>
  </si>
  <si>
    <t>Opp. 2</t>
  </si>
  <si>
    <t>Opp. 3</t>
  </si>
  <si>
    <t>Opp. 4</t>
  </si>
  <si>
    <t>Opp. 5</t>
  </si>
  <si>
    <t>Opp. 6</t>
  </si>
  <si>
    <t>Year 1</t>
  </si>
  <si>
    <t>Year 2</t>
  </si>
  <si>
    <t>Year 3</t>
  </si>
  <si>
    <t>Year 4</t>
  </si>
  <si>
    <t>Year 5</t>
  </si>
  <si>
    <t>Year 6</t>
  </si>
  <si>
    <t>NPV</t>
  </si>
  <si>
    <t xml:space="preserve">Percentage to invest </t>
  </si>
  <si>
    <t>Cash Flow</t>
  </si>
  <si>
    <t>Budget</t>
  </si>
  <si>
    <t>Surplus</t>
  </si>
  <si>
    <t>Revenue</t>
  </si>
  <si>
    <t xml:space="preserve">A company has six different opportunities to invest money.  Each opportunity requires a certain investment over a </t>
  </si>
  <si>
    <t>period of 6 years or less. The company wants to invest in those opportunities that maximize the combined Net</t>
  </si>
  <si>
    <t xml:space="preserve">Present Value. It also has an investment budget that needs to be met for each year. </t>
  </si>
  <si>
    <t xml:space="preserve">We assume that it is possible to invest partially in an opportunity. For instance, if the company decides to invest </t>
  </si>
  <si>
    <t>50% of the required amount in an opportunity, the return will also be 50%. How should the company invest?</t>
  </si>
  <si>
    <t xml:space="preserve">1) The variables are the cells in the worksheet that we want to change. In this model, they are the percentages that </t>
  </si>
  <si>
    <t>are invested in each opportunity. By changing these values, the Net Present Value of the combined investments also</t>
  </si>
  <si>
    <t>changes.  The variables in this model are given the name investments in the worksheet.</t>
  </si>
  <si>
    <t xml:space="preserve">2) The constraints are the limitations we have when changing the variables.  It is not possible to invest more than </t>
  </si>
  <si>
    <t>100% in an opportunity. This gives:</t>
  </si>
  <si>
    <t>investments &lt;=1</t>
  </si>
  <si>
    <t>We can tell the Solver not to invest a negative amount of money, using the Assume Non-Negative option.</t>
  </si>
  <si>
    <t>It is a common mistake to forget these kinds of logical constraints.</t>
  </si>
  <si>
    <t xml:space="preserve">The last constraint is given by the fact that the company has a budget. The sum of the expected cash flow of the </t>
  </si>
  <si>
    <t>investments and the budget must be positive. This leads to:</t>
  </si>
  <si>
    <t>Monthly_surplus &gt;= 0</t>
  </si>
  <si>
    <t xml:space="preserve">3) The objective is to maximize the NPV which is given the name Total_NPV on the worksheet. This amount is </t>
  </si>
  <si>
    <t>calculated by adding the NPV's of each investment, multiplied by the percentages that are invested in them.</t>
  </si>
  <si>
    <t xml:space="preserve">When creating this model we start out by putting the characteristics of the 6 opportunities on the worksheet. In this </t>
  </si>
  <si>
    <t>worksheet we decided to lay out the opportunities (horizontally) vs. the years (vertically). It would be perfectly fine</t>
  </si>
  <si>
    <t>to switch this around and have different colums for different years.</t>
  </si>
  <si>
    <t xml:space="preserve">We then assign cells to the variables we are using. In this case we used 6 cells for 6 different investments and </t>
  </si>
  <si>
    <t xml:space="preserve">defined them as investments in the worksheet. When dealing with a linear model as this one, it does not matter </t>
  </si>
  <si>
    <t xml:space="preserve">what the initial values of these variables are. In non-linear models, however, it is very important to give the </t>
  </si>
  <si>
    <t xml:space="preserve">variables an initial value that you expect to be close to the solution. Therefor, it is good practice to give the </t>
  </si>
  <si>
    <t>variables reasonable starting values. In this model, 50% for instance.</t>
  </si>
  <si>
    <t xml:space="preserve">After the variables have been created, we must put the constraints on the worksheet. Normally, no extra work is </t>
  </si>
  <si>
    <t xml:space="preserve">necessary for logical constraints. We simply tell the solver to keep the investments between 0 and 100% when </t>
  </si>
  <si>
    <t xml:space="preserve">defining the model.  The other constraints do require some work. In this model we want the sum of the expected </t>
  </si>
  <si>
    <t>cash-flow of the investments and the yearly budget to be positive. The easiest way to do this is to create cells that</t>
  </si>
  <si>
    <t xml:space="preserve">calculate this sum and tell the Solver that the values of these cells must be positive. In the worksheet these cells are </t>
  </si>
  <si>
    <t xml:space="preserve">defined as Monthly_surplus. Finally, we create a cell that calculates the combined NPV of all investments. </t>
  </si>
  <si>
    <t xml:space="preserve">You may  notice that we also created cells that calculate the NPV for each individual investment. This is not strictly </t>
  </si>
  <si>
    <t>necessary, but it makes the model easier to read and understand, and it provides an easy way of calculating NPV.</t>
  </si>
  <si>
    <t>Capital Budgeting 2</t>
  </si>
  <si>
    <t xml:space="preserve">Decision to invest </t>
  </si>
  <si>
    <t xml:space="preserve">In this model we extend the problem we solved in Budget1. Once again, a company needs to make a decision </t>
  </si>
  <si>
    <t>how to invest in 6 different opportunities. This time however, the company can only go with an investment 100%</t>
  </si>
  <si>
    <t>or ignore the opportunity and thus invest 0%.</t>
  </si>
  <si>
    <t xml:space="preserve">The solution is almost identical to the one in Budget1. The variables and objective have remained the same. </t>
  </si>
  <si>
    <t>The only difference is in the logical constraints. In Budget1 the investments needed to be between 0 and 100%.</t>
  </si>
  <si>
    <t xml:space="preserve">Now they are required to be 0 or 100% (or 0 or 1). </t>
  </si>
  <si>
    <t xml:space="preserve">These kinds of (binary) decision variables often occur in models. They come up when decisions have to be made, </t>
  </si>
  <si>
    <t>such as: open or closed, yes or no, buy or not buy, etc. The Solver allows you to use these kind of variables by</t>
  </si>
  <si>
    <t>entering a constraint that says the variables must be binary integer. In Budget1 we used:</t>
  </si>
  <si>
    <t>investments &lt;= 1 and</t>
  </si>
  <si>
    <t>investments &gt;= 0 via the Assume Non-Negative option.</t>
  </si>
  <si>
    <t>In place of these constraints, we can tell the Solver to use binary integer variables, with:</t>
  </si>
  <si>
    <t>Investment_decisions = binary</t>
  </si>
  <si>
    <t>This will force the variables to be either 0 or 1.</t>
  </si>
  <si>
    <t xml:space="preserve">By making the variables 0 or 1, there is less flexibility in the investments. In mathematical terms, we have </t>
  </si>
  <si>
    <t xml:space="preserve">tightened the constraints. Because of this we can expect our goal, the total NPV, to be less than in Budget1. </t>
  </si>
  <si>
    <t>Compare the 2 models and make sure this is indeed the case.</t>
  </si>
  <si>
    <t>You might be surprised by the investment decisions of this model compared to the solution of Budget1. In the</t>
  </si>
  <si>
    <t xml:space="preserve">previous model we were told to invest 100% in opportunity 2. In the second model we are advised not to invest in </t>
  </si>
  <si>
    <t xml:space="preserve">opportunity 2 at all! The explanation is that we have a limited budget. Because the Solver can only choose between </t>
  </si>
  <si>
    <t xml:space="preserve">0 or 1 in the variables, this can lead to surprising results. It is important to realize that simply 'rounding' the results </t>
  </si>
  <si>
    <t>of the first model clearly does not guarantee an optimal (or even feasible!) solution.</t>
  </si>
  <si>
    <t>Inventory Policy 1</t>
  </si>
  <si>
    <t>What is the best ordering policy for a warehouse to minimize cost, while meeting demands?</t>
  </si>
  <si>
    <t>The warehouse has a limited storage capacity of 50000 cubic meters (m3).</t>
  </si>
  <si>
    <t>Holding Cost</t>
  </si>
  <si>
    <t>Storage Space per unit (m3)</t>
  </si>
  <si>
    <t>Demand per month</t>
  </si>
  <si>
    <t>Ordering cost per order</t>
  </si>
  <si>
    <t>Storage space available (m3)</t>
  </si>
  <si>
    <t>Product 1</t>
  </si>
  <si>
    <t>Product 2</t>
  </si>
  <si>
    <t>Product 3</t>
  </si>
  <si>
    <t>Product 4</t>
  </si>
  <si>
    <t>Quantity to order each month</t>
  </si>
  <si>
    <t>EOQ</t>
  </si>
  <si>
    <t>Cost</t>
  </si>
  <si>
    <t>Space  used (m3)</t>
  </si>
  <si>
    <t xml:space="preserve">A warehouse sells 4 products with a different demand for each product. Each product has a different holding cost </t>
  </si>
  <si>
    <t xml:space="preserve">and requires a certain amount of space. What should the ordering policy for the warehouse be, given its limited </t>
  </si>
  <si>
    <t>storage capacity?</t>
  </si>
  <si>
    <t xml:space="preserve">There is an analytical solution for this problem, which is known as the Economic Order Quantity (EOQ) and is </t>
  </si>
  <si>
    <t xml:space="preserve">given by the following formula: q = SQRT(2 k d/h), where q is the quantity to order, k is the cost to place an order, </t>
  </si>
  <si>
    <t xml:space="preserve">d is the demand and h is the holding cost of the product. Unfortunately, this formula doesn't always work in the real </t>
  </si>
  <si>
    <t xml:space="preserve">world.  Demand usually fluctuates, ordering time is variable, and other factors arise to further complicate the </t>
  </si>
  <si>
    <t>problem. In this model we have one such factor, a limited storage space.</t>
  </si>
  <si>
    <t xml:space="preserve">1) The variables are the amounts to order each month for each product. These are defined as Quantities in this </t>
  </si>
  <si>
    <t>worksheet. By changing these variables we change the total cost.</t>
  </si>
  <si>
    <t>2) The constraints are very simple. We have a logical constraint and the storage capacity constraint. This gives</t>
  </si>
  <si>
    <t>Quantities &gt;= 0 via the Assume Non-Negative option</t>
  </si>
  <si>
    <t>Space_used &lt;= Available_space</t>
  </si>
  <si>
    <t>If the latter constraint wasn’t present, the solution to the problem could be calculated by the formula given above.</t>
  </si>
  <si>
    <t xml:space="preserve">3) The objective is to minimize the total cost, which is defined as Total_cost. It is calculated by adding the </t>
  </si>
  <si>
    <t>individual costs for each product. Those costs are calculated by using the formula:</t>
  </si>
  <si>
    <t>Cost = h q /2 + k d /q, where h, q, k and d are as above.</t>
  </si>
  <si>
    <t xml:space="preserve">This formula is easy to understand if we realize that the average inventory level is q/2 and the average number of </t>
  </si>
  <si>
    <t>orders is d/q.</t>
  </si>
  <si>
    <t>In this worksheet we have also calculated the EOQ with the formula given above. Check to see that when you</t>
  </si>
  <si>
    <t>increase the storage capacity and thus relax that constraint, the answers found by the Solver will approach the</t>
  </si>
  <si>
    <t>analytic solution.</t>
  </si>
  <si>
    <t xml:space="preserve">This model is an example of a non-linear problem, as can easily be seen by looking at the cost formula. Whereas in </t>
  </si>
  <si>
    <t xml:space="preserve">linear problems it does not matter what are starting values for the variables are, it can be very important to have </t>
  </si>
  <si>
    <t xml:space="preserve">reasonable starting values in non-linear problems. In this model it is not possible to start with a quantity of 0, since </t>
  </si>
  <si>
    <t>this would cause an error in the calculation of the cost.</t>
  </si>
  <si>
    <t xml:space="preserve">Please see for yourself that the Solver will still find the correct answer, even when the starting values are close </t>
  </si>
  <si>
    <t xml:space="preserve">(but not equal to) zero. </t>
  </si>
  <si>
    <t>Inventory Policy 2</t>
  </si>
  <si>
    <t>The warehouse has a limited storage capacity of 50000 cubic meters (m3) and a budget of $30,000.</t>
  </si>
  <si>
    <t>Price per unit</t>
  </si>
  <si>
    <t>Storage Capacity</t>
  </si>
  <si>
    <t>Cost of holding</t>
  </si>
  <si>
    <t>Space</t>
  </si>
  <si>
    <t>and ordering</t>
  </si>
  <si>
    <t>used (m3)</t>
  </si>
  <si>
    <t>Cost of products</t>
  </si>
  <si>
    <t xml:space="preserve">This model continues to build on the first inventory policy model. We expand the model by giving the warehouse a </t>
  </si>
  <si>
    <t xml:space="preserve">budget for buying new products. In other words:  A warehouse sells 4 products with a different demand for each </t>
  </si>
  <si>
    <t xml:space="preserve">product. Each product has a different holding cost and requires a certain amount of space. What should the ordering </t>
  </si>
  <si>
    <t>policy for the warehouse be, given its limited storage capacity and limited budget?</t>
  </si>
  <si>
    <t xml:space="preserve">The variables are exactly the same as in the first model. So is the objective, and the way it is calculated. The </t>
  </si>
  <si>
    <t>difference is that we have an extra constraint which keeps us within the budget. This new constraint is expressed as:</t>
  </si>
  <si>
    <t>Cost_of_products &lt;= Available_money   and we also have</t>
  </si>
  <si>
    <t>Space_used &lt;= Available_space   as before</t>
  </si>
  <si>
    <t>We still have Quantities &gt;= 0 via the Assume Non-Negative option.  This time, we also require integer quantities:</t>
  </si>
  <si>
    <t>Quantities = integer</t>
  </si>
  <si>
    <t xml:space="preserve">Once again, we have calculated the EOQs as discussed in the first inventory policy model. If we would give a </t>
  </si>
  <si>
    <t xml:space="preserve">unlimited budget and unlimited storage space, the Solver would find exactly those values. </t>
  </si>
  <si>
    <t xml:space="preserve">There is one more change we made in this model compared to the one on worksheet Invent1. This time we </t>
  </si>
  <si>
    <t xml:space="preserve">required the variables to be integers. Whether this is a valid assumption would depend completely on the type of </t>
  </si>
  <si>
    <t xml:space="preserve">product that is dealt with. If a model is trying to determine how many cars, airplanes or other such articles to buy, it </t>
  </si>
  <si>
    <t xml:space="preserve">could be very important to use integer variables. If the model, on the other hand, is giving an indication how much </t>
  </si>
  <si>
    <t>sugar to buy, for example, it would not be appropriate to use integer variables.</t>
  </si>
  <si>
    <t>Lockbox Location</t>
  </si>
  <si>
    <t>A company is considering opening lockboxes in several cities to reduce the 'float' (lost interest) waiting for</t>
  </si>
  <si>
    <t>mailed payments. In what cities should lockboxes be opened to minimize lost interest and operating cost?</t>
  </si>
  <si>
    <t>Each area can send payments to only one city.The interest rate is</t>
  </si>
  <si>
    <t>Areas concerned</t>
  </si>
  <si>
    <t>Northwest</t>
  </si>
  <si>
    <t>North</t>
  </si>
  <si>
    <t>Northeast</t>
  </si>
  <si>
    <t>Southwest</t>
  </si>
  <si>
    <t>South</t>
  </si>
  <si>
    <t>Southeast</t>
  </si>
  <si>
    <t>Daily  Payments</t>
  </si>
  <si>
    <t>Cities to be considered</t>
  </si>
  <si>
    <t>Seattle</t>
  </si>
  <si>
    <t>Chicago</t>
  </si>
  <si>
    <t>New York</t>
  </si>
  <si>
    <t>L.A.</t>
  </si>
  <si>
    <t>Dallas</t>
  </si>
  <si>
    <t>Miami</t>
  </si>
  <si>
    <t>Operating cost</t>
  </si>
  <si>
    <t>Average number of days from mailing to clearing of payment</t>
  </si>
  <si>
    <t>Assignments of areas to cities (1=yes, 0=no)</t>
  </si>
  <si>
    <t>Lockbox Decision</t>
  </si>
  <si>
    <t>Lost interest</t>
  </si>
  <si>
    <t>Total of Lost Interest</t>
  </si>
  <si>
    <t>Operating Cost</t>
  </si>
  <si>
    <t>Total Cost</t>
  </si>
  <si>
    <t xml:space="preserve">A company wants to reduce lost interest ('float') due to mail delay, for the payments it receives every day. It is </t>
  </si>
  <si>
    <t xml:space="preserve">considering opening lockboxes in 6 different cities. Each lockbox would require a certain amount of money each </t>
  </si>
  <si>
    <t xml:space="preserve">year to operate. The company receives payments from the Northwest, the North, the Northeast, the Southwest, the </t>
  </si>
  <si>
    <t>South and the Southeast. The amounts involved per day are known.  Where should the company open lockboxes?</t>
  </si>
  <si>
    <t xml:space="preserve">This model differs from others in the fact that the variables do not represent amounts of money, a number of </t>
  </si>
  <si>
    <t xml:space="preserve">products or other such values. This time the variables are decisions. Do we open a lockbox in this city? To what city </t>
  </si>
  <si>
    <t>should an area send its payments?</t>
  </si>
  <si>
    <t xml:space="preserve">It turns out that there is an easy and elegant way to describe such variables in models. We do this by using variables </t>
  </si>
  <si>
    <t xml:space="preserve">that can be either 0 or 1. Decision variables like this are often called binary variables. We assign a variable to each </t>
  </si>
  <si>
    <t xml:space="preserve">decision and if the decision is yes we give the variable a value 1 and otherwise the value 0. </t>
  </si>
  <si>
    <t xml:space="preserve">On this worksheet, we have assigned such variables for the decisions to open lockboxes in the different cities. These </t>
  </si>
  <si>
    <t>are defined as Lockbox_decisions found in cells B32 through G32.</t>
  </si>
  <si>
    <t xml:space="preserve">By laying out the different areas versus the cities, we can also assign 0-1 variables to the decisions whether an area </t>
  </si>
  <si>
    <t xml:space="preserve">should send payments to a certain city. On the worksheet these are defined as Assignments, found in cells B25 </t>
  </si>
  <si>
    <t xml:space="preserve">through G30. By using the properties of the numbers 0 and 1, we can now easily formulate the model. </t>
  </si>
  <si>
    <t xml:space="preserve">1) The variables are the decisions where to open lockboxes and the decisions where to send the mail for each area. </t>
  </si>
  <si>
    <t>These variables are defined in the worksheet as lockbox_decisions and assignments. All these variables are either</t>
  </si>
  <si>
    <t>0 or 1. (They are binary variables.)</t>
  </si>
  <si>
    <t>2) We must tell the Solver that the variables can be only 0 or 1. This gives us:</t>
  </si>
  <si>
    <t>assignments = binary</t>
  </si>
  <si>
    <t>lockbox_decisions = binary</t>
  </si>
  <si>
    <t>If we do not open a lockbox in a city, we can not have any mail sent to it. These constraints are expressed as follows</t>
  </si>
  <si>
    <t>Chicago_boxes &lt;= Chicago_decision</t>
  </si>
  <si>
    <t>Dallas_boxes &lt;= Dallas_decision</t>
  </si>
  <si>
    <t>LA_boxes &lt;= LA_decision</t>
  </si>
  <si>
    <t>Miami_boxes &lt;= Miami_decision</t>
  </si>
  <si>
    <t>New_York_boxes &lt;= New_York_decision</t>
  </si>
  <si>
    <t>Seattle_boxes &lt;= Seattle_decision</t>
  </si>
  <si>
    <t xml:space="preserve">Notice how the usage of  0s and 1s gives us the opportunity to write these constraints this way. </t>
  </si>
  <si>
    <t xml:space="preserve">Finally, we assume an area only sends mail to one city. Again, because of the properties of 0 and 1, we can achieve </t>
  </si>
  <si>
    <t>this by requiring that the sum over the cities of the variables for an area (one row) equals 1. This gives</t>
  </si>
  <si>
    <t>assignments_total = 1</t>
  </si>
  <si>
    <t>3) The objective is to minimize lost interest and operating cost. This is defined in the worksheet as Total_Cost.</t>
  </si>
  <si>
    <t xml:space="preserve">This is calculated by adding the operating cost and the lost interest. The operating cost is calculated by multiplying </t>
  </si>
  <si>
    <t xml:space="preserve">the decisions to open lockboxes by the cost to operate them. This is again possible because the variables are exactly </t>
  </si>
  <si>
    <t>0 or 1. The lost interest is similarly calculated.</t>
  </si>
  <si>
    <t xml:space="preserve">The techniques used in this model are simple but very powerful. Questions that are answered by yes or no, open or </t>
  </si>
  <si>
    <t>closed, etc. can often be solved by using binary variables.</t>
  </si>
  <si>
    <t xml:space="preserve">Notice that the interest in this model is very important for the solution. If interest goes up, it becomes more </t>
  </si>
  <si>
    <t xml:space="preserve">profitable to open more lockboxes. If interest is low, it could be more profitable to use fewer lockboxes and accept a </t>
  </si>
  <si>
    <t>higher float. You can see how the Solver finds different answers by changing the interest rate in cell E4.</t>
  </si>
  <si>
    <t>Plant Opening/Closing</t>
  </si>
  <si>
    <t xml:space="preserve">A company wants to minimize the costs of shipping goods from production plants to warehouses near </t>
  </si>
  <si>
    <t>metropolitan demand centers, while not exceeding the supply available from each plant and meeting</t>
  </si>
  <si>
    <t xml:space="preserve">the demand from each metropolitan area. The company has plants in S. Carolina, Tennessee and </t>
  </si>
  <si>
    <t xml:space="preserve">Arizona. It is thinking about opening a plant in Arkansas. </t>
  </si>
  <si>
    <t>Number to ship from plant x to warehouse y (at intersection):</t>
  </si>
  <si>
    <t>Plants:</t>
  </si>
  <si>
    <t>San Fran</t>
  </si>
  <si>
    <t>Denver</t>
  </si>
  <si>
    <t>S. Carolina</t>
  </si>
  <si>
    <t>Tennessee</t>
  </si>
  <si>
    <t>Arizona</t>
  </si>
  <si>
    <t>Arkansas</t>
  </si>
  <si>
    <t>Totals:</t>
  </si>
  <si>
    <t>Demands by Whse --&gt;</t>
  </si>
  <si>
    <t>Supply</t>
  </si>
  <si>
    <t>Shipping costs from plant x to warehouse y (at intersection):</t>
  </si>
  <si>
    <t>Shipping:</t>
  </si>
  <si>
    <t>Extra shipping cost if opened</t>
  </si>
  <si>
    <t>Decision to open plant</t>
  </si>
  <si>
    <t xml:space="preserve">A company currently distributes products from three plants to five warehouses in different cities. Management </t>
  </si>
  <si>
    <t xml:space="preserve">is now thinking about opening a new plant to bring down distribution cost. Should the company decide to </t>
  </si>
  <si>
    <t>open the new plant or not?</t>
  </si>
  <si>
    <t xml:space="preserve">This models uses 2 kinds of variables. First, there are the variables that indicate how many products to ship </t>
  </si>
  <si>
    <t xml:space="preserve">from each plant to each warehouse. Second, we have a decision variable to decide whether we should </t>
  </si>
  <si>
    <t>open the new plant. For more information on the decision variables, see the worksheet.</t>
  </si>
  <si>
    <t>1) The variables are the number of products to ship from each plant to each warehouse and the decision to</t>
  </si>
  <si>
    <t>open or close the new plant. These are defined on this worksheet as Shipments and plant_decision.</t>
  </si>
  <si>
    <t xml:space="preserve">2) First, there are the 'normal' distribution constraints. These are the constraints that we cannot ship more </t>
  </si>
  <si>
    <t>products from the plants than the supply at these plants. Also, we don't ship more to the cities than the demand</t>
  </si>
  <si>
    <t>from those cities. This leads to:</t>
  </si>
  <si>
    <t>Shipped_from_plants &lt;= Supply</t>
  </si>
  <si>
    <t>Shipped_to_warehouses &gt;= Demand</t>
  </si>
  <si>
    <t>Second, since we can't ship a negative number of products, we have the logical constraint</t>
  </si>
  <si>
    <t>products_shipped  &gt;= 0  via the Assume Non-Negative option</t>
  </si>
  <si>
    <t>And third, we must tell the Solver to strictly use 0 or 1 for the 'decision' variable. This gives:</t>
  </si>
  <si>
    <t>plant_decision = binary</t>
  </si>
  <si>
    <t xml:space="preserve">3) The objective is to minimize cost, defined as Total_cost. This is calculated by muliplying the distribution </t>
  </si>
  <si>
    <t>cost times the number of products shipped, plus the extra cost to open the new plant.</t>
  </si>
  <si>
    <t>You might have noticed that this model resembles a pure transportation model. This is an example of a mix</t>
  </si>
  <si>
    <t>between a transportation model and a pure decision model, like Lockbox. In real life situations, it is very</t>
  </si>
  <si>
    <t xml:space="preserve">common to combine different kind of models to get a better representation of the problem. </t>
  </si>
  <si>
    <t xml:space="preserve">Notice how the decision variable is used to control the supply at the potentially new plant. If the decision to </t>
  </si>
  <si>
    <t xml:space="preserve">open is no, the supply is zero.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</si>
</sst>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0.0%"/>
  </numFmts>
  <fonts count="15" x14ac:knownFonts="1">
    <font>
      <sz val="10"/>
      <name val="Arial"/>
    </font>
    <font>
      <sz val="8"/>
      <name val="Helv"/>
    </font>
    <font>
      <b/>
      <sz val="10"/>
      <name val="Helv"/>
    </font>
    <font>
      <i/>
      <sz val="8"/>
      <name val="Helv"/>
    </font>
    <font>
      <b/>
      <sz val="8"/>
      <name val="Helv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b/>
      <i/>
      <sz val="8"/>
      <name val="MS Sans Serif"/>
      <family val="2"/>
    </font>
    <font>
      <b/>
      <sz val="8"/>
      <name val="MS Sans Serif"/>
      <family val="2"/>
    </font>
    <font>
      <b/>
      <i/>
      <sz val="8"/>
      <name val="Helv"/>
    </font>
    <font>
      <sz val="10"/>
      <name val="Helv"/>
    </font>
    <font>
      <sz val="8"/>
      <name val="MS Sans Serif"/>
      <family val="2"/>
    </font>
    <font>
      <b/>
      <sz val="8"/>
      <name val="MS Sans Serif"/>
      <family val="2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lightGray">
        <fgColor indexed="13"/>
      </patternFill>
    </fill>
    <fill>
      <patternFill patternType="gray125">
        <fgColor indexed="13"/>
      </patternFill>
    </fill>
    <fill>
      <patternFill patternType="gray125">
        <fgColor indexed="9"/>
      </patternFill>
    </fill>
  </fills>
  <borders count="51">
    <border>
      <left/>
      <right/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/>
      <top style="thick">
        <color indexed="18"/>
      </top>
      <bottom/>
      <diagonal/>
    </border>
    <border>
      <left/>
      <right/>
      <top style="thick">
        <color indexed="18"/>
      </top>
      <bottom/>
      <diagonal/>
    </border>
    <border>
      <left/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/>
      <top/>
      <bottom/>
      <diagonal/>
    </border>
    <border>
      <left/>
      <right style="thick">
        <color indexed="18"/>
      </right>
      <top/>
      <bottom/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8"/>
      </left>
      <right/>
      <top/>
      <bottom style="thick">
        <color indexed="18"/>
      </bottom>
      <diagonal/>
    </border>
    <border>
      <left/>
      <right/>
      <top/>
      <bottom style="thick">
        <color indexed="18"/>
      </bottom>
      <diagonal/>
    </border>
    <border>
      <left/>
      <right style="thick">
        <color indexed="18"/>
      </right>
      <top/>
      <bottom style="thick">
        <color indexed="18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 style="thick">
        <color indexed="17"/>
      </right>
      <top/>
      <bottom/>
      <diagonal/>
    </border>
    <border>
      <left style="thick">
        <color indexed="17"/>
      </left>
      <right style="thick">
        <color indexed="17"/>
      </right>
      <top/>
      <bottom style="thick">
        <color indexed="17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</borders>
  <cellStyleXfs count="8">
    <xf numFmtId="0" fontId="0" fillId="0" borderId="0"/>
    <xf numFmtId="0" fontId="5" fillId="0" borderId="0"/>
    <xf numFmtId="0" fontId="5" fillId="0" borderId="0"/>
    <xf numFmtId="0" fontId="1" fillId="0" borderId="0">
      <alignment horizontal="left"/>
    </xf>
    <xf numFmtId="0" fontId="5" fillId="0" borderId="0"/>
    <xf numFmtId="0" fontId="5" fillId="0" borderId="0"/>
    <xf numFmtId="0" fontId="5" fillId="0" borderId="0"/>
    <xf numFmtId="0" fontId="1" fillId="0" borderId="0">
      <alignment horizontal="left"/>
    </xf>
  </cellStyleXfs>
  <cellXfs count="402">
    <xf numFmtId="0" fontId="0" fillId="0" borderId="0" xfId="0"/>
    <xf numFmtId="0" fontId="2" fillId="0" borderId="0" xfId="7" quotePrefix="1" applyFont="1" applyAlignment="1">
      <alignment horizontal="left"/>
    </xf>
    <xf numFmtId="0" fontId="1" fillId="0" borderId="0" xfId="7" applyAlignment="1"/>
    <xf numFmtId="0" fontId="1" fillId="0" borderId="0" xfId="7">
      <alignment horizontal="left"/>
    </xf>
    <xf numFmtId="0" fontId="1" fillId="2" borderId="1" xfId="7" quotePrefix="1" applyNumberFormat="1" applyFill="1" applyBorder="1" applyAlignment="1">
      <alignment horizontal="left"/>
    </xf>
    <xf numFmtId="0" fontId="1" fillId="2" borderId="2" xfId="7" applyFill="1" applyBorder="1" applyAlignment="1"/>
    <xf numFmtId="0" fontId="1" fillId="2" borderId="3" xfId="7" applyFill="1" applyBorder="1">
      <alignment horizontal="left"/>
    </xf>
    <xf numFmtId="0" fontId="1" fillId="2" borderId="4" xfId="7" quotePrefix="1" applyNumberFormat="1" applyFill="1" applyBorder="1" applyAlignment="1">
      <alignment horizontal="left"/>
    </xf>
    <xf numFmtId="0" fontId="1" fillId="2" borderId="0" xfId="7" applyFill="1" applyBorder="1" applyAlignment="1"/>
    <xf numFmtId="0" fontId="1" fillId="2" borderId="5" xfId="7" applyFill="1" applyBorder="1">
      <alignment horizontal="left"/>
    </xf>
    <xf numFmtId="0" fontId="1" fillId="2" borderId="6" xfId="7" quotePrefix="1" applyNumberFormat="1" applyFill="1" applyBorder="1" applyAlignment="1">
      <alignment horizontal="left"/>
    </xf>
    <xf numFmtId="0" fontId="1" fillId="2" borderId="7" xfId="7" applyFill="1" applyBorder="1" applyAlignment="1"/>
    <xf numFmtId="0" fontId="1" fillId="2" borderId="8" xfId="7" applyFill="1" applyBorder="1">
      <alignment horizontal="left"/>
    </xf>
    <xf numFmtId="0" fontId="1" fillId="0" borderId="9" xfId="7" applyFont="1" applyFill="1" applyBorder="1">
      <alignment horizontal="left"/>
    </xf>
    <xf numFmtId="0" fontId="1" fillId="0" borderId="10" xfId="7" applyFont="1" applyFill="1" applyBorder="1">
      <alignment horizontal="left"/>
    </xf>
    <xf numFmtId="0" fontId="3" fillId="0" borderId="10" xfId="7" applyNumberFormat="1" applyFont="1" applyFill="1" applyBorder="1" applyAlignment="1">
      <alignment horizontal="left"/>
    </xf>
    <xf numFmtId="0" fontId="1" fillId="0" borderId="11" xfId="7" applyFont="1" applyFill="1" applyBorder="1">
      <alignment horizontal="left"/>
    </xf>
    <xf numFmtId="0" fontId="3" fillId="0" borderId="12" xfId="7" applyNumberFormat="1" applyFont="1" applyFill="1" applyBorder="1" applyAlignment="1">
      <alignment horizontal="left"/>
    </xf>
    <xf numFmtId="0" fontId="3" fillId="0" borderId="0" xfId="7" applyNumberFormat="1" applyFont="1" applyFill="1" applyBorder="1" applyAlignment="1">
      <alignment horizontal="center"/>
    </xf>
    <xf numFmtId="0" fontId="3" fillId="0" borderId="0" xfId="7" applyNumberFormat="1" applyFont="1" applyFill="1" applyBorder="1" applyAlignment="1">
      <alignment horizontal="right"/>
    </xf>
    <xf numFmtId="0" fontId="1" fillId="0" borderId="13" xfId="7" applyFont="1" applyFill="1" applyBorder="1">
      <alignment horizontal="left"/>
    </xf>
    <xf numFmtId="0" fontId="1" fillId="0" borderId="12" xfId="7" applyNumberFormat="1" applyFont="1" applyFill="1" applyBorder="1" applyAlignment="1">
      <alignment horizontal="left"/>
    </xf>
    <xf numFmtId="1" fontId="1" fillId="0" borderId="14" xfId="7" applyNumberFormat="1" applyFont="1" applyFill="1" applyBorder="1" applyAlignment="1">
      <alignment horizontal="center"/>
    </xf>
    <xf numFmtId="1" fontId="1" fillId="0" borderId="15" xfId="7" applyNumberFormat="1" applyFont="1" applyFill="1" applyBorder="1" applyAlignment="1"/>
    <xf numFmtId="1" fontId="1" fillId="0" borderId="16" xfId="7" applyNumberFormat="1" applyFont="1" applyFill="1" applyBorder="1" applyAlignment="1"/>
    <xf numFmtId="1" fontId="1" fillId="0" borderId="17" xfId="7" applyNumberFormat="1" applyFont="1" applyFill="1" applyBorder="1" applyAlignment="1"/>
    <xf numFmtId="1" fontId="1" fillId="0" borderId="18" xfId="7" applyNumberFormat="1" applyFont="1" applyFill="1" applyBorder="1" applyAlignment="1">
      <alignment horizontal="center"/>
    </xf>
    <xf numFmtId="1" fontId="1" fillId="0" borderId="19" xfId="7" applyNumberFormat="1" applyFont="1" applyFill="1" applyBorder="1" applyAlignment="1"/>
    <xf numFmtId="1" fontId="1" fillId="0" borderId="0" xfId="7" applyNumberFormat="1" applyFont="1" applyFill="1" applyBorder="1" applyAlignment="1"/>
    <xf numFmtId="1" fontId="1" fillId="0" borderId="20" xfId="7" applyNumberFormat="1" applyFont="1" applyFill="1" applyBorder="1" applyAlignment="1"/>
    <xf numFmtId="0" fontId="1" fillId="0" borderId="12" xfId="7" applyFont="1" applyFill="1" applyBorder="1" applyAlignment="1"/>
    <xf numFmtId="1" fontId="1" fillId="0" borderId="21" xfId="7" applyNumberFormat="1" applyFont="1" applyFill="1" applyBorder="1" applyAlignment="1">
      <alignment horizontal="center"/>
    </xf>
    <xf numFmtId="1" fontId="1" fillId="0" borderId="22" xfId="7" applyNumberFormat="1" applyFont="1" applyFill="1" applyBorder="1" applyAlignment="1">
      <alignment horizontal="right"/>
    </xf>
    <xf numFmtId="1" fontId="1" fillId="0" borderId="23" xfId="7" applyNumberFormat="1" applyFont="1" applyFill="1" applyBorder="1" applyAlignment="1">
      <alignment horizontal="right"/>
    </xf>
    <xf numFmtId="1" fontId="1" fillId="0" borderId="24" xfId="7" applyNumberFormat="1" applyFont="1" applyFill="1" applyBorder="1" applyAlignment="1">
      <alignment horizontal="right"/>
    </xf>
    <xf numFmtId="1" fontId="1" fillId="0" borderId="0" xfId="7" applyNumberFormat="1" applyFont="1" applyFill="1" applyBorder="1" applyAlignment="1">
      <alignment horizontal="right"/>
    </xf>
    <xf numFmtId="1" fontId="1" fillId="0" borderId="25" xfId="7" applyNumberFormat="1" applyFont="1" applyFill="1" applyBorder="1" applyAlignment="1"/>
    <xf numFmtId="1" fontId="1" fillId="0" borderId="26" xfId="7" applyNumberFormat="1" applyFont="1" applyFill="1" applyBorder="1" applyAlignment="1"/>
    <xf numFmtId="1" fontId="1" fillId="0" borderId="27" xfId="7" applyNumberFormat="1" applyFont="1" applyFill="1" applyBorder="1" applyAlignment="1"/>
    <xf numFmtId="0" fontId="1" fillId="0" borderId="28" xfId="7" applyFont="1" applyFill="1" applyBorder="1">
      <alignment horizontal="left"/>
    </xf>
    <xf numFmtId="0" fontId="3" fillId="0" borderId="29" xfId="7" applyNumberFormat="1" applyFont="1" applyFill="1" applyBorder="1" applyAlignment="1">
      <alignment horizontal="right"/>
    </xf>
    <xf numFmtId="0" fontId="1" fillId="0" borderId="30" xfId="7" applyFont="1" applyFill="1" applyBorder="1">
      <alignment horizontal="left"/>
    </xf>
    <xf numFmtId="0" fontId="3" fillId="0" borderId="9" xfId="7" applyFont="1" applyFill="1" applyBorder="1">
      <alignment horizontal="left"/>
    </xf>
    <xf numFmtId="1" fontId="3" fillId="0" borderId="10" xfId="7" applyNumberFormat="1" applyFont="1" applyFill="1" applyBorder="1" applyAlignment="1">
      <alignment horizontal="center"/>
    </xf>
    <xf numFmtId="1" fontId="3" fillId="0" borderId="10" xfId="7" applyNumberFormat="1" applyFont="1" applyFill="1" applyBorder="1" applyAlignment="1">
      <alignment horizontal="left"/>
    </xf>
    <xf numFmtId="1" fontId="1" fillId="0" borderId="10" xfId="7" applyNumberFormat="1" applyFont="1" applyFill="1" applyBorder="1" applyAlignment="1"/>
    <xf numFmtId="5" fontId="1" fillId="0" borderId="0" xfId="7" applyNumberFormat="1" applyFont="1" applyFill="1" applyBorder="1" applyAlignment="1"/>
    <xf numFmtId="0" fontId="1" fillId="0" borderId="9" xfId="7" applyFont="1" applyFill="1" applyBorder="1" applyAlignment="1"/>
    <xf numFmtId="5" fontId="4" fillId="0" borderId="31" xfId="7" applyNumberFormat="1" applyFont="1" applyFill="1" applyBorder="1" applyAlignment="1">
      <alignment horizontal="center"/>
    </xf>
    <xf numFmtId="0" fontId="1" fillId="0" borderId="28" xfId="7" applyBorder="1">
      <alignment horizontal="left"/>
    </xf>
    <xf numFmtId="0" fontId="1" fillId="0" borderId="29" xfId="7" applyBorder="1">
      <alignment horizontal="left"/>
    </xf>
    <xf numFmtId="0" fontId="3" fillId="0" borderId="29" xfId="7" applyFont="1" applyBorder="1" applyAlignment="1">
      <alignment horizontal="right"/>
    </xf>
    <xf numFmtId="5" fontId="1" fillId="0" borderId="29" xfId="7" applyNumberFormat="1" applyFont="1" applyFill="1" applyBorder="1" applyAlignment="1"/>
    <xf numFmtId="0" fontId="3" fillId="0" borderId="29" xfId="7" applyNumberFormat="1" applyFont="1" applyFill="1" applyBorder="1" applyAlignment="1">
      <alignment horizontal="left"/>
    </xf>
    <xf numFmtId="5" fontId="4" fillId="0" borderId="29" xfId="7" applyNumberFormat="1" applyFont="1" applyFill="1" applyBorder="1" applyAlignment="1">
      <alignment horizontal="center"/>
    </xf>
    <xf numFmtId="1" fontId="1" fillId="0" borderId="32" xfId="7" applyNumberFormat="1" applyFont="1" applyFill="1" applyBorder="1" applyAlignment="1">
      <alignment horizontal="center"/>
    </xf>
    <xf numFmtId="0" fontId="7" fillId="0" borderId="0" xfId="6" applyFont="1"/>
    <xf numFmtId="0" fontId="5" fillId="0" borderId="0" xfId="6"/>
    <xf numFmtId="0" fontId="6" fillId="2" borderId="1" xfId="6" quotePrefix="1" applyFont="1" applyFill="1" applyBorder="1" applyAlignment="1">
      <alignment horizontal="left"/>
    </xf>
    <xf numFmtId="0" fontId="5" fillId="2" borderId="2" xfId="6" applyFill="1" applyBorder="1"/>
    <xf numFmtId="0" fontId="5" fillId="2" borderId="3" xfId="6" applyFill="1" applyBorder="1"/>
    <xf numFmtId="0" fontId="5" fillId="0" borderId="0" xfId="6" applyFill="1" applyBorder="1"/>
    <xf numFmtId="0" fontId="6" fillId="2" borderId="4" xfId="6" quotePrefix="1" applyFont="1" applyFill="1" applyBorder="1" applyAlignment="1">
      <alignment horizontal="left"/>
    </xf>
    <xf numFmtId="0" fontId="5" fillId="2" borderId="0" xfId="6" applyFill="1" applyBorder="1"/>
    <xf numFmtId="0" fontId="5" fillId="2" borderId="5" xfId="6" applyFill="1" applyBorder="1"/>
    <xf numFmtId="0" fontId="6" fillId="2" borderId="6" xfId="6" quotePrefix="1" applyFont="1" applyFill="1" applyBorder="1" applyAlignment="1">
      <alignment horizontal="left"/>
    </xf>
    <xf numFmtId="0" fontId="5" fillId="2" borderId="7" xfId="6" applyFill="1" applyBorder="1"/>
    <xf numFmtId="9" fontId="6" fillId="2" borderId="7" xfId="6" applyNumberFormat="1" applyFont="1" applyFill="1" applyBorder="1" applyAlignment="1">
      <alignment horizontal="left"/>
    </xf>
    <xf numFmtId="0" fontId="5" fillId="2" borderId="8" xfId="6" applyFill="1" applyBorder="1"/>
    <xf numFmtId="0" fontId="6" fillId="0" borderId="0" xfId="6" quotePrefix="1" applyFont="1" applyBorder="1" applyAlignment="1">
      <alignment horizontal="left"/>
    </xf>
    <xf numFmtId="0" fontId="5" fillId="0" borderId="0" xfId="6" applyBorder="1"/>
    <xf numFmtId="0" fontId="8" fillId="0" borderId="1" xfId="6" applyFont="1" applyBorder="1" applyAlignment="1">
      <alignment horizontal="left"/>
    </xf>
    <xf numFmtId="0" fontId="5" fillId="0" borderId="2" xfId="6" applyBorder="1"/>
    <xf numFmtId="0" fontId="5" fillId="0" borderId="3" xfId="6" applyBorder="1"/>
    <xf numFmtId="0" fontId="6" fillId="0" borderId="4" xfId="6" quotePrefix="1" applyFont="1" applyBorder="1" applyAlignment="1">
      <alignment horizontal="left"/>
    </xf>
    <xf numFmtId="0" fontId="9" fillId="0" borderId="0" xfId="6" applyFont="1" applyBorder="1" applyAlignment="1">
      <alignment horizontal="center"/>
    </xf>
    <xf numFmtId="0" fontId="9" fillId="0" borderId="5" xfId="6" applyFont="1" applyBorder="1" applyAlignment="1">
      <alignment horizontal="center"/>
    </xf>
    <xf numFmtId="0" fontId="9" fillId="0" borderId="6" xfId="6" applyFont="1" applyBorder="1" applyAlignment="1">
      <alignment horizontal="left"/>
    </xf>
    <xf numFmtId="5" fontId="5" fillId="0" borderId="7" xfId="6" applyNumberFormat="1" applyBorder="1"/>
    <xf numFmtId="5" fontId="5" fillId="0" borderId="8" xfId="6" applyNumberFormat="1" applyBorder="1"/>
    <xf numFmtId="0" fontId="6" fillId="0" borderId="0" xfId="6" applyFont="1"/>
    <xf numFmtId="0" fontId="8" fillId="0" borderId="1" xfId="6" applyFont="1" applyBorder="1"/>
    <xf numFmtId="0" fontId="5" fillId="0" borderId="4" xfId="6" applyBorder="1"/>
    <xf numFmtId="0" fontId="9" fillId="0" borderId="0" xfId="6" quotePrefix="1" applyFont="1" applyBorder="1" applyAlignment="1">
      <alignment horizontal="center"/>
    </xf>
    <xf numFmtId="0" fontId="9" fillId="0" borderId="6" xfId="6" applyFont="1" applyBorder="1"/>
    <xf numFmtId="0" fontId="8" fillId="0" borderId="1" xfId="6" quotePrefix="1" applyFont="1" applyBorder="1" applyAlignment="1">
      <alignment horizontal="left"/>
    </xf>
    <xf numFmtId="0" fontId="9" fillId="0" borderId="4" xfId="6" applyFont="1" applyBorder="1" applyAlignment="1">
      <alignment horizontal="right"/>
    </xf>
    <xf numFmtId="0" fontId="5" fillId="0" borderId="0" xfId="6" applyBorder="1" applyAlignment="1">
      <alignment horizontal="center"/>
    </xf>
    <xf numFmtId="0" fontId="5" fillId="0" borderId="5" xfId="6" applyBorder="1" applyAlignment="1">
      <alignment horizontal="center"/>
    </xf>
    <xf numFmtId="0" fontId="9" fillId="0" borderId="6" xfId="6" applyFont="1" applyBorder="1" applyAlignment="1">
      <alignment horizontal="right"/>
    </xf>
    <xf numFmtId="0" fontId="5" fillId="0" borderId="7" xfId="6" applyBorder="1" applyAlignment="1">
      <alignment horizontal="center"/>
    </xf>
    <xf numFmtId="0" fontId="5" fillId="0" borderId="8" xfId="6" applyBorder="1" applyAlignment="1">
      <alignment horizontal="center"/>
    </xf>
    <xf numFmtId="0" fontId="5" fillId="0" borderId="15" xfId="6" applyBorder="1" applyAlignment="1">
      <alignment horizontal="center"/>
    </xf>
    <xf numFmtId="0" fontId="5" fillId="0" borderId="16" xfId="6" applyBorder="1" applyAlignment="1">
      <alignment horizontal="center"/>
    </xf>
    <xf numFmtId="0" fontId="5" fillId="0" borderId="17" xfId="6" applyBorder="1" applyAlignment="1">
      <alignment horizontal="center"/>
    </xf>
    <xf numFmtId="0" fontId="5" fillId="0" borderId="14" xfId="6" applyBorder="1" applyAlignment="1">
      <alignment horizontal="center"/>
    </xf>
    <xf numFmtId="0" fontId="5" fillId="0" borderId="19" xfId="6" applyBorder="1" applyAlignment="1">
      <alignment horizontal="center"/>
    </xf>
    <xf numFmtId="0" fontId="5" fillId="0" borderId="20" xfId="6" applyBorder="1" applyAlignment="1">
      <alignment horizontal="center"/>
    </xf>
    <xf numFmtId="0" fontId="5" fillId="0" borderId="18" xfId="6" applyBorder="1" applyAlignment="1">
      <alignment horizontal="center"/>
    </xf>
    <xf numFmtId="0" fontId="5" fillId="0" borderId="22" xfId="6" applyBorder="1" applyAlignment="1">
      <alignment horizontal="center"/>
    </xf>
    <xf numFmtId="0" fontId="5" fillId="0" borderId="23" xfId="6" applyBorder="1" applyAlignment="1">
      <alignment horizontal="center"/>
    </xf>
    <xf numFmtId="0" fontId="5" fillId="0" borderId="24" xfId="6" applyBorder="1" applyAlignment="1">
      <alignment horizontal="center"/>
    </xf>
    <xf numFmtId="0" fontId="5" fillId="0" borderId="21" xfId="6" applyBorder="1" applyAlignment="1">
      <alignment horizontal="center"/>
    </xf>
    <xf numFmtId="0" fontId="5" fillId="0" borderId="5" xfId="6" applyBorder="1"/>
    <xf numFmtId="0" fontId="9" fillId="0" borderId="6" xfId="6" quotePrefix="1" applyFont="1" applyBorder="1" applyAlignment="1">
      <alignment horizontal="right"/>
    </xf>
    <xf numFmtId="0" fontId="5" fillId="0" borderId="33" xfId="6" applyBorder="1" applyAlignment="1">
      <alignment horizontal="center"/>
    </xf>
    <xf numFmtId="0" fontId="5" fillId="0" borderId="34" xfId="6" applyBorder="1" applyAlignment="1">
      <alignment horizontal="center"/>
    </xf>
    <xf numFmtId="0" fontId="5" fillId="0" borderId="35" xfId="6" applyBorder="1" applyAlignment="1">
      <alignment horizontal="center"/>
    </xf>
    <xf numFmtId="0" fontId="5" fillId="0" borderId="8" xfId="6" applyBorder="1"/>
    <xf numFmtId="0" fontId="9" fillId="0" borderId="2" xfId="6" applyFont="1" applyBorder="1" applyAlignment="1">
      <alignment horizontal="center"/>
    </xf>
    <xf numFmtId="0" fontId="9" fillId="0" borderId="2" xfId="6" quotePrefix="1" applyFont="1" applyBorder="1" applyAlignment="1">
      <alignment horizontal="center"/>
    </xf>
    <xf numFmtId="0" fontId="9" fillId="0" borderId="3" xfId="6" applyFont="1" applyBorder="1" applyAlignment="1">
      <alignment horizontal="center"/>
    </xf>
    <xf numFmtId="5" fontId="5" fillId="0" borderId="0" xfId="6" applyNumberFormat="1" applyBorder="1"/>
    <xf numFmtId="5" fontId="5" fillId="0" borderId="5" xfId="6" applyNumberFormat="1" applyBorder="1"/>
    <xf numFmtId="5" fontId="5" fillId="0" borderId="0" xfId="6" applyNumberFormat="1"/>
    <xf numFmtId="0" fontId="9" fillId="0" borderId="0" xfId="6" applyFont="1"/>
    <xf numFmtId="5" fontId="5" fillId="0" borderId="31" xfId="6" applyNumberFormat="1" applyBorder="1"/>
    <xf numFmtId="0" fontId="7" fillId="0" borderId="0" xfId="4" applyFont="1"/>
    <xf numFmtId="0" fontId="5" fillId="0" borderId="0" xfId="4"/>
    <xf numFmtId="0" fontId="6" fillId="2" borderId="1" xfId="4" quotePrefix="1" applyFont="1" applyFill="1" applyBorder="1" applyAlignment="1">
      <alignment horizontal="left"/>
    </xf>
    <xf numFmtId="0" fontId="5" fillId="2" borderId="2" xfId="4" applyFill="1" applyBorder="1"/>
    <xf numFmtId="0" fontId="5" fillId="2" borderId="3" xfId="4" applyFill="1" applyBorder="1"/>
    <xf numFmtId="0" fontId="6" fillId="2" borderId="6" xfId="4" quotePrefix="1" applyFont="1" applyFill="1" applyBorder="1" applyAlignment="1">
      <alignment horizontal="left"/>
    </xf>
    <xf numFmtId="0" fontId="5" fillId="2" borderId="7" xfId="4" applyFill="1" applyBorder="1"/>
    <xf numFmtId="0" fontId="5" fillId="2" borderId="8" xfId="4" applyFill="1" applyBorder="1"/>
    <xf numFmtId="0" fontId="5" fillId="0" borderId="1" xfId="4" applyBorder="1"/>
    <xf numFmtId="0" fontId="9" fillId="0" borderId="2" xfId="4" quotePrefix="1" applyFont="1" applyBorder="1" applyAlignment="1">
      <alignment horizontal="center" wrapText="1"/>
    </xf>
    <xf numFmtId="0" fontId="9" fillId="0" borderId="2" xfId="4" applyFont="1" applyBorder="1" applyAlignment="1">
      <alignment horizontal="center" wrapText="1"/>
    </xf>
    <xf numFmtId="0" fontId="5" fillId="0" borderId="3" xfId="4" applyBorder="1"/>
    <xf numFmtId="0" fontId="9" fillId="0" borderId="4" xfId="4" applyFont="1" applyBorder="1"/>
    <xf numFmtId="6" fontId="5" fillId="0" borderId="0" xfId="4" applyNumberFormat="1" applyBorder="1" applyAlignment="1">
      <alignment horizontal="center"/>
    </xf>
    <xf numFmtId="0" fontId="5" fillId="0" borderId="0" xfId="4" applyBorder="1" applyAlignment="1">
      <alignment horizontal="center"/>
    </xf>
    <xf numFmtId="1" fontId="5" fillId="0" borderId="0" xfId="4" applyNumberFormat="1" applyBorder="1" applyAlignment="1">
      <alignment horizontal="center"/>
    </xf>
    <xf numFmtId="0" fontId="5" fillId="0" borderId="5" xfId="4" applyBorder="1"/>
    <xf numFmtId="0" fontId="9" fillId="0" borderId="6" xfId="4" applyFont="1" applyBorder="1"/>
    <xf numFmtId="6" fontId="5" fillId="0" borderId="7" xfId="4" applyNumberFormat="1" applyBorder="1" applyAlignment="1">
      <alignment horizontal="center"/>
    </xf>
    <xf numFmtId="0" fontId="5" fillId="0" borderId="7" xfId="4" applyBorder="1" applyAlignment="1">
      <alignment horizontal="center"/>
    </xf>
    <xf numFmtId="0" fontId="5" fillId="0" borderId="8" xfId="4" applyBorder="1"/>
    <xf numFmtId="0" fontId="9" fillId="0" borderId="1" xfId="4" quotePrefix="1" applyFont="1" applyBorder="1" applyAlignment="1">
      <alignment horizontal="left"/>
    </xf>
    <xf numFmtId="0" fontId="5" fillId="0" borderId="2" xfId="4" applyBorder="1"/>
    <xf numFmtId="0" fontId="5" fillId="0" borderId="4" xfId="4" applyBorder="1"/>
    <xf numFmtId="0" fontId="5" fillId="0" borderId="0" xfId="4" applyBorder="1"/>
    <xf numFmtId="0" fontId="9" fillId="0" borderId="0" xfId="4" applyFont="1" applyBorder="1" applyAlignment="1">
      <alignment horizontal="center"/>
    </xf>
    <xf numFmtId="0" fontId="9" fillId="0" borderId="0" xfId="4" quotePrefix="1" applyFont="1" applyBorder="1" applyAlignment="1">
      <alignment horizontal="left"/>
    </xf>
    <xf numFmtId="0" fontId="5" fillId="0" borderId="36" xfId="4" applyBorder="1"/>
    <xf numFmtId="6" fontId="5" fillId="0" borderId="0" xfId="4" applyNumberFormat="1" applyBorder="1" applyAlignment="1">
      <alignment horizontal="right"/>
    </xf>
    <xf numFmtId="0" fontId="5" fillId="0" borderId="37" xfId="4" applyBorder="1"/>
    <xf numFmtId="0" fontId="5" fillId="0" borderId="38" xfId="4" applyBorder="1"/>
    <xf numFmtId="0" fontId="5" fillId="0" borderId="6" xfId="4" applyBorder="1"/>
    <xf numFmtId="0" fontId="5" fillId="0" borderId="7" xfId="4" applyBorder="1"/>
    <xf numFmtId="0" fontId="9" fillId="0" borderId="7" xfId="4" applyFont="1" applyBorder="1" applyAlignment="1">
      <alignment horizontal="right"/>
    </xf>
    <xf numFmtId="6" fontId="5" fillId="0" borderId="31" xfId="4" applyNumberFormat="1" applyBorder="1"/>
    <xf numFmtId="1" fontId="5" fillId="0" borderId="39" xfId="4" applyNumberFormat="1" applyBorder="1"/>
    <xf numFmtId="0" fontId="9" fillId="0" borderId="0" xfId="4" quotePrefix="1" applyFont="1" applyAlignment="1">
      <alignment horizontal="left"/>
    </xf>
    <xf numFmtId="0" fontId="5" fillId="0" borderId="0" xfId="5"/>
    <xf numFmtId="0" fontId="6" fillId="2" borderId="1" xfId="5" quotePrefix="1" applyFont="1" applyFill="1" applyBorder="1" applyAlignment="1">
      <alignment horizontal="left"/>
    </xf>
    <xf numFmtId="0" fontId="5" fillId="2" borderId="2" xfId="5" applyFill="1" applyBorder="1"/>
    <xf numFmtId="0" fontId="5" fillId="2" borderId="3" xfId="5" applyFill="1" applyBorder="1"/>
    <xf numFmtId="0" fontId="6" fillId="2" borderId="6" xfId="5" quotePrefix="1" applyFont="1" applyFill="1" applyBorder="1" applyAlignment="1">
      <alignment horizontal="left"/>
    </xf>
    <xf numFmtId="0" fontId="5" fillId="2" borderId="7" xfId="5" applyFill="1" applyBorder="1"/>
    <xf numFmtId="0" fontId="5" fillId="2" borderId="8" xfId="5" applyFill="1" applyBorder="1"/>
    <xf numFmtId="0" fontId="5" fillId="0" borderId="1" xfId="5" applyBorder="1"/>
    <xf numFmtId="0" fontId="9" fillId="0" borderId="2" xfId="5" quotePrefix="1" applyFont="1" applyBorder="1" applyAlignment="1">
      <alignment horizontal="center" wrapText="1"/>
    </xf>
    <xf numFmtId="0" fontId="9" fillId="0" borderId="2" xfId="5" applyFont="1" applyBorder="1" applyAlignment="1">
      <alignment horizontal="center" wrapText="1"/>
    </xf>
    <xf numFmtId="0" fontId="5" fillId="0" borderId="2" xfId="5" applyBorder="1"/>
    <xf numFmtId="0" fontId="5" fillId="0" borderId="3" xfId="5" applyBorder="1"/>
    <xf numFmtId="0" fontId="9" fillId="0" borderId="4" xfId="5" applyFont="1" applyBorder="1" applyAlignment="1">
      <alignment horizontal="right"/>
    </xf>
    <xf numFmtId="6" fontId="5" fillId="0" borderId="0" xfId="5" applyNumberFormat="1" applyBorder="1" applyAlignment="1">
      <alignment horizontal="center"/>
    </xf>
    <xf numFmtId="0" fontId="5" fillId="0" borderId="0" xfId="5" applyBorder="1" applyAlignment="1">
      <alignment horizontal="center"/>
    </xf>
    <xf numFmtId="0" fontId="5" fillId="0" borderId="0" xfId="5" applyBorder="1"/>
    <xf numFmtId="0" fontId="5" fillId="0" borderId="5" xfId="5" applyBorder="1"/>
    <xf numFmtId="0" fontId="9" fillId="0" borderId="6" xfId="5" applyFont="1" applyBorder="1"/>
    <xf numFmtId="0" fontId="5" fillId="0" borderId="7" xfId="5" applyBorder="1"/>
    <xf numFmtId="0" fontId="9" fillId="0" borderId="7" xfId="5" quotePrefix="1" applyFont="1" applyBorder="1" applyAlignment="1">
      <alignment horizontal="right"/>
    </xf>
    <xf numFmtId="5" fontId="5" fillId="0" borderId="7" xfId="5" applyNumberFormat="1" applyBorder="1"/>
    <xf numFmtId="0" fontId="5" fillId="0" borderId="8" xfId="5" applyBorder="1"/>
    <xf numFmtId="0" fontId="9" fillId="0" borderId="1" xfId="5" quotePrefix="1" applyFont="1" applyBorder="1" applyAlignment="1">
      <alignment horizontal="left"/>
    </xf>
    <xf numFmtId="0" fontId="9" fillId="0" borderId="2" xfId="5" applyFont="1" applyBorder="1" applyAlignment="1">
      <alignment horizontal="center"/>
    </xf>
    <xf numFmtId="0" fontId="5" fillId="0" borderId="4" xfId="5" applyBorder="1"/>
    <xf numFmtId="0" fontId="9" fillId="0" borderId="0" xfId="5" applyFont="1" applyBorder="1" applyAlignment="1">
      <alignment horizontal="center"/>
    </xf>
    <xf numFmtId="0" fontId="9" fillId="0" borderId="0" xfId="5" quotePrefix="1" applyFont="1" applyBorder="1" applyAlignment="1">
      <alignment horizontal="center"/>
    </xf>
    <xf numFmtId="0" fontId="5" fillId="0" borderId="36" xfId="5" applyBorder="1" applyAlignment="1">
      <alignment horizontal="center"/>
    </xf>
    <xf numFmtId="6" fontId="5" fillId="0" borderId="0" xfId="5" applyNumberFormat="1" applyBorder="1" applyAlignment="1">
      <alignment horizontal="right"/>
    </xf>
    <xf numFmtId="0" fontId="5" fillId="0" borderId="37" xfId="5" applyBorder="1" applyAlignment="1">
      <alignment horizontal="center"/>
    </xf>
    <xf numFmtId="0" fontId="5" fillId="0" borderId="38" xfId="5" applyBorder="1" applyAlignment="1">
      <alignment horizontal="center"/>
    </xf>
    <xf numFmtId="0" fontId="9" fillId="0" borderId="6" xfId="5" quotePrefix="1" applyFont="1" applyBorder="1" applyAlignment="1">
      <alignment horizontal="left"/>
    </xf>
    <xf numFmtId="6" fontId="5" fillId="0" borderId="39" xfId="5" applyNumberFormat="1" applyBorder="1"/>
    <xf numFmtId="0" fontId="9" fillId="0" borderId="7" xfId="5" applyFont="1" applyBorder="1" applyAlignment="1">
      <alignment horizontal="right"/>
    </xf>
    <xf numFmtId="6" fontId="5" fillId="0" borderId="31" xfId="5" applyNumberFormat="1" applyBorder="1"/>
    <xf numFmtId="1" fontId="5" fillId="0" borderId="39" xfId="5" applyNumberFormat="1" applyBorder="1"/>
    <xf numFmtId="0" fontId="9" fillId="0" borderId="0" xfId="5" quotePrefix="1" applyFont="1" applyAlignment="1">
      <alignment horizontal="left"/>
    </xf>
    <xf numFmtId="0" fontId="2" fillId="0" borderId="0" xfId="3" applyFont="1">
      <alignment horizontal="left"/>
    </xf>
    <xf numFmtId="0" fontId="1" fillId="0" borderId="0" xfId="3" applyAlignment="1"/>
    <xf numFmtId="0" fontId="1" fillId="0" borderId="0" xfId="3">
      <alignment horizontal="left"/>
    </xf>
    <xf numFmtId="0" fontId="1" fillId="3" borderId="9" xfId="3" applyNumberFormat="1" applyFill="1" applyBorder="1" applyAlignment="1">
      <alignment horizontal="left"/>
    </xf>
    <xf numFmtId="0" fontId="1" fillId="3" borderId="10" xfId="3" applyFill="1" applyBorder="1" applyAlignment="1"/>
    <xf numFmtId="0" fontId="1" fillId="3" borderId="11" xfId="3" applyFill="1" applyBorder="1" applyAlignment="1"/>
    <xf numFmtId="0" fontId="1" fillId="3" borderId="28" xfId="3" applyNumberFormat="1" applyFill="1" applyBorder="1" applyAlignment="1">
      <alignment horizontal="left"/>
    </xf>
    <xf numFmtId="0" fontId="1" fillId="3" borderId="29" xfId="3" applyFill="1" applyBorder="1" applyAlignment="1"/>
    <xf numFmtId="0" fontId="1" fillId="3" borderId="30" xfId="3" applyFill="1" applyBorder="1" applyAlignment="1"/>
    <xf numFmtId="0" fontId="1" fillId="3" borderId="1" xfId="3" applyFill="1" applyBorder="1" applyAlignment="1"/>
    <xf numFmtId="0" fontId="3" fillId="3" borderId="2" xfId="3" applyNumberFormat="1" applyFont="1" applyFill="1" applyBorder="1" applyAlignment="1">
      <alignment horizontal="center"/>
    </xf>
    <xf numFmtId="0" fontId="3" fillId="3" borderId="2" xfId="3" applyFont="1" applyFill="1" applyBorder="1" applyAlignment="1">
      <alignment horizontal="center"/>
    </xf>
    <xf numFmtId="0" fontId="3" fillId="3" borderId="2" xfId="3" applyNumberFormat="1" applyFont="1" applyFill="1" applyBorder="1" applyAlignment="1">
      <alignment horizontal="left"/>
    </xf>
    <xf numFmtId="0" fontId="3" fillId="3" borderId="3" xfId="3" applyFont="1" applyFill="1" applyBorder="1" applyAlignment="1"/>
    <xf numFmtId="0" fontId="3" fillId="3" borderId="4" xfId="3" applyNumberFormat="1" applyFont="1" applyFill="1" applyBorder="1" applyAlignment="1">
      <alignment horizontal="left"/>
    </xf>
    <xf numFmtId="164" fontId="1" fillId="3" borderId="0" xfId="3" applyNumberFormat="1" applyFill="1" applyBorder="1" applyAlignment="1">
      <alignment horizontal="center"/>
    </xf>
    <xf numFmtId="0" fontId="1" fillId="3" borderId="0" xfId="3" applyFill="1" applyBorder="1" applyAlignment="1">
      <alignment horizontal="center"/>
    </xf>
    <xf numFmtId="5" fontId="1" fillId="3" borderId="0" xfId="3" applyNumberFormat="1" applyFill="1" applyBorder="1" applyAlignment="1">
      <alignment horizontal="center"/>
    </xf>
    <xf numFmtId="0" fontId="1" fillId="3" borderId="0" xfId="3" applyNumberFormat="1" applyFill="1" applyBorder="1" applyAlignment="1">
      <alignment horizontal="left"/>
    </xf>
    <xf numFmtId="0" fontId="1" fillId="3" borderId="5" xfId="3" applyFill="1" applyBorder="1" applyAlignment="1"/>
    <xf numFmtId="0" fontId="10" fillId="0" borderId="0" xfId="3" applyNumberFormat="1" applyFont="1" applyAlignment="1">
      <alignment horizontal="center"/>
    </xf>
    <xf numFmtId="0" fontId="3" fillId="3" borderId="6" xfId="3" applyNumberFormat="1" applyFont="1" applyFill="1" applyBorder="1" applyAlignment="1">
      <alignment horizontal="left"/>
    </xf>
    <xf numFmtId="164" fontId="1" fillId="3" borderId="7" xfId="3" applyNumberFormat="1" applyFill="1" applyBorder="1" applyAlignment="1">
      <alignment horizontal="center"/>
    </xf>
    <xf numFmtId="0" fontId="1" fillId="3" borderId="7" xfId="3" applyFill="1" applyBorder="1" applyAlignment="1">
      <alignment horizontal="center"/>
    </xf>
    <xf numFmtId="5" fontId="1" fillId="3" borderId="7" xfId="3" applyNumberFormat="1" applyFill="1" applyBorder="1" applyAlignment="1">
      <alignment horizontal="center"/>
    </xf>
    <xf numFmtId="0" fontId="1" fillId="3" borderId="7" xfId="3" applyNumberFormat="1" applyFill="1" applyBorder="1" applyAlignment="1">
      <alignment horizontal="left"/>
    </xf>
    <xf numFmtId="0" fontId="1" fillId="3" borderId="8" xfId="3" applyFill="1" applyBorder="1" applyAlignment="1"/>
    <xf numFmtId="0" fontId="10" fillId="0" borderId="0" xfId="3" applyNumberFormat="1" applyFont="1" applyAlignment="1">
      <alignment horizontal="right"/>
    </xf>
    <xf numFmtId="8" fontId="4" fillId="0" borderId="31" xfId="3" applyNumberFormat="1" applyFont="1" applyFill="1" applyBorder="1" applyAlignment="1">
      <alignment horizontal="center"/>
    </xf>
    <xf numFmtId="0" fontId="10" fillId="0" borderId="9" xfId="3" applyNumberFormat="1" applyFont="1" applyFill="1" applyBorder="1" applyAlignment="1">
      <alignment horizontal="left"/>
    </xf>
    <xf numFmtId="0" fontId="10" fillId="0" borderId="10" xfId="3" applyFont="1" applyFill="1" applyBorder="1" applyAlignment="1">
      <alignment horizontal="center"/>
    </xf>
    <xf numFmtId="0" fontId="10" fillId="0" borderId="11" xfId="3" applyNumberFormat="1" applyFont="1" applyFill="1" applyBorder="1" applyAlignment="1">
      <alignment horizontal="center"/>
    </xf>
    <xf numFmtId="0" fontId="10" fillId="0" borderId="12" xfId="3" applyNumberFormat="1" applyFont="1" applyFill="1" applyBorder="1" applyAlignment="1">
      <alignment horizontal="left"/>
    </xf>
    <xf numFmtId="6" fontId="1" fillId="0" borderId="0" xfId="3" applyNumberFormat="1" applyFill="1" applyBorder="1" applyAlignment="1"/>
    <xf numFmtId="6" fontId="1" fillId="0" borderId="13" xfId="3" applyNumberFormat="1" applyFill="1" applyBorder="1" applyAlignment="1"/>
    <xf numFmtId="38" fontId="1" fillId="0" borderId="0" xfId="3" applyNumberFormat="1" applyFill="1" applyBorder="1" applyAlignment="1"/>
    <xf numFmtId="5" fontId="1" fillId="0" borderId="0" xfId="3" applyNumberFormat="1" applyFill="1" applyBorder="1" applyAlignment="1"/>
    <xf numFmtId="5" fontId="1" fillId="0" borderId="13" xfId="3" applyNumberFormat="1" applyFill="1" applyBorder="1" applyAlignment="1"/>
    <xf numFmtId="2" fontId="1" fillId="0" borderId="33" xfId="3" applyNumberFormat="1" applyFill="1" applyBorder="1" applyAlignment="1"/>
    <xf numFmtId="2" fontId="1" fillId="0" borderId="34" xfId="3" applyNumberFormat="1" applyFill="1" applyBorder="1" applyAlignment="1"/>
    <xf numFmtId="2" fontId="1" fillId="0" borderId="35" xfId="3" applyNumberFormat="1" applyFill="1" applyBorder="1" applyAlignment="1"/>
    <xf numFmtId="38" fontId="1" fillId="0" borderId="13" xfId="3" applyNumberFormat="1" applyFill="1" applyBorder="1" applyAlignment="1"/>
    <xf numFmtId="2" fontId="1" fillId="0" borderId="32" xfId="3" applyNumberFormat="1" applyFill="1" applyBorder="1" applyAlignment="1"/>
    <xf numFmtId="2" fontId="1" fillId="0" borderId="0" xfId="3" applyNumberFormat="1" applyFill="1" applyBorder="1" applyAlignment="1"/>
    <xf numFmtId="0" fontId="10" fillId="0" borderId="28" xfId="3" applyNumberFormat="1" applyFont="1" applyFill="1" applyBorder="1" applyAlignment="1">
      <alignment horizontal="left"/>
    </xf>
    <xf numFmtId="6" fontId="1" fillId="0" borderId="25" xfId="3" applyNumberFormat="1" applyFill="1" applyBorder="1" applyAlignment="1"/>
    <xf numFmtId="0" fontId="7" fillId="0" borderId="0" xfId="2" quotePrefix="1" applyFont="1" applyAlignment="1">
      <alignment horizontal="left"/>
    </xf>
    <xf numFmtId="0" fontId="5" fillId="0" borderId="0" xfId="2"/>
    <xf numFmtId="0" fontId="6" fillId="2" borderId="1" xfId="2" quotePrefix="1" applyFont="1" applyFill="1" applyBorder="1" applyAlignment="1">
      <alignment horizontal="left"/>
    </xf>
    <xf numFmtId="0" fontId="5" fillId="2" borderId="2" xfId="2" applyFill="1" applyBorder="1"/>
    <xf numFmtId="0" fontId="5" fillId="2" borderId="3" xfId="2" applyFill="1" applyBorder="1"/>
    <xf numFmtId="0" fontId="6" fillId="2" borderId="4" xfId="2" quotePrefix="1" applyFont="1" applyFill="1" applyBorder="1" applyAlignment="1">
      <alignment horizontal="left"/>
    </xf>
    <xf numFmtId="0" fontId="5" fillId="2" borderId="0" xfId="2" applyFill="1" applyBorder="1"/>
    <xf numFmtId="0" fontId="5" fillId="2" borderId="5" xfId="2" applyFill="1" applyBorder="1"/>
    <xf numFmtId="0" fontId="6" fillId="2" borderId="6" xfId="2" quotePrefix="1" applyFont="1" applyFill="1" applyBorder="1" applyAlignment="1">
      <alignment horizontal="left"/>
    </xf>
    <xf numFmtId="0" fontId="5" fillId="2" borderId="7" xfId="2" applyFill="1" applyBorder="1"/>
    <xf numFmtId="9" fontId="5" fillId="2" borderId="7" xfId="2" applyNumberFormat="1" applyFill="1" applyBorder="1" applyAlignment="1">
      <alignment horizontal="left"/>
    </xf>
    <xf numFmtId="0" fontId="5" fillId="2" borderId="8" xfId="2" applyFill="1" applyBorder="1"/>
    <xf numFmtId="0" fontId="8" fillId="0" borderId="1" xfId="2" quotePrefix="1" applyFont="1" applyBorder="1" applyAlignment="1">
      <alignment horizontal="left"/>
    </xf>
    <xf numFmtId="0" fontId="5" fillId="0" borderId="2" xfId="2" applyBorder="1"/>
    <xf numFmtId="0" fontId="5" fillId="0" borderId="3" xfId="2" applyBorder="1"/>
    <xf numFmtId="0" fontId="5" fillId="0" borderId="4" xfId="2" applyBorder="1"/>
    <xf numFmtId="0" fontId="9" fillId="0" borderId="0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9" fillId="0" borderId="4" xfId="2" applyFont="1" applyBorder="1"/>
    <xf numFmtId="8" fontId="5" fillId="0" borderId="0" xfId="2" applyNumberFormat="1" applyBorder="1"/>
    <xf numFmtId="8" fontId="5" fillId="0" borderId="5" xfId="2" applyNumberFormat="1" applyBorder="1"/>
    <xf numFmtId="0" fontId="9" fillId="0" borderId="6" xfId="2" applyFont="1" applyBorder="1"/>
    <xf numFmtId="8" fontId="5" fillId="0" borderId="7" xfId="2" applyNumberFormat="1" applyBorder="1"/>
    <xf numFmtId="8" fontId="5" fillId="0" borderId="8" xfId="2" applyNumberFormat="1" applyBorder="1"/>
    <xf numFmtId="2" fontId="5" fillId="0" borderId="33" xfId="2" applyNumberFormat="1" applyBorder="1"/>
    <xf numFmtId="2" fontId="5" fillId="0" borderId="34" xfId="2" applyNumberFormat="1" applyBorder="1"/>
    <xf numFmtId="2" fontId="5" fillId="0" borderId="35" xfId="2" applyNumberFormat="1" applyBorder="1"/>
    <xf numFmtId="0" fontId="5" fillId="0" borderId="0" xfId="2" applyBorder="1"/>
    <xf numFmtId="0" fontId="5" fillId="0" borderId="5" xfId="2" applyBorder="1"/>
    <xf numFmtId="0" fontId="8" fillId="0" borderId="4" xfId="2" quotePrefix="1" applyFont="1" applyBorder="1" applyAlignment="1">
      <alignment horizontal="left"/>
    </xf>
    <xf numFmtId="0" fontId="9" fillId="0" borderId="0" xfId="2" quotePrefix="1" applyFont="1" applyBorder="1" applyAlignment="1">
      <alignment horizontal="center"/>
    </xf>
    <xf numFmtId="8" fontId="5" fillId="0" borderId="40" xfId="2" applyNumberFormat="1" applyBorder="1"/>
    <xf numFmtId="8" fontId="5" fillId="0" borderId="41" xfId="2" applyNumberFormat="1" applyBorder="1"/>
    <xf numFmtId="8" fontId="5" fillId="0" borderId="42" xfId="2" applyNumberFormat="1" applyBorder="1"/>
    <xf numFmtId="8" fontId="5" fillId="0" borderId="43" xfId="2" applyNumberFormat="1" applyBorder="1"/>
    <xf numFmtId="8" fontId="5" fillId="0" borderId="44" xfId="2" applyNumberFormat="1" applyBorder="1"/>
    <xf numFmtId="8" fontId="5" fillId="0" borderId="45" xfId="2" applyNumberFormat="1" applyBorder="1"/>
    <xf numFmtId="8" fontId="5" fillId="0" borderId="46" xfId="2" applyNumberFormat="1" applyBorder="1"/>
    <xf numFmtId="8" fontId="5" fillId="0" borderId="47" xfId="2" applyNumberFormat="1" applyBorder="1"/>
    <xf numFmtId="8" fontId="5" fillId="0" borderId="48" xfId="2" applyNumberFormat="1" applyBorder="1"/>
    <xf numFmtId="8" fontId="5" fillId="0" borderId="49" xfId="2" applyNumberFormat="1" applyBorder="1"/>
    <xf numFmtId="8" fontId="5" fillId="0" borderId="50" xfId="2" applyNumberFormat="1" applyBorder="1"/>
    <xf numFmtId="0" fontId="8" fillId="0" borderId="4" xfId="2" applyFont="1" applyBorder="1"/>
    <xf numFmtId="8" fontId="9" fillId="0" borderId="0" xfId="2" applyNumberFormat="1" applyFont="1" applyBorder="1" applyAlignment="1">
      <alignment horizontal="center"/>
    </xf>
    <xf numFmtId="8" fontId="5" fillId="0" borderId="31" xfId="2" applyNumberFormat="1" applyBorder="1"/>
    <xf numFmtId="0" fontId="5" fillId="0" borderId="8" xfId="2" applyBorder="1"/>
    <xf numFmtId="0" fontId="7" fillId="0" borderId="0" xfId="1" applyFont="1"/>
    <xf numFmtId="0" fontId="5" fillId="0" borderId="0" xfId="1"/>
    <xf numFmtId="0" fontId="6" fillId="2" borderId="1" xfId="1" quotePrefix="1" applyFont="1" applyFill="1" applyBorder="1" applyAlignment="1">
      <alignment horizontal="left"/>
    </xf>
    <xf numFmtId="0" fontId="5" fillId="2" borderId="2" xfId="1" applyFill="1" applyBorder="1"/>
    <xf numFmtId="0" fontId="5" fillId="2" borderId="3" xfId="1" applyFill="1" applyBorder="1"/>
    <xf numFmtId="0" fontId="6" fillId="2" borderId="4" xfId="1" quotePrefix="1" applyFont="1" applyFill="1" applyBorder="1" applyAlignment="1">
      <alignment horizontal="left"/>
    </xf>
    <xf numFmtId="0" fontId="5" fillId="2" borderId="0" xfId="1" applyFill="1" applyBorder="1"/>
    <xf numFmtId="0" fontId="5" fillId="2" borderId="5" xfId="1" applyFill="1" applyBorder="1"/>
    <xf numFmtId="0" fontId="6" fillId="2" borderId="6" xfId="1" quotePrefix="1" applyFont="1" applyFill="1" applyBorder="1" applyAlignment="1">
      <alignment horizontal="left"/>
    </xf>
    <xf numFmtId="0" fontId="5" fillId="2" borderId="7" xfId="1" applyFill="1" applyBorder="1"/>
    <xf numFmtId="9" fontId="5" fillId="2" borderId="7" xfId="1" applyNumberFormat="1" applyFill="1" applyBorder="1" applyAlignment="1">
      <alignment horizontal="left"/>
    </xf>
    <xf numFmtId="0" fontId="5" fillId="2" borderId="8" xfId="1" applyFill="1" applyBorder="1"/>
    <xf numFmtId="0" fontId="8" fillId="0" borderId="1" xfId="1" quotePrefix="1" applyFont="1" applyBorder="1" applyAlignment="1">
      <alignment horizontal="left"/>
    </xf>
    <xf numFmtId="0" fontId="5" fillId="0" borderId="2" xfId="1" applyBorder="1"/>
    <xf numFmtId="0" fontId="5" fillId="0" borderId="3" xfId="1" applyBorder="1"/>
    <xf numFmtId="0" fontId="5" fillId="0" borderId="4" xfId="1" applyBorder="1"/>
    <xf numFmtId="0" fontId="9" fillId="0" borderId="0" xfId="1" applyFont="1" applyBorder="1" applyAlignment="1">
      <alignment horizontal="center"/>
    </xf>
    <xf numFmtId="0" fontId="9" fillId="0" borderId="5" xfId="1" applyFont="1" applyBorder="1" applyAlignment="1">
      <alignment horizontal="center"/>
    </xf>
    <xf numFmtId="0" fontId="9" fillId="0" borderId="4" xfId="1" applyFont="1" applyBorder="1"/>
    <xf numFmtId="8" fontId="5" fillId="0" borderId="0" xfId="1" applyNumberFormat="1" applyBorder="1"/>
    <xf numFmtId="8" fontId="5" fillId="0" borderId="5" xfId="1" applyNumberFormat="1" applyBorder="1"/>
    <xf numFmtId="0" fontId="9" fillId="0" borderId="6" xfId="1" applyFont="1" applyBorder="1"/>
    <xf numFmtId="8" fontId="5" fillId="0" borderId="7" xfId="1" applyNumberFormat="1" applyBorder="1"/>
    <xf numFmtId="8" fontId="5" fillId="0" borderId="8" xfId="1" applyNumberFormat="1" applyBorder="1"/>
    <xf numFmtId="9" fontId="5" fillId="0" borderId="33" xfId="1" applyNumberFormat="1" applyBorder="1"/>
    <xf numFmtId="9" fontId="5" fillId="0" borderId="34" xfId="1" applyNumberFormat="1" applyBorder="1"/>
    <xf numFmtId="9" fontId="5" fillId="0" borderId="35" xfId="1" applyNumberFormat="1" applyBorder="1"/>
    <xf numFmtId="0" fontId="5" fillId="0" borderId="0" xfId="1" applyBorder="1"/>
    <xf numFmtId="0" fontId="5" fillId="0" borderId="5" xfId="1" applyBorder="1"/>
    <xf numFmtId="0" fontId="8" fillId="0" borderId="4" xfId="1" quotePrefix="1" applyFont="1" applyBorder="1" applyAlignment="1">
      <alignment horizontal="left"/>
    </xf>
    <xf numFmtId="0" fontId="9" fillId="0" borderId="0" xfId="1" quotePrefix="1" applyFont="1" applyBorder="1" applyAlignment="1">
      <alignment horizontal="center"/>
    </xf>
    <xf numFmtId="8" fontId="5" fillId="0" borderId="40" xfId="1" applyNumberFormat="1" applyBorder="1"/>
    <xf numFmtId="8" fontId="5" fillId="0" borderId="41" xfId="1" applyNumberFormat="1" applyBorder="1"/>
    <xf numFmtId="8" fontId="5" fillId="0" borderId="42" xfId="1" applyNumberFormat="1" applyBorder="1"/>
    <xf numFmtId="8" fontId="5" fillId="0" borderId="43" xfId="1" applyNumberFormat="1" applyBorder="1"/>
    <xf numFmtId="8" fontId="5" fillId="0" borderId="44" xfId="1" applyNumberFormat="1" applyBorder="1"/>
    <xf numFmtId="8" fontId="5" fillId="0" borderId="45" xfId="1" applyNumberFormat="1" applyBorder="1"/>
    <xf numFmtId="8" fontId="5" fillId="0" borderId="46" xfId="1" applyNumberFormat="1" applyBorder="1"/>
    <xf numFmtId="8" fontId="5" fillId="0" borderId="47" xfId="1" applyNumberFormat="1" applyBorder="1"/>
    <xf numFmtId="8" fontId="5" fillId="0" borderId="48" xfId="1" applyNumberFormat="1" applyBorder="1"/>
    <xf numFmtId="8" fontId="5" fillId="0" borderId="49" xfId="1" applyNumberFormat="1" applyBorder="1"/>
    <xf numFmtId="8" fontId="5" fillId="0" borderId="50" xfId="1" applyNumberFormat="1" applyBorder="1"/>
    <xf numFmtId="0" fontId="8" fillId="0" borderId="4" xfId="1" applyFont="1" applyBorder="1"/>
    <xf numFmtId="8" fontId="9" fillId="0" borderId="0" xfId="1" applyNumberFormat="1" applyFont="1" applyBorder="1" applyAlignment="1">
      <alignment horizontal="center"/>
    </xf>
    <xf numFmtId="8" fontId="5" fillId="0" borderId="31" xfId="1" applyNumberFormat="1" applyBorder="1"/>
    <xf numFmtId="0" fontId="5" fillId="0" borderId="8" xfId="1" applyBorder="1"/>
    <xf numFmtId="0" fontId="2" fillId="4" borderId="0" xfId="3" applyNumberFormat="1" applyFont="1" applyFill="1" applyBorder="1" applyAlignment="1">
      <alignment horizontal="left"/>
    </xf>
    <xf numFmtId="0" fontId="11" fillId="4" borderId="0" xfId="3" applyNumberFormat="1" applyFont="1" applyFill="1" applyBorder="1" applyAlignment="1">
      <alignment horizontal="left"/>
    </xf>
    <xf numFmtId="0" fontId="10" fillId="0" borderId="0" xfId="3" applyNumberFormat="1" applyFont="1" applyFill="1" applyBorder="1" applyAlignment="1">
      <alignment horizontal="left"/>
    </xf>
    <xf numFmtId="0" fontId="1" fillId="2" borderId="0" xfId="2" applyFont="1" applyFill="1" applyBorder="1"/>
    <xf numFmtId="0" fontId="1" fillId="2" borderId="2" xfId="2" applyFont="1" applyFill="1" applyBorder="1"/>
    <xf numFmtId="0" fontId="1" fillId="2" borderId="3" xfId="2" applyFont="1" applyFill="1" applyBorder="1"/>
    <xf numFmtId="0" fontId="1" fillId="2" borderId="5" xfId="2" applyFont="1" applyFill="1" applyBorder="1"/>
    <xf numFmtId="0" fontId="1" fillId="2" borderId="7" xfId="2" applyFont="1" applyFill="1" applyBorder="1"/>
    <xf numFmtId="0" fontId="1" fillId="2" borderId="8" xfId="2" applyFont="1" applyFill="1" applyBorder="1"/>
    <xf numFmtId="0" fontId="13" fillId="2" borderId="1" xfId="2" applyFont="1" applyFill="1" applyBorder="1"/>
    <xf numFmtId="0" fontId="12" fillId="2" borderId="2" xfId="2" applyFont="1" applyFill="1" applyBorder="1"/>
    <xf numFmtId="0" fontId="12" fillId="2" borderId="4" xfId="2" applyFont="1" applyFill="1" applyBorder="1"/>
    <xf numFmtId="0" fontId="12" fillId="2" borderId="0" xfId="2" applyFont="1" applyFill="1" applyBorder="1"/>
    <xf numFmtId="0" fontId="13" fillId="2" borderId="4" xfId="2" applyFont="1" applyFill="1" applyBorder="1"/>
    <xf numFmtId="0" fontId="12" fillId="2" borderId="6" xfId="2" applyFont="1" applyFill="1" applyBorder="1"/>
    <xf numFmtId="0" fontId="12" fillId="2" borderId="7" xfId="2" applyFont="1" applyFill="1" applyBorder="1"/>
    <xf numFmtId="0" fontId="13" fillId="2" borderId="1" xfId="1" applyFont="1" applyFill="1" applyBorder="1"/>
    <xf numFmtId="0" fontId="12" fillId="2" borderId="2" xfId="1" applyFont="1" applyFill="1" applyBorder="1"/>
    <xf numFmtId="0" fontId="12" fillId="2" borderId="3" xfId="1" applyFont="1" applyFill="1" applyBorder="1"/>
    <xf numFmtId="0" fontId="12" fillId="2" borderId="4" xfId="1" applyFont="1" applyFill="1" applyBorder="1"/>
    <xf numFmtId="0" fontId="12" fillId="2" borderId="0" xfId="1" applyFont="1" applyFill="1" applyBorder="1"/>
    <xf numFmtId="0" fontId="12" fillId="2" borderId="5" xfId="1" applyFont="1" applyFill="1" applyBorder="1"/>
    <xf numFmtId="0" fontId="13" fillId="2" borderId="4" xfId="1" applyFont="1" applyFill="1" applyBorder="1"/>
    <xf numFmtId="0" fontId="12" fillId="2" borderId="6" xfId="1" applyFont="1" applyFill="1" applyBorder="1"/>
    <xf numFmtId="0" fontId="12" fillId="2" borderId="7" xfId="1" applyFont="1" applyFill="1" applyBorder="1"/>
    <xf numFmtId="0" fontId="12" fillId="2" borderId="8" xfId="1" applyFont="1" applyFill="1" applyBorder="1"/>
    <xf numFmtId="0" fontId="13" fillId="3" borderId="1" xfId="3" applyNumberFormat="1" applyFont="1" applyFill="1" applyBorder="1" applyAlignment="1">
      <alignment horizontal="left"/>
    </xf>
    <xf numFmtId="0" fontId="14" fillId="3" borderId="2" xfId="3" applyNumberFormat="1" applyFont="1" applyFill="1" applyBorder="1" applyAlignment="1">
      <alignment horizontal="left"/>
    </xf>
    <xf numFmtId="0" fontId="14" fillId="3" borderId="3" xfId="3" applyNumberFormat="1" applyFont="1" applyFill="1" applyBorder="1" applyAlignment="1">
      <alignment horizontal="left"/>
    </xf>
    <xf numFmtId="0" fontId="12" fillId="3" borderId="4" xfId="3" applyNumberFormat="1" applyFont="1" applyFill="1" applyBorder="1" applyAlignment="1">
      <alignment horizontal="left"/>
    </xf>
    <xf numFmtId="0" fontId="12" fillId="3" borderId="0" xfId="3" applyNumberFormat="1" applyFont="1" applyFill="1" applyBorder="1" applyAlignment="1">
      <alignment horizontal="left"/>
    </xf>
    <xf numFmtId="0" fontId="14" fillId="3" borderId="0" xfId="3" applyNumberFormat="1" applyFont="1" applyFill="1" applyBorder="1" applyAlignment="1">
      <alignment horizontal="left"/>
    </xf>
    <xf numFmtId="0" fontId="14" fillId="3" borderId="5" xfId="3" applyNumberFormat="1" applyFont="1" applyFill="1" applyBorder="1" applyAlignment="1">
      <alignment horizontal="left"/>
    </xf>
    <xf numFmtId="0" fontId="13" fillId="3" borderId="4" xfId="3" applyNumberFormat="1" applyFont="1" applyFill="1" applyBorder="1" applyAlignment="1">
      <alignment horizontal="left"/>
    </xf>
    <xf numFmtId="0" fontId="12" fillId="3" borderId="6" xfId="3" applyNumberFormat="1" applyFont="1" applyFill="1" applyBorder="1" applyAlignment="1">
      <alignment horizontal="left"/>
    </xf>
    <xf numFmtId="0" fontId="12" fillId="3" borderId="7" xfId="3" applyNumberFormat="1" applyFont="1" applyFill="1" applyBorder="1" applyAlignment="1">
      <alignment horizontal="left"/>
    </xf>
    <xf numFmtId="0" fontId="14" fillId="3" borderId="7" xfId="3" applyNumberFormat="1" applyFont="1" applyFill="1" applyBorder="1" applyAlignment="1">
      <alignment horizontal="left"/>
    </xf>
    <xf numFmtId="0" fontId="14" fillId="3" borderId="8" xfId="3" applyNumberFormat="1" applyFont="1" applyFill="1" applyBorder="1" applyAlignment="1">
      <alignment horizontal="left"/>
    </xf>
    <xf numFmtId="0" fontId="12" fillId="2" borderId="3" xfId="2" applyFont="1" applyFill="1" applyBorder="1"/>
    <xf numFmtId="0" fontId="12" fillId="2" borderId="5" xfId="2" applyFont="1" applyFill="1" applyBorder="1"/>
    <xf numFmtId="0" fontId="12" fillId="2" borderId="8" xfId="2" applyFont="1" applyFill="1" applyBorder="1"/>
    <xf numFmtId="0" fontId="14" fillId="2" borderId="0" xfId="1" applyFont="1" applyFill="1" applyBorder="1"/>
    <xf numFmtId="0" fontId="14" fillId="2" borderId="1" xfId="1" applyFont="1" applyFill="1" applyBorder="1"/>
    <xf numFmtId="0" fontId="14" fillId="2" borderId="2" xfId="1" applyFont="1" applyFill="1" applyBorder="1"/>
    <xf numFmtId="0" fontId="14" fillId="2" borderId="3" xfId="1" applyFont="1" applyFill="1" applyBorder="1"/>
    <xf numFmtId="0" fontId="14" fillId="2" borderId="4" xfId="1" applyFont="1" applyFill="1" applyBorder="1"/>
    <xf numFmtId="0" fontId="14" fillId="2" borderId="5" xfId="1" applyFont="1" applyFill="1" applyBorder="1"/>
    <xf numFmtId="0" fontId="14" fillId="2" borderId="6" xfId="1" applyFont="1" applyFill="1" applyBorder="1"/>
    <xf numFmtId="0" fontId="14" fillId="2" borderId="7" xfId="1" applyFont="1" applyFill="1" applyBorder="1"/>
    <xf numFmtId="0" fontId="14" fillId="2" borderId="8" xfId="1" applyFont="1" applyFill="1" applyBorder="1"/>
    <xf numFmtId="0" fontId="7" fillId="0" borderId="0" xfId="5" applyFont="1" applyAlignment="1">
      <alignment horizontal="left"/>
    </xf>
    <xf numFmtId="0" fontId="12" fillId="2" borderId="0" xfId="6" applyFont="1" applyFill="1" applyBorder="1"/>
    <xf numFmtId="0" fontId="12" fillId="2" borderId="2" xfId="6" applyFont="1" applyFill="1" applyBorder="1"/>
    <xf numFmtId="0" fontId="12" fillId="2" borderId="3" xfId="6" applyFont="1" applyFill="1" applyBorder="1"/>
    <xf numFmtId="0" fontId="12" fillId="2" borderId="4" xfId="6" applyFont="1" applyFill="1" applyBorder="1"/>
    <xf numFmtId="0" fontId="12" fillId="2" borderId="5" xfId="6" applyFont="1" applyFill="1" applyBorder="1"/>
    <xf numFmtId="0" fontId="12" fillId="2" borderId="6" xfId="6" applyFont="1" applyFill="1" applyBorder="1"/>
    <xf numFmtId="0" fontId="12" fillId="2" borderId="7" xfId="6" applyFont="1" applyFill="1" applyBorder="1"/>
    <xf numFmtId="0" fontId="12" fillId="2" borderId="8" xfId="6" applyFont="1" applyFill="1" applyBorder="1"/>
    <xf numFmtId="0" fontId="13" fillId="2" borderId="1" xfId="6" applyFont="1" applyFill="1" applyBorder="1"/>
    <xf numFmtId="0" fontId="13" fillId="2" borderId="4" xfId="6" applyFont="1" applyFill="1" applyBorder="1"/>
    <xf numFmtId="0" fontId="1" fillId="2" borderId="3" xfId="7" applyFill="1" applyBorder="1" applyAlignment="1"/>
    <xf numFmtId="0" fontId="1" fillId="2" borderId="4" xfId="7" applyFill="1" applyBorder="1" applyAlignment="1"/>
    <xf numFmtId="0" fontId="1" fillId="2" borderId="5" xfId="7" applyFill="1" applyBorder="1" applyAlignment="1"/>
    <xf numFmtId="0" fontId="1" fillId="2" borderId="6" xfId="7" applyFill="1" applyBorder="1" applyAlignment="1"/>
    <xf numFmtId="0" fontId="1" fillId="2" borderId="8" xfId="7" applyFill="1" applyBorder="1" applyAlignment="1"/>
    <xf numFmtId="0" fontId="4" fillId="2" borderId="4" xfId="7" applyFont="1" applyFill="1" applyBorder="1" applyAlignment="1"/>
    <xf numFmtId="0" fontId="4" fillId="2" borderId="1" xfId="7" applyFont="1" applyFill="1" applyBorder="1" applyAlignment="1"/>
    <xf numFmtId="6" fontId="1" fillId="0" borderId="27" xfId="3" applyNumberFormat="1" applyFill="1" applyBorder="1" applyAlignment="1"/>
    <xf numFmtId="6" fontId="1" fillId="0" borderId="26" xfId="3" applyNumberFormat="1" applyFill="1" applyBorder="1" applyAlignment="1"/>
    <xf numFmtId="0" fontId="1" fillId="2" borderId="0" xfId="7" applyFont="1" applyFill="1" applyBorder="1" applyAlignment="1"/>
    <xf numFmtId="0" fontId="1" fillId="2" borderId="4" xfId="7" applyFont="1" applyFill="1" applyBorder="1" applyAlignment="1"/>
    <xf numFmtId="0" fontId="12" fillId="3" borderId="4" xfId="3" quotePrefix="1" applyNumberFormat="1" applyFont="1" applyFill="1" applyBorder="1" applyAlignment="1">
      <alignment horizontal="left"/>
    </xf>
  </cellXfs>
  <cellStyles count="8">
    <cellStyle name="Normal" xfId="0" builtinId="0"/>
    <cellStyle name="Normal_BUDGET1" xfId="1"/>
    <cellStyle name="Normal_BUDGET2" xfId="2"/>
    <cellStyle name="Normal_FINANCE" xfId="3"/>
    <cellStyle name="Normal_INVENT1" xfId="4"/>
    <cellStyle name="Normal_INVENT2" xfId="5"/>
    <cellStyle name="Normal_LOCKBOX" xfId="6"/>
    <cellStyle name="Normal_OPEN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workbookViewId="0"/>
  </sheetViews>
  <sheetFormatPr defaultRowHeight="12.75" x14ac:dyDescent="0.2"/>
  <sheetData>
    <row r="1" spans="1:8" x14ac:dyDescent="0.2">
      <c r="A1" s="329" t="s">
        <v>0</v>
      </c>
      <c r="B1" s="330"/>
      <c r="C1" s="330"/>
      <c r="D1" s="330"/>
      <c r="E1" s="330"/>
      <c r="F1" s="330"/>
      <c r="G1" s="330"/>
      <c r="H1" s="330"/>
    </row>
    <row r="2" spans="1:8" ht="6" customHeight="1" x14ac:dyDescent="0.2">
      <c r="A2" s="329"/>
      <c r="B2" s="330"/>
      <c r="C2" s="330"/>
      <c r="D2" s="330"/>
      <c r="E2" s="330"/>
      <c r="F2" s="330"/>
      <c r="G2" s="330"/>
      <c r="H2" s="330"/>
    </row>
    <row r="3" spans="1:8" x14ac:dyDescent="0.2">
      <c r="A3" s="330" t="s">
        <v>1</v>
      </c>
      <c r="B3" s="330"/>
      <c r="C3" s="330"/>
      <c r="D3" s="330"/>
      <c r="E3" s="330"/>
      <c r="F3" s="330"/>
      <c r="G3" s="330"/>
      <c r="H3" s="330"/>
    </row>
    <row r="4" spans="1:8" x14ac:dyDescent="0.2">
      <c r="A4" s="330" t="s">
        <v>2</v>
      </c>
      <c r="B4" s="330"/>
      <c r="C4" s="330"/>
      <c r="D4" s="330"/>
      <c r="E4" s="330"/>
      <c r="F4" s="330"/>
      <c r="G4" s="330"/>
      <c r="H4" s="330"/>
    </row>
    <row r="5" spans="1:8" x14ac:dyDescent="0.2">
      <c r="A5" s="330" t="s">
        <v>3</v>
      </c>
      <c r="B5" s="330"/>
      <c r="C5" s="330"/>
      <c r="D5" s="330"/>
      <c r="E5" s="330"/>
      <c r="F5" s="330"/>
      <c r="G5" s="330"/>
      <c r="H5" s="330"/>
    </row>
    <row r="6" spans="1:8" ht="6" customHeight="1" thickBot="1" x14ac:dyDescent="0.25">
      <c r="A6" s="329"/>
      <c r="B6" s="330"/>
      <c r="C6" s="330"/>
      <c r="D6" s="330"/>
      <c r="E6" s="330"/>
      <c r="F6" s="330"/>
      <c r="G6" s="330"/>
      <c r="H6" s="330"/>
    </row>
    <row r="7" spans="1:8" ht="13.5" thickTop="1" x14ac:dyDescent="0.2">
      <c r="A7" s="371" t="s">
        <v>4</v>
      </c>
      <c r="B7" s="372"/>
      <c r="C7" s="372"/>
      <c r="D7" s="372"/>
      <c r="E7" s="372"/>
      <c r="F7" s="372"/>
      <c r="G7" s="372"/>
      <c r="H7" s="373"/>
    </row>
    <row r="8" spans="1:8" x14ac:dyDescent="0.2">
      <c r="A8" s="374"/>
      <c r="B8" s="370"/>
      <c r="C8" s="370"/>
      <c r="D8" s="370"/>
      <c r="E8" s="370"/>
      <c r="F8" s="370"/>
      <c r="G8" s="370"/>
      <c r="H8" s="375"/>
    </row>
    <row r="9" spans="1:8" x14ac:dyDescent="0.2">
      <c r="A9" s="374" t="s">
        <v>5</v>
      </c>
      <c r="B9" s="370"/>
      <c r="C9" s="370"/>
      <c r="D9" s="370"/>
      <c r="E9" s="370"/>
      <c r="F9" s="370"/>
      <c r="G9" s="370"/>
      <c r="H9" s="375"/>
    </row>
    <row r="10" spans="1:8" x14ac:dyDescent="0.2">
      <c r="A10" s="374" t="s">
        <v>6</v>
      </c>
      <c r="B10" s="370"/>
      <c r="C10" s="370"/>
      <c r="D10" s="370"/>
      <c r="E10" s="370"/>
      <c r="F10" s="370"/>
      <c r="G10" s="370"/>
      <c r="H10" s="375"/>
    </row>
    <row r="11" spans="1:8" x14ac:dyDescent="0.2">
      <c r="A11" s="374" t="s">
        <v>7</v>
      </c>
      <c r="B11" s="370"/>
      <c r="C11" s="370"/>
      <c r="D11" s="370"/>
      <c r="E11" s="370"/>
      <c r="F11" s="370"/>
      <c r="G11" s="370"/>
      <c r="H11" s="375"/>
    </row>
    <row r="12" spans="1:8" x14ac:dyDescent="0.2">
      <c r="A12" s="374" t="s">
        <v>8</v>
      </c>
      <c r="B12" s="370"/>
      <c r="C12" s="370"/>
      <c r="D12" s="370"/>
      <c r="E12" s="370"/>
      <c r="F12" s="370"/>
      <c r="G12" s="370"/>
      <c r="H12" s="375"/>
    </row>
    <row r="13" spans="1:8" x14ac:dyDescent="0.2">
      <c r="A13" s="374" t="s">
        <v>9</v>
      </c>
      <c r="B13" s="370"/>
      <c r="C13" s="370"/>
      <c r="D13" s="370"/>
      <c r="E13" s="370"/>
      <c r="F13" s="370"/>
      <c r="G13" s="370"/>
      <c r="H13" s="375"/>
    </row>
    <row r="14" spans="1:8" x14ac:dyDescent="0.2">
      <c r="A14" s="374"/>
      <c r="B14" s="370"/>
      <c r="C14" s="370"/>
      <c r="D14" s="370"/>
      <c r="E14" s="370"/>
      <c r="F14" s="370"/>
      <c r="G14" s="370"/>
      <c r="H14" s="375"/>
    </row>
    <row r="15" spans="1:8" x14ac:dyDescent="0.2">
      <c r="A15" s="374" t="s">
        <v>10</v>
      </c>
      <c r="B15" s="370"/>
      <c r="C15" s="370"/>
      <c r="D15" s="370"/>
      <c r="E15" s="370"/>
      <c r="F15" s="370"/>
      <c r="G15" s="370"/>
      <c r="H15" s="375"/>
    </row>
    <row r="16" spans="1:8" x14ac:dyDescent="0.2">
      <c r="A16" s="374" t="s">
        <v>11</v>
      </c>
      <c r="B16" s="370"/>
      <c r="C16" s="370"/>
      <c r="D16" s="370"/>
      <c r="E16" s="370"/>
      <c r="F16" s="370"/>
      <c r="G16" s="370"/>
      <c r="H16" s="375"/>
    </row>
    <row r="17" spans="1:8" x14ac:dyDescent="0.2">
      <c r="A17" s="374"/>
      <c r="B17" s="370"/>
      <c r="C17" s="370"/>
      <c r="D17" s="370"/>
      <c r="E17" s="370"/>
      <c r="F17" s="370"/>
      <c r="G17" s="370"/>
      <c r="H17" s="375"/>
    </row>
    <row r="18" spans="1:8" x14ac:dyDescent="0.2">
      <c r="A18" s="374" t="s">
        <v>12</v>
      </c>
      <c r="B18" s="370"/>
      <c r="C18" s="370"/>
      <c r="D18" s="370"/>
      <c r="E18" s="370"/>
      <c r="F18" s="370"/>
      <c r="G18" s="370"/>
      <c r="H18" s="375"/>
    </row>
    <row r="19" spans="1:8" x14ac:dyDescent="0.2">
      <c r="A19" s="374" t="s">
        <v>13</v>
      </c>
      <c r="B19" s="370"/>
      <c r="C19" s="370"/>
      <c r="D19" s="370"/>
      <c r="E19" s="370"/>
      <c r="F19" s="370"/>
      <c r="G19" s="370"/>
      <c r="H19" s="375"/>
    </row>
    <row r="20" spans="1:8" x14ac:dyDescent="0.2">
      <c r="A20" s="374"/>
      <c r="B20" s="370"/>
      <c r="C20" s="370"/>
      <c r="D20" s="370"/>
      <c r="E20" s="370"/>
      <c r="F20" s="370"/>
      <c r="G20" s="370"/>
      <c r="H20" s="375"/>
    </row>
    <row r="21" spans="1:8" x14ac:dyDescent="0.2">
      <c r="A21" s="374" t="s">
        <v>14</v>
      </c>
      <c r="B21" s="370"/>
      <c r="C21" s="370"/>
      <c r="D21" s="370"/>
      <c r="E21" s="370"/>
      <c r="F21" s="370"/>
      <c r="G21" s="370"/>
      <c r="H21" s="375"/>
    </row>
    <row r="22" spans="1:8" x14ac:dyDescent="0.2">
      <c r="A22" s="374" t="s">
        <v>15</v>
      </c>
      <c r="B22" s="370"/>
      <c r="C22" s="370"/>
      <c r="D22" s="370"/>
      <c r="E22" s="370"/>
      <c r="F22" s="370"/>
      <c r="G22" s="370"/>
      <c r="H22" s="375"/>
    </row>
    <row r="23" spans="1:8" x14ac:dyDescent="0.2">
      <c r="A23" s="374"/>
      <c r="B23" s="370"/>
      <c r="C23" s="370"/>
      <c r="D23" s="370"/>
      <c r="E23" s="370"/>
      <c r="F23" s="370"/>
      <c r="G23" s="370"/>
      <c r="H23" s="375"/>
    </row>
    <row r="24" spans="1:8" x14ac:dyDescent="0.2">
      <c r="A24" s="374" t="s">
        <v>16</v>
      </c>
      <c r="B24" s="370"/>
      <c r="C24" s="370"/>
      <c r="D24" s="370"/>
      <c r="E24" s="370"/>
      <c r="F24" s="370"/>
      <c r="G24" s="370"/>
      <c r="H24" s="375"/>
    </row>
    <row r="25" spans="1:8" x14ac:dyDescent="0.2">
      <c r="A25" s="374" t="s">
        <v>17</v>
      </c>
      <c r="B25" s="370"/>
      <c r="C25" s="370"/>
      <c r="D25" s="370"/>
      <c r="E25" s="370"/>
      <c r="F25" s="370"/>
      <c r="G25" s="370"/>
      <c r="H25" s="375"/>
    </row>
    <row r="26" spans="1:8" x14ac:dyDescent="0.2">
      <c r="A26" s="374"/>
      <c r="B26" s="370"/>
      <c r="C26" s="370"/>
      <c r="D26" s="370"/>
      <c r="E26" s="370"/>
      <c r="F26" s="370"/>
      <c r="G26" s="370"/>
      <c r="H26" s="375"/>
    </row>
    <row r="27" spans="1:8" x14ac:dyDescent="0.2">
      <c r="A27" s="374" t="s">
        <v>18</v>
      </c>
      <c r="B27" s="370"/>
      <c r="C27" s="370"/>
      <c r="D27" s="370"/>
      <c r="E27" s="370"/>
      <c r="F27" s="370"/>
      <c r="G27" s="370"/>
      <c r="H27" s="375"/>
    </row>
    <row r="28" spans="1:8" x14ac:dyDescent="0.2">
      <c r="A28" s="374" t="s">
        <v>19</v>
      </c>
      <c r="B28" s="370"/>
      <c r="C28" s="370"/>
      <c r="D28" s="370"/>
      <c r="E28" s="370"/>
      <c r="F28" s="370"/>
      <c r="G28" s="370"/>
      <c r="H28" s="375"/>
    </row>
    <row r="29" spans="1:8" ht="13.5" thickBot="1" x14ac:dyDescent="0.25">
      <c r="A29" s="376"/>
      <c r="B29" s="377"/>
      <c r="C29" s="377"/>
      <c r="D29" s="377"/>
      <c r="E29" s="377"/>
      <c r="F29" s="377"/>
      <c r="G29" s="377"/>
      <c r="H29" s="378"/>
    </row>
    <row r="30" spans="1:8" ht="13.5" thickTop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showGridLines="0" tabSelected="1" workbookViewId="0"/>
  </sheetViews>
  <sheetFormatPr defaultColWidth="7.5703125" defaultRowHeight="10.5" x14ac:dyDescent="0.15"/>
  <cols>
    <col min="1" max="1" width="10.85546875" style="192" customWidth="1"/>
    <col min="2" max="7" width="9.28515625" style="192" customWidth="1"/>
    <col min="8" max="8" width="15.5703125" style="192" customWidth="1"/>
    <col min="9" max="16384" width="7.5703125" style="193"/>
  </cols>
  <sheetData>
    <row r="1" spans="1:8" ht="13.5" thickBot="1" x14ac:dyDescent="0.25">
      <c r="A1" s="191" t="s">
        <v>20</v>
      </c>
    </row>
    <row r="2" spans="1:8" ht="11.25" thickTop="1" x14ac:dyDescent="0.15">
      <c r="A2" s="194" t="s">
        <v>21</v>
      </c>
      <c r="B2" s="195"/>
      <c r="C2" s="195"/>
      <c r="D2" s="195"/>
      <c r="E2" s="195"/>
      <c r="F2" s="195"/>
      <c r="G2" s="196"/>
    </row>
    <row r="3" spans="1:8" ht="11.25" thickBot="1" x14ac:dyDescent="0.2">
      <c r="A3" s="197" t="s">
        <v>22</v>
      </c>
      <c r="B3" s="198"/>
      <c r="C3" s="198"/>
      <c r="D3" s="198"/>
      <c r="E3" s="198"/>
      <c r="F3" s="198"/>
      <c r="G3" s="199"/>
    </row>
    <row r="4" spans="1:8" ht="4.5" customHeight="1" thickTop="1" thickBot="1" x14ac:dyDescent="0.2"/>
    <row r="5" spans="1:8" ht="11.25" thickTop="1" x14ac:dyDescent="0.15">
      <c r="A5" s="200"/>
      <c r="B5" s="201" t="s">
        <v>23</v>
      </c>
      <c r="C5" s="201" t="s">
        <v>24</v>
      </c>
      <c r="D5" s="202" t="s">
        <v>25</v>
      </c>
      <c r="E5" s="203" t="s">
        <v>26</v>
      </c>
      <c r="F5" s="204"/>
      <c r="H5" s="193"/>
    </row>
    <row r="6" spans="1:8" x14ac:dyDescent="0.15">
      <c r="A6" s="205" t="s">
        <v>27</v>
      </c>
      <c r="B6" s="206">
        <v>0.01</v>
      </c>
      <c r="C6" s="207">
        <v>1</v>
      </c>
      <c r="D6" s="208">
        <v>2000</v>
      </c>
      <c r="E6" s="209" t="s">
        <v>28</v>
      </c>
      <c r="F6" s="210"/>
      <c r="H6" s="211" t="s">
        <v>29</v>
      </c>
    </row>
    <row r="7" spans="1:8" ht="11.25" thickBot="1" x14ac:dyDescent="0.2">
      <c r="A7" s="205" t="s">
        <v>30</v>
      </c>
      <c r="B7" s="206">
        <v>0.04</v>
      </c>
      <c r="C7" s="207">
        <v>3</v>
      </c>
      <c r="D7" s="208">
        <v>3000</v>
      </c>
      <c r="E7" s="209" t="s">
        <v>31</v>
      </c>
      <c r="F7" s="210"/>
      <c r="H7" s="211" t="s">
        <v>32</v>
      </c>
    </row>
    <row r="8" spans="1:8" ht="12" thickTop="1" thickBot="1" x14ac:dyDescent="0.2">
      <c r="A8" s="212" t="s">
        <v>33</v>
      </c>
      <c r="B8" s="213">
        <v>0.09</v>
      </c>
      <c r="C8" s="214">
        <v>6</v>
      </c>
      <c r="D8" s="215">
        <v>5000</v>
      </c>
      <c r="E8" s="216" t="s">
        <v>34</v>
      </c>
      <c r="F8" s="217"/>
      <c r="G8" s="218" t="s">
        <v>35</v>
      </c>
      <c r="H8" s="219">
        <f>SUM(B13:H13)</f>
        <v>0</v>
      </c>
    </row>
    <row r="9" spans="1:8" ht="9" customHeight="1" thickTop="1" thickBot="1" x14ac:dyDescent="0.2"/>
    <row r="10" spans="1:8" ht="11.25" thickTop="1" x14ac:dyDescent="0.15">
      <c r="A10" s="220" t="s">
        <v>36</v>
      </c>
      <c r="B10" s="221" t="s">
        <v>37</v>
      </c>
      <c r="C10" s="221" t="s">
        <v>38</v>
      </c>
      <c r="D10" s="221" t="s">
        <v>39</v>
      </c>
      <c r="E10" s="221" t="s">
        <v>40</v>
      </c>
      <c r="F10" s="221" t="s">
        <v>41</v>
      </c>
      <c r="G10" s="221" t="s">
        <v>42</v>
      </c>
      <c r="H10" s="222" t="s">
        <v>43</v>
      </c>
    </row>
    <row r="11" spans="1:8" x14ac:dyDescent="0.15">
      <c r="A11" s="223" t="s">
        <v>44</v>
      </c>
      <c r="B11" s="224">
        <v>400000</v>
      </c>
      <c r="C11" s="224">
        <f t="shared" ref="C11:H11" si="0">B18</f>
        <v>325000</v>
      </c>
      <c r="D11" s="224">
        <f t="shared" si="0"/>
        <v>335000</v>
      </c>
      <c r="E11" s="224">
        <f t="shared" si="0"/>
        <v>355000</v>
      </c>
      <c r="F11" s="224">
        <f t="shared" si="0"/>
        <v>275000</v>
      </c>
      <c r="G11" s="224">
        <f t="shared" si="0"/>
        <v>225000</v>
      </c>
      <c r="H11" s="225">
        <f t="shared" si="0"/>
        <v>240000</v>
      </c>
    </row>
    <row r="12" spans="1:8" x14ac:dyDescent="0.15">
      <c r="A12" s="223" t="s">
        <v>45</v>
      </c>
      <c r="B12" s="226"/>
      <c r="C12" s="227">
        <f>B14*$D$6</f>
        <v>0</v>
      </c>
      <c r="D12" s="227">
        <f>C14*$D$6</f>
        <v>0</v>
      </c>
      <c r="E12" s="227">
        <f>D14*$D$6+B15*$D$7</f>
        <v>0</v>
      </c>
      <c r="F12" s="227">
        <f>E14*$D$6</f>
        <v>0</v>
      </c>
      <c r="G12" s="227">
        <f>F14*$D$6</f>
        <v>0</v>
      </c>
      <c r="H12" s="228">
        <f>G14*$D$6+E15*$D$7+B16*$D$8</f>
        <v>0</v>
      </c>
    </row>
    <row r="13" spans="1:8" ht="11.25" thickBot="1" x14ac:dyDescent="0.2">
      <c r="A13" s="223" t="s">
        <v>46</v>
      </c>
      <c r="B13" s="226"/>
      <c r="C13" s="227">
        <f>B14*$D$6*$B$6</f>
        <v>0</v>
      </c>
      <c r="D13" s="227">
        <f>C14*$D$6*$B$6</f>
        <v>0</v>
      </c>
      <c r="E13" s="227">
        <f>D14*$D$6*$B$6+B15*$D$7*$B$7</f>
        <v>0</v>
      </c>
      <c r="F13" s="227">
        <f>E14*$D$6*$B$6</f>
        <v>0</v>
      </c>
      <c r="G13" s="227">
        <f>F14*$D$6*$B$6</f>
        <v>0</v>
      </c>
      <c r="H13" s="228">
        <f>G14*$D$6*$B$6+E15*$D$7*$B$7+B16*$D$8*$B$8</f>
        <v>0</v>
      </c>
    </row>
    <row r="14" spans="1:8" ht="12" thickTop="1" thickBot="1" x14ac:dyDescent="0.2">
      <c r="A14" s="223" t="s">
        <v>27</v>
      </c>
      <c r="B14" s="229">
        <v>0</v>
      </c>
      <c r="C14" s="230">
        <v>0</v>
      </c>
      <c r="D14" s="230">
        <v>0</v>
      </c>
      <c r="E14" s="230">
        <v>0</v>
      </c>
      <c r="F14" s="230">
        <v>0</v>
      </c>
      <c r="G14" s="231">
        <v>0</v>
      </c>
      <c r="H14" s="232"/>
    </row>
    <row r="15" spans="1:8" ht="12" thickTop="1" thickBot="1" x14ac:dyDescent="0.2">
      <c r="A15" s="223" t="s">
        <v>30</v>
      </c>
      <c r="B15" s="233">
        <v>0</v>
      </c>
      <c r="C15" s="234"/>
      <c r="D15" s="234"/>
      <c r="E15" s="233">
        <v>0</v>
      </c>
      <c r="F15" s="234"/>
      <c r="G15" s="234"/>
      <c r="H15" s="232"/>
    </row>
    <row r="16" spans="1:8" ht="12" thickTop="1" thickBot="1" x14ac:dyDescent="0.2">
      <c r="A16" s="223" t="s">
        <v>33</v>
      </c>
      <c r="B16" s="233">
        <v>0</v>
      </c>
      <c r="C16" s="234"/>
      <c r="D16" s="234"/>
      <c r="E16" s="234"/>
      <c r="F16" s="234"/>
      <c r="G16" s="234"/>
      <c r="H16" s="232"/>
    </row>
    <row r="17" spans="1:8" ht="12" thickTop="1" thickBot="1" x14ac:dyDescent="0.2">
      <c r="A17" s="223" t="s">
        <v>47</v>
      </c>
      <c r="B17" s="224">
        <v>75000</v>
      </c>
      <c r="C17" s="224">
        <v>-10000</v>
      </c>
      <c r="D17" s="224">
        <v>-20000</v>
      </c>
      <c r="E17" s="224">
        <v>80000</v>
      </c>
      <c r="F17" s="224">
        <v>50000</v>
      </c>
      <c r="G17" s="224">
        <v>-15000</v>
      </c>
      <c r="H17" s="225">
        <v>60000</v>
      </c>
    </row>
    <row r="18" spans="1:8" ht="12" thickTop="1" thickBot="1" x14ac:dyDescent="0.2">
      <c r="A18" s="235" t="s">
        <v>48</v>
      </c>
      <c r="B18" s="236">
        <f t="shared" ref="B18:H18" si="1">SUM(B11:B13)-SUMPRODUCT(B14:B16,$D$6:$D$8)-B17</f>
        <v>325000</v>
      </c>
      <c r="C18" s="398">
        <f t="shared" si="1"/>
        <v>335000</v>
      </c>
      <c r="D18" s="398">
        <f t="shared" si="1"/>
        <v>355000</v>
      </c>
      <c r="E18" s="398">
        <f t="shared" si="1"/>
        <v>275000</v>
      </c>
      <c r="F18" s="398">
        <f t="shared" si="1"/>
        <v>225000</v>
      </c>
      <c r="G18" s="398">
        <f t="shared" si="1"/>
        <v>240000</v>
      </c>
      <c r="H18" s="397">
        <f t="shared" si="1"/>
        <v>180000</v>
      </c>
    </row>
    <row r="19" spans="1:8" ht="11.25" thickTop="1" x14ac:dyDescent="0.15">
      <c r="A19" s="331"/>
      <c r="B19" s="224"/>
      <c r="C19" s="224"/>
      <c r="D19" s="224"/>
      <c r="E19" s="224"/>
      <c r="F19" s="224"/>
      <c r="G19" s="224"/>
      <c r="H19" s="224"/>
    </row>
    <row r="20" spans="1:8" ht="11.25" thickBot="1" x14ac:dyDescent="0.2"/>
    <row r="21" spans="1:8" ht="13.5" thickTop="1" x14ac:dyDescent="0.2">
      <c r="A21" s="355" t="s">
        <v>49</v>
      </c>
      <c r="B21" s="356"/>
      <c r="C21" s="356"/>
      <c r="D21" s="356"/>
      <c r="E21" s="356"/>
      <c r="F21" s="356"/>
      <c r="G21" s="356"/>
      <c r="H21" s="357"/>
    </row>
    <row r="22" spans="1:8" ht="12.75" x14ac:dyDescent="0.2">
      <c r="A22" s="358" t="s">
        <v>50</v>
      </c>
      <c r="B22" s="359"/>
      <c r="C22" s="360"/>
      <c r="D22" s="360"/>
      <c r="E22" s="360"/>
      <c r="F22" s="360"/>
      <c r="G22" s="360"/>
      <c r="H22" s="361"/>
    </row>
    <row r="23" spans="1:8" ht="12.75" x14ac:dyDescent="0.2">
      <c r="A23" s="358" t="s">
        <v>51</v>
      </c>
      <c r="B23" s="359"/>
      <c r="C23" s="360"/>
      <c r="D23" s="360"/>
      <c r="E23" s="360"/>
      <c r="F23" s="360"/>
      <c r="G23" s="360"/>
      <c r="H23" s="361"/>
    </row>
    <row r="24" spans="1:8" ht="12.75" x14ac:dyDescent="0.2">
      <c r="A24" s="358" t="s">
        <v>52</v>
      </c>
      <c r="B24" s="359"/>
      <c r="C24" s="360"/>
      <c r="D24" s="360"/>
      <c r="E24" s="360"/>
      <c r="F24" s="360"/>
      <c r="G24" s="360"/>
      <c r="H24" s="361"/>
    </row>
    <row r="25" spans="1:8" ht="12.75" x14ac:dyDescent="0.2">
      <c r="A25" s="358" t="s">
        <v>53</v>
      </c>
      <c r="B25" s="359"/>
      <c r="C25" s="360"/>
      <c r="D25" s="360"/>
      <c r="E25" s="360"/>
      <c r="F25" s="360"/>
      <c r="G25" s="360"/>
      <c r="H25" s="361"/>
    </row>
    <row r="26" spans="1:8" ht="12.75" x14ac:dyDescent="0.2">
      <c r="A26" s="358" t="s">
        <v>54</v>
      </c>
      <c r="B26" s="359"/>
      <c r="C26" s="360"/>
      <c r="D26" s="360"/>
      <c r="E26" s="360"/>
      <c r="F26" s="360"/>
      <c r="G26" s="360"/>
      <c r="H26" s="361"/>
    </row>
    <row r="27" spans="1:8" ht="12.75" x14ac:dyDescent="0.2">
      <c r="A27" s="358" t="s">
        <v>55</v>
      </c>
      <c r="B27" s="359"/>
      <c r="C27" s="360"/>
      <c r="D27" s="360"/>
      <c r="E27" s="360"/>
      <c r="F27" s="360"/>
      <c r="G27" s="360"/>
      <c r="H27" s="361"/>
    </row>
    <row r="28" spans="1:8" ht="12.75" x14ac:dyDescent="0.2">
      <c r="A28" s="358"/>
      <c r="B28" s="359"/>
      <c r="C28" s="360"/>
      <c r="D28" s="360"/>
      <c r="E28" s="360"/>
      <c r="F28" s="360"/>
      <c r="G28" s="360"/>
      <c r="H28" s="361"/>
    </row>
    <row r="29" spans="1:8" ht="12.75" x14ac:dyDescent="0.2">
      <c r="A29" s="362" t="s">
        <v>56</v>
      </c>
      <c r="B29" s="359"/>
      <c r="C29" s="360"/>
      <c r="D29" s="360"/>
      <c r="E29" s="360"/>
      <c r="F29" s="360"/>
      <c r="G29" s="360"/>
      <c r="H29" s="361"/>
    </row>
    <row r="30" spans="1:8" ht="12.75" x14ac:dyDescent="0.2">
      <c r="A30" s="358" t="s">
        <v>57</v>
      </c>
      <c r="B30" s="359"/>
      <c r="C30" s="360"/>
      <c r="D30" s="360"/>
      <c r="E30" s="360"/>
      <c r="F30" s="360"/>
      <c r="G30" s="360"/>
      <c r="H30" s="361"/>
    </row>
    <row r="31" spans="1:8" ht="12.75" x14ac:dyDescent="0.2">
      <c r="A31" s="358" t="s">
        <v>58</v>
      </c>
      <c r="B31" s="359"/>
      <c r="C31" s="360"/>
      <c r="D31" s="360"/>
      <c r="E31" s="360"/>
      <c r="F31" s="360"/>
      <c r="G31" s="360"/>
      <c r="H31" s="361"/>
    </row>
    <row r="32" spans="1:8" ht="12.75" x14ac:dyDescent="0.2">
      <c r="A32" s="358" t="s">
        <v>59</v>
      </c>
      <c r="B32" s="359"/>
      <c r="C32" s="360"/>
      <c r="D32" s="360"/>
      <c r="E32" s="360"/>
      <c r="F32" s="360"/>
      <c r="G32" s="360"/>
      <c r="H32" s="361"/>
    </row>
    <row r="33" spans="1:8" ht="12.75" x14ac:dyDescent="0.2">
      <c r="A33" s="358" t="s">
        <v>60</v>
      </c>
      <c r="B33" s="359"/>
      <c r="C33" s="360"/>
      <c r="D33" s="360"/>
      <c r="E33" s="360"/>
      <c r="F33" s="360"/>
      <c r="G33" s="360"/>
      <c r="H33" s="361"/>
    </row>
    <row r="34" spans="1:8" ht="12.75" x14ac:dyDescent="0.2">
      <c r="A34" s="358" t="s">
        <v>61</v>
      </c>
      <c r="B34" s="359"/>
      <c r="C34" s="360"/>
      <c r="D34" s="360"/>
      <c r="E34" s="360"/>
      <c r="F34" s="360"/>
      <c r="G34" s="360"/>
      <c r="H34" s="361"/>
    </row>
    <row r="35" spans="1:8" ht="12.75" x14ac:dyDescent="0.2">
      <c r="A35" s="358"/>
      <c r="B35" s="359" t="s">
        <v>62</v>
      </c>
      <c r="C35" s="360"/>
      <c r="D35" s="360"/>
      <c r="E35" s="360"/>
      <c r="F35" s="360"/>
      <c r="G35" s="360"/>
      <c r="H35" s="361"/>
    </row>
    <row r="36" spans="1:8" ht="12.75" x14ac:dyDescent="0.2">
      <c r="A36" s="358" t="s">
        <v>63</v>
      </c>
      <c r="B36" s="359"/>
      <c r="C36" s="360"/>
      <c r="D36" s="360"/>
      <c r="E36" s="360"/>
      <c r="F36" s="360"/>
      <c r="G36" s="360"/>
      <c r="H36" s="361"/>
    </row>
    <row r="37" spans="1:8" ht="12.75" x14ac:dyDescent="0.2">
      <c r="A37" s="358" t="s">
        <v>64</v>
      </c>
      <c r="B37" s="359"/>
      <c r="C37" s="360"/>
      <c r="D37" s="360"/>
      <c r="E37" s="360"/>
      <c r="F37" s="360"/>
      <c r="G37" s="360"/>
      <c r="H37" s="361"/>
    </row>
    <row r="38" spans="1:8" ht="12.75" x14ac:dyDescent="0.2">
      <c r="A38" s="358"/>
      <c r="B38" s="359" t="s">
        <v>65</v>
      </c>
      <c r="C38" s="360"/>
      <c r="D38" s="360"/>
      <c r="E38" s="360"/>
      <c r="F38" s="360"/>
      <c r="G38" s="360"/>
      <c r="H38" s="361"/>
    </row>
    <row r="39" spans="1:8" ht="12.75" x14ac:dyDescent="0.2">
      <c r="A39" s="358"/>
      <c r="B39" s="359" t="s">
        <v>66</v>
      </c>
      <c r="C39" s="360"/>
      <c r="D39" s="360"/>
      <c r="E39" s="360"/>
      <c r="F39" s="360"/>
      <c r="G39" s="360"/>
      <c r="H39" s="361"/>
    </row>
    <row r="40" spans="1:8" ht="12.75" x14ac:dyDescent="0.2">
      <c r="A40" s="358"/>
      <c r="B40" s="359" t="s">
        <v>67</v>
      </c>
      <c r="C40" s="360"/>
      <c r="D40" s="360"/>
      <c r="E40" s="360"/>
      <c r="F40" s="360"/>
      <c r="G40" s="360"/>
      <c r="H40" s="361"/>
    </row>
    <row r="41" spans="1:8" ht="12.75" x14ac:dyDescent="0.2">
      <c r="A41" s="358"/>
      <c r="B41" s="359" t="s">
        <v>68</v>
      </c>
      <c r="C41" s="360"/>
      <c r="D41" s="360"/>
      <c r="E41" s="360"/>
      <c r="F41" s="360"/>
      <c r="G41" s="360"/>
      <c r="H41" s="361"/>
    </row>
    <row r="42" spans="1:8" ht="12.75" x14ac:dyDescent="0.2">
      <c r="A42" s="358" t="s">
        <v>69</v>
      </c>
      <c r="B42" s="359"/>
      <c r="C42" s="360"/>
      <c r="D42" s="360"/>
      <c r="E42" s="360"/>
      <c r="F42" s="360"/>
      <c r="G42" s="360"/>
      <c r="H42" s="361"/>
    </row>
    <row r="43" spans="1:8" ht="12.75" x14ac:dyDescent="0.2">
      <c r="A43" s="358" t="s">
        <v>70</v>
      </c>
      <c r="B43" s="359"/>
      <c r="C43" s="360"/>
      <c r="D43" s="360"/>
      <c r="E43" s="360"/>
      <c r="F43" s="360"/>
      <c r="G43" s="360"/>
      <c r="H43" s="361"/>
    </row>
    <row r="44" spans="1:8" ht="12.75" x14ac:dyDescent="0.2">
      <c r="A44" s="358"/>
      <c r="B44" s="359"/>
      <c r="C44" s="360"/>
      <c r="D44" s="360"/>
      <c r="E44" s="360"/>
      <c r="F44" s="360"/>
      <c r="G44" s="360"/>
      <c r="H44" s="361"/>
    </row>
    <row r="45" spans="1:8" ht="12.75" x14ac:dyDescent="0.2">
      <c r="A45" s="362" t="s">
        <v>71</v>
      </c>
      <c r="B45" s="359"/>
      <c r="C45" s="360"/>
      <c r="D45" s="360"/>
      <c r="E45" s="360"/>
      <c r="F45" s="360"/>
      <c r="G45" s="360"/>
      <c r="H45" s="361"/>
    </row>
    <row r="46" spans="1:8" ht="12.75" x14ac:dyDescent="0.2">
      <c r="A46" s="358" t="s">
        <v>72</v>
      </c>
      <c r="B46" s="359"/>
      <c r="C46" s="360"/>
      <c r="D46" s="360"/>
      <c r="E46" s="360"/>
      <c r="F46" s="360"/>
      <c r="G46" s="360"/>
      <c r="H46" s="361"/>
    </row>
    <row r="47" spans="1:8" ht="12.75" x14ac:dyDescent="0.2">
      <c r="A47" s="358" t="s">
        <v>73</v>
      </c>
      <c r="B47" s="359"/>
      <c r="C47" s="360"/>
      <c r="D47" s="360"/>
      <c r="E47" s="360"/>
      <c r="F47" s="360"/>
      <c r="G47" s="360"/>
      <c r="H47" s="361"/>
    </row>
    <row r="48" spans="1:8" ht="12.75" x14ac:dyDescent="0.2">
      <c r="A48" s="358"/>
      <c r="B48" s="359"/>
      <c r="C48" s="360"/>
      <c r="D48" s="360"/>
      <c r="E48" s="360"/>
      <c r="F48" s="360"/>
      <c r="G48" s="360"/>
      <c r="H48" s="361"/>
    </row>
    <row r="49" spans="1:8" ht="12.75" x14ac:dyDescent="0.2">
      <c r="A49" s="358" t="s">
        <v>74</v>
      </c>
      <c r="B49" s="359"/>
      <c r="C49" s="360"/>
      <c r="D49" s="360"/>
      <c r="E49" s="360"/>
      <c r="F49" s="360"/>
      <c r="G49" s="360"/>
      <c r="H49" s="361"/>
    </row>
    <row r="50" spans="1:8" ht="12.75" x14ac:dyDescent="0.2">
      <c r="A50" s="358" t="s">
        <v>75</v>
      </c>
      <c r="B50" s="359"/>
      <c r="C50" s="360"/>
      <c r="D50" s="360"/>
      <c r="E50" s="360"/>
      <c r="F50" s="360"/>
      <c r="G50" s="360"/>
      <c r="H50" s="361"/>
    </row>
    <row r="51" spans="1:8" ht="12.75" x14ac:dyDescent="0.2">
      <c r="A51" s="401" t="s">
        <v>76</v>
      </c>
      <c r="B51" s="359"/>
      <c r="C51" s="360"/>
      <c r="D51" s="360"/>
      <c r="E51" s="360"/>
      <c r="F51" s="360"/>
      <c r="G51" s="360"/>
      <c r="H51" s="361"/>
    </row>
    <row r="52" spans="1:8" ht="12.75" x14ac:dyDescent="0.2">
      <c r="A52" s="358"/>
      <c r="B52" s="359"/>
      <c r="C52" s="360"/>
      <c r="D52" s="360"/>
      <c r="E52" s="360"/>
      <c r="F52" s="360"/>
      <c r="G52" s="360"/>
      <c r="H52" s="361"/>
    </row>
    <row r="53" spans="1:8" ht="12.75" x14ac:dyDescent="0.2">
      <c r="A53" s="358" t="s">
        <v>77</v>
      </c>
      <c r="B53" s="359"/>
      <c r="C53" s="360"/>
      <c r="D53" s="360"/>
      <c r="E53" s="360"/>
      <c r="F53" s="360"/>
      <c r="G53" s="360"/>
      <c r="H53" s="361"/>
    </row>
    <row r="54" spans="1:8" ht="12.75" x14ac:dyDescent="0.2">
      <c r="A54" s="358" t="s">
        <v>78</v>
      </c>
      <c r="B54" s="359"/>
      <c r="C54" s="360"/>
      <c r="D54" s="360"/>
      <c r="E54" s="360"/>
      <c r="F54" s="360"/>
      <c r="G54" s="360"/>
      <c r="H54" s="361"/>
    </row>
    <row r="55" spans="1:8" ht="12.75" x14ac:dyDescent="0.2">
      <c r="A55" s="358" t="s">
        <v>79</v>
      </c>
      <c r="B55" s="359"/>
      <c r="C55" s="360"/>
      <c r="D55" s="360"/>
      <c r="E55" s="360"/>
      <c r="F55" s="360"/>
      <c r="G55" s="360"/>
      <c r="H55" s="361"/>
    </row>
    <row r="56" spans="1:8" ht="13.5" thickBot="1" x14ac:dyDescent="0.25">
      <c r="A56" s="363" t="s">
        <v>80</v>
      </c>
      <c r="B56" s="364"/>
      <c r="C56" s="365"/>
      <c r="D56" s="365"/>
      <c r="E56" s="365"/>
      <c r="F56" s="365"/>
      <c r="G56" s="365"/>
      <c r="H56" s="366"/>
    </row>
    <row r="57" spans="1:8" ht="11.25" thickTop="1" x14ac:dyDescent="0.15"/>
  </sheetData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showGridLines="0" workbookViewId="0"/>
  </sheetViews>
  <sheetFormatPr defaultColWidth="7.7109375" defaultRowHeight="12.75" x14ac:dyDescent="0.2"/>
  <cols>
    <col min="1" max="7" width="7.7109375" style="284"/>
    <col min="8" max="8" width="1.140625" style="284" customWidth="1"/>
    <col min="9" max="9" width="7.7109375" style="284"/>
    <col min="10" max="10" width="1.5703125" style="284" customWidth="1"/>
    <col min="11" max="11" width="8.28515625" style="284" customWidth="1"/>
    <col min="12" max="16384" width="7.7109375" style="284"/>
  </cols>
  <sheetData>
    <row r="1" spans="1:12" ht="13.5" thickBot="1" x14ac:dyDescent="0.25">
      <c r="A1" s="283" t="s">
        <v>81</v>
      </c>
    </row>
    <row r="2" spans="1:12" ht="13.5" thickTop="1" x14ac:dyDescent="0.2">
      <c r="A2" s="285" t="s">
        <v>82</v>
      </c>
      <c r="B2" s="286"/>
      <c r="C2" s="286"/>
      <c r="D2" s="286"/>
      <c r="E2" s="286"/>
      <c r="F2" s="286"/>
      <c r="G2" s="286"/>
      <c r="H2" s="286"/>
      <c r="I2" s="286"/>
      <c r="J2" s="286"/>
      <c r="K2" s="287"/>
    </row>
    <row r="3" spans="1:12" x14ac:dyDescent="0.2">
      <c r="A3" s="288" t="s">
        <v>83</v>
      </c>
      <c r="B3" s="289"/>
      <c r="C3" s="289"/>
      <c r="D3" s="289"/>
      <c r="E3" s="289"/>
      <c r="F3" s="289"/>
      <c r="G3" s="289"/>
      <c r="H3" s="289"/>
      <c r="I3" s="289"/>
      <c r="J3" s="289"/>
      <c r="K3" s="290"/>
    </row>
    <row r="4" spans="1:12" ht="13.5" thickBot="1" x14ac:dyDescent="0.25">
      <c r="A4" s="291" t="s">
        <v>84</v>
      </c>
      <c r="B4" s="292"/>
      <c r="C4" s="292"/>
      <c r="D4" s="292"/>
      <c r="E4" s="292"/>
      <c r="F4" s="293">
        <v>0.05</v>
      </c>
      <c r="G4" s="292"/>
      <c r="H4" s="292"/>
      <c r="I4" s="292"/>
      <c r="J4" s="292"/>
      <c r="K4" s="294"/>
    </row>
    <row r="5" spans="1:12" ht="4.5" customHeight="1" thickTop="1" thickBot="1" x14ac:dyDescent="0.25"/>
    <row r="6" spans="1:12" ht="13.5" thickTop="1" x14ac:dyDescent="0.2">
      <c r="A6" s="295" t="s">
        <v>85</v>
      </c>
      <c r="B6" s="296"/>
      <c r="C6" s="296"/>
      <c r="D6" s="296"/>
      <c r="E6" s="296"/>
      <c r="F6" s="296"/>
      <c r="G6" s="297"/>
    </row>
    <row r="7" spans="1:12" x14ac:dyDescent="0.2">
      <c r="A7" s="298"/>
      <c r="B7" s="299" t="s">
        <v>86</v>
      </c>
      <c r="C7" s="299" t="s">
        <v>87</v>
      </c>
      <c r="D7" s="299" t="s">
        <v>88</v>
      </c>
      <c r="E7" s="299" t="s">
        <v>89</v>
      </c>
      <c r="F7" s="299" t="s">
        <v>90</v>
      </c>
      <c r="G7" s="300" t="s">
        <v>91</v>
      </c>
    </row>
    <row r="8" spans="1:12" x14ac:dyDescent="0.2">
      <c r="A8" s="301" t="s">
        <v>92</v>
      </c>
      <c r="B8" s="302">
        <v>-5</v>
      </c>
      <c r="C8" s="302">
        <v>-9</v>
      </c>
      <c r="D8" s="302">
        <v>-12</v>
      </c>
      <c r="E8" s="302">
        <v>-7</v>
      </c>
      <c r="F8" s="302">
        <v>-20</v>
      </c>
      <c r="G8" s="303">
        <v>-18</v>
      </c>
    </row>
    <row r="9" spans="1:12" x14ac:dyDescent="0.2">
      <c r="A9" s="301" t="s">
        <v>93</v>
      </c>
      <c r="B9" s="302">
        <v>-6</v>
      </c>
      <c r="C9" s="302">
        <v>-6</v>
      </c>
      <c r="D9" s="302">
        <v>-10</v>
      </c>
      <c r="E9" s="302">
        <v>-5</v>
      </c>
      <c r="F9" s="302">
        <v>6</v>
      </c>
      <c r="G9" s="303">
        <v>-15</v>
      </c>
    </row>
    <row r="10" spans="1:12" x14ac:dyDescent="0.2">
      <c r="A10" s="301" t="s">
        <v>94</v>
      </c>
      <c r="B10" s="302">
        <v>-16</v>
      </c>
      <c r="C10" s="302">
        <v>6.1</v>
      </c>
      <c r="D10" s="302">
        <v>-5</v>
      </c>
      <c r="E10" s="302">
        <v>-20</v>
      </c>
      <c r="F10" s="302">
        <v>6</v>
      </c>
      <c r="G10" s="303">
        <v>-10</v>
      </c>
    </row>
    <row r="11" spans="1:12" x14ac:dyDescent="0.2">
      <c r="A11" s="301" t="s">
        <v>95</v>
      </c>
      <c r="B11" s="302">
        <v>12</v>
      </c>
      <c r="C11" s="302">
        <v>4</v>
      </c>
      <c r="D11" s="302">
        <v>-5</v>
      </c>
      <c r="E11" s="302">
        <v>-10</v>
      </c>
      <c r="F11" s="302">
        <v>6</v>
      </c>
      <c r="G11" s="303">
        <v>-10</v>
      </c>
    </row>
    <row r="12" spans="1:12" x14ac:dyDescent="0.2">
      <c r="A12" s="301" t="s">
        <v>96</v>
      </c>
      <c r="B12" s="302">
        <v>14</v>
      </c>
      <c r="C12" s="302">
        <v>5</v>
      </c>
      <c r="D12" s="302">
        <v>25</v>
      </c>
      <c r="E12" s="302">
        <v>-15</v>
      </c>
      <c r="F12" s="302">
        <v>6</v>
      </c>
      <c r="G12" s="303">
        <v>35</v>
      </c>
    </row>
    <row r="13" spans="1:12" x14ac:dyDescent="0.2">
      <c r="A13" s="301" t="s">
        <v>97</v>
      </c>
      <c r="B13" s="302">
        <v>15</v>
      </c>
      <c r="C13" s="302">
        <v>5</v>
      </c>
      <c r="D13" s="302">
        <v>15</v>
      </c>
      <c r="E13" s="302">
        <v>75</v>
      </c>
      <c r="F13" s="302">
        <v>6</v>
      </c>
      <c r="G13" s="303">
        <v>35</v>
      </c>
    </row>
    <row r="14" spans="1:12" ht="13.5" thickBot="1" x14ac:dyDescent="0.25">
      <c r="A14" s="304" t="s">
        <v>98</v>
      </c>
      <c r="B14" s="305">
        <f t="shared" ref="B14:G14" si="0">NPV($F$4,B8:B13)</f>
        <v>8.0095437684537423</v>
      </c>
      <c r="C14" s="305">
        <f t="shared" si="0"/>
        <v>2.1953216235580917</v>
      </c>
      <c r="D14" s="305">
        <f t="shared" si="0"/>
        <v>1.8498185314921671</v>
      </c>
      <c r="E14" s="305">
        <f t="shared" si="0"/>
        <v>7.5076714732149155</v>
      </c>
      <c r="F14" s="305">
        <f t="shared" si="0"/>
        <v>5.6922476416999173</v>
      </c>
      <c r="G14" s="306">
        <f t="shared" si="0"/>
        <v>5.9272546557165553</v>
      </c>
    </row>
    <row r="15" spans="1:12" ht="3.75" customHeight="1" thickTop="1" thickBot="1" x14ac:dyDescent="0.25"/>
    <row r="16" spans="1:12" ht="14.25" thickTop="1" thickBot="1" x14ac:dyDescent="0.25">
      <c r="A16" s="295" t="s">
        <v>99</v>
      </c>
      <c r="B16" s="296"/>
      <c r="C16" s="296"/>
      <c r="D16" s="296"/>
      <c r="E16" s="296"/>
      <c r="F16" s="296"/>
      <c r="G16" s="296"/>
      <c r="H16" s="296"/>
      <c r="I16" s="296"/>
      <c r="J16" s="296"/>
      <c r="K16" s="296"/>
      <c r="L16" s="297"/>
    </row>
    <row r="17" spans="1:12" ht="14.25" thickTop="1" thickBot="1" x14ac:dyDescent="0.25">
      <c r="A17" s="298"/>
      <c r="B17" s="307">
        <v>0</v>
      </c>
      <c r="C17" s="308">
        <v>0</v>
      </c>
      <c r="D17" s="308">
        <v>0</v>
      </c>
      <c r="E17" s="308">
        <v>0</v>
      </c>
      <c r="F17" s="308">
        <v>0</v>
      </c>
      <c r="G17" s="309">
        <v>0</v>
      </c>
      <c r="H17" s="310"/>
      <c r="I17" s="310"/>
      <c r="J17" s="310"/>
      <c r="K17" s="310"/>
      <c r="L17" s="311"/>
    </row>
    <row r="18" spans="1:12" ht="4.5" customHeight="1" thickTop="1" x14ac:dyDescent="0.2">
      <c r="A18" s="298"/>
      <c r="B18" s="310"/>
      <c r="C18" s="310"/>
      <c r="D18" s="310"/>
      <c r="E18" s="310"/>
      <c r="F18" s="310"/>
      <c r="G18" s="310"/>
      <c r="H18" s="310"/>
      <c r="I18" s="310"/>
      <c r="J18" s="310"/>
      <c r="K18" s="310"/>
      <c r="L18" s="311"/>
    </row>
    <row r="19" spans="1:12" ht="13.5" thickBot="1" x14ac:dyDescent="0.25">
      <c r="A19" s="312" t="s">
        <v>100</v>
      </c>
      <c r="B19" s="310"/>
      <c r="C19" s="310"/>
      <c r="D19" s="310"/>
      <c r="E19" s="310"/>
      <c r="F19" s="310"/>
      <c r="G19" s="310"/>
      <c r="H19" s="310"/>
      <c r="I19" s="299" t="s">
        <v>35</v>
      </c>
      <c r="J19" s="310"/>
      <c r="K19" s="313" t="s">
        <v>101</v>
      </c>
      <c r="L19" s="300" t="s">
        <v>102</v>
      </c>
    </row>
    <row r="20" spans="1:12" ht="13.5" thickTop="1" x14ac:dyDescent="0.2">
      <c r="A20" s="301" t="s">
        <v>92</v>
      </c>
      <c r="B20" s="314">
        <f t="shared" ref="B20:G25" si="1">B$17*B8</f>
        <v>0</v>
      </c>
      <c r="C20" s="315">
        <f t="shared" si="1"/>
        <v>0</v>
      </c>
      <c r="D20" s="315">
        <f t="shared" si="1"/>
        <v>0</v>
      </c>
      <c r="E20" s="315">
        <f t="shared" si="1"/>
        <v>0</v>
      </c>
      <c r="F20" s="315">
        <f t="shared" si="1"/>
        <v>0</v>
      </c>
      <c r="G20" s="316">
        <f t="shared" si="1"/>
        <v>0</v>
      </c>
      <c r="H20" s="302"/>
      <c r="I20" s="302">
        <f t="shared" ref="I20:I25" si="2">SUM(B20:G20)</f>
        <v>0</v>
      </c>
      <c r="J20" s="302"/>
      <c r="K20" s="302">
        <v>45</v>
      </c>
      <c r="L20" s="317">
        <f t="shared" ref="L20:L25" si="3">I20+K20</f>
        <v>45</v>
      </c>
    </row>
    <row r="21" spans="1:12" x14ac:dyDescent="0.2">
      <c r="A21" s="301" t="s">
        <v>93</v>
      </c>
      <c r="B21" s="318">
        <f t="shared" si="1"/>
        <v>0</v>
      </c>
      <c r="C21" s="302">
        <f t="shared" si="1"/>
        <v>0</v>
      </c>
      <c r="D21" s="302">
        <f t="shared" si="1"/>
        <v>0</v>
      </c>
      <c r="E21" s="302">
        <f t="shared" si="1"/>
        <v>0</v>
      </c>
      <c r="F21" s="302">
        <f t="shared" si="1"/>
        <v>0</v>
      </c>
      <c r="G21" s="319">
        <f t="shared" si="1"/>
        <v>0</v>
      </c>
      <c r="H21" s="302"/>
      <c r="I21" s="302">
        <f t="shared" si="2"/>
        <v>0</v>
      </c>
      <c r="J21" s="302"/>
      <c r="K21" s="302">
        <v>30</v>
      </c>
      <c r="L21" s="320">
        <f t="shared" si="3"/>
        <v>30</v>
      </c>
    </row>
    <row r="22" spans="1:12" x14ac:dyDescent="0.2">
      <c r="A22" s="301" t="s">
        <v>94</v>
      </c>
      <c r="B22" s="318">
        <f t="shared" si="1"/>
        <v>0</v>
      </c>
      <c r="C22" s="302">
        <f t="shared" si="1"/>
        <v>0</v>
      </c>
      <c r="D22" s="302">
        <f t="shared" si="1"/>
        <v>0</v>
      </c>
      <c r="E22" s="302">
        <f t="shared" si="1"/>
        <v>0</v>
      </c>
      <c r="F22" s="302">
        <f t="shared" si="1"/>
        <v>0</v>
      </c>
      <c r="G22" s="319">
        <f t="shared" si="1"/>
        <v>0</v>
      </c>
      <c r="H22" s="302"/>
      <c r="I22" s="302">
        <f t="shared" si="2"/>
        <v>0</v>
      </c>
      <c r="J22" s="302"/>
      <c r="K22" s="302">
        <v>20</v>
      </c>
      <c r="L22" s="320">
        <f t="shared" si="3"/>
        <v>20</v>
      </c>
    </row>
    <row r="23" spans="1:12" x14ac:dyDescent="0.2">
      <c r="A23" s="301" t="s">
        <v>95</v>
      </c>
      <c r="B23" s="318">
        <f t="shared" si="1"/>
        <v>0</v>
      </c>
      <c r="C23" s="302">
        <f t="shared" si="1"/>
        <v>0</v>
      </c>
      <c r="D23" s="302">
        <f t="shared" si="1"/>
        <v>0</v>
      </c>
      <c r="E23" s="302">
        <f t="shared" si="1"/>
        <v>0</v>
      </c>
      <c r="F23" s="302">
        <f t="shared" si="1"/>
        <v>0</v>
      </c>
      <c r="G23" s="319">
        <f t="shared" si="1"/>
        <v>0</v>
      </c>
      <c r="H23" s="302"/>
      <c r="I23" s="302">
        <f t="shared" si="2"/>
        <v>0</v>
      </c>
      <c r="J23" s="302"/>
      <c r="K23" s="302">
        <v>0</v>
      </c>
      <c r="L23" s="320">
        <f t="shared" si="3"/>
        <v>0</v>
      </c>
    </row>
    <row r="24" spans="1:12" x14ac:dyDescent="0.2">
      <c r="A24" s="301" t="s">
        <v>96</v>
      </c>
      <c r="B24" s="318">
        <f t="shared" si="1"/>
        <v>0</v>
      </c>
      <c r="C24" s="302">
        <f t="shared" si="1"/>
        <v>0</v>
      </c>
      <c r="D24" s="302">
        <f t="shared" si="1"/>
        <v>0</v>
      </c>
      <c r="E24" s="302">
        <f t="shared" si="1"/>
        <v>0</v>
      </c>
      <c r="F24" s="302">
        <f t="shared" si="1"/>
        <v>0</v>
      </c>
      <c r="G24" s="319">
        <f t="shared" si="1"/>
        <v>0</v>
      </c>
      <c r="H24" s="302"/>
      <c r="I24" s="302">
        <f t="shared" si="2"/>
        <v>0</v>
      </c>
      <c r="J24" s="302"/>
      <c r="K24" s="302">
        <v>0</v>
      </c>
      <c r="L24" s="320">
        <f t="shared" si="3"/>
        <v>0</v>
      </c>
    </row>
    <row r="25" spans="1:12" ht="13.5" thickBot="1" x14ac:dyDescent="0.25">
      <c r="A25" s="301" t="s">
        <v>97</v>
      </c>
      <c r="B25" s="321">
        <f t="shared" si="1"/>
        <v>0</v>
      </c>
      <c r="C25" s="322">
        <f t="shared" si="1"/>
        <v>0</v>
      </c>
      <c r="D25" s="322">
        <f t="shared" si="1"/>
        <v>0</v>
      </c>
      <c r="E25" s="322">
        <f t="shared" si="1"/>
        <v>0</v>
      </c>
      <c r="F25" s="322">
        <f t="shared" si="1"/>
        <v>0</v>
      </c>
      <c r="G25" s="323">
        <f t="shared" si="1"/>
        <v>0</v>
      </c>
      <c r="H25" s="302"/>
      <c r="I25" s="302">
        <f t="shared" si="2"/>
        <v>0</v>
      </c>
      <c r="J25" s="302"/>
      <c r="K25" s="302">
        <v>0</v>
      </c>
      <c r="L25" s="324">
        <f t="shared" si="3"/>
        <v>0</v>
      </c>
    </row>
    <row r="26" spans="1:12" ht="3" customHeight="1" thickTop="1" x14ac:dyDescent="0.2">
      <c r="A26" s="298"/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11"/>
    </row>
    <row r="27" spans="1:12" ht="13.5" thickBot="1" x14ac:dyDescent="0.25">
      <c r="A27" s="325" t="s">
        <v>103</v>
      </c>
      <c r="B27" s="302"/>
      <c r="C27" s="302"/>
      <c r="D27" s="302"/>
      <c r="E27" s="302"/>
      <c r="F27" s="302"/>
      <c r="G27" s="302"/>
      <c r="H27" s="302"/>
      <c r="I27" s="326" t="s">
        <v>35</v>
      </c>
      <c r="J27" s="302"/>
      <c r="K27" s="302"/>
      <c r="L27" s="311"/>
    </row>
    <row r="28" spans="1:12" ht="14.25" thickTop="1" thickBot="1" x14ac:dyDescent="0.25">
      <c r="A28" s="304" t="s">
        <v>98</v>
      </c>
      <c r="B28" s="305">
        <f t="shared" ref="B28:G28" si="4">B17*B14</f>
        <v>0</v>
      </c>
      <c r="C28" s="305">
        <f t="shared" si="4"/>
        <v>0</v>
      </c>
      <c r="D28" s="305">
        <f t="shared" si="4"/>
        <v>0</v>
      </c>
      <c r="E28" s="305">
        <f t="shared" si="4"/>
        <v>0</v>
      </c>
      <c r="F28" s="305">
        <f t="shared" si="4"/>
        <v>0</v>
      </c>
      <c r="G28" s="305">
        <f t="shared" si="4"/>
        <v>0</v>
      </c>
      <c r="H28" s="305"/>
      <c r="I28" s="327">
        <f>SUM(B28:H28)</f>
        <v>0</v>
      </c>
      <c r="J28" s="305"/>
      <c r="K28" s="305"/>
      <c r="L28" s="328"/>
    </row>
    <row r="29" spans="1:12" ht="13.5" thickTop="1" x14ac:dyDescent="0.2"/>
    <row r="30" spans="1:12" ht="13.5" thickBot="1" x14ac:dyDescent="0.25"/>
    <row r="31" spans="1:12" ht="13.5" thickTop="1" x14ac:dyDescent="0.2">
      <c r="A31" s="345" t="s">
        <v>49</v>
      </c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47"/>
    </row>
    <row r="32" spans="1:12" x14ac:dyDescent="0.2">
      <c r="A32" s="348" t="s">
        <v>104</v>
      </c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50"/>
    </row>
    <row r="33" spans="1:12" x14ac:dyDescent="0.2">
      <c r="A33" s="348" t="s">
        <v>105</v>
      </c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50"/>
    </row>
    <row r="34" spans="1:12" x14ac:dyDescent="0.2">
      <c r="A34" s="348" t="s">
        <v>106</v>
      </c>
      <c r="B34" s="349"/>
      <c r="C34" s="349"/>
      <c r="D34" s="349"/>
      <c r="E34" s="349"/>
      <c r="F34" s="349"/>
      <c r="G34" s="349"/>
      <c r="H34" s="349"/>
      <c r="I34" s="349"/>
      <c r="J34" s="349"/>
      <c r="K34" s="349"/>
      <c r="L34" s="350"/>
    </row>
    <row r="35" spans="1:12" x14ac:dyDescent="0.2">
      <c r="A35" s="348" t="s">
        <v>107</v>
      </c>
      <c r="B35" s="349"/>
      <c r="C35" s="349"/>
      <c r="D35" s="349"/>
      <c r="E35" s="349"/>
      <c r="F35" s="349"/>
      <c r="G35" s="349"/>
      <c r="H35" s="349"/>
      <c r="I35" s="349"/>
      <c r="J35" s="349"/>
      <c r="K35" s="349"/>
      <c r="L35" s="350"/>
    </row>
    <row r="36" spans="1:12" x14ac:dyDescent="0.2">
      <c r="A36" s="348" t="s">
        <v>108</v>
      </c>
      <c r="B36" s="349"/>
      <c r="C36" s="349"/>
      <c r="D36" s="349"/>
      <c r="E36" s="349"/>
      <c r="F36" s="349"/>
      <c r="G36" s="349"/>
      <c r="H36" s="349"/>
      <c r="I36" s="349"/>
      <c r="J36" s="349"/>
      <c r="K36" s="349"/>
      <c r="L36" s="350"/>
    </row>
    <row r="37" spans="1:12" x14ac:dyDescent="0.2">
      <c r="A37" s="348"/>
      <c r="B37" s="349"/>
      <c r="C37" s="349"/>
      <c r="D37" s="349"/>
      <c r="E37" s="349"/>
      <c r="F37" s="349"/>
      <c r="G37" s="349"/>
      <c r="H37" s="349"/>
      <c r="I37" s="349"/>
      <c r="J37" s="349"/>
      <c r="K37" s="349"/>
      <c r="L37" s="350"/>
    </row>
    <row r="38" spans="1:12" x14ac:dyDescent="0.2">
      <c r="A38" s="351" t="s">
        <v>56</v>
      </c>
      <c r="B38" s="349"/>
      <c r="C38" s="349"/>
      <c r="D38" s="349"/>
      <c r="E38" s="349"/>
      <c r="F38" s="349"/>
      <c r="G38" s="349"/>
      <c r="H38" s="349"/>
      <c r="I38" s="349"/>
      <c r="J38" s="349"/>
      <c r="K38" s="349"/>
      <c r="L38" s="350"/>
    </row>
    <row r="39" spans="1:12" x14ac:dyDescent="0.2">
      <c r="A39" s="348" t="s">
        <v>109</v>
      </c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50"/>
    </row>
    <row r="40" spans="1:12" x14ac:dyDescent="0.2">
      <c r="A40" s="348" t="s">
        <v>110</v>
      </c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50"/>
    </row>
    <row r="41" spans="1:12" x14ac:dyDescent="0.2">
      <c r="A41" s="348" t="s">
        <v>111</v>
      </c>
      <c r="B41" s="349"/>
      <c r="C41" s="349"/>
      <c r="D41" s="349"/>
      <c r="E41" s="349"/>
      <c r="F41" s="349"/>
      <c r="G41" s="349"/>
      <c r="H41" s="349"/>
      <c r="I41" s="349"/>
      <c r="J41" s="349"/>
      <c r="K41" s="349"/>
      <c r="L41" s="350"/>
    </row>
    <row r="42" spans="1:12" x14ac:dyDescent="0.2">
      <c r="A42" s="348" t="s">
        <v>112</v>
      </c>
      <c r="B42" s="349"/>
      <c r="C42" s="349"/>
      <c r="D42" s="349"/>
      <c r="E42" s="349"/>
      <c r="F42" s="349"/>
      <c r="G42" s="349"/>
      <c r="H42" s="349"/>
      <c r="I42" s="349"/>
      <c r="J42" s="349"/>
      <c r="K42" s="349"/>
      <c r="L42" s="350"/>
    </row>
    <row r="43" spans="1:12" x14ac:dyDescent="0.2">
      <c r="A43" s="348" t="s">
        <v>113</v>
      </c>
      <c r="B43" s="349"/>
      <c r="C43" s="349"/>
      <c r="D43" s="349"/>
      <c r="E43" s="349"/>
      <c r="F43" s="349"/>
      <c r="G43" s="349"/>
      <c r="H43" s="349"/>
      <c r="I43" s="349"/>
      <c r="J43" s="349"/>
      <c r="K43" s="349"/>
      <c r="L43" s="350"/>
    </row>
    <row r="44" spans="1:12" x14ac:dyDescent="0.2">
      <c r="A44" s="348"/>
      <c r="B44" s="349" t="s">
        <v>114</v>
      </c>
      <c r="C44" s="349"/>
      <c r="D44" s="349"/>
      <c r="E44" s="349"/>
      <c r="F44" s="349"/>
      <c r="G44" s="349"/>
      <c r="H44" s="349"/>
      <c r="I44" s="349"/>
      <c r="J44" s="349"/>
      <c r="K44" s="349"/>
      <c r="L44" s="350"/>
    </row>
    <row r="45" spans="1:12" x14ac:dyDescent="0.2">
      <c r="A45" s="348" t="s">
        <v>115</v>
      </c>
      <c r="B45" s="349"/>
      <c r="C45" s="349"/>
      <c r="D45" s="349"/>
      <c r="E45" s="349"/>
      <c r="F45" s="349"/>
      <c r="G45" s="349"/>
      <c r="H45" s="349"/>
      <c r="I45" s="349"/>
      <c r="J45" s="349"/>
      <c r="K45" s="349"/>
      <c r="L45" s="350"/>
    </row>
    <row r="46" spans="1:12" x14ac:dyDescent="0.2">
      <c r="A46" s="348" t="s">
        <v>116</v>
      </c>
      <c r="B46" s="349"/>
      <c r="C46" s="349"/>
      <c r="D46" s="349"/>
      <c r="E46" s="349"/>
      <c r="F46" s="349"/>
      <c r="G46" s="349"/>
      <c r="H46" s="349"/>
      <c r="I46" s="349"/>
      <c r="J46" s="349"/>
      <c r="K46" s="349"/>
      <c r="L46" s="350"/>
    </row>
    <row r="47" spans="1:12" x14ac:dyDescent="0.2">
      <c r="A47" s="348" t="s">
        <v>117</v>
      </c>
      <c r="B47" s="349"/>
      <c r="C47" s="349"/>
      <c r="D47" s="349"/>
      <c r="E47" s="349"/>
      <c r="F47" s="349"/>
      <c r="G47" s="349"/>
      <c r="H47" s="349"/>
      <c r="I47" s="349"/>
      <c r="J47" s="349"/>
      <c r="K47" s="349"/>
      <c r="L47" s="350"/>
    </row>
    <row r="48" spans="1:12" x14ac:dyDescent="0.2">
      <c r="A48" s="348" t="s">
        <v>118</v>
      </c>
      <c r="B48" s="349"/>
      <c r="C48" s="349"/>
      <c r="D48" s="349"/>
      <c r="E48" s="349"/>
      <c r="F48" s="349"/>
      <c r="G48" s="349"/>
      <c r="H48" s="349"/>
      <c r="I48" s="349"/>
      <c r="J48" s="349"/>
      <c r="K48" s="349"/>
      <c r="L48" s="350"/>
    </row>
    <row r="49" spans="1:12" x14ac:dyDescent="0.2">
      <c r="A49" s="348"/>
      <c r="B49" s="349" t="s">
        <v>119</v>
      </c>
      <c r="C49" s="349"/>
      <c r="D49" s="349"/>
      <c r="E49" s="349"/>
      <c r="F49" s="349"/>
      <c r="G49" s="349"/>
      <c r="H49" s="349"/>
      <c r="I49" s="349"/>
      <c r="J49" s="349"/>
      <c r="K49" s="349"/>
      <c r="L49" s="350"/>
    </row>
    <row r="50" spans="1:12" x14ac:dyDescent="0.2">
      <c r="A50" s="348" t="s">
        <v>120</v>
      </c>
      <c r="B50" s="349"/>
      <c r="C50" s="349"/>
      <c r="D50" s="349"/>
      <c r="E50" s="349"/>
      <c r="F50" s="349"/>
      <c r="G50" s="349"/>
      <c r="H50" s="349"/>
      <c r="I50" s="349"/>
      <c r="J50" s="349"/>
      <c r="K50" s="349"/>
      <c r="L50" s="350"/>
    </row>
    <row r="51" spans="1:12" x14ac:dyDescent="0.2">
      <c r="A51" s="348" t="s">
        <v>121</v>
      </c>
      <c r="B51" s="349"/>
      <c r="C51" s="349"/>
      <c r="D51" s="349"/>
      <c r="E51" s="349"/>
      <c r="F51" s="349"/>
      <c r="G51" s="349"/>
      <c r="H51" s="349"/>
      <c r="I51" s="349"/>
      <c r="J51" s="349"/>
      <c r="K51" s="349"/>
      <c r="L51" s="350"/>
    </row>
    <row r="52" spans="1:12" x14ac:dyDescent="0.2">
      <c r="A52" s="348"/>
      <c r="B52" s="349"/>
      <c r="C52" s="349"/>
      <c r="D52" s="349"/>
      <c r="E52" s="349"/>
      <c r="F52" s="349"/>
      <c r="G52" s="349"/>
      <c r="H52" s="349"/>
      <c r="I52" s="349"/>
      <c r="J52" s="349"/>
      <c r="K52" s="349"/>
      <c r="L52" s="350"/>
    </row>
    <row r="53" spans="1:12" x14ac:dyDescent="0.2">
      <c r="A53" s="351" t="s">
        <v>71</v>
      </c>
      <c r="B53" s="349"/>
      <c r="C53" s="349"/>
      <c r="D53" s="349"/>
      <c r="E53" s="349"/>
      <c r="F53" s="349"/>
      <c r="G53" s="349"/>
      <c r="H53" s="349"/>
      <c r="I53" s="349"/>
      <c r="J53" s="349"/>
      <c r="K53" s="349"/>
      <c r="L53" s="350"/>
    </row>
    <row r="54" spans="1:12" x14ac:dyDescent="0.2">
      <c r="A54" s="348" t="s">
        <v>122</v>
      </c>
      <c r="B54" s="349"/>
      <c r="C54" s="349"/>
      <c r="D54" s="349"/>
      <c r="E54" s="349"/>
      <c r="F54" s="349"/>
      <c r="G54" s="349"/>
      <c r="H54" s="349"/>
      <c r="I54" s="349"/>
      <c r="J54" s="349"/>
      <c r="K54" s="349"/>
      <c r="L54" s="350"/>
    </row>
    <row r="55" spans="1:12" x14ac:dyDescent="0.2">
      <c r="A55" s="348" t="s">
        <v>123</v>
      </c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50"/>
    </row>
    <row r="56" spans="1:12" x14ac:dyDescent="0.2">
      <c r="A56" s="348" t="s">
        <v>124</v>
      </c>
      <c r="B56" s="349"/>
      <c r="C56" s="349"/>
      <c r="D56" s="349"/>
      <c r="E56" s="349"/>
      <c r="F56" s="349"/>
      <c r="G56" s="349"/>
      <c r="H56" s="349"/>
      <c r="I56" s="349"/>
      <c r="J56" s="349"/>
      <c r="K56" s="349"/>
      <c r="L56" s="350"/>
    </row>
    <row r="57" spans="1:12" x14ac:dyDescent="0.2">
      <c r="A57" s="348"/>
      <c r="B57" s="349"/>
      <c r="C57" s="349"/>
      <c r="D57" s="349"/>
      <c r="E57" s="349"/>
      <c r="F57" s="349"/>
      <c r="G57" s="349"/>
      <c r="H57" s="349"/>
      <c r="I57" s="349"/>
      <c r="J57" s="349"/>
      <c r="K57" s="349"/>
      <c r="L57" s="350"/>
    </row>
    <row r="58" spans="1:12" x14ac:dyDescent="0.2">
      <c r="A58" s="348" t="s">
        <v>125</v>
      </c>
      <c r="B58" s="349"/>
      <c r="C58" s="349"/>
      <c r="D58" s="349"/>
      <c r="E58" s="349"/>
      <c r="F58" s="349"/>
      <c r="G58" s="349"/>
      <c r="H58" s="349"/>
      <c r="I58" s="349"/>
      <c r="J58" s="349"/>
      <c r="K58" s="349"/>
      <c r="L58" s="350"/>
    </row>
    <row r="59" spans="1:12" x14ac:dyDescent="0.2">
      <c r="A59" s="348" t="s">
        <v>126</v>
      </c>
      <c r="B59" s="349"/>
      <c r="C59" s="349"/>
      <c r="D59" s="349"/>
      <c r="E59" s="349"/>
      <c r="F59" s="349"/>
      <c r="G59" s="349"/>
      <c r="H59" s="349"/>
      <c r="I59" s="349"/>
      <c r="J59" s="349"/>
      <c r="K59" s="349"/>
      <c r="L59" s="350"/>
    </row>
    <row r="60" spans="1:12" x14ac:dyDescent="0.2">
      <c r="A60" s="348" t="s">
        <v>127</v>
      </c>
      <c r="B60" s="349"/>
      <c r="C60" s="349"/>
      <c r="D60" s="349"/>
      <c r="E60" s="349"/>
      <c r="F60" s="349"/>
      <c r="G60" s="349"/>
      <c r="H60" s="349"/>
      <c r="I60" s="349"/>
      <c r="J60" s="349"/>
      <c r="K60" s="349"/>
      <c r="L60" s="350"/>
    </row>
    <row r="61" spans="1:12" x14ac:dyDescent="0.2">
      <c r="A61" s="348" t="s">
        <v>128</v>
      </c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50"/>
    </row>
    <row r="62" spans="1:12" x14ac:dyDescent="0.2">
      <c r="A62" s="348" t="s">
        <v>129</v>
      </c>
      <c r="B62" s="349"/>
      <c r="C62" s="349"/>
      <c r="D62" s="349"/>
      <c r="E62" s="349"/>
      <c r="F62" s="349"/>
      <c r="G62" s="349"/>
      <c r="H62" s="349"/>
      <c r="I62" s="349"/>
      <c r="J62" s="349"/>
      <c r="K62" s="349"/>
      <c r="L62" s="350"/>
    </row>
    <row r="63" spans="1:12" x14ac:dyDescent="0.2">
      <c r="A63" s="348"/>
      <c r="B63" s="349"/>
      <c r="C63" s="349"/>
      <c r="D63" s="349"/>
      <c r="E63" s="349"/>
      <c r="F63" s="349"/>
      <c r="G63" s="349"/>
      <c r="H63" s="349"/>
      <c r="I63" s="349"/>
      <c r="J63" s="349"/>
      <c r="K63" s="349"/>
      <c r="L63" s="350"/>
    </row>
    <row r="64" spans="1:12" x14ac:dyDescent="0.2">
      <c r="A64" s="348" t="s">
        <v>130</v>
      </c>
      <c r="B64" s="349"/>
      <c r="C64" s="349"/>
      <c r="D64" s="349"/>
      <c r="E64" s="349"/>
      <c r="F64" s="349"/>
      <c r="G64" s="349"/>
      <c r="H64" s="349"/>
      <c r="I64" s="349"/>
      <c r="J64" s="349"/>
      <c r="K64" s="349"/>
      <c r="L64" s="350"/>
    </row>
    <row r="65" spans="1:12" x14ac:dyDescent="0.2">
      <c r="A65" s="348" t="s">
        <v>131</v>
      </c>
      <c r="B65" s="349"/>
      <c r="C65" s="349"/>
      <c r="D65" s="349"/>
      <c r="E65" s="349"/>
      <c r="F65" s="349"/>
      <c r="G65" s="349"/>
      <c r="H65" s="349"/>
      <c r="I65" s="349"/>
      <c r="J65" s="349"/>
      <c r="K65" s="349"/>
      <c r="L65" s="350"/>
    </row>
    <row r="66" spans="1:12" x14ac:dyDescent="0.2">
      <c r="A66" s="348" t="s">
        <v>132</v>
      </c>
      <c r="B66" s="349"/>
      <c r="C66" s="349"/>
      <c r="D66" s="349"/>
      <c r="E66" s="349"/>
      <c r="F66" s="349"/>
      <c r="G66" s="349"/>
      <c r="H66" s="349"/>
      <c r="I66" s="349"/>
      <c r="J66" s="349"/>
      <c r="K66" s="349"/>
      <c r="L66" s="350"/>
    </row>
    <row r="67" spans="1:12" x14ac:dyDescent="0.2">
      <c r="A67" s="348" t="s">
        <v>133</v>
      </c>
      <c r="B67" s="349"/>
      <c r="C67" s="349"/>
      <c r="D67" s="349"/>
      <c r="E67" s="349"/>
      <c r="F67" s="349"/>
      <c r="G67" s="349"/>
      <c r="H67" s="349"/>
      <c r="I67" s="349"/>
      <c r="J67" s="349"/>
      <c r="K67" s="349"/>
      <c r="L67" s="350"/>
    </row>
    <row r="68" spans="1:12" x14ac:dyDescent="0.2">
      <c r="A68" s="348" t="s">
        <v>134</v>
      </c>
      <c r="B68" s="349"/>
      <c r="C68" s="349"/>
      <c r="D68" s="349"/>
      <c r="E68" s="349"/>
      <c r="F68" s="349"/>
      <c r="G68" s="349"/>
      <c r="H68" s="349"/>
      <c r="I68" s="349"/>
      <c r="J68" s="349"/>
      <c r="K68" s="349"/>
      <c r="L68" s="350"/>
    </row>
    <row r="69" spans="1:12" x14ac:dyDescent="0.2">
      <c r="A69" s="348" t="s">
        <v>135</v>
      </c>
      <c r="B69" s="349"/>
      <c r="C69" s="349"/>
      <c r="D69" s="349"/>
      <c r="E69" s="349"/>
      <c r="F69" s="349"/>
      <c r="G69" s="349"/>
      <c r="H69" s="349"/>
      <c r="I69" s="349"/>
      <c r="J69" s="349"/>
      <c r="K69" s="349"/>
      <c r="L69" s="350"/>
    </row>
    <row r="70" spans="1:12" x14ac:dyDescent="0.2">
      <c r="A70" s="348"/>
      <c r="B70" s="349"/>
      <c r="C70" s="349"/>
      <c r="D70" s="349"/>
      <c r="E70" s="349"/>
      <c r="F70" s="349"/>
      <c r="G70" s="349"/>
      <c r="H70" s="349"/>
      <c r="I70" s="349"/>
      <c r="J70" s="349"/>
      <c r="K70" s="349"/>
      <c r="L70" s="350"/>
    </row>
    <row r="71" spans="1:12" x14ac:dyDescent="0.2">
      <c r="A71" s="348" t="s">
        <v>136</v>
      </c>
      <c r="B71" s="349"/>
      <c r="C71" s="349"/>
      <c r="D71" s="349"/>
      <c r="E71" s="349"/>
      <c r="F71" s="349"/>
      <c r="G71" s="349"/>
      <c r="H71" s="349"/>
      <c r="I71" s="349"/>
      <c r="J71" s="349"/>
      <c r="K71" s="349"/>
      <c r="L71" s="350"/>
    </row>
    <row r="72" spans="1:12" ht="13.5" thickBot="1" x14ac:dyDescent="0.25">
      <c r="A72" s="352" t="s">
        <v>137</v>
      </c>
      <c r="B72" s="353"/>
      <c r="C72" s="353"/>
      <c r="D72" s="353"/>
      <c r="E72" s="353"/>
      <c r="F72" s="353"/>
      <c r="G72" s="353"/>
      <c r="H72" s="353"/>
      <c r="I72" s="353"/>
      <c r="J72" s="353"/>
      <c r="K72" s="353"/>
      <c r="L72" s="354"/>
    </row>
    <row r="73" spans="1:12" ht="13.5" thickTop="1" x14ac:dyDescent="0.2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showGridLines="0" workbookViewId="0"/>
  </sheetViews>
  <sheetFormatPr defaultColWidth="7.7109375" defaultRowHeight="12.75" x14ac:dyDescent="0.2"/>
  <cols>
    <col min="1" max="7" width="7.7109375" style="238"/>
    <col min="8" max="8" width="1.140625" style="238" customWidth="1"/>
    <col min="9" max="9" width="7.7109375" style="238"/>
    <col min="10" max="10" width="1.5703125" style="238" customWidth="1"/>
    <col min="11" max="11" width="8.28515625" style="238" customWidth="1"/>
    <col min="12" max="16384" width="7.7109375" style="238"/>
  </cols>
  <sheetData>
    <row r="1" spans="1:12" ht="13.5" thickBot="1" x14ac:dyDescent="0.25">
      <c r="A1" s="237" t="s">
        <v>138</v>
      </c>
    </row>
    <row r="2" spans="1:12" ht="13.5" thickTop="1" x14ac:dyDescent="0.2">
      <c r="A2" s="239" t="s">
        <v>82</v>
      </c>
      <c r="B2" s="240"/>
      <c r="C2" s="240"/>
      <c r="D2" s="240"/>
      <c r="E2" s="240"/>
      <c r="F2" s="240"/>
      <c r="G2" s="240"/>
      <c r="H2" s="240"/>
      <c r="I2" s="240"/>
      <c r="J2" s="240"/>
      <c r="K2" s="241"/>
    </row>
    <row r="3" spans="1:12" x14ac:dyDescent="0.2">
      <c r="A3" s="242" t="s">
        <v>83</v>
      </c>
      <c r="B3" s="243"/>
      <c r="C3" s="243"/>
      <c r="D3" s="243"/>
      <c r="E3" s="243"/>
      <c r="F3" s="243"/>
      <c r="G3" s="243"/>
      <c r="H3" s="243"/>
      <c r="I3" s="243"/>
      <c r="J3" s="243"/>
      <c r="K3" s="244"/>
    </row>
    <row r="4" spans="1:12" ht="13.5" thickBot="1" x14ac:dyDescent="0.25">
      <c r="A4" s="245" t="s">
        <v>84</v>
      </c>
      <c r="B4" s="246"/>
      <c r="C4" s="246"/>
      <c r="D4" s="246"/>
      <c r="E4" s="246"/>
      <c r="F4" s="247">
        <v>0.05</v>
      </c>
      <c r="G4" s="246"/>
      <c r="H4" s="246"/>
      <c r="I4" s="246"/>
      <c r="J4" s="246"/>
      <c r="K4" s="248"/>
    </row>
    <row r="5" spans="1:12" ht="4.5" customHeight="1" thickTop="1" thickBot="1" x14ac:dyDescent="0.25"/>
    <row r="6" spans="1:12" ht="13.5" thickTop="1" x14ac:dyDescent="0.2">
      <c r="A6" s="249" t="s">
        <v>85</v>
      </c>
      <c r="B6" s="250"/>
      <c r="C6" s="250"/>
      <c r="D6" s="250"/>
      <c r="E6" s="250"/>
      <c r="F6" s="250"/>
      <c r="G6" s="251"/>
    </row>
    <row r="7" spans="1:12" x14ac:dyDescent="0.2">
      <c r="A7" s="252"/>
      <c r="B7" s="253" t="s">
        <v>86</v>
      </c>
      <c r="C7" s="253" t="s">
        <v>87</v>
      </c>
      <c r="D7" s="253" t="s">
        <v>88</v>
      </c>
      <c r="E7" s="253" t="s">
        <v>89</v>
      </c>
      <c r="F7" s="253" t="s">
        <v>90</v>
      </c>
      <c r="G7" s="254" t="s">
        <v>91</v>
      </c>
    </row>
    <row r="8" spans="1:12" x14ac:dyDescent="0.2">
      <c r="A8" s="255" t="s">
        <v>92</v>
      </c>
      <c r="B8" s="256">
        <v>-5</v>
      </c>
      <c r="C8" s="256">
        <v>-9</v>
      </c>
      <c r="D8" s="256">
        <v>-12</v>
      </c>
      <c r="E8" s="256">
        <v>-7</v>
      </c>
      <c r="F8" s="256">
        <v>-20</v>
      </c>
      <c r="G8" s="257">
        <v>-18</v>
      </c>
    </row>
    <row r="9" spans="1:12" x14ac:dyDescent="0.2">
      <c r="A9" s="255" t="s">
        <v>93</v>
      </c>
      <c r="B9" s="256">
        <v>-6</v>
      </c>
      <c r="C9" s="256">
        <v>-6</v>
      </c>
      <c r="D9" s="256">
        <v>-10</v>
      </c>
      <c r="E9" s="256">
        <v>-5</v>
      </c>
      <c r="F9" s="256">
        <v>6</v>
      </c>
      <c r="G9" s="257">
        <v>-15</v>
      </c>
    </row>
    <row r="10" spans="1:12" x14ac:dyDescent="0.2">
      <c r="A10" s="255" t="s">
        <v>94</v>
      </c>
      <c r="B10" s="256">
        <v>-16</v>
      </c>
      <c r="C10" s="256">
        <v>6.1</v>
      </c>
      <c r="D10" s="256">
        <v>-5</v>
      </c>
      <c r="E10" s="256">
        <v>-20</v>
      </c>
      <c r="F10" s="256">
        <v>6</v>
      </c>
      <c r="G10" s="257">
        <v>-10</v>
      </c>
    </row>
    <row r="11" spans="1:12" x14ac:dyDescent="0.2">
      <c r="A11" s="255" t="s">
        <v>95</v>
      </c>
      <c r="B11" s="256">
        <v>12</v>
      </c>
      <c r="C11" s="256">
        <v>4</v>
      </c>
      <c r="D11" s="256">
        <v>-5</v>
      </c>
      <c r="E11" s="256">
        <v>-10</v>
      </c>
      <c r="F11" s="256">
        <v>6</v>
      </c>
      <c r="G11" s="257">
        <v>-10</v>
      </c>
    </row>
    <row r="12" spans="1:12" x14ac:dyDescent="0.2">
      <c r="A12" s="255" t="s">
        <v>96</v>
      </c>
      <c r="B12" s="256">
        <v>14</v>
      </c>
      <c r="C12" s="256">
        <v>5</v>
      </c>
      <c r="D12" s="256">
        <v>25</v>
      </c>
      <c r="E12" s="256">
        <v>-15</v>
      </c>
      <c r="F12" s="256">
        <v>6</v>
      </c>
      <c r="G12" s="257">
        <v>35</v>
      </c>
    </row>
    <row r="13" spans="1:12" x14ac:dyDescent="0.2">
      <c r="A13" s="255" t="s">
        <v>97</v>
      </c>
      <c r="B13" s="256">
        <v>15</v>
      </c>
      <c r="C13" s="256">
        <v>5</v>
      </c>
      <c r="D13" s="256">
        <v>15</v>
      </c>
      <c r="E13" s="256">
        <v>75</v>
      </c>
      <c r="F13" s="256">
        <v>6</v>
      </c>
      <c r="G13" s="257">
        <v>35</v>
      </c>
    </row>
    <row r="14" spans="1:12" ht="13.5" thickBot="1" x14ac:dyDescent="0.25">
      <c r="A14" s="258" t="s">
        <v>98</v>
      </c>
      <c r="B14" s="259">
        <f t="shared" ref="B14:G14" si="0">NPV($F$4,B8:B13)</f>
        <v>8.0095437684537423</v>
      </c>
      <c r="C14" s="259">
        <f t="shared" si="0"/>
        <v>2.1953216235580917</v>
      </c>
      <c r="D14" s="259">
        <f t="shared" si="0"/>
        <v>1.8498185314921671</v>
      </c>
      <c r="E14" s="259">
        <f t="shared" si="0"/>
        <v>7.5076714732149155</v>
      </c>
      <c r="F14" s="259">
        <f t="shared" si="0"/>
        <v>5.6922476416999173</v>
      </c>
      <c r="G14" s="260">
        <f t="shared" si="0"/>
        <v>5.9272546557165553</v>
      </c>
    </row>
    <row r="15" spans="1:12" ht="3.75" customHeight="1" thickTop="1" thickBot="1" x14ac:dyDescent="0.25"/>
    <row r="16" spans="1:12" ht="14.25" thickTop="1" thickBot="1" x14ac:dyDescent="0.25">
      <c r="A16" s="249" t="s">
        <v>139</v>
      </c>
      <c r="B16" s="250"/>
      <c r="C16" s="250"/>
      <c r="D16" s="250"/>
      <c r="E16" s="250"/>
      <c r="F16" s="250"/>
      <c r="G16" s="250"/>
      <c r="H16" s="250"/>
      <c r="I16" s="250"/>
      <c r="J16" s="250"/>
      <c r="K16" s="250"/>
      <c r="L16" s="251"/>
    </row>
    <row r="17" spans="1:12" ht="14.25" thickTop="1" thickBot="1" x14ac:dyDescent="0.25">
      <c r="A17" s="252"/>
      <c r="B17" s="261">
        <v>0</v>
      </c>
      <c r="C17" s="262">
        <v>0</v>
      </c>
      <c r="D17" s="262">
        <v>0</v>
      </c>
      <c r="E17" s="262">
        <v>0</v>
      </c>
      <c r="F17" s="262">
        <v>0</v>
      </c>
      <c r="G17" s="263">
        <v>0</v>
      </c>
      <c r="H17" s="264"/>
      <c r="I17" s="264"/>
      <c r="J17" s="264"/>
      <c r="K17" s="264"/>
      <c r="L17" s="265"/>
    </row>
    <row r="18" spans="1:12" ht="4.5" customHeight="1" thickTop="1" x14ac:dyDescent="0.2">
      <c r="A18" s="252"/>
      <c r="B18" s="264"/>
      <c r="C18" s="264"/>
      <c r="D18" s="264"/>
      <c r="E18" s="264"/>
      <c r="F18" s="264"/>
      <c r="G18" s="264"/>
      <c r="H18" s="264"/>
      <c r="I18" s="264"/>
      <c r="J18" s="264"/>
      <c r="K18" s="264"/>
      <c r="L18" s="265"/>
    </row>
    <row r="19" spans="1:12" ht="13.5" thickBot="1" x14ac:dyDescent="0.25">
      <c r="A19" s="266" t="s">
        <v>100</v>
      </c>
      <c r="B19" s="264"/>
      <c r="C19" s="264"/>
      <c r="D19" s="264"/>
      <c r="E19" s="264"/>
      <c r="F19" s="264"/>
      <c r="G19" s="264"/>
      <c r="H19" s="264"/>
      <c r="I19" s="253" t="s">
        <v>35</v>
      </c>
      <c r="J19" s="264"/>
      <c r="K19" s="267" t="s">
        <v>101</v>
      </c>
      <c r="L19" s="254" t="s">
        <v>102</v>
      </c>
    </row>
    <row r="20" spans="1:12" ht="13.5" thickTop="1" x14ac:dyDescent="0.2">
      <c r="A20" s="255" t="s">
        <v>92</v>
      </c>
      <c r="B20" s="268">
        <f t="shared" ref="B20:G25" si="1">B$17*B8</f>
        <v>0</v>
      </c>
      <c r="C20" s="269">
        <f t="shared" si="1"/>
        <v>0</v>
      </c>
      <c r="D20" s="269">
        <f t="shared" si="1"/>
        <v>0</v>
      </c>
      <c r="E20" s="269">
        <f t="shared" si="1"/>
        <v>0</v>
      </c>
      <c r="F20" s="269">
        <f t="shared" si="1"/>
        <v>0</v>
      </c>
      <c r="G20" s="270">
        <f t="shared" si="1"/>
        <v>0</v>
      </c>
      <c r="H20" s="256"/>
      <c r="I20" s="256">
        <f t="shared" ref="I20:I25" si="2">SUM(B20:G20)</f>
        <v>0</v>
      </c>
      <c r="J20" s="256"/>
      <c r="K20" s="256">
        <v>45</v>
      </c>
      <c r="L20" s="271">
        <f t="shared" ref="L20:L25" si="3">I20+K20</f>
        <v>45</v>
      </c>
    </row>
    <row r="21" spans="1:12" x14ac:dyDescent="0.2">
      <c r="A21" s="255" t="s">
        <v>93</v>
      </c>
      <c r="B21" s="272">
        <f t="shared" si="1"/>
        <v>0</v>
      </c>
      <c r="C21" s="256">
        <f t="shared" si="1"/>
        <v>0</v>
      </c>
      <c r="D21" s="256">
        <f t="shared" si="1"/>
        <v>0</v>
      </c>
      <c r="E21" s="256">
        <f t="shared" si="1"/>
        <v>0</v>
      </c>
      <c r="F21" s="256">
        <f t="shared" si="1"/>
        <v>0</v>
      </c>
      <c r="G21" s="273">
        <f t="shared" si="1"/>
        <v>0</v>
      </c>
      <c r="H21" s="256"/>
      <c r="I21" s="256">
        <f t="shared" si="2"/>
        <v>0</v>
      </c>
      <c r="J21" s="256"/>
      <c r="K21" s="256">
        <v>30</v>
      </c>
      <c r="L21" s="274">
        <f t="shared" si="3"/>
        <v>30</v>
      </c>
    </row>
    <row r="22" spans="1:12" x14ac:dyDescent="0.2">
      <c r="A22" s="255" t="s">
        <v>94</v>
      </c>
      <c r="B22" s="272">
        <f t="shared" si="1"/>
        <v>0</v>
      </c>
      <c r="C22" s="256">
        <f t="shared" si="1"/>
        <v>0</v>
      </c>
      <c r="D22" s="256">
        <f t="shared" si="1"/>
        <v>0</v>
      </c>
      <c r="E22" s="256">
        <f t="shared" si="1"/>
        <v>0</v>
      </c>
      <c r="F22" s="256">
        <f t="shared" si="1"/>
        <v>0</v>
      </c>
      <c r="G22" s="273">
        <f t="shared" si="1"/>
        <v>0</v>
      </c>
      <c r="H22" s="256"/>
      <c r="I22" s="256">
        <f t="shared" si="2"/>
        <v>0</v>
      </c>
      <c r="J22" s="256"/>
      <c r="K22" s="256">
        <v>20</v>
      </c>
      <c r="L22" s="274">
        <f t="shared" si="3"/>
        <v>20</v>
      </c>
    </row>
    <row r="23" spans="1:12" x14ac:dyDescent="0.2">
      <c r="A23" s="255" t="s">
        <v>95</v>
      </c>
      <c r="B23" s="272">
        <f t="shared" si="1"/>
        <v>0</v>
      </c>
      <c r="C23" s="256">
        <f t="shared" si="1"/>
        <v>0</v>
      </c>
      <c r="D23" s="256">
        <f t="shared" si="1"/>
        <v>0</v>
      </c>
      <c r="E23" s="256">
        <f t="shared" si="1"/>
        <v>0</v>
      </c>
      <c r="F23" s="256">
        <f t="shared" si="1"/>
        <v>0</v>
      </c>
      <c r="G23" s="273">
        <f t="shared" si="1"/>
        <v>0</v>
      </c>
      <c r="H23" s="256"/>
      <c r="I23" s="256">
        <f t="shared" si="2"/>
        <v>0</v>
      </c>
      <c r="J23" s="256"/>
      <c r="K23" s="256">
        <v>0</v>
      </c>
      <c r="L23" s="274">
        <f t="shared" si="3"/>
        <v>0</v>
      </c>
    </row>
    <row r="24" spans="1:12" x14ac:dyDescent="0.2">
      <c r="A24" s="255" t="s">
        <v>96</v>
      </c>
      <c r="B24" s="272">
        <f t="shared" si="1"/>
        <v>0</v>
      </c>
      <c r="C24" s="256">
        <f t="shared" si="1"/>
        <v>0</v>
      </c>
      <c r="D24" s="256">
        <f t="shared" si="1"/>
        <v>0</v>
      </c>
      <c r="E24" s="256">
        <f t="shared" si="1"/>
        <v>0</v>
      </c>
      <c r="F24" s="256">
        <f t="shared" si="1"/>
        <v>0</v>
      </c>
      <c r="G24" s="273">
        <f t="shared" si="1"/>
        <v>0</v>
      </c>
      <c r="H24" s="256"/>
      <c r="I24" s="256">
        <f t="shared" si="2"/>
        <v>0</v>
      </c>
      <c r="J24" s="256"/>
      <c r="K24" s="256">
        <v>0</v>
      </c>
      <c r="L24" s="274">
        <f t="shared" si="3"/>
        <v>0</v>
      </c>
    </row>
    <row r="25" spans="1:12" ht="13.5" thickBot="1" x14ac:dyDescent="0.25">
      <c r="A25" s="255" t="s">
        <v>97</v>
      </c>
      <c r="B25" s="275">
        <f t="shared" si="1"/>
        <v>0</v>
      </c>
      <c r="C25" s="276">
        <f t="shared" si="1"/>
        <v>0</v>
      </c>
      <c r="D25" s="276">
        <f t="shared" si="1"/>
        <v>0</v>
      </c>
      <c r="E25" s="276">
        <f t="shared" si="1"/>
        <v>0</v>
      </c>
      <c r="F25" s="276">
        <f t="shared" si="1"/>
        <v>0</v>
      </c>
      <c r="G25" s="277">
        <f t="shared" si="1"/>
        <v>0</v>
      </c>
      <c r="H25" s="256"/>
      <c r="I25" s="256">
        <f t="shared" si="2"/>
        <v>0</v>
      </c>
      <c r="J25" s="256"/>
      <c r="K25" s="256">
        <v>0</v>
      </c>
      <c r="L25" s="278">
        <f t="shared" si="3"/>
        <v>0</v>
      </c>
    </row>
    <row r="26" spans="1:12" ht="3" customHeight="1" thickTop="1" x14ac:dyDescent="0.2">
      <c r="A26" s="252"/>
      <c r="B26" s="256"/>
      <c r="C26" s="256"/>
      <c r="D26" s="256"/>
      <c r="E26" s="256"/>
      <c r="F26" s="256"/>
      <c r="G26" s="256"/>
      <c r="H26" s="256"/>
      <c r="I26" s="256"/>
      <c r="J26" s="256"/>
      <c r="K26" s="256"/>
      <c r="L26" s="265"/>
    </row>
    <row r="27" spans="1:12" ht="13.5" thickBot="1" x14ac:dyDescent="0.25">
      <c r="A27" s="279" t="s">
        <v>103</v>
      </c>
      <c r="B27" s="256"/>
      <c r="C27" s="256"/>
      <c r="D27" s="256"/>
      <c r="E27" s="256"/>
      <c r="F27" s="256"/>
      <c r="G27" s="256"/>
      <c r="H27" s="256"/>
      <c r="I27" s="280" t="s">
        <v>35</v>
      </c>
      <c r="J27" s="256"/>
      <c r="K27" s="256"/>
      <c r="L27" s="265"/>
    </row>
    <row r="28" spans="1:12" ht="14.25" thickTop="1" thickBot="1" x14ac:dyDescent="0.25">
      <c r="A28" s="258" t="s">
        <v>98</v>
      </c>
      <c r="B28" s="259">
        <f t="shared" ref="B28:G28" si="4">B17*B14</f>
        <v>0</v>
      </c>
      <c r="C28" s="259">
        <f t="shared" si="4"/>
        <v>0</v>
      </c>
      <c r="D28" s="259">
        <f t="shared" si="4"/>
        <v>0</v>
      </c>
      <c r="E28" s="259">
        <f t="shared" si="4"/>
        <v>0</v>
      </c>
      <c r="F28" s="259">
        <f t="shared" si="4"/>
        <v>0</v>
      </c>
      <c r="G28" s="259">
        <f t="shared" si="4"/>
        <v>0</v>
      </c>
      <c r="H28" s="259"/>
      <c r="I28" s="281">
        <f>SUM(B28:H28)</f>
        <v>0</v>
      </c>
      <c r="J28" s="259"/>
      <c r="K28" s="259"/>
      <c r="L28" s="282"/>
    </row>
    <row r="29" spans="1:12" ht="13.5" thickTop="1" x14ac:dyDescent="0.2"/>
    <row r="30" spans="1:12" ht="13.5" thickBot="1" x14ac:dyDescent="0.25"/>
    <row r="31" spans="1:12" ht="13.5" thickTop="1" x14ac:dyDescent="0.2">
      <c r="A31" s="338" t="s">
        <v>49</v>
      </c>
      <c r="B31" s="339"/>
      <c r="C31" s="333"/>
      <c r="D31" s="333"/>
      <c r="E31" s="333"/>
      <c r="F31" s="333"/>
      <c r="G31" s="333"/>
      <c r="H31" s="333"/>
      <c r="I31" s="333"/>
      <c r="J31" s="333"/>
      <c r="K31" s="333"/>
      <c r="L31" s="334"/>
    </row>
    <row r="32" spans="1:12" x14ac:dyDescent="0.2">
      <c r="A32" s="340" t="s">
        <v>140</v>
      </c>
      <c r="B32" s="341"/>
      <c r="C32" s="332"/>
      <c r="D32" s="332"/>
      <c r="E32" s="332"/>
      <c r="F32" s="332"/>
      <c r="G32" s="332"/>
      <c r="H32" s="332"/>
      <c r="I32" s="332"/>
      <c r="J32" s="332"/>
      <c r="K32" s="332"/>
      <c r="L32" s="335"/>
    </row>
    <row r="33" spans="1:12" x14ac:dyDescent="0.2">
      <c r="A33" s="340" t="s">
        <v>141</v>
      </c>
      <c r="B33" s="341"/>
      <c r="C33" s="332"/>
      <c r="D33" s="332"/>
      <c r="E33" s="332"/>
      <c r="F33" s="332"/>
      <c r="G33" s="332"/>
      <c r="H33" s="332"/>
      <c r="I33" s="332"/>
      <c r="J33" s="332"/>
      <c r="K33" s="332"/>
      <c r="L33" s="335"/>
    </row>
    <row r="34" spans="1:12" x14ac:dyDescent="0.2">
      <c r="A34" s="340" t="s">
        <v>142</v>
      </c>
      <c r="B34" s="341"/>
      <c r="C34" s="332"/>
      <c r="D34" s="332"/>
      <c r="E34" s="332"/>
      <c r="F34" s="332"/>
      <c r="G34" s="332"/>
      <c r="H34" s="332"/>
      <c r="I34" s="332"/>
      <c r="J34" s="332"/>
      <c r="K34" s="332"/>
      <c r="L34" s="335"/>
    </row>
    <row r="35" spans="1:12" x14ac:dyDescent="0.2">
      <c r="A35" s="340"/>
      <c r="B35" s="341"/>
      <c r="C35" s="332"/>
      <c r="D35" s="332"/>
      <c r="E35" s="332"/>
      <c r="F35" s="332"/>
      <c r="G35" s="332"/>
      <c r="H35" s="332"/>
      <c r="I35" s="332"/>
      <c r="J35" s="332"/>
      <c r="K35" s="332"/>
      <c r="L35" s="335"/>
    </row>
    <row r="36" spans="1:12" x14ac:dyDescent="0.2">
      <c r="A36" s="342" t="s">
        <v>56</v>
      </c>
      <c r="B36" s="341"/>
      <c r="C36" s="332"/>
      <c r="D36" s="332"/>
      <c r="E36" s="332"/>
      <c r="F36" s="332"/>
      <c r="G36" s="332"/>
      <c r="H36" s="332"/>
      <c r="I36" s="332"/>
      <c r="J36" s="332"/>
      <c r="K36" s="332"/>
      <c r="L36" s="335"/>
    </row>
    <row r="37" spans="1:12" x14ac:dyDescent="0.2">
      <c r="A37" s="340" t="s">
        <v>143</v>
      </c>
      <c r="B37" s="341"/>
      <c r="C37" s="332"/>
      <c r="D37" s="332"/>
      <c r="E37" s="332"/>
      <c r="F37" s="332"/>
      <c r="G37" s="332"/>
      <c r="H37" s="332"/>
      <c r="I37" s="332"/>
      <c r="J37" s="332"/>
      <c r="K37" s="332"/>
      <c r="L37" s="335"/>
    </row>
    <row r="38" spans="1:12" x14ac:dyDescent="0.2">
      <c r="A38" s="340" t="s">
        <v>144</v>
      </c>
      <c r="B38" s="341"/>
      <c r="C38" s="332"/>
      <c r="D38" s="332"/>
      <c r="E38" s="332"/>
      <c r="F38" s="332"/>
      <c r="G38" s="332"/>
      <c r="H38" s="332"/>
      <c r="I38" s="332"/>
      <c r="J38" s="332"/>
      <c r="K38" s="332"/>
      <c r="L38" s="335"/>
    </row>
    <row r="39" spans="1:12" x14ac:dyDescent="0.2">
      <c r="A39" s="340" t="s">
        <v>145</v>
      </c>
      <c r="B39" s="341"/>
      <c r="C39" s="332"/>
      <c r="D39" s="332"/>
      <c r="E39" s="332"/>
      <c r="F39" s="332"/>
      <c r="G39" s="332"/>
      <c r="H39" s="332"/>
      <c r="I39" s="332"/>
      <c r="J39" s="332"/>
      <c r="K39" s="332"/>
      <c r="L39" s="335"/>
    </row>
    <row r="40" spans="1:12" x14ac:dyDescent="0.2">
      <c r="A40" s="340" t="s">
        <v>146</v>
      </c>
      <c r="B40" s="341"/>
      <c r="C40" s="332"/>
      <c r="D40" s="332"/>
      <c r="E40" s="332"/>
      <c r="F40" s="332"/>
      <c r="G40" s="332"/>
      <c r="H40" s="332"/>
      <c r="I40" s="332"/>
      <c r="J40" s="332"/>
      <c r="K40" s="332"/>
      <c r="L40" s="335"/>
    </row>
    <row r="41" spans="1:12" x14ac:dyDescent="0.2">
      <c r="A41" s="340" t="s">
        <v>147</v>
      </c>
      <c r="B41" s="341"/>
      <c r="C41" s="332"/>
      <c r="D41" s="332"/>
      <c r="E41" s="332"/>
      <c r="F41" s="332"/>
      <c r="G41" s="332"/>
      <c r="H41" s="332"/>
      <c r="I41" s="332"/>
      <c r="J41" s="332"/>
      <c r="K41" s="332"/>
      <c r="L41" s="335"/>
    </row>
    <row r="42" spans="1:12" x14ac:dyDescent="0.2">
      <c r="A42" s="340" t="s">
        <v>148</v>
      </c>
      <c r="B42" s="341"/>
      <c r="C42" s="332"/>
      <c r="D42" s="332"/>
      <c r="E42" s="332"/>
      <c r="F42" s="332"/>
      <c r="G42" s="332"/>
      <c r="H42" s="332"/>
      <c r="I42" s="332"/>
      <c r="J42" s="332"/>
      <c r="K42" s="332"/>
      <c r="L42" s="335"/>
    </row>
    <row r="43" spans="1:12" x14ac:dyDescent="0.2">
      <c r="A43" s="340"/>
      <c r="B43" s="341" t="s">
        <v>149</v>
      </c>
      <c r="C43" s="332"/>
      <c r="D43" s="332"/>
      <c r="E43" s="332"/>
      <c r="F43" s="332"/>
      <c r="G43" s="332"/>
      <c r="H43" s="332"/>
      <c r="I43" s="332"/>
      <c r="J43" s="332"/>
      <c r="K43" s="332"/>
      <c r="L43" s="335"/>
    </row>
    <row r="44" spans="1:12" x14ac:dyDescent="0.2">
      <c r="A44" s="340"/>
      <c r="B44" s="341" t="s">
        <v>150</v>
      </c>
      <c r="C44" s="332"/>
      <c r="D44" s="332"/>
      <c r="E44" s="332"/>
      <c r="F44" s="332"/>
      <c r="G44" s="332"/>
      <c r="H44" s="332"/>
      <c r="I44" s="332"/>
      <c r="J44" s="332"/>
      <c r="K44" s="332"/>
      <c r="L44" s="335"/>
    </row>
    <row r="45" spans="1:12" x14ac:dyDescent="0.2">
      <c r="A45" s="340" t="s">
        <v>151</v>
      </c>
      <c r="B45" s="341"/>
      <c r="C45" s="332"/>
      <c r="D45" s="332"/>
      <c r="E45" s="332"/>
      <c r="F45" s="332"/>
      <c r="G45" s="332"/>
      <c r="H45" s="332"/>
      <c r="I45" s="332"/>
      <c r="J45" s="332"/>
      <c r="K45" s="332"/>
      <c r="L45" s="335"/>
    </row>
    <row r="46" spans="1:12" x14ac:dyDescent="0.2">
      <c r="A46" s="340"/>
      <c r="B46" s="341" t="s">
        <v>152</v>
      </c>
      <c r="C46" s="332"/>
      <c r="D46" s="332"/>
      <c r="E46" s="332"/>
      <c r="F46" s="332"/>
      <c r="G46" s="332"/>
      <c r="H46" s="332"/>
      <c r="I46" s="332"/>
      <c r="J46" s="332"/>
      <c r="K46" s="332"/>
      <c r="L46" s="335"/>
    </row>
    <row r="47" spans="1:12" x14ac:dyDescent="0.2">
      <c r="A47" s="340" t="s">
        <v>153</v>
      </c>
      <c r="B47" s="341"/>
      <c r="C47" s="332"/>
      <c r="D47" s="332"/>
      <c r="E47" s="332"/>
      <c r="F47" s="332"/>
      <c r="G47" s="332"/>
      <c r="H47" s="332"/>
      <c r="I47" s="332"/>
      <c r="J47" s="332"/>
      <c r="K47" s="332"/>
      <c r="L47" s="335"/>
    </row>
    <row r="48" spans="1:12" x14ac:dyDescent="0.2">
      <c r="A48" s="340"/>
      <c r="B48" s="341"/>
      <c r="C48" s="332"/>
      <c r="D48" s="332"/>
      <c r="E48" s="332"/>
      <c r="F48" s="332"/>
      <c r="G48" s="332"/>
      <c r="H48" s="332"/>
      <c r="I48" s="332"/>
      <c r="J48" s="332"/>
      <c r="K48" s="332"/>
      <c r="L48" s="335"/>
    </row>
    <row r="49" spans="1:12" x14ac:dyDescent="0.2">
      <c r="A49" s="342" t="s">
        <v>71</v>
      </c>
      <c r="B49" s="341"/>
      <c r="C49" s="332"/>
      <c r="D49" s="332"/>
      <c r="E49" s="332"/>
      <c r="F49" s="332"/>
      <c r="G49" s="332"/>
      <c r="H49" s="332"/>
      <c r="I49" s="332"/>
      <c r="J49" s="332"/>
      <c r="K49" s="332"/>
      <c r="L49" s="335"/>
    </row>
    <row r="50" spans="1:12" x14ac:dyDescent="0.2">
      <c r="A50" s="340" t="s">
        <v>154</v>
      </c>
      <c r="B50" s="341"/>
      <c r="C50" s="332"/>
      <c r="D50" s="332"/>
      <c r="E50" s="332"/>
      <c r="F50" s="332"/>
      <c r="G50" s="332"/>
      <c r="H50" s="332"/>
      <c r="I50" s="332"/>
      <c r="J50" s="332"/>
      <c r="K50" s="332"/>
      <c r="L50" s="335"/>
    </row>
    <row r="51" spans="1:12" x14ac:dyDescent="0.2">
      <c r="A51" s="340" t="s">
        <v>155</v>
      </c>
      <c r="B51" s="341"/>
      <c r="C51" s="332"/>
      <c r="D51" s="332"/>
      <c r="E51" s="332"/>
      <c r="F51" s="332"/>
      <c r="G51" s="332"/>
      <c r="H51" s="332"/>
      <c r="I51" s="332"/>
      <c r="J51" s="332"/>
      <c r="K51" s="332"/>
      <c r="L51" s="335"/>
    </row>
    <row r="52" spans="1:12" x14ac:dyDescent="0.2">
      <c r="A52" s="340" t="s">
        <v>156</v>
      </c>
      <c r="B52" s="341"/>
      <c r="C52" s="332"/>
      <c r="D52" s="332"/>
      <c r="E52" s="332"/>
      <c r="F52" s="332"/>
      <c r="G52" s="332"/>
      <c r="H52" s="332"/>
      <c r="I52" s="332"/>
      <c r="J52" s="332"/>
      <c r="K52" s="332"/>
      <c r="L52" s="335"/>
    </row>
    <row r="53" spans="1:12" x14ac:dyDescent="0.2">
      <c r="A53" s="340"/>
      <c r="B53" s="341"/>
      <c r="C53" s="332"/>
      <c r="D53" s="332"/>
      <c r="E53" s="332"/>
      <c r="F53" s="332"/>
      <c r="G53" s="332"/>
      <c r="H53" s="332"/>
      <c r="I53" s="332"/>
      <c r="J53" s="332"/>
      <c r="K53" s="332"/>
      <c r="L53" s="335"/>
    </row>
    <row r="54" spans="1:12" x14ac:dyDescent="0.2">
      <c r="A54" s="340" t="s">
        <v>157</v>
      </c>
      <c r="B54" s="341"/>
      <c r="C54" s="332"/>
      <c r="D54" s="332"/>
      <c r="E54" s="332"/>
      <c r="F54" s="332"/>
      <c r="G54" s="332"/>
      <c r="H54" s="332"/>
      <c r="I54" s="332"/>
      <c r="J54" s="332"/>
      <c r="K54" s="332"/>
      <c r="L54" s="335"/>
    </row>
    <row r="55" spans="1:12" x14ac:dyDescent="0.2">
      <c r="A55" s="340" t="s">
        <v>158</v>
      </c>
      <c r="B55" s="341"/>
      <c r="C55" s="332"/>
      <c r="D55" s="332"/>
      <c r="E55" s="332"/>
      <c r="F55" s="332"/>
      <c r="G55" s="332"/>
      <c r="H55" s="332"/>
      <c r="I55" s="332"/>
      <c r="J55" s="332"/>
      <c r="K55" s="332"/>
      <c r="L55" s="335"/>
    </row>
    <row r="56" spans="1:12" x14ac:dyDescent="0.2">
      <c r="A56" s="340" t="s">
        <v>159</v>
      </c>
      <c r="B56" s="341"/>
      <c r="C56" s="332"/>
      <c r="D56" s="332"/>
      <c r="E56" s="332"/>
      <c r="F56" s="332"/>
      <c r="G56" s="332"/>
      <c r="H56" s="332"/>
      <c r="I56" s="332"/>
      <c r="J56" s="332"/>
      <c r="K56" s="332"/>
      <c r="L56" s="335"/>
    </row>
    <row r="57" spans="1:12" x14ac:dyDescent="0.2">
      <c r="A57" s="340" t="s">
        <v>160</v>
      </c>
      <c r="B57" s="341"/>
      <c r="C57" s="332"/>
      <c r="D57" s="332"/>
      <c r="E57" s="332"/>
      <c r="F57" s="332"/>
      <c r="G57" s="332"/>
      <c r="H57" s="332"/>
      <c r="I57" s="332"/>
      <c r="J57" s="332"/>
      <c r="K57" s="332"/>
      <c r="L57" s="335"/>
    </row>
    <row r="58" spans="1:12" ht="13.5" thickBot="1" x14ac:dyDescent="0.25">
      <c r="A58" s="343" t="s">
        <v>161</v>
      </c>
      <c r="B58" s="344"/>
      <c r="C58" s="336"/>
      <c r="D58" s="336"/>
      <c r="E58" s="336"/>
      <c r="F58" s="336"/>
      <c r="G58" s="336"/>
      <c r="H58" s="336"/>
      <c r="I58" s="336"/>
      <c r="J58" s="336"/>
      <c r="K58" s="336"/>
      <c r="L58" s="337"/>
    </row>
    <row r="59" spans="1:12" ht="13.5" thickTop="1" x14ac:dyDescent="0.2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RowHeight="12.75" x14ac:dyDescent="0.2"/>
  <cols>
    <col min="1" max="1" width="9.5703125" style="118" customWidth="1"/>
    <col min="2" max="5" width="9.140625" style="118"/>
    <col min="6" max="6" width="0.85546875" style="118" customWidth="1"/>
    <col min="7" max="7" width="9" style="118" customWidth="1"/>
    <col min="8" max="8" width="9.140625" style="118"/>
    <col min="9" max="9" width="12.7109375" style="118" customWidth="1"/>
    <col min="10" max="16384" width="9.140625" style="118"/>
  </cols>
  <sheetData>
    <row r="1" spans="1:8" ht="13.5" thickBot="1" x14ac:dyDescent="0.25">
      <c r="A1" s="117" t="s">
        <v>162</v>
      </c>
    </row>
    <row r="2" spans="1:8" ht="13.5" thickTop="1" x14ac:dyDescent="0.2">
      <c r="A2" s="119" t="s">
        <v>163</v>
      </c>
      <c r="B2" s="120"/>
      <c r="C2" s="120"/>
      <c r="D2" s="120"/>
      <c r="E2" s="120"/>
      <c r="F2" s="120"/>
      <c r="G2" s="120"/>
      <c r="H2" s="121"/>
    </row>
    <row r="3" spans="1:8" ht="13.5" thickBot="1" x14ac:dyDescent="0.25">
      <c r="A3" s="122" t="s">
        <v>164</v>
      </c>
      <c r="B3" s="123"/>
      <c r="C3" s="123"/>
      <c r="D3" s="123"/>
      <c r="E3" s="123"/>
      <c r="F3" s="123"/>
      <c r="G3" s="123"/>
      <c r="H3" s="124"/>
    </row>
    <row r="4" spans="1:8" ht="3.75" customHeight="1" thickTop="1" thickBot="1" x14ac:dyDescent="0.25"/>
    <row r="5" spans="1:8" ht="42" customHeight="1" thickTop="1" x14ac:dyDescent="0.2">
      <c r="A5" s="125"/>
      <c r="B5" s="126" t="s">
        <v>165</v>
      </c>
      <c r="C5" s="126" t="s">
        <v>166</v>
      </c>
      <c r="D5" s="127" t="s">
        <v>167</v>
      </c>
      <c r="E5" s="126" t="s">
        <v>168</v>
      </c>
      <c r="F5" s="126"/>
      <c r="G5" s="126" t="s">
        <v>169</v>
      </c>
      <c r="H5" s="128"/>
    </row>
    <row r="6" spans="1:8" x14ac:dyDescent="0.2">
      <c r="A6" s="129" t="s">
        <v>170</v>
      </c>
      <c r="B6" s="130">
        <v>25</v>
      </c>
      <c r="C6" s="131">
        <v>440</v>
      </c>
      <c r="D6" s="131">
        <v>200</v>
      </c>
      <c r="E6" s="130">
        <v>50</v>
      </c>
      <c r="F6" s="130"/>
      <c r="G6" s="132">
        <v>50000</v>
      </c>
      <c r="H6" s="133"/>
    </row>
    <row r="7" spans="1:8" x14ac:dyDescent="0.2">
      <c r="A7" s="129" t="s">
        <v>171</v>
      </c>
      <c r="B7" s="130">
        <v>20</v>
      </c>
      <c r="C7" s="131">
        <v>850</v>
      </c>
      <c r="D7" s="131">
        <v>325</v>
      </c>
      <c r="E7" s="130">
        <v>50</v>
      </c>
      <c r="F7" s="130"/>
      <c r="G7" s="130"/>
      <c r="H7" s="133"/>
    </row>
    <row r="8" spans="1:8" x14ac:dyDescent="0.2">
      <c r="A8" s="129" t="s">
        <v>172</v>
      </c>
      <c r="B8" s="130">
        <v>30</v>
      </c>
      <c r="C8" s="131">
        <v>1260</v>
      </c>
      <c r="D8" s="131">
        <v>400</v>
      </c>
      <c r="E8" s="130">
        <v>50</v>
      </c>
      <c r="F8" s="130"/>
      <c r="G8" s="130"/>
      <c r="H8" s="133"/>
    </row>
    <row r="9" spans="1:8" ht="13.5" thickBot="1" x14ac:dyDescent="0.25">
      <c r="A9" s="134" t="s">
        <v>173</v>
      </c>
      <c r="B9" s="135">
        <v>15</v>
      </c>
      <c r="C9" s="136">
        <v>950</v>
      </c>
      <c r="D9" s="136">
        <v>150</v>
      </c>
      <c r="E9" s="135">
        <v>50</v>
      </c>
      <c r="F9" s="135"/>
      <c r="G9" s="135"/>
      <c r="H9" s="137"/>
    </row>
    <row r="10" spans="1:8" ht="5.25" customHeight="1" thickTop="1" thickBot="1" x14ac:dyDescent="0.25"/>
    <row r="11" spans="1:8" ht="13.5" thickTop="1" x14ac:dyDescent="0.2">
      <c r="A11" s="138" t="s">
        <v>174</v>
      </c>
      <c r="B11" s="139"/>
      <c r="C11" s="139"/>
      <c r="D11" s="139"/>
      <c r="E11" s="139"/>
      <c r="F11" s="139"/>
      <c r="G11" s="139"/>
      <c r="H11" s="128"/>
    </row>
    <row r="12" spans="1:8" ht="13.5" thickBot="1" x14ac:dyDescent="0.25">
      <c r="A12" s="140"/>
      <c r="B12" s="141"/>
      <c r="C12" s="142" t="s">
        <v>175</v>
      </c>
      <c r="D12" s="141"/>
      <c r="E12" s="142" t="s">
        <v>176</v>
      </c>
      <c r="F12" s="141"/>
      <c r="G12" s="143" t="s">
        <v>177</v>
      </c>
      <c r="H12" s="133"/>
    </row>
    <row r="13" spans="1:8" ht="13.5" thickTop="1" x14ac:dyDescent="0.2">
      <c r="A13" s="129" t="s">
        <v>170</v>
      </c>
      <c r="B13" s="144">
        <v>10</v>
      </c>
      <c r="C13" s="141">
        <f>(2*E6*D6/B6)^0.5</f>
        <v>28.284271247461902</v>
      </c>
      <c r="D13" s="141"/>
      <c r="E13" s="145">
        <f>B6*B13/2+E6*D6/B13</f>
        <v>1125</v>
      </c>
      <c r="F13" s="141"/>
      <c r="G13" s="141">
        <f>B13*C6/2</f>
        <v>2200</v>
      </c>
      <c r="H13" s="133"/>
    </row>
    <row r="14" spans="1:8" x14ac:dyDescent="0.2">
      <c r="A14" s="129" t="s">
        <v>171</v>
      </c>
      <c r="B14" s="146">
        <v>10</v>
      </c>
      <c r="C14" s="141">
        <f>(2*E7*D7/B7)^0.5</f>
        <v>40.311288741492746</v>
      </c>
      <c r="D14" s="141"/>
      <c r="E14" s="145">
        <f>B7*B14/2+E7*D7/B14</f>
        <v>1725</v>
      </c>
      <c r="F14" s="141"/>
      <c r="G14" s="141">
        <f>B14*C7/2</f>
        <v>4250</v>
      </c>
      <c r="H14" s="133"/>
    </row>
    <row r="15" spans="1:8" x14ac:dyDescent="0.2">
      <c r="A15" s="129" t="s">
        <v>172</v>
      </c>
      <c r="B15" s="146">
        <v>10</v>
      </c>
      <c r="C15" s="141">
        <f>(2*E8*D8/B8)^0.5</f>
        <v>36.514837167011073</v>
      </c>
      <c r="D15" s="141"/>
      <c r="E15" s="145">
        <f>B8*B15/2+E8*D8/B15</f>
        <v>2150</v>
      </c>
      <c r="F15" s="141"/>
      <c r="G15" s="141">
        <f>B15*C8/2</f>
        <v>6300</v>
      </c>
      <c r="H15" s="133"/>
    </row>
    <row r="16" spans="1:8" ht="13.5" thickBot="1" x14ac:dyDescent="0.25">
      <c r="A16" s="129" t="s">
        <v>173</v>
      </c>
      <c r="B16" s="147">
        <v>10</v>
      </c>
      <c r="C16" s="141">
        <f>(2*E9*D9/B9)^0.5</f>
        <v>31.622776601683793</v>
      </c>
      <c r="D16" s="141"/>
      <c r="E16" s="145">
        <f>B9*B16/2+E9*D9/B16</f>
        <v>825</v>
      </c>
      <c r="F16" s="141"/>
      <c r="G16" s="141">
        <f>B16*C9/2</f>
        <v>4750</v>
      </c>
      <c r="H16" s="133"/>
    </row>
    <row r="17" spans="1:9" ht="14.25" thickTop="1" thickBot="1" x14ac:dyDescent="0.25">
      <c r="A17" s="148"/>
      <c r="B17" s="149"/>
      <c r="C17" s="149"/>
      <c r="D17" s="150" t="s">
        <v>35</v>
      </c>
      <c r="E17" s="151">
        <f>SUM(E13:E16)</f>
        <v>5825</v>
      </c>
      <c r="F17" s="149"/>
      <c r="G17" s="152">
        <f>SUM(G13:G16)</f>
        <v>17500</v>
      </c>
      <c r="H17" s="137"/>
    </row>
    <row r="18" spans="1:9" ht="13.5" thickTop="1" x14ac:dyDescent="0.2">
      <c r="A18" s="153"/>
    </row>
    <row r="19" spans="1:9" ht="13.5" thickBot="1" x14ac:dyDescent="0.25"/>
    <row r="20" spans="1:9" ht="13.5" thickTop="1" x14ac:dyDescent="0.2">
      <c r="A20" s="338" t="s">
        <v>49</v>
      </c>
      <c r="B20" s="339"/>
      <c r="C20" s="339"/>
      <c r="D20" s="339"/>
      <c r="E20" s="339"/>
      <c r="F20" s="339"/>
      <c r="G20" s="339"/>
      <c r="H20" s="339"/>
      <c r="I20" s="367"/>
    </row>
    <row r="21" spans="1:9" x14ac:dyDescent="0.2">
      <c r="A21" s="340" t="s">
        <v>178</v>
      </c>
      <c r="B21" s="341"/>
      <c r="C21" s="341"/>
      <c r="D21" s="341"/>
      <c r="E21" s="341"/>
      <c r="F21" s="341"/>
      <c r="G21" s="341"/>
      <c r="H21" s="341"/>
      <c r="I21" s="368"/>
    </row>
    <row r="22" spans="1:9" x14ac:dyDescent="0.2">
      <c r="A22" s="340" t="s">
        <v>179</v>
      </c>
      <c r="B22" s="341"/>
      <c r="C22" s="341"/>
      <c r="D22" s="341"/>
      <c r="E22" s="341"/>
      <c r="F22" s="341"/>
      <c r="G22" s="341"/>
      <c r="H22" s="341"/>
      <c r="I22" s="368"/>
    </row>
    <row r="23" spans="1:9" x14ac:dyDescent="0.2">
      <c r="A23" s="340" t="s">
        <v>180</v>
      </c>
      <c r="B23" s="341"/>
      <c r="C23" s="341"/>
      <c r="D23" s="341"/>
      <c r="E23" s="341"/>
      <c r="F23" s="341"/>
      <c r="G23" s="341"/>
      <c r="H23" s="341"/>
      <c r="I23" s="368"/>
    </row>
    <row r="24" spans="1:9" x14ac:dyDescent="0.2">
      <c r="A24" s="340"/>
      <c r="B24" s="341"/>
      <c r="C24" s="341"/>
      <c r="D24" s="341"/>
      <c r="E24" s="341"/>
      <c r="F24" s="341"/>
      <c r="G24" s="341"/>
      <c r="H24" s="341"/>
      <c r="I24" s="368"/>
    </row>
    <row r="25" spans="1:9" x14ac:dyDescent="0.2">
      <c r="A25" s="342" t="s">
        <v>56</v>
      </c>
      <c r="B25" s="341"/>
      <c r="C25" s="341"/>
      <c r="D25" s="341"/>
      <c r="E25" s="341"/>
      <c r="F25" s="341"/>
      <c r="G25" s="341"/>
      <c r="H25" s="341"/>
      <c r="I25" s="368"/>
    </row>
    <row r="26" spans="1:9" x14ac:dyDescent="0.2">
      <c r="A26" s="340" t="s">
        <v>181</v>
      </c>
      <c r="B26" s="341"/>
      <c r="C26" s="341"/>
      <c r="D26" s="341"/>
      <c r="E26" s="341"/>
      <c r="F26" s="341"/>
      <c r="G26" s="341"/>
      <c r="H26" s="341"/>
      <c r="I26" s="368"/>
    </row>
    <row r="27" spans="1:9" x14ac:dyDescent="0.2">
      <c r="A27" s="340" t="s">
        <v>182</v>
      </c>
      <c r="B27" s="341"/>
      <c r="C27" s="341"/>
      <c r="D27" s="341"/>
      <c r="E27" s="341"/>
      <c r="F27" s="341"/>
      <c r="G27" s="341"/>
      <c r="H27" s="341"/>
      <c r="I27" s="368"/>
    </row>
    <row r="28" spans="1:9" x14ac:dyDescent="0.2">
      <c r="A28" s="340" t="s">
        <v>183</v>
      </c>
      <c r="B28" s="341"/>
      <c r="C28" s="341"/>
      <c r="D28" s="341"/>
      <c r="E28" s="341"/>
      <c r="F28" s="341"/>
      <c r="G28" s="341"/>
      <c r="H28" s="341"/>
      <c r="I28" s="368"/>
    </row>
    <row r="29" spans="1:9" x14ac:dyDescent="0.2">
      <c r="A29" s="340" t="s">
        <v>184</v>
      </c>
      <c r="B29" s="341"/>
      <c r="C29" s="341"/>
      <c r="D29" s="341"/>
      <c r="E29" s="341"/>
      <c r="F29" s="341"/>
      <c r="G29" s="341"/>
      <c r="H29" s="341"/>
      <c r="I29" s="368"/>
    </row>
    <row r="30" spans="1:9" x14ac:dyDescent="0.2">
      <c r="A30" s="340" t="s">
        <v>185</v>
      </c>
      <c r="B30" s="341"/>
      <c r="C30" s="341"/>
      <c r="D30" s="341"/>
      <c r="E30" s="341"/>
      <c r="F30" s="341"/>
      <c r="G30" s="341"/>
      <c r="H30" s="341"/>
      <c r="I30" s="368"/>
    </row>
    <row r="31" spans="1:9" x14ac:dyDescent="0.2">
      <c r="A31" s="340"/>
      <c r="B31" s="341"/>
      <c r="C31" s="341"/>
      <c r="D31" s="341"/>
      <c r="E31" s="341"/>
      <c r="F31" s="341"/>
      <c r="G31" s="341"/>
      <c r="H31" s="341"/>
      <c r="I31" s="368"/>
    </row>
    <row r="32" spans="1:9" x14ac:dyDescent="0.2">
      <c r="A32" s="340" t="s">
        <v>186</v>
      </c>
      <c r="B32" s="341"/>
      <c r="C32" s="341"/>
      <c r="D32" s="341"/>
      <c r="E32" s="341"/>
      <c r="F32" s="341"/>
      <c r="G32" s="341"/>
      <c r="H32" s="341"/>
      <c r="I32" s="368"/>
    </row>
    <row r="33" spans="1:9" x14ac:dyDescent="0.2">
      <c r="A33" s="340" t="s">
        <v>187</v>
      </c>
      <c r="B33" s="341"/>
      <c r="C33" s="341"/>
      <c r="D33" s="341"/>
      <c r="E33" s="341"/>
      <c r="F33" s="341"/>
      <c r="G33" s="341"/>
      <c r="H33" s="341"/>
      <c r="I33" s="368"/>
    </row>
    <row r="34" spans="1:9" x14ac:dyDescent="0.2">
      <c r="A34" s="340" t="s">
        <v>188</v>
      </c>
      <c r="B34" s="341"/>
      <c r="C34" s="341"/>
      <c r="D34" s="341"/>
      <c r="E34" s="341"/>
      <c r="F34" s="341"/>
      <c r="G34" s="341"/>
      <c r="H34" s="341"/>
      <c r="I34" s="368"/>
    </row>
    <row r="35" spans="1:9" x14ac:dyDescent="0.2">
      <c r="A35" s="340"/>
      <c r="B35" s="341" t="s">
        <v>189</v>
      </c>
      <c r="C35" s="341"/>
      <c r="D35" s="341"/>
      <c r="E35" s="341"/>
      <c r="F35" s="341"/>
      <c r="G35" s="341"/>
      <c r="H35" s="341"/>
      <c r="I35" s="368"/>
    </row>
    <row r="36" spans="1:9" x14ac:dyDescent="0.2">
      <c r="A36" s="340"/>
      <c r="B36" s="341" t="s">
        <v>190</v>
      </c>
      <c r="C36" s="341"/>
      <c r="D36" s="341"/>
      <c r="E36" s="341"/>
      <c r="F36" s="341"/>
      <c r="G36" s="341"/>
      <c r="H36" s="341"/>
      <c r="I36" s="368"/>
    </row>
    <row r="37" spans="1:9" x14ac:dyDescent="0.2">
      <c r="A37" s="340" t="s">
        <v>191</v>
      </c>
      <c r="B37" s="341"/>
      <c r="C37" s="341"/>
      <c r="D37" s="341"/>
      <c r="E37" s="341"/>
      <c r="F37" s="341"/>
      <c r="G37" s="341"/>
      <c r="H37" s="341"/>
      <c r="I37" s="368"/>
    </row>
    <row r="38" spans="1:9" x14ac:dyDescent="0.2">
      <c r="A38" s="340" t="s">
        <v>192</v>
      </c>
      <c r="B38" s="341"/>
      <c r="C38" s="341"/>
      <c r="D38" s="341"/>
      <c r="E38" s="341"/>
      <c r="F38" s="341"/>
      <c r="G38" s="341"/>
      <c r="H38" s="341"/>
      <c r="I38" s="368"/>
    </row>
    <row r="39" spans="1:9" x14ac:dyDescent="0.2">
      <c r="A39" s="340" t="s">
        <v>193</v>
      </c>
      <c r="B39" s="341"/>
      <c r="C39" s="341"/>
      <c r="D39" s="341"/>
      <c r="E39" s="341"/>
      <c r="F39" s="341"/>
      <c r="G39" s="341"/>
      <c r="H39" s="341"/>
      <c r="I39" s="368"/>
    </row>
    <row r="40" spans="1:9" x14ac:dyDescent="0.2">
      <c r="A40" s="340" t="s">
        <v>194</v>
      </c>
      <c r="B40" s="341"/>
      <c r="C40" s="341"/>
      <c r="D40" s="341"/>
      <c r="E40" s="341"/>
      <c r="F40" s="341"/>
      <c r="G40" s="341"/>
      <c r="H40" s="341"/>
      <c r="I40" s="368"/>
    </row>
    <row r="41" spans="1:9" x14ac:dyDescent="0.2">
      <c r="A41" s="340" t="s">
        <v>195</v>
      </c>
      <c r="B41" s="341"/>
      <c r="C41" s="341"/>
      <c r="D41" s="341"/>
      <c r="E41" s="341"/>
      <c r="F41" s="341"/>
      <c r="G41" s="341"/>
      <c r="H41" s="341"/>
      <c r="I41" s="368"/>
    </row>
    <row r="42" spans="1:9" x14ac:dyDescent="0.2">
      <c r="A42" s="340" t="s">
        <v>196</v>
      </c>
      <c r="B42" s="341"/>
      <c r="C42" s="341"/>
      <c r="D42" s="341"/>
      <c r="E42" s="341"/>
      <c r="F42" s="341"/>
      <c r="G42" s="341"/>
      <c r="H42" s="341"/>
      <c r="I42" s="368"/>
    </row>
    <row r="43" spans="1:9" x14ac:dyDescent="0.2">
      <c r="A43" s="340"/>
      <c r="B43" s="341"/>
      <c r="C43" s="341"/>
      <c r="D43" s="341"/>
      <c r="E43" s="341"/>
      <c r="F43" s="341"/>
      <c r="G43" s="341"/>
      <c r="H43" s="341"/>
      <c r="I43" s="368"/>
    </row>
    <row r="44" spans="1:9" x14ac:dyDescent="0.2">
      <c r="A44" s="342" t="s">
        <v>71</v>
      </c>
      <c r="B44" s="341"/>
      <c r="C44" s="341"/>
      <c r="D44" s="341"/>
      <c r="E44" s="341"/>
      <c r="F44" s="341"/>
      <c r="G44" s="341"/>
      <c r="H44" s="341"/>
      <c r="I44" s="368"/>
    </row>
    <row r="45" spans="1:9" x14ac:dyDescent="0.2">
      <c r="A45" s="340" t="s">
        <v>197</v>
      </c>
      <c r="B45" s="341"/>
      <c r="C45" s="341"/>
      <c r="D45" s="341"/>
      <c r="E45" s="341"/>
      <c r="F45" s="341"/>
      <c r="G45" s="341"/>
      <c r="H45" s="341"/>
      <c r="I45" s="368"/>
    </row>
    <row r="46" spans="1:9" x14ac:dyDescent="0.2">
      <c r="A46" s="340" t="s">
        <v>198</v>
      </c>
      <c r="B46" s="341"/>
      <c r="C46" s="341"/>
      <c r="D46" s="341"/>
      <c r="E46" s="341"/>
      <c r="F46" s="341"/>
      <c r="G46" s="341"/>
      <c r="H46" s="341"/>
      <c r="I46" s="368"/>
    </row>
    <row r="47" spans="1:9" x14ac:dyDescent="0.2">
      <c r="A47" s="340" t="s">
        <v>199</v>
      </c>
      <c r="B47" s="341"/>
      <c r="C47" s="341"/>
      <c r="D47" s="341"/>
      <c r="E47" s="341"/>
      <c r="F47" s="341"/>
      <c r="G47" s="341"/>
      <c r="H47" s="341"/>
      <c r="I47" s="368"/>
    </row>
    <row r="48" spans="1:9" x14ac:dyDescent="0.2">
      <c r="A48" s="340"/>
      <c r="B48" s="341"/>
      <c r="C48" s="341"/>
      <c r="D48" s="341"/>
      <c r="E48" s="341"/>
      <c r="F48" s="341"/>
      <c r="G48" s="341"/>
      <c r="H48" s="341"/>
      <c r="I48" s="368"/>
    </row>
    <row r="49" spans="1:9" x14ac:dyDescent="0.2">
      <c r="A49" s="340" t="s">
        <v>200</v>
      </c>
      <c r="B49" s="341"/>
      <c r="C49" s="341"/>
      <c r="D49" s="341"/>
      <c r="E49" s="341"/>
      <c r="F49" s="341"/>
      <c r="G49" s="341"/>
      <c r="H49" s="341"/>
      <c r="I49" s="368"/>
    </row>
    <row r="50" spans="1:9" x14ac:dyDescent="0.2">
      <c r="A50" s="340" t="s">
        <v>201</v>
      </c>
      <c r="B50" s="341"/>
      <c r="C50" s="341"/>
      <c r="D50" s="341"/>
      <c r="E50" s="341"/>
      <c r="F50" s="341"/>
      <c r="G50" s="341"/>
      <c r="H50" s="341"/>
      <c r="I50" s="368"/>
    </row>
    <row r="51" spans="1:9" x14ac:dyDescent="0.2">
      <c r="A51" s="340" t="s">
        <v>202</v>
      </c>
      <c r="B51" s="341"/>
      <c r="C51" s="341"/>
      <c r="D51" s="341"/>
      <c r="E51" s="341"/>
      <c r="F51" s="341"/>
      <c r="G51" s="341"/>
      <c r="H51" s="341"/>
      <c r="I51" s="368"/>
    </row>
    <row r="52" spans="1:9" x14ac:dyDescent="0.2">
      <c r="A52" s="340" t="s">
        <v>203</v>
      </c>
      <c r="B52" s="341"/>
      <c r="C52" s="341"/>
      <c r="D52" s="341"/>
      <c r="E52" s="341"/>
      <c r="F52" s="341"/>
      <c r="G52" s="341"/>
      <c r="H52" s="341"/>
      <c r="I52" s="368"/>
    </row>
    <row r="53" spans="1:9" x14ac:dyDescent="0.2">
      <c r="A53" s="340"/>
      <c r="B53" s="341"/>
      <c r="C53" s="341"/>
      <c r="D53" s="341"/>
      <c r="E53" s="341"/>
      <c r="F53" s="341"/>
      <c r="G53" s="341"/>
      <c r="H53" s="341"/>
      <c r="I53" s="368"/>
    </row>
    <row r="54" spans="1:9" x14ac:dyDescent="0.2">
      <c r="A54" s="340" t="s">
        <v>204</v>
      </c>
      <c r="B54" s="341"/>
      <c r="C54" s="341"/>
      <c r="D54" s="341"/>
      <c r="E54" s="341"/>
      <c r="F54" s="341"/>
      <c r="G54" s="341"/>
      <c r="H54" s="341"/>
      <c r="I54" s="368"/>
    </row>
    <row r="55" spans="1:9" ht="13.5" thickBot="1" x14ac:dyDescent="0.25">
      <c r="A55" s="343" t="s">
        <v>205</v>
      </c>
      <c r="B55" s="344"/>
      <c r="C55" s="344"/>
      <c r="D55" s="344"/>
      <c r="E55" s="344"/>
      <c r="F55" s="344"/>
      <c r="G55" s="344"/>
      <c r="H55" s="344"/>
      <c r="I55" s="369"/>
    </row>
    <row r="56" spans="1:9" ht="13.5" thickTop="1" x14ac:dyDescent="0.2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showGridLines="0" workbookViewId="0"/>
  </sheetViews>
  <sheetFormatPr defaultRowHeight="12.75" x14ac:dyDescent="0.2"/>
  <cols>
    <col min="1" max="1" width="14.42578125" style="154" customWidth="1"/>
    <col min="2" max="4" width="9.140625" style="154"/>
    <col min="5" max="5" width="10.85546875" style="154" customWidth="1"/>
    <col min="6" max="6" width="1.85546875" style="154" customWidth="1"/>
    <col min="7" max="7" width="9" style="154" customWidth="1"/>
    <col min="8" max="16384" width="9.140625" style="154"/>
  </cols>
  <sheetData>
    <row r="1" spans="1:8" ht="13.5" thickBot="1" x14ac:dyDescent="0.25">
      <c r="A1" s="379" t="s">
        <v>206</v>
      </c>
    </row>
    <row r="2" spans="1:8" ht="13.5" thickTop="1" x14ac:dyDescent="0.2">
      <c r="A2" s="155" t="s">
        <v>163</v>
      </c>
      <c r="B2" s="156"/>
      <c r="C2" s="156"/>
      <c r="D2" s="156"/>
      <c r="E2" s="156"/>
      <c r="F2" s="156"/>
      <c r="G2" s="156"/>
      <c r="H2" s="157"/>
    </row>
    <row r="3" spans="1:8" ht="13.5" thickBot="1" x14ac:dyDescent="0.25">
      <c r="A3" s="158" t="s">
        <v>207</v>
      </c>
      <c r="B3" s="159"/>
      <c r="C3" s="159"/>
      <c r="D3" s="159"/>
      <c r="E3" s="159"/>
      <c r="F3" s="159"/>
      <c r="G3" s="159"/>
      <c r="H3" s="160"/>
    </row>
    <row r="4" spans="1:8" ht="3.75" customHeight="1" thickTop="1" thickBot="1" x14ac:dyDescent="0.25"/>
    <row r="5" spans="1:8" ht="31.5" customHeight="1" thickTop="1" x14ac:dyDescent="0.2">
      <c r="A5" s="161"/>
      <c r="B5" s="162" t="s">
        <v>165</v>
      </c>
      <c r="C5" s="162" t="s">
        <v>166</v>
      </c>
      <c r="D5" s="163" t="s">
        <v>167</v>
      </c>
      <c r="E5" s="162" t="s">
        <v>168</v>
      </c>
      <c r="F5" s="164"/>
      <c r="G5" s="163" t="s">
        <v>208</v>
      </c>
      <c r="H5" s="165"/>
    </row>
    <row r="6" spans="1:8" x14ac:dyDescent="0.2">
      <c r="A6" s="166" t="s">
        <v>170</v>
      </c>
      <c r="B6" s="167">
        <v>25</v>
      </c>
      <c r="C6" s="168">
        <v>440</v>
      </c>
      <c r="D6" s="168">
        <v>200</v>
      </c>
      <c r="E6" s="167">
        <v>50</v>
      </c>
      <c r="F6" s="169"/>
      <c r="G6" s="167">
        <v>200</v>
      </c>
      <c r="H6" s="170"/>
    </row>
    <row r="7" spans="1:8" x14ac:dyDescent="0.2">
      <c r="A7" s="166" t="s">
        <v>171</v>
      </c>
      <c r="B7" s="167">
        <v>20</v>
      </c>
      <c r="C7" s="168">
        <v>850</v>
      </c>
      <c r="D7" s="168">
        <v>325</v>
      </c>
      <c r="E7" s="167">
        <v>50</v>
      </c>
      <c r="F7" s="169"/>
      <c r="G7" s="167">
        <v>300</v>
      </c>
      <c r="H7" s="170"/>
    </row>
    <row r="8" spans="1:8" x14ac:dyDescent="0.2">
      <c r="A8" s="166" t="s">
        <v>172</v>
      </c>
      <c r="B8" s="167">
        <v>30</v>
      </c>
      <c r="C8" s="168">
        <v>1260</v>
      </c>
      <c r="D8" s="168">
        <v>400</v>
      </c>
      <c r="E8" s="167">
        <v>50</v>
      </c>
      <c r="F8" s="169"/>
      <c r="G8" s="167">
        <v>275</v>
      </c>
      <c r="H8" s="170"/>
    </row>
    <row r="9" spans="1:8" x14ac:dyDescent="0.2">
      <c r="A9" s="166" t="s">
        <v>173</v>
      </c>
      <c r="B9" s="167">
        <v>15</v>
      </c>
      <c r="C9" s="168">
        <v>950</v>
      </c>
      <c r="D9" s="168">
        <v>150</v>
      </c>
      <c r="E9" s="167">
        <v>50</v>
      </c>
      <c r="F9" s="169"/>
      <c r="G9" s="167">
        <v>400</v>
      </c>
      <c r="H9" s="170"/>
    </row>
    <row r="10" spans="1:8" ht="13.5" thickBot="1" x14ac:dyDescent="0.25">
      <c r="A10" s="171" t="s">
        <v>209</v>
      </c>
      <c r="B10" s="172">
        <v>50000</v>
      </c>
      <c r="C10" s="173" t="s">
        <v>101</v>
      </c>
      <c r="D10" s="174">
        <v>30000</v>
      </c>
      <c r="E10" s="172"/>
      <c r="F10" s="172"/>
      <c r="G10" s="172"/>
      <c r="H10" s="175"/>
    </row>
    <row r="11" spans="1:8" ht="3.75" customHeight="1" thickTop="1" thickBot="1" x14ac:dyDescent="0.25"/>
    <row r="12" spans="1:8" ht="13.5" thickTop="1" x14ac:dyDescent="0.2">
      <c r="A12" s="176" t="s">
        <v>174</v>
      </c>
      <c r="B12" s="164"/>
      <c r="C12" s="164"/>
      <c r="D12" s="164"/>
      <c r="E12" s="177" t="s">
        <v>210</v>
      </c>
      <c r="F12" s="164"/>
      <c r="G12" s="177" t="s">
        <v>211</v>
      </c>
      <c r="H12" s="165"/>
    </row>
    <row r="13" spans="1:8" ht="13.5" thickBot="1" x14ac:dyDescent="0.25">
      <c r="A13" s="178"/>
      <c r="B13" s="169"/>
      <c r="C13" s="179" t="s">
        <v>175</v>
      </c>
      <c r="D13" s="169"/>
      <c r="E13" s="180" t="s">
        <v>212</v>
      </c>
      <c r="F13" s="169"/>
      <c r="G13" s="180" t="s">
        <v>213</v>
      </c>
      <c r="H13" s="170"/>
    </row>
    <row r="14" spans="1:8" ht="13.5" thickTop="1" x14ac:dyDescent="0.2">
      <c r="A14" s="166" t="s">
        <v>170</v>
      </c>
      <c r="B14" s="181">
        <v>10</v>
      </c>
      <c r="C14" s="169">
        <f>(2*E6*D6/B6)^0.5</f>
        <v>28.284271247461902</v>
      </c>
      <c r="D14" s="169"/>
      <c r="E14" s="182">
        <f>B6*B14/2+E6*D6/B14</f>
        <v>1125</v>
      </c>
      <c r="F14" s="169"/>
      <c r="G14" s="169">
        <f>B14*C6/2</f>
        <v>2200</v>
      </c>
      <c r="H14" s="170"/>
    </row>
    <row r="15" spans="1:8" x14ac:dyDescent="0.2">
      <c r="A15" s="166" t="s">
        <v>171</v>
      </c>
      <c r="B15" s="183">
        <v>10</v>
      </c>
      <c r="C15" s="169">
        <f>(2*E7*D7/B7)^0.5</f>
        <v>40.311288741492746</v>
      </c>
      <c r="D15" s="169"/>
      <c r="E15" s="182">
        <f>B7*B15/2+E7*D7/B15</f>
        <v>1725</v>
      </c>
      <c r="F15" s="169"/>
      <c r="G15" s="169">
        <f>B15*C7/2</f>
        <v>4250</v>
      </c>
      <c r="H15" s="170"/>
    </row>
    <row r="16" spans="1:8" x14ac:dyDescent="0.2">
      <c r="A16" s="166" t="s">
        <v>172</v>
      </c>
      <c r="B16" s="183">
        <v>10</v>
      </c>
      <c r="C16" s="169">
        <f>(2*E8*D8/B8)^0.5</f>
        <v>36.514837167011073</v>
      </c>
      <c r="D16" s="169"/>
      <c r="E16" s="182">
        <f>B8*B16/2+E8*D8/B16</f>
        <v>2150</v>
      </c>
      <c r="F16" s="169"/>
      <c r="G16" s="169">
        <f>B16*C8/2</f>
        <v>6300</v>
      </c>
      <c r="H16" s="170"/>
    </row>
    <row r="17" spans="1:9" ht="13.5" thickBot="1" x14ac:dyDescent="0.25">
      <c r="A17" s="166" t="s">
        <v>173</v>
      </c>
      <c r="B17" s="184">
        <v>10</v>
      </c>
      <c r="C17" s="169">
        <f>(2*E9*D9/B9)^0.5</f>
        <v>31.622776601683793</v>
      </c>
      <c r="D17" s="169"/>
      <c r="E17" s="182">
        <f>B9*B17/2+E9*D9/B17</f>
        <v>825</v>
      </c>
      <c r="F17" s="169"/>
      <c r="G17" s="169">
        <f>B17*C9/2</f>
        <v>4750</v>
      </c>
      <c r="H17" s="170"/>
    </row>
    <row r="18" spans="1:9" ht="14.25" thickTop="1" thickBot="1" x14ac:dyDescent="0.25">
      <c r="A18" s="185" t="s">
        <v>214</v>
      </c>
      <c r="B18" s="186">
        <f>SUMPRODUCT(B14:B17,G6:G9)</f>
        <v>11750</v>
      </c>
      <c r="C18" s="172"/>
      <c r="D18" s="187" t="s">
        <v>35</v>
      </c>
      <c r="E18" s="188">
        <f>SUM(E14:E17)</f>
        <v>5825</v>
      </c>
      <c r="F18" s="172"/>
      <c r="G18" s="189">
        <f>SUM(G14:G17)</f>
        <v>17500</v>
      </c>
      <c r="H18" s="175"/>
    </row>
    <row r="19" spans="1:9" ht="13.5" thickTop="1" x14ac:dyDescent="0.2">
      <c r="A19" s="190"/>
    </row>
    <row r="20" spans="1:9" ht="13.5" thickBot="1" x14ac:dyDescent="0.25"/>
    <row r="21" spans="1:9" ht="13.5" thickTop="1" x14ac:dyDescent="0.2">
      <c r="A21" s="338" t="s">
        <v>49</v>
      </c>
      <c r="B21" s="339"/>
      <c r="C21" s="339"/>
      <c r="D21" s="339"/>
      <c r="E21" s="339"/>
      <c r="F21" s="339"/>
      <c r="G21" s="339"/>
      <c r="H21" s="339"/>
      <c r="I21" s="367"/>
    </row>
    <row r="22" spans="1:9" x14ac:dyDescent="0.2">
      <c r="A22" s="340" t="s">
        <v>215</v>
      </c>
      <c r="B22" s="341"/>
      <c r="C22" s="341"/>
      <c r="D22" s="341"/>
      <c r="E22" s="341"/>
      <c r="F22" s="341"/>
      <c r="G22" s="341"/>
      <c r="H22" s="341"/>
      <c r="I22" s="368"/>
    </row>
    <row r="23" spans="1:9" x14ac:dyDescent="0.2">
      <c r="A23" s="340" t="s">
        <v>216</v>
      </c>
      <c r="B23" s="341"/>
      <c r="C23" s="341"/>
      <c r="D23" s="341"/>
      <c r="E23" s="341"/>
      <c r="F23" s="341"/>
      <c r="G23" s="341"/>
      <c r="H23" s="341"/>
      <c r="I23" s="368"/>
    </row>
    <row r="24" spans="1:9" x14ac:dyDescent="0.2">
      <c r="A24" s="340" t="s">
        <v>217</v>
      </c>
      <c r="B24" s="341"/>
      <c r="C24" s="341"/>
      <c r="D24" s="341"/>
      <c r="E24" s="341"/>
      <c r="F24" s="341"/>
      <c r="G24" s="341"/>
      <c r="H24" s="341"/>
      <c r="I24" s="368"/>
    </row>
    <row r="25" spans="1:9" x14ac:dyDescent="0.2">
      <c r="A25" s="340" t="s">
        <v>218</v>
      </c>
      <c r="B25" s="341"/>
      <c r="C25" s="341"/>
      <c r="D25" s="341"/>
      <c r="E25" s="341"/>
      <c r="F25" s="341"/>
      <c r="G25" s="341"/>
      <c r="H25" s="341"/>
      <c r="I25" s="368"/>
    </row>
    <row r="26" spans="1:9" x14ac:dyDescent="0.2">
      <c r="A26" s="340"/>
      <c r="B26" s="341"/>
      <c r="C26" s="341"/>
      <c r="D26" s="341"/>
      <c r="E26" s="341"/>
      <c r="F26" s="341"/>
      <c r="G26" s="341"/>
      <c r="H26" s="341"/>
      <c r="I26" s="368"/>
    </row>
    <row r="27" spans="1:9" x14ac:dyDescent="0.2">
      <c r="A27" s="342" t="s">
        <v>56</v>
      </c>
      <c r="B27" s="341"/>
      <c r="C27" s="341"/>
      <c r="D27" s="341"/>
      <c r="E27" s="341"/>
      <c r="F27" s="341"/>
      <c r="G27" s="341"/>
      <c r="H27" s="341"/>
      <c r="I27" s="368"/>
    </row>
    <row r="28" spans="1:9" x14ac:dyDescent="0.2">
      <c r="A28" s="340" t="s">
        <v>219</v>
      </c>
      <c r="B28" s="341"/>
      <c r="C28" s="341"/>
      <c r="D28" s="341"/>
      <c r="E28" s="341"/>
      <c r="F28" s="341"/>
      <c r="G28" s="341"/>
      <c r="H28" s="341"/>
      <c r="I28" s="368"/>
    </row>
    <row r="29" spans="1:9" x14ac:dyDescent="0.2">
      <c r="A29" s="340" t="s">
        <v>220</v>
      </c>
      <c r="B29" s="341"/>
      <c r="C29" s="341"/>
      <c r="D29" s="341"/>
      <c r="E29" s="341"/>
      <c r="F29" s="341"/>
      <c r="G29" s="341"/>
      <c r="H29" s="341"/>
      <c r="I29" s="368"/>
    </row>
    <row r="30" spans="1:9" x14ac:dyDescent="0.2">
      <c r="A30" s="340"/>
      <c r="B30" s="341" t="s">
        <v>221</v>
      </c>
      <c r="C30" s="341"/>
      <c r="D30" s="341"/>
      <c r="E30" s="341"/>
      <c r="F30" s="341"/>
      <c r="G30" s="341"/>
      <c r="H30" s="341"/>
      <c r="I30" s="368"/>
    </row>
    <row r="31" spans="1:9" x14ac:dyDescent="0.2">
      <c r="A31" s="340"/>
      <c r="B31" s="341" t="s">
        <v>222</v>
      </c>
      <c r="C31" s="341"/>
      <c r="D31" s="341"/>
      <c r="E31" s="341"/>
      <c r="F31" s="341"/>
      <c r="G31" s="341"/>
      <c r="H31" s="341"/>
      <c r="I31" s="368"/>
    </row>
    <row r="32" spans="1:9" x14ac:dyDescent="0.2">
      <c r="A32" s="340" t="s">
        <v>223</v>
      </c>
      <c r="B32" s="341"/>
      <c r="C32" s="341"/>
      <c r="D32" s="341"/>
      <c r="E32" s="341"/>
      <c r="F32" s="341"/>
      <c r="G32" s="341"/>
      <c r="H32" s="341"/>
      <c r="I32" s="368"/>
    </row>
    <row r="33" spans="1:9" x14ac:dyDescent="0.2">
      <c r="A33" s="340"/>
      <c r="B33" s="341" t="s">
        <v>224</v>
      </c>
      <c r="C33" s="341"/>
      <c r="D33" s="341"/>
      <c r="E33" s="341"/>
      <c r="F33" s="341"/>
      <c r="G33" s="341"/>
      <c r="H33" s="341"/>
      <c r="I33" s="368"/>
    </row>
    <row r="34" spans="1:9" x14ac:dyDescent="0.2">
      <c r="A34" s="340"/>
      <c r="B34" s="341"/>
      <c r="C34" s="341"/>
      <c r="D34" s="341"/>
      <c r="E34" s="341"/>
      <c r="F34" s="341"/>
      <c r="G34" s="341"/>
      <c r="H34" s="341"/>
      <c r="I34" s="368"/>
    </row>
    <row r="35" spans="1:9" x14ac:dyDescent="0.2">
      <c r="A35" s="342" t="s">
        <v>71</v>
      </c>
      <c r="B35" s="341"/>
      <c r="C35" s="341"/>
      <c r="D35" s="341"/>
      <c r="E35" s="341"/>
      <c r="F35" s="341"/>
      <c r="G35" s="341"/>
      <c r="H35" s="341"/>
      <c r="I35" s="368"/>
    </row>
    <row r="36" spans="1:9" x14ac:dyDescent="0.2">
      <c r="A36" s="340" t="s">
        <v>225</v>
      </c>
      <c r="B36" s="341"/>
      <c r="C36" s="341"/>
      <c r="D36" s="341"/>
      <c r="E36" s="341"/>
      <c r="F36" s="341"/>
      <c r="G36" s="341"/>
      <c r="H36" s="341"/>
      <c r="I36" s="368"/>
    </row>
    <row r="37" spans="1:9" x14ac:dyDescent="0.2">
      <c r="A37" s="340" t="s">
        <v>226</v>
      </c>
      <c r="B37" s="341"/>
      <c r="C37" s="341"/>
      <c r="D37" s="341"/>
      <c r="E37" s="341"/>
      <c r="F37" s="341"/>
      <c r="G37" s="341"/>
      <c r="H37" s="341"/>
      <c r="I37" s="368"/>
    </row>
    <row r="38" spans="1:9" x14ac:dyDescent="0.2">
      <c r="A38" s="340"/>
      <c r="B38" s="341"/>
      <c r="C38" s="341"/>
      <c r="D38" s="341"/>
      <c r="E38" s="341"/>
      <c r="F38" s="341"/>
      <c r="G38" s="341"/>
      <c r="H38" s="341"/>
      <c r="I38" s="368"/>
    </row>
    <row r="39" spans="1:9" x14ac:dyDescent="0.2">
      <c r="A39" s="340" t="s">
        <v>227</v>
      </c>
      <c r="B39" s="341"/>
      <c r="C39" s="341"/>
      <c r="D39" s="341"/>
      <c r="E39" s="341"/>
      <c r="F39" s="341"/>
      <c r="G39" s="341"/>
      <c r="H39" s="341"/>
      <c r="I39" s="368"/>
    </row>
    <row r="40" spans="1:9" x14ac:dyDescent="0.2">
      <c r="A40" s="340" t="s">
        <v>228</v>
      </c>
      <c r="B40" s="341"/>
      <c r="C40" s="341"/>
      <c r="D40" s="341"/>
      <c r="E40" s="341"/>
      <c r="F40" s="341"/>
      <c r="G40" s="341"/>
      <c r="H40" s="341"/>
      <c r="I40" s="368"/>
    </row>
    <row r="41" spans="1:9" x14ac:dyDescent="0.2">
      <c r="A41" s="340" t="s">
        <v>229</v>
      </c>
      <c r="B41" s="341"/>
      <c r="C41" s="341"/>
      <c r="D41" s="341"/>
      <c r="E41" s="341"/>
      <c r="F41" s="341"/>
      <c r="G41" s="341"/>
      <c r="H41" s="341"/>
      <c r="I41" s="368"/>
    </row>
    <row r="42" spans="1:9" x14ac:dyDescent="0.2">
      <c r="A42" s="340" t="s">
        <v>230</v>
      </c>
      <c r="B42" s="341"/>
      <c r="C42" s="341"/>
      <c r="D42" s="341"/>
      <c r="E42" s="341"/>
      <c r="F42" s="341"/>
      <c r="G42" s="341"/>
      <c r="H42" s="341"/>
      <c r="I42" s="368"/>
    </row>
    <row r="43" spans="1:9" ht="13.5" thickBot="1" x14ac:dyDescent="0.25">
      <c r="A43" s="343" t="s">
        <v>231</v>
      </c>
      <c r="B43" s="344"/>
      <c r="C43" s="344"/>
      <c r="D43" s="344"/>
      <c r="E43" s="344"/>
      <c r="F43" s="344"/>
      <c r="G43" s="344"/>
      <c r="H43" s="344"/>
      <c r="I43" s="369"/>
    </row>
    <row r="44" spans="1:9" ht="13.5" thickTop="1" x14ac:dyDescent="0.2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showGridLines="0" workbookViewId="0"/>
  </sheetViews>
  <sheetFormatPr defaultRowHeight="12.75" x14ac:dyDescent="0.2"/>
  <cols>
    <col min="1" max="1" width="17" style="57" customWidth="1"/>
    <col min="2" max="16384" width="9.140625" style="57"/>
  </cols>
  <sheetData>
    <row r="1" spans="1:8" ht="13.5" thickBot="1" x14ac:dyDescent="0.25">
      <c r="A1" s="56" t="s">
        <v>232</v>
      </c>
    </row>
    <row r="2" spans="1:8" ht="13.5" thickTop="1" x14ac:dyDescent="0.2">
      <c r="A2" s="58" t="s">
        <v>233</v>
      </c>
      <c r="B2" s="59"/>
      <c r="C2" s="59"/>
      <c r="D2" s="59"/>
      <c r="E2" s="59"/>
      <c r="F2" s="59"/>
      <c r="G2" s="60"/>
      <c r="H2" s="61"/>
    </row>
    <row r="3" spans="1:8" x14ac:dyDescent="0.2">
      <c r="A3" s="62" t="s">
        <v>234</v>
      </c>
      <c r="B3" s="63"/>
      <c r="C3" s="63"/>
      <c r="D3" s="63"/>
      <c r="E3" s="63"/>
      <c r="F3" s="63"/>
      <c r="G3" s="64"/>
      <c r="H3" s="61"/>
    </row>
    <row r="4" spans="1:8" ht="13.5" thickBot="1" x14ac:dyDescent="0.25">
      <c r="A4" s="65" t="s">
        <v>235</v>
      </c>
      <c r="B4" s="66"/>
      <c r="C4" s="66"/>
      <c r="D4" s="66"/>
      <c r="E4" s="67">
        <v>0.06</v>
      </c>
      <c r="F4" s="66"/>
      <c r="G4" s="68"/>
      <c r="H4" s="61"/>
    </row>
    <row r="5" spans="1:8" ht="4.5" customHeight="1" thickTop="1" thickBot="1" x14ac:dyDescent="0.25">
      <c r="A5" s="69"/>
      <c r="B5" s="70"/>
      <c r="C5" s="70"/>
      <c r="D5" s="70"/>
      <c r="E5" s="70"/>
      <c r="F5" s="70"/>
      <c r="G5" s="70"/>
      <c r="H5" s="70"/>
    </row>
    <row r="6" spans="1:8" ht="13.5" thickTop="1" x14ac:dyDescent="0.2">
      <c r="A6" s="71" t="s">
        <v>236</v>
      </c>
      <c r="B6" s="72"/>
      <c r="C6" s="72"/>
      <c r="D6" s="72"/>
      <c r="E6" s="72"/>
      <c r="F6" s="72"/>
      <c r="G6" s="73"/>
      <c r="H6" s="70"/>
    </row>
    <row r="7" spans="1:8" x14ac:dyDescent="0.2">
      <c r="A7" s="74"/>
      <c r="B7" s="75" t="s">
        <v>237</v>
      </c>
      <c r="C7" s="75" t="s">
        <v>238</v>
      </c>
      <c r="D7" s="75" t="s">
        <v>239</v>
      </c>
      <c r="E7" s="75" t="s">
        <v>240</v>
      </c>
      <c r="F7" s="75" t="s">
        <v>241</v>
      </c>
      <c r="G7" s="76" t="s">
        <v>242</v>
      </c>
      <c r="H7" s="70"/>
    </row>
    <row r="8" spans="1:8" ht="13.5" thickBot="1" x14ac:dyDescent="0.25">
      <c r="A8" s="77" t="s">
        <v>243</v>
      </c>
      <c r="B8" s="78">
        <v>325000</v>
      </c>
      <c r="C8" s="78">
        <v>475000</v>
      </c>
      <c r="D8" s="78">
        <v>300000</v>
      </c>
      <c r="E8" s="78">
        <v>275000</v>
      </c>
      <c r="F8" s="78">
        <v>385000</v>
      </c>
      <c r="G8" s="79">
        <v>350000</v>
      </c>
      <c r="H8" s="70"/>
    </row>
    <row r="9" spans="1:8" ht="4.5" customHeight="1" thickTop="1" thickBot="1" x14ac:dyDescent="0.25">
      <c r="A9" s="80"/>
    </row>
    <row r="10" spans="1:8" ht="13.5" thickTop="1" x14ac:dyDescent="0.2">
      <c r="A10" s="81" t="s">
        <v>244</v>
      </c>
      <c r="B10" s="72"/>
      <c r="C10" s="72"/>
      <c r="D10" s="72"/>
      <c r="E10" s="72"/>
      <c r="F10" s="72"/>
      <c r="G10" s="73"/>
    </row>
    <row r="11" spans="1:8" x14ac:dyDescent="0.2">
      <c r="A11" s="82"/>
      <c r="B11" s="75" t="s">
        <v>245</v>
      </c>
      <c r="C11" s="75" t="s">
        <v>246</v>
      </c>
      <c r="D11" s="75" t="s">
        <v>247</v>
      </c>
      <c r="E11" s="83" t="s">
        <v>248</v>
      </c>
      <c r="F11" s="75" t="s">
        <v>249</v>
      </c>
      <c r="G11" s="76" t="s">
        <v>250</v>
      </c>
    </row>
    <row r="12" spans="1:8" ht="13.5" thickBot="1" x14ac:dyDescent="0.25">
      <c r="A12" s="84" t="s">
        <v>251</v>
      </c>
      <c r="B12" s="78">
        <v>55000</v>
      </c>
      <c r="C12" s="78">
        <v>50000</v>
      </c>
      <c r="D12" s="78">
        <v>60000</v>
      </c>
      <c r="E12" s="78">
        <v>53000</v>
      </c>
      <c r="F12" s="78">
        <v>58000</v>
      </c>
      <c r="G12" s="79">
        <v>55000</v>
      </c>
    </row>
    <row r="13" spans="1:8" ht="4.5" customHeight="1" thickTop="1" thickBot="1" x14ac:dyDescent="0.25"/>
    <row r="14" spans="1:8" ht="13.5" thickTop="1" x14ac:dyDescent="0.2">
      <c r="A14" s="85" t="s">
        <v>252</v>
      </c>
      <c r="B14" s="72"/>
      <c r="C14" s="72"/>
      <c r="D14" s="72"/>
      <c r="E14" s="72"/>
      <c r="F14" s="72"/>
      <c r="G14" s="73"/>
    </row>
    <row r="15" spans="1:8" x14ac:dyDescent="0.2">
      <c r="A15" s="82"/>
      <c r="B15" s="75" t="s">
        <v>245</v>
      </c>
      <c r="C15" s="75" t="s">
        <v>246</v>
      </c>
      <c r="D15" s="75" t="s">
        <v>247</v>
      </c>
      <c r="E15" s="83" t="s">
        <v>248</v>
      </c>
      <c r="F15" s="75" t="s">
        <v>249</v>
      </c>
      <c r="G15" s="76" t="s">
        <v>250</v>
      </c>
    </row>
    <row r="16" spans="1:8" x14ac:dyDescent="0.2">
      <c r="A16" s="86" t="s">
        <v>237</v>
      </c>
      <c r="B16" s="87">
        <v>2</v>
      </c>
      <c r="C16" s="87">
        <v>5</v>
      </c>
      <c r="D16" s="87">
        <v>5</v>
      </c>
      <c r="E16" s="87">
        <v>4</v>
      </c>
      <c r="F16" s="87">
        <v>6</v>
      </c>
      <c r="G16" s="88">
        <v>8</v>
      </c>
    </row>
    <row r="17" spans="1:8" x14ac:dyDescent="0.2">
      <c r="A17" s="86" t="s">
        <v>238</v>
      </c>
      <c r="B17" s="87">
        <v>4</v>
      </c>
      <c r="C17" s="87">
        <v>2</v>
      </c>
      <c r="D17" s="87">
        <v>4</v>
      </c>
      <c r="E17" s="87">
        <v>6</v>
      </c>
      <c r="F17" s="87">
        <v>6</v>
      </c>
      <c r="G17" s="88">
        <v>6</v>
      </c>
    </row>
    <row r="18" spans="1:8" x14ac:dyDescent="0.2">
      <c r="A18" s="86" t="s">
        <v>239</v>
      </c>
      <c r="B18" s="87">
        <v>5</v>
      </c>
      <c r="C18" s="87">
        <v>5</v>
      </c>
      <c r="D18" s="87">
        <v>2</v>
      </c>
      <c r="E18" s="87">
        <v>8</v>
      </c>
      <c r="F18" s="87">
        <v>7</v>
      </c>
      <c r="G18" s="88">
        <v>5</v>
      </c>
    </row>
    <row r="19" spans="1:8" x14ac:dyDescent="0.2">
      <c r="A19" s="86" t="s">
        <v>240</v>
      </c>
      <c r="B19" s="87">
        <v>4</v>
      </c>
      <c r="C19" s="87">
        <v>6</v>
      </c>
      <c r="D19" s="87">
        <v>8</v>
      </c>
      <c r="E19" s="87">
        <v>2</v>
      </c>
      <c r="F19" s="87">
        <v>4</v>
      </c>
      <c r="G19" s="88">
        <v>5</v>
      </c>
    </row>
    <row r="20" spans="1:8" x14ac:dyDescent="0.2">
      <c r="A20" s="86" t="s">
        <v>241</v>
      </c>
      <c r="B20" s="87">
        <v>6</v>
      </c>
      <c r="C20" s="87">
        <v>6</v>
      </c>
      <c r="D20" s="87">
        <v>6</v>
      </c>
      <c r="E20" s="87">
        <v>4</v>
      </c>
      <c r="F20" s="87">
        <v>2</v>
      </c>
      <c r="G20" s="88">
        <v>5</v>
      </c>
    </row>
    <row r="21" spans="1:8" ht="13.5" thickBot="1" x14ac:dyDescent="0.25">
      <c r="A21" s="89" t="s">
        <v>242</v>
      </c>
      <c r="B21" s="90">
        <v>8</v>
      </c>
      <c r="C21" s="90">
        <v>8</v>
      </c>
      <c r="D21" s="90">
        <v>5</v>
      </c>
      <c r="E21" s="90">
        <v>5</v>
      </c>
      <c r="F21" s="90">
        <v>5</v>
      </c>
      <c r="G21" s="91">
        <v>2</v>
      </c>
    </row>
    <row r="22" spans="1:8" ht="3.75" customHeight="1" thickTop="1" thickBot="1" x14ac:dyDescent="0.25"/>
    <row r="23" spans="1:8" ht="13.5" thickTop="1" x14ac:dyDescent="0.2">
      <c r="A23" s="85" t="s">
        <v>253</v>
      </c>
      <c r="B23" s="72"/>
      <c r="C23" s="72"/>
      <c r="D23" s="72"/>
      <c r="E23" s="72"/>
      <c r="F23" s="72"/>
      <c r="G23" s="72"/>
      <c r="H23" s="73"/>
    </row>
    <row r="24" spans="1:8" ht="13.5" thickBot="1" x14ac:dyDescent="0.25">
      <c r="A24" s="82"/>
      <c r="B24" s="75" t="s">
        <v>245</v>
      </c>
      <c r="C24" s="75" t="s">
        <v>246</v>
      </c>
      <c r="D24" s="75" t="s">
        <v>247</v>
      </c>
      <c r="E24" s="83" t="s">
        <v>248</v>
      </c>
      <c r="F24" s="75" t="s">
        <v>249</v>
      </c>
      <c r="G24" s="75" t="s">
        <v>250</v>
      </c>
      <c r="H24" s="76" t="s">
        <v>35</v>
      </c>
    </row>
    <row r="25" spans="1:8" ht="13.5" thickTop="1" x14ac:dyDescent="0.2">
      <c r="A25" s="86" t="s">
        <v>237</v>
      </c>
      <c r="B25" s="92">
        <v>0</v>
      </c>
      <c r="C25" s="93">
        <v>0</v>
      </c>
      <c r="D25" s="93">
        <v>0</v>
      </c>
      <c r="E25" s="93">
        <v>0</v>
      </c>
      <c r="F25" s="93">
        <v>0</v>
      </c>
      <c r="G25" s="94">
        <v>0</v>
      </c>
      <c r="H25" s="95">
        <f t="shared" ref="H25:H30" si="0">SUM(B25:G25)</f>
        <v>0</v>
      </c>
    </row>
    <row r="26" spans="1:8" x14ac:dyDescent="0.2">
      <c r="A26" s="86" t="s">
        <v>238</v>
      </c>
      <c r="B26" s="96">
        <v>0</v>
      </c>
      <c r="C26" s="87">
        <v>0</v>
      </c>
      <c r="D26" s="87">
        <v>0</v>
      </c>
      <c r="E26" s="87">
        <v>0</v>
      </c>
      <c r="F26" s="87">
        <v>0</v>
      </c>
      <c r="G26" s="97">
        <v>0</v>
      </c>
      <c r="H26" s="98">
        <f t="shared" si="0"/>
        <v>0</v>
      </c>
    </row>
    <row r="27" spans="1:8" x14ac:dyDescent="0.2">
      <c r="A27" s="86" t="s">
        <v>239</v>
      </c>
      <c r="B27" s="96">
        <v>0</v>
      </c>
      <c r="C27" s="87">
        <v>0</v>
      </c>
      <c r="D27" s="87">
        <v>0</v>
      </c>
      <c r="E27" s="87">
        <v>0</v>
      </c>
      <c r="F27" s="87">
        <v>0</v>
      </c>
      <c r="G27" s="97">
        <v>0</v>
      </c>
      <c r="H27" s="98">
        <f t="shared" si="0"/>
        <v>0</v>
      </c>
    </row>
    <row r="28" spans="1:8" x14ac:dyDescent="0.2">
      <c r="A28" s="86" t="s">
        <v>240</v>
      </c>
      <c r="B28" s="96">
        <v>0</v>
      </c>
      <c r="C28" s="87">
        <v>0</v>
      </c>
      <c r="D28" s="87">
        <v>0</v>
      </c>
      <c r="E28" s="87">
        <v>0</v>
      </c>
      <c r="F28" s="87">
        <v>0</v>
      </c>
      <c r="G28" s="97">
        <v>0</v>
      </c>
      <c r="H28" s="98">
        <f t="shared" si="0"/>
        <v>0</v>
      </c>
    </row>
    <row r="29" spans="1:8" x14ac:dyDescent="0.2">
      <c r="A29" s="86" t="s">
        <v>241</v>
      </c>
      <c r="B29" s="96">
        <v>0</v>
      </c>
      <c r="C29" s="87">
        <v>0</v>
      </c>
      <c r="D29" s="87">
        <v>0</v>
      </c>
      <c r="E29" s="87">
        <v>0</v>
      </c>
      <c r="F29" s="87">
        <v>0</v>
      </c>
      <c r="G29" s="97">
        <v>0</v>
      </c>
      <c r="H29" s="98">
        <f t="shared" si="0"/>
        <v>0</v>
      </c>
    </row>
    <row r="30" spans="1:8" ht="13.5" thickBot="1" x14ac:dyDescent="0.25">
      <c r="A30" s="86" t="s">
        <v>242</v>
      </c>
      <c r="B30" s="99">
        <v>0</v>
      </c>
      <c r="C30" s="100">
        <v>0</v>
      </c>
      <c r="D30" s="100">
        <v>0</v>
      </c>
      <c r="E30" s="100">
        <v>0</v>
      </c>
      <c r="F30" s="100">
        <v>0</v>
      </c>
      <c r="G30" s="101">
        <v>0</v>
      </c>
      <c r="H30" s="102">
        <f t="shared" si="0"/>
        <v>0</v>
      </c>
    </row>
    <row r="31" spans="1:8" ht="14.25" thickTop="1" thickBot="1" x14ac:dyDescent="0.25">
      <c r="A31" s="82"/>
      <c r="B31" s="70"/>
      <c r="C31" s="70"/>
      <c r="D31" s="70"/>
      <c r="E31" s="70"/>
      <c r="F31" s="70"/>
      <c r="G31" s="70"/>
      <c r="H31" s="103"/>
    </row>
    <row r="32" spans="1:8" ht="14.25" thickTop="1" thickBot="1" x14ac:dyDescent="0.25">
      <c r="A32" s="104" t="s">
        <v>254</v>
      </c>
      <c r="B32" s="105">
        <v>0</v>
      </c>
      <c r="C32" s="106">
        <v>0</v>
      </c>
      <c r="D32" s="106">
        <v>0</v>
      </c>
      <c r="E32" s="106">
        <v>0</v>
      </c>
      <c r="F32" s="106">
        <v>0</v>
      </c>
      <c r="G32" s="107">
        <v>0</v>
      </c>
      <c r="H32" s="108"/>
    </row>
    <row r="33" spans="1:8" ht="4.5" customHeight="1" thickTop="1" thickBot="1" x14ac:dyDescent="0.25"/>
    <row r="34" spans="1:8" ht="13.5" thickTop="1" x14ac:dyDescent="0.2">
      <c r="A34" s="81" t="s">
        <v>255</v>
      </c>
      <c r="B34" s="109" t="s">
        <v>245</v>
      </c>
      <c r="C34" s="109" t="s">
        <v>246</v>
      </c>
      <c r="D34" s="109" t="s">
        <v>247</v>
      </c>
      <c r="E34" s="110" t="s">
        <v>248</v>
      </c>
      <c r="F34" s="109" t="s">
        <v>249</v>
      </c>
      <c r="G34" s="111" t="s">
        <v>250</v>
      </c>
    </row>
    <row r="35" spans="1:8" x14ac:dyDescent="0.2">
      <c r="A35" s="86" t="s">
        <v>237</v>
      </c>
      <c r="B35" s="112">
        <f t="shared" ref="B35:G35" si="1">$B$8*B16*B25*$E$4</f>
        <v>0</v>
      </c>
      <c r="C35" s="112">
        <f t="shared" si="1"/>
        <v>0</v>
      </c>
      <c r="D35" s="112">
        <f t="shared" si="1"/>
        <v>0</v>
      </c>
      <c r="E35" s="112">
        <f t="shared" si="1"/>
        <v>0</v>
      </c>
      <c r="F35" s="112">
        <f t="shared" si="1"/>
        <v>0</v>
      </c>
      <c r="G35" s="113">
        <f t="shared" si="1"/>
        <v>0</v>
      </c>
      <c r="H35" s="114"/>
    </row>
    <row r="36" spans="1:8" x14ac:dyDescent="0.2">
      <c r="A36" s="86" t="s">
        <v>238</v>
      </c>
      <c r="B36" s="112">
        <f t="shared" ref="B36:G36" si="2">$C$8*B17*B26*$E$4</f>
        <v>0</v>
      </c>
      <c r="C36" s="112">
        <f t="shared" si="2"/>
        <v>0</v>
      </c>
      <c r="D36" s="112">
        <f t="shared" si="2"/>
        <v>0</v>
      </c>
      <c r="E36" s="112">
        <f t="shared" si="2"/>
        <v>0</v>
      </c>
      <c r="F36" s="112">
        <f t="shared" si="2"/>
        <v>0</v>
      </c>
      <c r="G36" s="113">
        <f t="shared" si="2"/>
        <v>0</v>
      </c>
    </row>
    <row r="37" spans="1:8" x14ac:dyDescent="0.2">
      <c r="A37" s="86" t="s">
        <v>239</v>
      </c>
      <c r="B37" s="112">
        <f t="shared" ref="B37:G37" si="3">$D$8*B18*B27*$E$4</f>
        <v>0</v>
      </c>
      <c r="C37" s="112">
        <f t="shared" si="3"/>
        <v>0</v>
      </c>
      <c r="D37" s="112">
        <f t="shared" si="3"/>
        <v>0</v>
      </c>
      <c r="E37" s="112">
        <f t="shared" si="3"/>
        <v>0</v>
      </c>
      <c r="F37" s="112">
        <f t="shared" si="3"/>
        <v>0</v>
      </c>
      <c r="G37" s="113">
        <f t="shared" si="3"/>
        <v>0</v>
      </c>
    </row>
    <row r="38" spans="1:8" x14ac:dyDescent="0.2">
      <c r="A38" s="86" t="s">
        <v>240</v>
      </c>
      <c r="B38" s="112">
        <f t="shared" ref="B38:G38" si="4">$E$8*B19*B28*$E$4</f>
        <v>0</v>
      </c>
      <c r="C38" s="112">
        <f t="shared" si="4"/>
        <v>0</v>
      </c>
      <c r="D38" s="112">
        <f t="shared" si="4"/>
        <v>0</v>
      </c>
      <c r="E38" s="112">
        <f t="shared" si="4"/>
        <v>0</v>
      </c>
      <c r="F38" s="112">
        <f t="shared" si="4"/>
        <v>0</v>
      </c>
      <c r="G38" s="113">
        <f t="shared" si="4"/>
        <v>0</v>
      </c>
      <c r="H38" s="114"/>
    </row>
    <row r="39" spans="1:8" x14ac:dyDescent="0.2">
      <c r="A39" s="86" t="s">
        <v>241</v>
      </c>
      <c r="B39" s="112">
        <f>$F$8*B20*B29*$E$4</f>
        <v>0</v>
      </c>
      <c r="C39" s="112">
        <f>$F$8*C20*C29*$E$4</f>
        <v>0</v>
      </c>
      <c r="D39" s="112">
        <f>$F$8*D20*D29*$E$4</f>
        <v>0</v>
      </c>
      <c r="E39" s="112">
        <f>$F$8*E20*E29*$E$4</f>
        <v>0</v>
      </c>
      <c r="F39" s="112">
        <v>0</v>
      </c>
      <c r="G39" s="113">
        <f>$F$8*G20*G29*$E$4</f>
        <v>0</v>
      </c>
    </row>
    <row r="40" spans="1:8" ht="13.5" thickBot="1" x14ac:dyDescent="0.25">
      <c r="A40" s="89" t="s">
        <v>242</v>
      </c>
      <c r="B40" s="78">
        <f t="shared" ref="B40:G40" si="5">$G$8*B21*B30*$E$4</f>
        <v>0</v>
      </c>
      <c r="C40" s="78">
        <f t="shared" si="5"/>
        <v>0</v>
      </c>
      <c r="D40" s="78">
        <f t="shared" si="5"/>
        <v>0</v>
      </c>
      <c r="E40" s="78">
        <f t="shared" si="5"/>
        <v>0</v>
      </c>
      <c r="F40" s="78">
        <f t="shared" si="5"/>
        <v>0</v>
      </c>
      <c r="G40" s="79">
        <f t="shared" si="5"/>
        <v>0</v>
      </c>
    </row>
    <row r="41" spans="1:8" ht="4.5" customHeight="1" thickTop="1" x14ac:dyDescent="0.2"/>
    <row r="42" spans="1:8" x14ac:dyDescent="0.2">
      <c r="E42" s="115" t="s">
        <v>256</v>
      </c>
      <c r="G42" s="114">
        <f>SUM(B35:G40)</f>
        <v>0</v>
      </c>
    </row>
    <row r="43" spans="1:8" ht="13.5" thickBot="1" x14ac:dyDescent="0.25">
      <c r="E43" s="115" t="s">
        <v>257</v>
      </c>
      <c r="G43" s="114">
        <f>SUMPRODUCT(B12:G12,B32:G32)</f>
        <v>0</v>
      </c>
    </row>
    <row r="44" spans="1:8" ht="14.25" thickTop="1" thickBot="1" x14ac:dyDescent="0.25">
      <c r="E44" s="115" t="s">
        <v>258</v>
      </c>
      <c r="G44" s="116">
        <f>SUM(G42:G43)</f>
        <v>0</v>
      </c>
    </row>
    <row r="45" spans="1:8" ht="13.5" thickTop="1" x14ac:dyDescent="0.2"/>
    <row r="46" spans="1:8" ht="13.5" thickBot="1" x14ac:dyDescent="0.25"/>
    <row r="47" spans="1:8" ht="13.5" thickTop="1" x14ac:dyDescent="0.2">
      <c r="A47" s="388" t="s">
        <v>49</v>
      </c>
      <c r="B47" s="381"/>
      <c r="C47" s="381"/>
      <c r="D47" s="381"/>
      <c r="E47" s="381"/>
      <c r="F47" s="381"/>
      <c r="G47" s="381"/>
      <c r="H47" s="382"/>
    </row>
    <row r="48" spans="1:8" x14ac:dyDescent="0.2">
      <c r="A48" s="383" t="s">
        <v>259</v>
      </c>
      <c r="B48" s="380"/>
      <c r="C48" s="380"/>
      <c r="D48" s="380"/>
      <c r="E48" s="380"/>
      <c r="F48" s="380"/>
      <c r="G48" s="380"/>
      <c r="H48" s="384"/>
    </row>
    <row r="49" spans="1:8" x14ac:dyDescent="0.2">
      <c r="A49" s="383" t="s">
        <v>260</v>
      </c>
      <c r="B49" s="380"/>
      <c r="C49" s="380"/>
      <c r="D49" s="380"/>
      <c r="E49" s="380"/>
      <c r="F49" s="380"/>
      <c r="G49" s="380"/>
      <c r="H49" s="384"/>
    </row>
    <row r="50" spans="1:8" x14ac:dyDescent="0.2">
      <c r="A50" s="383" t="s">
        <v>261</v>
      </c>
      <c r="B50" s="380"/>
      <c r="C50" s="380"/>
      <c r="D50" s="380"/>
      <c r="E50" s="380"/>
      <c r="F50" s="380"/>
      <c r="G50" s="380"/>
      <c r="H50" s="384"/>
    </row>
    <row r="51" spans="1:8" x14ac:dyDescent="0.2">
      <c r="A51" s="383" t="s">
        <v>262</v>
      </c>
      <c r="B51" s="380"/>
      <c r="C51" s="380"/>
      <c r="D51" s="380"/>
      <c r="E51" s="380"/>
      <c r="F51" s="380"/>
      <c r="G51" s="380"/>
      <c r="H51" s="384"/>
    </row>
    <row r="52" spans="1:8" x14ac:dyDescent="0.2">
      <c r="A52" s="383"/>
      <c r="B52" s="380"/>
      <c r="C52" s="380"/>
      <c r="D52" s="380"/>
      <c r="E52" s="380"/>
      <c r="F52" s="380"/>
      <c r="G52" s="380"/>
      <c r="H52" s="384"/>
    </row>
    <row r="53" spans="1:8" x14ac:dyDescent="0.2">
      <c r="A53" s="389" t="s">
        <v>56</v>
      </c>
      <c r="B53" s="380"/>
      <c r="C53" s="380"/>
      <c r="D53" s="380"/>
      <c r="E53" s="380"/>
      <c r="F53" s="380"/>
      <c r="G53" s="380"/>
      <c r="H53" s="384"/>
    </row>
    <row r="54" spans="1:8" x14ac:dyDescent="0.2">
      <c r="A54" s="383" t="s">
        <v>263</v>
      </c>
      <c r="B54" s="380"/>
      <c r="C54" s="380"/>
      <c r="D54" s="380"/>
      <c r="E54" s="380"/>
      <c r="F54" s="380"/>
      <c r="G54" s="380"/>
      <c r="H54" s="384"/>
    </row>
    <row r="55" spans="1:8" x14ac:dyDescent="0.2">
      <c r="A55" s="383" t="s">
        <v>264</v>
      </c>
      <c r="B55" s="380"/>
      <c r="C55" s="380"/>
      <c r="D55" s="380"/>
      <c r="E55" s="380"/>
      <c r="F55" s="380"/>
      <c r="G55" s="380"/>
      <c r="H55" s="384"/>
    </row>
    <row r="56" spans="1:8" x14ac:dyDescent="0.2">
      <c r="A56" s="383" t="s">
        <v>265</v>
      </c>
      <c r="B56" s="380"/>
      <c r="C56" s="380"/>
      <c r="D56" s="380"/>
      <c r="E56" s="380"/>
      <c r="F56" s="380"/>
      <c r="G56" s="380"/>
      <c r="H56" s="384"/>
    </row>
    <row r="57" spans="1:8" x14ac:dyDescent="0.2">
      <c r="A57" s="383" t="s">
        <v>266</v>
      </c>
      <c r="B57" s="380"/>
      <c r="C57" s="380"/>
      <c r="D57" s="380"/>
      <c r="E57" s="380"/>
      <c r="F57" s="380"/>
      <c r="G57" s="380"/>
      <c r="H57" s="384"/>
    </row>
    <row r="58" spans="1:8" x14ac:dyDescent="0.2">
      <c r="A58" s="383" t="s">
        <v>267</v>
      </c>
      <c r="B58" s="380"/>
      <c r="C58" s="380"/>
      <c r="D58" s="380"/>
      <c r="E58" s="380"/>
      <c r="F58" s="380"/>
      <c r="G58" s="380"/>
      <c r="H58" s="384"/>
    </row>
    <row r="59" spans="1:8" x14ac:dyDescent="0.2">
      <c r="A59" s="383" t="s">
        <v>268</v>
      </c>
      <c r="B59" s="380"/>
      <c r="C59" s="380"/>
      <c r="D59" s="380"/>
      <c r="E59" s="380"/>
      <c r="F59" s="380"/>
      <c r="G59" s="380"/>
      <c r="H59" s="384"/>
    </row>
    <row r="60" spans="1:8" x14ac:dyDescent="0.2">
      <c r="A60" s="383" t="s">
        <v>269</v>
      </c>
      <c r="B60" s="380"/>
      <c r="C60" s="380"/>
      <c r="D60" s="380"/>
      <c r="E60" s="380"/>
      <c r="F60" s="380"/>
      <c r="G60" s="380"/>
      <c r="H60" s="384"/>
    </row>
    <row r="61" spans="1:8" x14ac:dyDescent="0.2">
      <c r="A61" s="383" t="s">
        <v>270</v>
      </c>
      <c r="B61" s="380"/>
      <c r="C61" s="380"/>
      <c r="D61" s="380"/>
      <c r="E61" s="380"/>
      <c r="F61" s="380"/>
      <c r="G61" s="380"/>
      <c r="H61" s="384"/>
    </row>
    <row r="62" spans="1:8" x14ac:dyDescent="0.2">
      <c r="A62" s="383" t="s">
        <v>271</v>
      </c>
      <c r="B62" s="380"/>
      <c r="C62" s="380"/>
      <c r="D62" s="380"/>
      <c r="E62" s="380"/>
      <c r="F62" s="380"/>
      <c r="G62" s="380"/>
      <c r="H62" s="384"/>
    </row>
    <row r="63" spans="1:8" x14ac:dyDescent="0.2">
      <c r="A63" s="383" t="s">
        <v>272</v>
      </c>
      <c r="B63" s="380"/>
      <c r="C63" s="380"/>
      <c r="D63" s="380"/>
      <c r="E63" s="380"/>
      <c r="F63" s="380"/>
      <c r="G63" s="380"/>
      <c r="H63" s="384"/>
    </row>
    <row r="64" spans="1:8" x14ac:dyDescent="0.2">
      <c r="A64" s="383" t="s">
        <v>273</v>
      </c>
      <c r="B64" s="380"/>
      <c r="C64" s="380"/>
      <c r="D64" s="380"/>
      <c r="E64" s="380"/>
      <c r="F64" s="380"/>
      <c r="G64" s="380"/>
      <c r="H64" s="384"/>
    </row>
    <row r="65" spans="1:8" x14ac:dyDescent="0.2">
      <c r="A65" s="383"/>
      <c r="B65" s="380"/>
      <c r="C65" s="380"/>
      <c r="D65" s="380"/>
      <c r="E65" s="380"/>
      <c r="F65" s="380"/>
      <c r="G65" s="380"/>
      <c r="H65" s="384"/>
    </row>
    <row r="66" spans="1:8" x14ac:dyDescent="0.2">
      <c r="A66" s="383" t="s">
        <v>274</v>
      </c>
      <c r="B66" s="380"/>
      <c r="C66" s="380"/>
      <c r="D66" s="380"/>
      <c r="E66" s="380"/>
      <c r="F66" s="380"/>
      <c r="G66" s="380"/>
      <c r="H66" s="384"/>
    </row>
    <row r="67" spans="1:8" x14ac:dyDescent="0.2">
      <c r="A67" s="383" t="s">
        <v>275</v>
      </c>
      <c r="B67" s="380"/>
      <c r="C67" s="380"/>
      <c r="D67" s="380"/>
      <c r="E67" s="380"/>
      <c r="F67" s="380"/>
      <c r="G67" s="380"/>
      <c r="H67" s="384"/>
    </row>
    <row r="68" spans="1:8" x14ac:dyDescent="0.2">
      <c r="A68" s="383" t="s">
        <v>276</v>
      </c>
      <c r="B68" s="380"/>
      <c r="C68" s="380"/>
      <c r="D68" s="380"/>
      <c r="E68" s="380"/>
      <c r="F68" s="380"/>
      <c r="G68" s="380"/>
      <c r="H68" s="384"/>
    </row>
    <row r="69" spans="1:8" x14ac:dyDescent="0.2">
      <c r="A69" s="383"/>
      <c r="B69" s="380"/>
      <c r="C69" s="380"/>
      <c r="D69" s="380"/>
      <c r="E69" s="380"/>
      <c r="F69" s="380"/>
      <c r="G69" s="380"/>
      <c r="H69" s="384"/>
    </row>
    <row r="70" spans="1:8" x14ac:dyDescent="0.2">
      <c r="A70" s="383" t="s">
        <v>277</v>
      </c>
      <c r="B70" s="380"/>
      <c r="C70" s="380"/>
      <c r="D70" s="380"/>
      <c r="E70" s="380"/>
      <c r="F70" s="380"/>
      <c r="G70" s="380"/>
      <c r="H70" s="384"/>
    </row>
    <row r="71" spans="1:8" x14ac:dyDescent="0.2">
      <c r="A71" s="383"/>
      <c r="B71" s="380" t="s">
        <v>278</v>
      </c>
      <c r="C71" s="380"/>
      <c r="D71" s="380"/>
      <c r="E71" s="380"/>
      <c r="F71" s="380"/>
      <c r="G71" s="380"/>
      <c r="H71" s="384"/>
    </row>
    <row r="72" spans="1:8" x14ac:dyDescent="0.2">
      <c r="A72" s="383"/>
      <c r="B72" s="380" t="s">
        <v>279</v>
      </c>
      <c r="C72" s="380"/>
      <c r="D72" s="380"/>
      <c r="E72" s="380"/>
      <c r="F72" s="380"/>
      <c r="G72" s="380"/>
      <c r="H72" s="384"/>
    </row>
    <row r="73" spans="1:8" x14ac:dyDescent="0.2">
      <c r="A73" s="383"/>
      <c r="B73" s="380"/>
      <c r="C73" s="380"/>
      <c r="D73" s="380"/>
      <c r="E73" s="380"/>
      <c r="F73" s="380"/>
      <c r="G73" s="380"/>
      <c r="H73" s="384"/>
    </row>
    <row r="74" spans="1:8" x14ac:dyDescent="0.2">
      <c r="A74" s="383" t="s">
        <v>280</v>
      </c>
      <c r="B74" s="380"/>
      <c r="C74" s="380"/>
      <c r="D74" s="380"/>
      <c r="E74" s="380"/>
      <c r="F74" s="380"/>
      <c r="G74" s="380"/>
      <c r="H74" s="384"/>
    </row>
    <row r="75" spans="1:8" x14ac:dyDescent="0.2">
      <c r="A75" s="383"/>
      <c r="B75" s="380" t="s">
        <v>281</v>
      </c>
      <c r="C75" s="380"/>
      <c r="D75" s="380"/>
      <c r="E75" s="380"/>
      <c r="F75" s="380"/>
      <c r="G75" s="380"/>
      <c r="H75" s="384"/>
    </row>
    <row r="76" spans="1:8" x14ac:dyDescent="0.2">
      <c r="A76" s="383"/>
      <c r="B76" s="380" t="s">
        <v>282</v>
      </c>
      <c r="C76" s="380"/>
      <c r="D76" s="380"/>
      <c r="E76" s="380"/>
      <c r="F76" s="380"/>
      <c r="G76" s="380"/>
      <c r="H76" s="384"/>
    </row>
    <row r="77" spans="1:8" x14ac:dyDescent="0.2">
      <c r="A77" s="383"/>
      <c r="B77" s="380" t="s">
        <v>283</v>
      </c>
      <c r="C77" s="380"/>
      <c r="D77" s="380"/>
      <c r="E77" s="380"/>
      <c r="F77" s="380"/>
      <c r="G77" s="380"/>
      <c r="H77" s="384"/>
    </row>
    <row r="78" spans="1:8" x14ac:dyDescent="0.2">
      <c r="A78" s="383"/>
      <c r="B78" s="380" t="s">
        <v>284</v>
      </c>
      <c r="C78" s="380"/>
      <c r="D78" s="380"/>
      <c r="E78" s="380"/>
      <c r="F78" s="380"/>
      <c r="G78" s="380"/>
      <c r="H78" s="384"/>
    </row>
    <row r="79" spans="1:8" x14ac:dyDescent="0.2">
      <c r="A79" s="383"/>
      <c r="B79" s="380" t="s">
        <v>285</v>
      </c>
      <c r="C79" s="380"/>
      <c r="D79" s="380"/>
      <c r="E79" s="380"/>
      <c r="F79" s="380"/>
      <c r="G79" s="380"/>
      <c r="H79" s="384"/>
    </row>
    <row r="80" spans="1:8" x14ac:dyDescent="0.2">
      <c r="A80" s="383"/>
      <c r="B80" s="380" t="s">
        <v>286</v>
      </c>
      <c r="C80" s="380"/>
      <c r="D80" s="380"/>
      <c r="E80" s="380"/>
      <c r="F80" s="380"/>
      <c r="G80" s="380"/>
      <c r="H80" s="384"/>
    </row>
    <row r="81" spans="1:8" x14ac:dyDescent="0.2">
      <c r="A81" s="383"/>
      <c r="B81" s="380"/>
      <c r="C81" s="380"/>
      <c r="D81" s="380"/>
      <c r="E81" s="380"/>
      <c r="F81" s="380"/>
      <c r="G81" s="380"/>
      <c r="H81" s="384"/>
    </row>
    <row r="82" spans="1:8" x14ac:dyDescent="0.2">
      <c r="A82" s="383" t="s">
        <v>287</v>
      </c>
      <c r="B82" s="380"/>
      <c r="C82" s="380"/>
      <c r="D82" s="380"/>
      <c r="E82" s="380"/>
      <c r="F82" s="380"/>
      <c r="G82" s="380"/>
      <c r="H82" s="384"/>
    </row>
    <row r="83" spans="1:8" x14ac:dyDescent="0.2">
      <c r="A83" s="383" t="s">
        <v>288</v>
      </c>
      <c r="B83" s="380"/>
      <c r="C83" s="380"/>
      <c r="D83" s="380"/>
      <c r="E83" s="380"/>
      <c r="F83" s="380"/>
      <c r="G83" s="380"/>
      <c r="H83" s="384"/>
    </row>
    <row r="84" spans="1:8" x14ac:dyDescent="0.2">
      <c r="A84" s="383" t="s">
        <v>289</v>
      </c>
      <c r="B84" s="380"/>
      <c r="C84" s="380"/>
      <c r="D84" s="380"/>
      <c r="E84" s="380"/>
      <c r="F84" s="380"/>
      <c r="G84" s="380"/>
      <c r="H84" s="384"/>
    </row>
    <row r="85" spans="1:8" x14ac:dyDescent="0.2">
      <c r="A85" s="383"/>
      <c r="B85" s="380" t="s">
        <v>290</v>
      </c>
      <c r="C85" s="380"/>
      <c r="D85" s="380"/>
      <c r="E85" s="380"/>
      <c r="F85" s="380"/>
      <c r="G85" s="380"/>
      <c r="H85" s="384"/>
    </row>
    <row r="86" spans="1:8" x14ac:dyDescent="0.2">
      <c r="A86" s="383"/>
      <c r="B86" s="380"/>
      <c r="C86" s="380"/>
      <c r="D86" s="380"/>
      <c r="E86" s="380"/>
      <c r="F86" s="380"/>
      <c r="G86" s="380"/>
      <c r="H86" s="384"/>
    </row>
    <row r="87" spans="1:8" x14ac:dyDescent="0.2">
      <c r="A87" s="383" t="s">
        <v>291</v>
      </c>
      <c r="B87" s="380"/>
      <c r="C87" s="380"/>
      <c r="D87" s="380"/>
      <c r="E87" s="380"/>
      <c r="F87" s="380"/>
      <c r="G87" s="380"/>
      <c r="H87" s="384"/>
    </row>
    <row r="88" spans="1:8" x14ac:dyDescent="0.2">
      <c r="A88" s="383" t="s">
        <v>292</v>
      </c>
      <c r="B88" s="380"/>
      <c r="C88" s="380"/>
      <c r="D88" s="380"/>
      <c r="E88" s="380"/>
      <c r="F88" s="380"/>
      <c r="G88" s="380"/>
      <c r="H88" s="384"/>
    </row>
    <row r="89" spans="1:8" x14ac:dyDescent="0.2">
      <c r="A89" s="383" t="s">
        <v>293</v>
      </c>
      <c r="B89" s="380"/>
      <c r="C89" s="380"/>
      <c r="D89" s="380"/>
      <c r="E89" s="380"/>
      <c r="F89" s="380"/>
      <c r="G89" s="380"/>
      <c r="H89" s="384"/>
    </row>
    <row r="90" spans="1:8" x14ac:dyDescent="0.2">
      <c r="A90" s="383" t="s">
        <v>294</v>
      </c>
      <c r="B90" s="380"/>
      <c r="C90" s="380"/>
      <c r="D90" s="380"/>
      <c r="E90" s="380"/>
      <c r="F90" s="380"/>
      <c r="G90" s="380"/>
      <c r="H90" s="384"/>
    </row>
    <row r="91" spans="1:8" x14ac:dyDescent="0.2">
      <c r="A91" s="383"/>
      <c r="B91" s="380"/>
      <c r="C91" s="380"/>
      <c r="D91" s="380"/>
      <c r="E91" s="380"/>
      <c r="F91" s="380"/>
      <c r="G91" s="380"/>
      <c r="H91" s="384"/>
    </row>
    <row r="92" spans="1:8" x14ac:dyDescent="0.2">
      <c r="A92" s="389" t="s">
        <v>71</v>
      </c>
      <c r="B92" s="380"/>
      <c r="C92" s="380"/>
      <c r="D92" s="380"/>
      <c r="E92" s="380"/>
      <c r="F92" s="380"/>
      <c r="G92" s="380"/>
      <c r="H92" s="384"/>
    </row>
    <row r="93" spans="1:8" x14ac:dyDescent="0.2">
      <c r="A93" s="383" t="s">
        <v>295</v>
      </c>
      <c r="B93" s="380"/>
      <c r="C93" s="380"/>
      <c r="D93" s="380"/>
      <c r="E93" s="380"/>
      <c r="F93" s="380"/>
      <c r="G93" s="380"/>
      <c r="H93" s="384"/>
    </row>
    <row r="94" spans="1:8" x14ac:dyDescent="0.2">
      <c r="A94" s="383" t="s">
        <v>296</v>
      </c>
      <c r="B94" s="380"/>
      <c r="C94" s="380"/>
      <c r="D94" s="380"/>
      <c r="E94" s="380"/>
      <c r="F94" s="380"/>
      <c r="G94" s="380"/>
      <c r="H94" s="384"/>
    </row>
    <row r="95" spans="1:8" x14ac:dyDescent="0.2">
      <c r="A95" s="383"/>
      <c r="B95" s="380"/>
      <c r="C95" s="380"/>
      <c r="D95" s="380"/>
      <c r="E95" s="380"/>
      <c r="F95" s="380"/>
      <c r="G95" s="380"/>
      <c r="H95" s="384"/>
    </row>
    <row r="96" spans="1:8" x14ac:dyDescent="0.2">
      <c r="A96" s="383" t="s">
        <v>297</v>
      </c>
      <c r="B96" s="380"/>
      <c r="C96" s="380"/>
      <c r="D96" s="380"/>
      <c r="E96" s="380"/>
      <c r="F96" s="380"/>
      <c r="G96" s="380"/>
      <c r="H96" s="384"/>
    </row>
    <row r="97" spans="1:8" x14ac:dyDescent="0.2">
      <c r="A97" s="383" t="s">
        <v>298</v>
      </c>
      <c r="B97" s="380"/>
      <c r="C97" s="380"/>
      <c r="D97" s="380"/>
      <c r="E97" s="380"/>
      <c r="F97" s="380"/>
      <c r="G97" s="380"/>
      <c r="H97" s="384"/>
    </row>
    <row r="98" spans="1:8" ht="13.5" thickBot="1" x14ac:dyDescent="0.25">
      <c r="A98" s="385" t="s">
        <v>299</v>
      </c>
      <c r="B98" s="386"/>
      <c r="C98" s="386"/>
      <c r="D98" s="386"/>
      <c r="E98" s="386"/>
      <c r="F98" s="386"/>
      <c r="G98" s="386"/>
      <c r="H98" s="387"/>
    </row>
    <row r="99" spans="1:8" ht="13.5" thickTop="1" x14ac:dyDescent="0.2"/>
  </sheetData>
  <scenarios current="0" sqref="H25:H30">
    <scenario name="test" locked="1" count="1" user="Daniel H. Fylstra" comment="Created by Daniel H. Fylstra on 3/29/95">
      <inputCells r="F39" val="0"/>
    </scenario>
  </scenarios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showGridLines="0" workbookViewId="0"/>
  </sheetViews>
  <sheetFormatPr defaultColWidth="7.5703125" defaultRowHeight="10.5" x14ac:dyDescent="0.15"/>
  <cols>
    <col min="1" max="1" width="9.85546875" style="2" customWidth="1"/>
    <col min="2" max="7" width="8.42578125" style="2" customWidth="1"/>
    <col min="8" max="8" width="15.7109375" style="3" customWidth="1"/>
    <col min="9" max="16384" width="7.5703125" style="3"/>
  </cols>
  <sheetData>
    <row r="1" spans="1:8" ht="13.5" thickBot="1" x14ac:dyDescent="0.25">
      <c r="A1" s="1" t="s">
        <v>300</v>
      </c>
    </row>
    <row r="2" spans="1:8" ht="11.25" thickTop="1" x14ac:dyDescent="0.15">
      <c r="A2" s="4" t="s">
        <v>301</v>
      </c>
      <c r="B2" s="5"/>
      <c r="C2" s="5"/>
      <c r="D2" s="5"/>
      <c r="E2" s="5"/>
      <c r="F2" s="5"/>
      <c r="G2" s="5"/>
      <c r="H2" s="6"/>
    </row>
    <row r="3" spans="1:8" x14ac:dyDescent="0.15">
      <c r="A3" s="7" t="s">
        <v>302</v>
      </c>
      <c r="B3" s="8"/>
      <c r="C3" s="8"/>
      <c r="D3" s="8"/>
      <c r="E3" s="8"/>
      <c r="F3" s="8"/>
      <c r="G3" s="8"/>
      <c r="H3" s="9"/>
    </row>
    <row r="4" spans="1:8" x14ac:dyDescent="0.15">
      <c r="A4" s="7" t="s">
        <v>303</v>
      </c>
      <c r="B4" s="8"/>
      <c r="C4" s="8"/>
      <c r="D4" s="8"/>
      <c r="E4" s="8"/>
      <c r="F4" s="8"/>
      <c r="G4" s="8"/>
      <c r="H4" s="9"/>
    </row>
    <row r="5" spans="1:8" ht="11.25" thickBot="1" x14ac:dyDescent="0.2">
      <c r="A5" s="10" t="s">
        <v>304</v>
      </c>
      <c r="B5" s="11"/>
      <c r="C5" s="11"/>
      <c r="D5" s="11"/>
      <c r="E5" s="11"/>
      <c r="F5" s="11"/>
      <c r="G5" s="11"/>
      <c r="H5" s="12"/>
    </row>
    <row r="6" spans="1:8" ht="5.85" customHeight="1" thickTop="1" thickBot="1" x14ac:dyDescent="0.2">
      <c r="D6" s="3"/>
    </row>
    <row r="7" spans="1:8" ht="11.25" thickTop="1" x14ac:dyDescent="0.15">
      <c r="A7" s="13"/>
      <c r="B7" s="14"/>
      <c r="C7" s="15" t="s">
        <v>305</v>
      </c>
      <c r="D7" s="14"/>
      <c r="E7" s="14"/>
      <c r="F7" s="14"/>
      <c r="G7" s="14"/>
      <c r="H7" s="16"/>
    </row>
    <row r="8" spans="1:8" ht="11.25" thickBot="1" x14ac:dyDescent="0.2">
      <c r="A8" s="17" t="s">
        <v>306</v>
      </c>
      <c r="B8" s="18" t="s">
        <v>35</v>
      </c>
      <c r="C8" s="19" t="s">
        <v>307</v>
      </c>
      <c r="D8" s="19" t="s">
        <v>308</v>
      </c>
      <c r="E8" s="19" t="s">
        <v>246</v>
      </c>
      <c r="F8" s="19" t="s">
        <v>249</v>
      </c>
      <c r="G8" s="19" t="s">
        <v>247</v>
      </c>
      <c r="H8" s="20"/>
    </row>
    <row r="9" spans="1:8" ht="11.25" thickTop="1" x14ac:dyDescent="0.15">
      <c r="A9" s="21" t="s">
        <v>309</v>
      </c>
      <c r="B9" s="22">
        <f>SUM(C9:G9)</f>
        <v>0</v>
      </c>
      <c r="C9" s="23">
        <v>0</v>
      </c>
      <c r="D9" s="24">
        <v>0</v>
      </c>
      <c r="E9" s="24">
        <v>0</v>
      </c>
      <c r="F9" s="24">
        <v>0</v>
      </c>
      <c r="G9" s="25">
        <v>0</v>
      </c>
      <c r="H9" s="20"/>
    </row>
    <row r="10" spans="1:8" x14ac:dyDescent="0.15">
      <c r="A10" s="21" t="s">
        <v>310</v>
      </c>
      <c r="B10" s="26">
        <f>SUM(C10:G10)</f>
        <v>0</v>
      </c>
      <c r="C10" s="27">
        <v>0</v>
      </c>
      <c r="D10" s="28">
        <v>0</v>
      </c>
      <c r="E10" s="28">
        <v>0</v>
      </c>
      <c r="F10" s="28">
        <v>0</v>
      </c>
      <c r="G10" s="29">
        <v>0</v>
      </c>
      <c r="H10" s="20"/>
    </row>
    <row r="11" spans="1:8" x14ac:dyDescent="0.15">
      <c r="A11" s="21" t="s">
        <v>311</v>
      </c>
      <c r="B11" s="26">
        <f>SUM(C11:G11)</f>
        <v>0</v>
      </c>
      <c r="C11" s="27">
        <v>0</v>
      </c>
      <c r="D11" s="28">
        <v>0</v>
      </c>
      <c r="E11" s="28">
        <v>0</v>
      </c>
      <c r="F11" s="28">
        <v>0</v>
      </c>
      <c r="G11" s="29">
        <v>0</v>
      </c>
      <c r="H11" s="20"/>
    </row>
    <row r="12" spans="1:8" ht="10.5" customHeight="1" thickBot="1" x14ac:dyDescent="0.2">
      <c r="A12" s="30" t="s">
        <v>312</v>
      </c>
      <c r="B12" s="31">
        <f>SUM(C12:G12)</f>
        <v>0</v>
      </c>
      <c r="C12" s="32">
        <v>0</v>
      </c>
      <c r="D12" s="33">
        <v>0</v>
      </c>
      <c r="E12" s="33">
        <v>0</v>
      </c>
      <c r="F12" s="33">
        <v>0</v>
      </c>
      <c r="G12" s="34">
        <v>0</v>
      </c>
      <c r="H12" s="20"/>
    </row>
    <row r="13" spans="1:8" ht="4.5" customHeight="1" thickTop="1" thickBot="1" x14ac:dyDescent="0.2">
      <c r="A13" s="30"/>
      <c r="B13" s="28"/>
      <c r="C13" s="35"/>
      <c r="D13" s="35"/>
      <c r="E13" s="35"/>
      <c r="F13" s="35"/>
      <c r="G13" s="35"/>
      <c r="H13" s="20"/>
    </row>
    <row r="14" spans="1:8" ht="12" thickTop="1" thickBot="1" x14ac:dyDescent="0.2">
      <c r="A14" s="21" t="s">
        <v>313</v>
      </c>
      <c r="B14" s="28"/>
      <c r="C14" s="36">
        <f>SUM(C9:C12)</f>
        <v>0</v>
      </c>
      <c r="D14" s="37">
        <f>SUM(D9:D12)</f>
        <v>0</v>
      </c>
      <c r="E14" s="37">
        <f>SUM(E9:E12)</f>
        <v>0</v>
      </c>
      <c r="F14" s="37">
        <f>SUM(F9:F12)</f>
        <v>0</v>
      </c>
      <c r="G14" s="38">
        <f>SUM(G9:G12)</f>
        <v>0</v>
      </c>
      <c r="H14" s="20"/>
    </row>
    <row r="15" spans="1:8" ht="5.85" customHeight="1" thickTop="1" thickBot="1" x14ac:dyDescent="0.2">
      <c r="A15" s="30"/>
      <c r="B15" s="28"/>
      <c r="C15" s="28"/>
      <c r="D15" s="28"/>
      <c r="E15" s="28"/>
      <c r="F15" s="28"/>
      <c r="G15" s="28"/>
      <c r="H15" s="20"/>
    </row>
    <row r="16" spans="1:8" ht="12" thickTop="1" thickBot="1" x14ac:dyDescent="0.2">
      <c r="A16" s="39"/>
      <c r="B16" s="40" t="s">
        <v>314</v>
      </c>
      <c r="C16" s="36">
        <v>180</v>
      </c>
      <c r="D16" s="37">
        <v>80</v>
      </c>
      <c r="E16" s="37">
        <v>200</v>
      </c>
      <c r="F16" s="37">
        <v>160</v>
      </c>
      <c r="G16" s="38">
        <v>220</v>
      </c>
      <c r="H16" s="41"/>
    </row>
    <row r="17" spans="1:8" ht="12" thickTop="1" thickBot="1" x14ac:dyDescent="0.2">
      <c r="A17" s="42" t="s">
        <v>306</v>
      </c>
      <c r="B17" s="43" t="s">
        <v>315</v>
      </c>
      <c r="C17" s="44" t="s">
        <v>316</v>
      </c>
      <c r="D17" s="14"/>
      <c r="E17" s="45"/>
      <c r="F17" s="45"/>
      <c r="G17" s="45"/>
      <c r="H17" s="16"/>
    </row>
    <row r="18" spans="1:8" ht="11.25" thickTop="1" x14ac:dyDescent="0.15">
      <c r="A18" s="21" t="s">
        <v>309</v>
      </c>
      <c r="B18" s="22">
        <v>310</v>
      </c>
      <c r="C18" s="46">
        <v>10</v>
      </c>
      <c r="D18" s="46">
        <v>8</v>
      </c>
      <c r="E18" s="46">
        <v>6</v>
      </c>
      <c r="F18" s="46">
        <v>5</v>
      </c>
      <c r="G18" s="46">
        <v>4</v>
      </c>
      <c r="H18" s="20"/>
    </row>
    <row r="19" spans="1:8" x14ac:dyDescent="0.15">
      <c r="A19" s="21" t="s">
        <v>310</v>
      </c>
      <c r="B19" s="26">
        <v>260</v>
      </c>
      <c r="C19" s="46">
        <v>6</v>
      </c>
      <c r="D19" s="46">
        <v>5</v>
      </c>
      <c r="E19" s="46">
        <v>4</v>
      </c>
      <c r="F19" s="46">
        <v>3</v>
      </c>
      <c r="G19" s="46">
        <v>6</v>
      </c>
      <c r="H19" s="20"/>
    </row>
    <row r="20" spans="1:8" x14ac:dyDescent="0.15">
      <c r="A20" s="21" t="s">
        <v>311</v>
      </c>
      <c r="B20" s="26">
        <v>280</v>
      </c>
      <c r="C20" s="46">
        <v>3</v>
      </c>
      <c r="D20" s="46">
        <v>4</v>
      </c>
      <c r="E20" s="46">
        <v>5</v>
      </c>
      <c r="F20" s="46">
        <v>5</v>
      </c>
      <c r="G20" s="46">
        <v>9</v>
      </c>
      <c r="H20" s="20"/>
    </row>
    <row r="21" spans="1:8" ht="11.25" thickBot="1" x14ac:dyDescent="0.2">
      <c r="A21" s="21" t="s">
        <v>312</v>
      </c>
      <c r="B21" s="31">
        <f>300*G24</f>
        <v>0</v>
      </c>
      <c r="C21" s="46">
        <v>4</v>
      </c>
      <c r="D21" s="46">
        <v>3</v>
      </c>
      <c r="E21" s="46">
        <v>6</v>
      </c>
      <c r="F21" s="46">
        <v>4</v>
      </c>
      <c r="G21" s="46">
        <v>7</v>
      </c>
      <c r="H21" s="20"/>
    </row>
    <row r="22" spans="1:8" ht="5.85" customHeight="1" thickTop="1" thickBot="1" x14ac:dyDescent="0.2">
      <c r="A22" s="47"/>
      <c r="B22" s="45"/>
      <c r="C22" s="45"/>
      <c r="D22" s="45"/>
      <c r="E22" s="45"/>
      <c r="F22" s="45"/>
      <c r="G22" s="45"/>
      <c r="H22" s="16"/>
    </row>
    <row r="23" spans="1:8" ht="12" thickTop="1" thickBot="1" x14ac:dyDescent="0.2">
      <c r="A23" s="17" t="s">
        <v>317</v>
      </c>
      <c r="B23" s="48">
        <f>SUM(C23:G23)+D24*G24</f>
        <v>0</v>
      </c>
      <c r="C23" s="46">
        <f>C9*C18+C10*C19+C11*C20+C12*C21</f>
        <v>0</v>
      </c>
      <c r="D23" s="46">
        <f>D9*D18+D10*D19+D11*D20+D12*D21</f>
        <v>0</v>
      </c>
      <c r="E23" s="46">
        <f>E9*E18+E10*E19+E11*E20+E12*E21</f>
        <v>0</v>
      </c>
      <c r="F23" s="46">
        <f>F9*F18+F10*F19+F11*F20+F12*F21</f>
        <v>0</v>
      </c>
      <c r="G23" s="46">
        <f>G9*G18+G10*G19+G11*G20+G12*G21</f>
        <v>0</v>
      </c>
      <c r="H23" s="20"/>
    </row>
    <row r="24" spans="1:8" ht="12" thickTop="1" thickBot="1" x14ac:dyDescent="0.2">
      <c r="A24" s="49"/>
      <c r="B24" s="50"/>
      <c r="C24" s="51" t="s">
        <v>318</v>
      </c>
      <c r="D24" s="52">
        <v>100</v>
      </c>
      <c r="E24" s="53" t="s">
        <v>319</v>
      </c>
      <c r="F24" s="54"/>
      <c r="G24" s="55">
        <v>0</v>
      </c>
      <c r="H24" s="41"/>
    </row>
    <row r="25" spans="1:8" ht="11.25" thickTop="1" x14ac:dyDescent="0.15"/>
    <row r="26" spans="1:8" ht="11.25" thickBot="1" x14ac:dyDescent="0.2"/>
    <row r="27" spans="1:8" ht="12.75" customHeight="1" thickTop="1" x14ac:dyDescent="0.15">
      <c r="A27" s="396" t="s">
        <v>49</v>
      </c>
      <c r="B27" s="5"/>
      <c r="C27" s="5"/>
      <c r="D27" s="5"/>
      <c r="E27" s="5"/>
      <c r="F27" s="5"/>
      <c r="G27" s="5"/>
      <c r="H27" s="390"/>
    </row>
    <row r="28" spans="1:8" ht="12.75" customHeight="1" x14ac:dyDescent="0.15">
      <c r="A28" s="391" t="s">
        <v>320</v>
      </c>
      <c r="B28" s="8"/>
      <c r="C28" s="8"/>
      <c r="D28" s="8"/>
      <c r="E28" s="8"/>
      <c r="F28" s="8"/>
      <c r="G28" s="8"/>
      <c r="H28" s="392"/>
    </row>
    <row r="29" spans="1:8" ht="12.75" customHeight="1" x14ac:dyDescent="0.15">
      <c r="A29" s="391" t="s">
        <v>321</v>
      </c>
      <c r="B29" s="8"/>
      <c r="C29" s="8"/>
      <c r="D29" s="8"/>
      <c r="E29" s="8"/>
      <c r="F29" s="8"/>
      <c r="G29" s="8"/>
      <c r="H29" s="392"/>
    </row>
    <row r="30" spans="1:8" ht="12.75" customHeight="1" x14ac:dyDescent="0.15">
      <c r="A30" s="391" t="s">
        <v>322</v>
      </c>
      <c r="B30" s="8"/>
      <c r="C30" s="8"/>
      <c r="D30" s="8"/>
      <c r="E30" s="8"/>
      <c r="F30" s="8"/>
      <c r="G30" s="8"/>
      <c r="H30" s="392"/>
    </row>
    <row r="31" spans="1:8" ht="12.75" customHeight="1" x14ac:dyDescent="0.15">
      <c r="A31" s="391"/>
      <c r="B31" s="8"/>
      <c r="C31" s="8"/>
      <c r="D31" s="8"/>
      <c r="E31" s="8"/>
      <c r="F31" s="8"/>
      <c r="G31" s="8"/>
      <c r="H31" s="392"/>
    </row>
    <row r="32" spans="1:8" ht="12.75" customHeight="1" x14ac:dyDescent="0.15">
      <c r="A32" s="395" t="s">
        <v>56</v>
      </c>
      <c r="B32" s="8"/>
      <c r="C32" s="8"/>
      <c r="D32" s="8"/>
      <c r="E32" s="8"/>
      <c r="F32" s="8"/>
      <c r="G32" s="8"/>
      <c r="H32" s="392"/>
    </row>
    <row r="33" spans="1:8" ht="12.75" customHeight="1" x14ac:dyDescent="0.15">
      <c r="A33" s="400" t="s">
        <v>323</v>
      </c>
      <c r="B33" s="8"/>
      <c r="C33" s="8"/>
      <c r="D33" s="8"/>
      <c r="E33" s="8"/>
      <c r="F33" s="8"/>
      <c r="G33" s="8"/>
      <c r="H33" s="392"/>
    </row>
    <row r="34" spans="1:8" ht="12.75" customHeight="1" x14ac:dyDescent="0.15">
      <c r="A34" s="400" t="s">
        <v>324</v>
      </c>
      <c r="B34" s="8"/>
      <c r="C34" s="8"/>
      <c r="D34" s="8"/>
      <c r="E34" s="8"/>
      <c r="F34" s="8"/>
      <c r="G34" s="8"/>
      <c r="H34" s="392"/>
    </row>
    <row r="35" spans="1:8" ht="12.75" customHeight="1" x14ac:dyDescent="0.15">
      <c r="A35" s="400" t="s">
        <v>325</v>
      </c>
      <c r="B35" s="8"/>
      <c r="C35" s="8"/>
      <c r="D35" s="8"/>
      <c r="E35" s="8"/>
      <c r="F35" s="8"/>
      <c r="G35" s="8"/>
      <c r="H35" s="392"/>
    </row>
    <row r="36" spans="1:8" ht="12.75" customHeight="1" x14ac:dyDescent="0.15">
      <c r="A36" s="391"/>
      <c r="B36" s="8"/>
      <c r="C36" s="8"/>
      <c r="D36" s="8"/>
      <c r="E36" s="8"/>
      <c r="F36" s="8"/>
      <c r="G36" s="8"/>
      <c r="H36" s="392"/>
    </row>
    <row r="37" spans="1:8" ht="12.75" customHeight="1" x14ac:dyDescent="0.15">
      <c r="A37" s="400" t="s">
        <v>326</v>
      </c>
      <c r="B37" s="8"/>
      <c r="C37" s="8"/>
      <c r="D37" s="8"/>
      <c r="E37" s="8"/>
      <c r="F37" s="8"/>
      <c r="G37" s="8"/>
      <c r="H37" s="392"/>
    </row>
    <row r="38" spans="1:8" ht="12.75" customHeight="1" x14ac:dyDescent="0.15">
      <c r="A38" s="400" t="s">
        <v>327</v>
      </c>
      <c r="B38" s="8"/>
      <c r="C38" s="8"/>
      <c r="D38" s="8"/>
      <c r="E38" s="8"/>
      <c r="F38" s="8"/>
      <c r="G38" s="8"/>
      <c r="H38" s="392"/>
    </row>
    <row r="39" spans="1:8" ht="12.75" customHeight="1" x14ac:dyDescent="0.15">
      <c r="A39" s="391" t="s">
        <v>328</v>
      </c>
      <c r="B39" s="8"/>
      <c r="C39" s="8"/>
      <c r="D39" s="8"/>
      <c r="E39" s="8"/>
      <c r="F39" s="8"/>
      <c r="G39" s="8"/>
      <c r="H39" s="392"/>
    </row>
    <row r="40" spans="1:8" ht="12.75" customHeight="1" x14ac:dyDescent="0.15">
      <c r="A40" s="391" t="s">
        <v>329</v>
      </c>
      <c r="B40" s="8"/>
      <c r="C40" s="8"/>
      <c r="D40" s="8"/>
      <c r="E40" s="8"/>
      <c r="F40" s="8"/>
      <c r="G40" s="8"/>
      <c r="H40" s="392"/>
    </row>
    <row r="41" spans="1:8" ht="12.75" customHeight="1" x14ac:dyDescent="0.15">
      <c r="A41" s="400" t="s">
        <v>330</v>
      </c>
      <c r="B41" s="8"/>
      <c r="C41" s="8"/>
      <c r="D41" s="8"/>
      <c r="E41" s="8"/>
      <c r="F41" s="8"/>
      <c r="G41" s="8"/>
      <c r="H41" s="392"/>
    </row>
    <row r="42" spans="1:8" ht="12.75" customHeight="1" x14ac:dyDescent="0.15">
      <c r="A42" s="391"/>
      <c r="B42" s="399" t="s">
        <v>331</v>
      </c>
      <c r="C42" s="8"/>
      <c r="D42" s="8"/>
      <c r="E42" s="8"/>
      <c r="F42" s="8"/>
      <c r="G42" s="8"/>
      <c r="H42" s="392"/>
    </row>
    <row r="43" spans="1:8" ht="12.75" customHeight="1" x14ac:dyDescent="0.15">
      <c r="A43" s="391"/>
      <c r="B43" s="399" t="s">
        <v>332</v>
      </c>
      <c r="C43" s="8"/>
      <c r="D43" s="8"/>
      <c r="E43" s="8"/>
      <c r="F43" s="8"/>
      <c r="G43" s="8"/>
      <c r="H43" s="392"/>
    </row>
    <row r="44" spans="1:8" ht="12.75" customHeight="1" x14ac:dyDescent="0.15">
      <c r="A44" s="391" t="s">
        <v>333</v>
      </c>
      <c r="B44" s="8"/>
      <c r="C44" s="8"/>
      <c r="D44" s="8"/>
      <c r="E44" s="8"/>
      <c r="F44" s="8"/>
      <c r="G44" s="8"/>
      <c r="H44" s="392"/>
    </row>
    <row r="45" spans="1:8" ht="12.75" customHeight="1" x14ac:dyDescent="0.15">
      <c r="A45" s="391"/>
      <c r="B45" s="399" t="s">
        <v>334</v>
      </c>
      <c r="C45" s="8"/>
      <c r="D45" s="8"/>
      <c r="E45" s="8"/>
      <c r="F45" s="8"/>
      <c r="G45" s="8"/>
      <c r="H45" s="392"/>
    </row>
    <row r="46" spans="1:8" ht="12.75" customHeight="1" x14ac:dyDescent="0.15">
      <c r="A46" s="391" t="s">
        <v>335</v>
      </c>
      <c r="B46" s="8"/>
      <c r="C46" s="8"/>
      <c r="D46" s="8"/>
      <c r="E46" s="8"/>
      <c r="F46" s="8"/>
      <c r="G46" s="8"/>
      <c r="H46" s="392"/>
    </row>
    <row r="47" spans="1:8" ht="12.75" customHeight="1" x14ac:dyDescent="0.15">
      <c r="A47" s="391"/>
      <c r="B47" s="399" t="s">
        <v>336</v>
      </c>
      <c r="C47" s="8"/>
      <c r="D47" s="8"/>
      <c r="E47" s="8"/>
      <c r="F47" s="8"/>
      <c r="G47" s="8"/>
      <c r="H47" s="392"/>
    </row>
    <row r="48" spans="1:8" ht="12.75" customHeight="1" x14ac:dyDescent="0.15">
      <c r="A48" s="391" t="s">
        <v>337</v>
      </c>
      <c r="B48" s="8"/>
      <c r="C48" s="8"/>
      <c r="D48" s="8"/>
      <c r="E48" s="8"/>
      <c r="F48" s="8"/>
      <c r="G48" s="8"/>
      <c r="H48" s="392"/>
    </row>
    <row r="49" spans="1:8" ht="12.75" customHeight="1" x14ac:dyDescent="0.15">
      <c r="A49" s="391" t="s">
        <v>338</v>
      </c>
      <c r="B49" s="8"/>
      <c r="C49" s="8"/>
      <c r="D49" s="8"/>
      <c r="E49" s="8"/>
      <c r="F49" s="8"/>
      <c r="G49" s="8"/>
      <c r="H49" s="392"/>
    </row>
    <row r="50" spans="1:8" ht="12.75" customHeight="1" x14ac:dyDescent="0.15">
      <c r="A50" s="391"/>
      <c r="B50" s="8"/>
      <c r="C50" s="8"/>
      <c r="D50" s="8"/>
      <c r="E50" s="8"/>
      <c r="F50" s="8"/>
      <c r="G50" s="8"/>
      <c r="H50" s="392"/>
    </row>
    <row r="51" spans="1:8" ht="12.75" customHeight="1" x14ac:dyDescent="0.15">
      <c r="A51" s="395" t="s">
        <v>71</v>
      </c>
      <c r="B51" s="8"/>
      <c r="C51" s="8"/>
      <c r="D51" s="8"/>
      <c r="E51" s="8"/>
      <c r="F51" s="8"/>
      <c r="G51" s="8"/>
      <c r="H51" s="392"/>
    </row>
    <row r="52" spans="1:8" ht="12.75" customHeight="1" x14ac:dyDescent="0.15">
      <c r="A52" s="391" t="s">
        <v>339</v>
      </c>
      <c r="B52" s="8"/>
      <c r="C52" s="8"/>
      <c r="D52" s="8"/>
      <c r="E52" s="8"/>
      <c r="F52" s="8"/>
      <c r="G52" s="8"/>
      <c r="H52" s="392"/>
    </row>
    <row r="53" spans="1:8" ht="12.75" customHeight="1" x14ac:dyDescent="0.15">
      <c r="A53" s="400" t="s">
        <v>340</v>
      </c>
      <c r="B53" s="8"/>
      <c r="C53" s="8"/>
      <c r="D53" s="8"/>
      <c r="E53" s="8"/>
      <c r="F53" s="8"/>
      <c r="G53" s="8"/>
      <c r="H53" s="392"/>
    </row>
    <row r="54" spans="1:8" ht="12.75" customHeight="1" x14ac:dyDescent="0.15">
      <c r="A54" s="391" t="s">
        <v>341</v>
      </c>
      <c r="B54" s="8"/>
      <c r="C54" s="8"/>
      <c r="D54" s="8"/>
      <c r="E54" s="8"/>
      <c r="F54" s="8"/>
      <c r="G54" s="8"/>
      <c r="H54" s="392"/>
    </row>
    <row r="55" spans="1:8" ht="12.75" customHeight="1" x14ac:dyDescent="0.15">
      <c r="A55" s="391" t="s">
        <v>342</v>
      </c>
      <c r="B55" s="8"/>
      <c r="C55" s="8"/>
      <c r="D55" s="8"/>
      <c r="E55" s="8"/>
      <c r="F55" s="8"/>
      <c r="G55" s="8"/>
      <c r="H55" s="392"/>
    </row>
    <row r="56" spans="1:8" ht="12.75" customHeight="1" thickBot="1" x14ac:dyDescent="0.2">
      <c r="A56" s="393" t="s">
        <v>343</v>
      </c>
      <c r="B56" s="11"/>
      <c r="C56" s="11"/>
      <c r="D56" s="11"/>
      <c r="E56" s="11"/>
      <c r="F56" s="11"/>
      <c r="G56" s="11"/>
      <c r="H56" s="394"/>
    </row>
    <row r="57" spans="1:8" ht="11.25" thickTop="1" x14ac:dyDescent="0.15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46</vt:i4>
      </vt:variant>
    </vt:vector>
  </HeadingPairs>
  <TitlesOfParts>
    <vt:vector size="54" baseType="lpstr">
      <vt:lpstr>Summary</vt:lpstr>
      <vt:lpstr>Finance</vt:lpstr>
      <vt:lpstr>Budget1</vt:lpstr>
      <vt:lpstr>Budget2</vt:lpstr>
      <vt:lpstr>Invent1</vt:lpstr>
      <vt:lpstr>Invent2</vt:lpstr>
      <vt:lpstr>Lockbox</vt:lpstr>
      <vt:lpstr>Open</vt:lpstr>
      <vt:lpstr>Assignments</vt:lpstr>
      <vt:lpstr>Assignments_total</vt:lpstr>
      <vt:lpstr>Available_money</vt:lpstr>
      <vt:lpstr>Invent2!Available_space</vt:lpstr>
      <vt:lpstr>Available_space</vt:lpstr>
      <vt:lpstr>Chicago_boxes</vt:lpstr>
      <vt:lpstr>Chicago_decision</vt:lpstr>
      <vt:lpstr>Cost_of_products</vt:lpstr>
      <vt:lpstr>Dallas_boxes</vt:lpstr>
      <vt:lpstr>Dallas_decision</vt:lpstr>
      <vt:lpstr>Demand</vt:lpstr>
      <vt:lpstr>Holding_cost</vt:lpstr>
      <vt:lpstr>Investment_decisions</vt:lpstr>
      <vt:lpstr>Investments</vt:lpstr>
      <vt:lpstr>LA_boxes</vt:lpstr>
      <vt:lpstr>LA_decision</vt:lpstr>
      <vt:lpstr>Lockbox_decisions</vt:lpstr>
      <vt:lpstr>Miami_boxes</vt:lpstr>
      <vt:lpstr>Miami_decision</vt:lpstr>
      <vt:lpstr>Monthly_cash</vt:lpstr>
      <vt:lpstr>Budget1!Monthly_surplus</vt:lpstr>
      <vt:lpstr>Monthly_surplus</vt:lpstr>
      <vt:lpstr>New_York_boxes</vt:lpstr>
      <vt:lpstr>New_York_decision</vt:lpstr>
      <vt:lpstr>One_month_CDs</vt:lpstr>
      <vt:lpstr>plant_decision</vt:lpstr>
      <vt:lpstr>Invent2!Quantities</vt:lpstr>
      <vt:lpstr>Quantities</vt:lpstr>
      <vt:lpstr>Seattle_boxes</vt:lpstr>
      <vt:lpstr>Seattle_decision</vt:lpstr>
      <vt:lpstr>Shipments</vt:lpstr>
      <vt:lpstr>Shipped_from_plants</vt:lpstr>
      <vt:lpstr>Shipped_to_warehouses</vt:lpstr>
      <vt:lpstr>Six_month_CDs</vt:lpstr>
      <vt:lpstr>Invent2!Space_used</vt:lpstr>
      <vt:lpstr>Space_used</vt:lpstr>
      <vt:lpstr>Supply</vt:lpstr>
      <vt:lpstr>Three_month_CD1</vt:lpstr>
      <vt:lpstr>Three_month_CD2</vt:lpstr>
      <vt:lpstr>Three_month_CDs</vt:lpstr>
      <vt:lpstr>Invent1!Total_cost</vt:lpstr>
      <vt:lpstr>Lockbox!Total_Cost</vt:lpstr>
      <vt:lpstr>Total_cost</vt:lpstr>
      <vt:lpstr>Total_interest</vt:lpstr>
      <vt:lpstr>Budget1!Total_NPV</vt:lpstr>
      <vt:lpstr>Total_NPV</vt:lpstr>
    </vt:vector>
  </TitlesOfParts>
  <Company>Frontline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Straver</dc:creator>
  <cp:lastModifiedBy>Daniel H. Fylstra</cp:lastModifiedBy>
  <dcterms:created xsi:type="dcterms:W3CDTF">1999-05-06T23:45:32Z</dcterms:created>
  <dcterms:modified xsi:type="dcterms:W3CDTF">2013-03-30T22:41:38Z</dcterms:modified>
</cp:coreProperties>
</file>