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xr:revisionPtr revIDLastSave="0" documentId="13_ncr:1_{42D825D4-5F0F-4965-A282-55BDAEB8B43D}" xr6:coauthVersionLast="45" xr6:coauthVersionMax="45" xr10:uidLastSave="{00000000-0000-0000-0000-000000000000}"/>
  <bookViews>
    <workbookView xWindow="-120" yWindow="-120" windowWidth="20730" windowHeight="11310" activeTab="1" xr2:uid="{EAB67708-5B4F-49CA-AB09-4F5D2227B66B}"/>
  </bookViews>
  <sheets>
    <sheet name="Datos" sheetId="1" r:id="rId1"/>
    <sheet name="Hoja4" sheetId="7" r:id="rId2"/>
    <sheet name="SimFit" sheetId="14" r:id="rId3"/>
    <sheet name="SimPrev90" sheetId="15" r:id="rId4"/>
  </sheets>
  <definedNames>
    <definedName name="DatosExternos_1" localSheetId="2" hidden="1">SimFit!$A$1:$D$61</definedName>
    <definedName name="DatosExternos_1" localSheetId="3" hidden="1">SimPrev90!$A$1:$D$146</definedName>
    <definedName name="solver_adj" localSheetId="1" hidden="1">Hoja4!$V$13,Hoja4!$W$13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Hoja4!$V$13</definedName>
    <definedName name="solver_lhs10" localSheetId="1" hidden="1">Hoja4!$O$5</definedName>
    <definedName name="solver_lhs11" localSheetId="1" hidden="1">Hoja4!$O$5</definedName>
    <definedName name="solver_lhs12" localSheetId="1" hidden="1">Hoja4!$O$6</definedName>
    <definedName name="solver_lhs13" localSheetId="1" hidden="1">Hoja4!$O$5</definedName>
    <definedName name="solver_lhs14" localSheetId="1" hidden="1">Hoja4!$O$4</definedName>
    <definedName name="solver_lhs15" localSheetId="1" hidden="1">Hoja4!$O$8</definedName>
    <definedName name="solver_lhs16" localSheetId="1" hidden="1">Hoja4!$V$13</definedName>
    <definedName name="solver_lhs17" localSheetId="1" hidden="1">Hoja4!$O$7</definedName>
    <definedName name="solver_lhs18" localSheetId="1" hidden="1">Hoja4!$O$7</definedName>
    <definedName name="solver_lhs19" localSheetId="1" hidden="1">Hoja4!$O$8</definedName>
    <definedName name="solver_lhs2" localSheetId="1" hidden="1">Hoja4!$V$13</definedName>
    <definedName name="solver_lhs20" localSheetId="1" hidden="1">Hoja4!$V$13</definedName>
    <definedName name="solver_lhs21" localSheetId="1" hidden="1">Hoja4!$O$4</definedName>
    <definedName name="solver_lhs22" localSheetId="1" hidden="1">Hoja4!$W$13</definedName>
    <definedName name="solver_lhs23" localSheetId="1" hidden="1">Hoja4!$W$13</definedName>
    <definedName name="solver_lhs24" localSheetId="1" hidden="1">Hoja4!$M$5</definedName>
    <definedName name="solver_lhs25" localSheetId="1" hidden="1">Hoja4!$V$13</definedName>
    <definedName name="solver_lhs3" localSheetId="1" hidden="1">Hoja4!$W$13</definedName>
    <definedName name="solver_lhs4" localSheetId="1" hidden="1">Hoja4!$W$13</definedName>
    <definedName name="solver_lhs5" localSheetId="1" hidden="1">Hoja4!$O$2</definedName>
    <definedName name="solver_lhs6" localSheetId="1" hidden="1">Hoja4!$O$2</definedName>
    <definedName name="solver_lhs7" localSheetId="1" hidden="1">Hoja4!$O$3</definedName>
    <definedName name="solver_lhs8" localSheetId="1" hidden="1">Hoja4!$O$3</definedName>
    <definedName name="solver_lhs9" localSheetId="1" hidden="1">Hoja4!$O$3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Hoja4!$M$3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3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3</definedName>
    <definedName name="solver_rel16" localSheetId="1" hidden="1">3</definedName>
    <definedName name="solver_rel17" localSheetId="1" hidden="1">1</definedName>
    <definedName name="solver_rel18" localSheetId="1" hidden="1">3</definedName>
    <definedName name="solver_rel19" localSheetId="1" hidden="1">1</definedName>
    <definedName name="solver_rel2" localSheetId="1" hidden="1">3</definedName>
    <definedName name="solver_rel20" localSheetId="1" hidden="1">1</definedName>
    <definedName name="solver_rel21" localSheetId="1" hidden="1">3</definedName>
    <definedName name="solver_rel22" localSheetId="1" hidden="1">1</definedName>
    <definedName name="solver_rel23" localSheetId="1" hidden="1">3</definedName>
    <definedName name="solver_rel24" localSheetId="1" hidden="1">1</definedName>
    <definedName name="solver_rel25" localSheetId="1" hidden="1">3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1</definedName>
    <definedName name="solver_rel7" localSheetId="1" hidden="1">1</definedName>
    <definedName name="solver_rel8" localSheetId="1" hidden="1">3</definedName>
    <definedName name="solver_rel9" localSheetId="1" hidden="1">3</definedName>
    <definedName name="solver_rhs1" localSheetId="1" hidden="1">500</definedName>
    <definedName name="solver_rhs10" localSheetId="1" hidden="1">0.06</definedName>
    <definedName name="solver_rhs11" localSheetId="1" hidden="1">0</definedName>
    <definedName name="solver_rhs12" localSheetId="1" hidden="1">15</definedName>
    <definedName name="solver_rhs13" localSheetId="1" hidden="1">1</definedName>
    <definedName name="solver_rhs14" localSheetId="1" hidden="1">1</definedName>
    <definedName name="solver_rhs15" localSheetId="1" hidden="1">0.00101</definedName>
    <definedName name="solver_rhs16" localSheetId="1" hidden="1">8</definedName>
    <definedName name="solver_rhs17" localSheetId="1" hidden="1">1</definedName>
    <definedName name="solver_rhs18" localSheetId="1" hidden="1">0.00179</definedName>
    <definedName name="solver_rhs19" localSheetId="1" hidden="1">1</definedName>
    <definedName name="solver_rhs2" localSheetId="1" hidden="1">8</definedName>
    <definedName name="solver_rhs20" localSheetId="1" hidden="1">500</definedName>
    <definedName name="solver_rhs21" localSheetId="1" hidden="1">0</definedName>
    <definedName name="solver_rhs22" localSheetId="1" hidden="1">500</definedName>
    <definedName name="solver_rhs23" localSheetId="1" hidden="1">0</definedName>
    <definedName name="solver_rhs24" localSheetId="1" hidden="1">Hoja4!$M$4</definedName>
    <definedName name="solver_rhs25" localSheetId="1" hidden="1">8</definedName>
    <definedName name="solver_rhs3" localSheetId="1" hidden="1">500</definedName>
    <definedName name="solver_rhs4" localSheetId="1" hidden="1">74</definedName>
    <definedName name="solver_rhs5" localSheetId="1" hidden="1">0</definedName>
    <definedName name="solver_rhs6" localSheetId="1" hidden="1">1</definedName>
    <definedName name="solver_rhs7" localSheetId="1" hidden="1">1</definedName>
    <definedName name="solver_rhs8" localSheetId="1" hidden="1">0</definedName>
    <definedName name="solver_rhs9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7" l="1"/>
  <c r="E3" i="7"/>
  <c r="E4" i="7"/>
  <c r="E6" i="7"/>
  <c r="K5" i="1"/>
  <c r="D29" i="7"/>
  <c r="H9" i="7"/>
  <c r="H8" i="7"/>
  <c r="K3" i="14"/>
  <c r="K2" i="14"/>
  <c r="I2" i="14"/>
  <c r="J5" i="7"/>
  <c r="M13" i="7"/>
  <c r="O9" i="7" l="1"/>
  <c r="I3" i="14"/>
  <c r="F146" i="15" l="1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61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2" i="15"/>
  <c r="I4" i="14" l="1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H2" i="14"/>
  <c r="G2" i="14"/>
  <c r="G13" i="7" l="1"/>
  <c r="P8" i="7" l="1"/>
  <c r="P7" i="7"/>
  <c r="AI31" i="7" l="1"/>
  <c r="AI30" i="7"/>
  <c r="AI25" i="7"/>
  <c r="AI24" i="7"/>
  <c r="AI23" i="7"/>
  <c r="AI22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O6" i="7"/>
  <c r="AI21" i="7" s="1"/>
  <c r="J5" i="1"/>
  <c r="X1339" i="7"/>
  <c r="R1339" i="7"/>
  <c r="T1339" i="7" s="1"/>
  <c r="U1339" i="7" s="1"/>
  <c r="N1339" i="7"/>
  <c r="P1339" i="7" s="1"/>
  <c r="Q1339" i="7" s="1"/>
  <c r="H1339" i="7"/>
  <c r="J1339" i="7" s="1"/>
  <c r="K1339" i="7" s="1"/>
  <c r="R1338" i="7"/>
  <c r="T1338" i="7" s="1"/>
  <c r="U1338" i="7" s="1"/>
  <c r="N1338" i="7"/>
  <c r="P1338" i="7" s="1"/>
  <c r="Q1338" i="7" s="1"/>
  <c r="H1338" i="7"/>
  <c r="J1338" i="7" s="1"/>
  <c r="K1338" i="7" s="1"/>
  <c r="R1337" i="7"/>
  <c r="T1337" i="7" s="1"/>
  <c r="U1337" i="7" s="1"/>
  <c r="N1337" i="7"/>
  <c r="P1337" i="7" s="1"/>
  <c r="Q1337" i="7" s="1"/>
  <c r="H1337" i="7"/>
  <c r="J1337" i="7" s="1"/>
  <c r="K1337" i="7" s="1"/>
  <c r="R1336" i="7"/>
  <c r="T1336" i="7" s="1"/>
  <c r="U1336" i="7" s="1"/>
  <c r="N1336" i="7"/>
  <c r="P1336" i="7" s="1"/>
  <c r="Q1336" i="7" s="1"/>
  <c r="H1336" i="7"/>
  <c r="J1336" i="7" s="1"/>
  <c r="K1336" i="7" s="1"/>
  <c r="R1335" i="7"/>
  <c r="T1335" i="7" s="1"/>
  <c r="U1335" i="7" s="1"/>
  <c r="N1335" i="7"/>
  <c r="P1335" i="7" s="1"/>
  <c r="Q1335" i="7" s="1"/>
  <c r="H1335" i="7"/>
  <c r="J1335" i="7" s="1"/>
  <c r="K1335" i="7" s="1"/>
  <c r="R1334" i="7"/>
  <c r="T1334" i="7" s="1"/>
  <c r="U1334" i="7" s="1"/>
  <c r="N1334" i="7"/>
  <c r="P1334" i="7" s="1"/>
  <c r="Q1334" i="7" s="1"/>
  <c r="H1334" i="7"/>
  <c r="J1334" i="7" s="1"/>
  <c r="K1334" i="7" s="1"/>
  <c r="R1333" i="7"/>
  <c r="T1333" i="7" s="1"/>
  <c r="U1333" i="7" s="1"/>
  <c r="N1333" i="7"/>
  <c r="P1333" i="7" s="1"/>
  <c r="Q1333" i="7" s="1"/>
  <c r="H1333" i="7"/>
  <c r="J1333" i="7" s="1"/>
  <c r="K1333" i="7" s="1"/>
  <c r="R1332" i="7"/>
  <c r="T1332" i="7" s="1"/>
  <c r="U1332" i="7" s="1"/>
  <c r="N1332" i="7"/>
  <c r="P1332" i="7" s="1"/>
  <c r="Q1332" i="7" s="1"/>
  <c r="H1332" i="7"/>
  <c r="J1332" i="7" s="1"/>
  <c r="K1332" i="7" s="1"/>
  <c r="R1331" i="7"/>
  <c r="T1331" i="7" s="1"/>
  <c r="U1331" i="7" s="1"/>
  <c r="N1331" i="7"/>
  <c r="P1331" i="7" s="1"/>
  <c r="Q1331" i="7" s="1"/>
  <c r="H1331" i="7"/>
  <c r="J1331" i="7" s="1"/>
  <c r="K1331" i="7" s="1"/>
  <c r="R1330" i="7"/>
  <c r="T1330" i="7" s="1"/>
  <c r="U1330" i="7" s="1"/>
  <c r="N1330" i="7"/>
  <c r="P1330" i="7" s="1"/>
  <c r="Q1330" i="7" s="1"/>
  <c r="H1330" i="7"/>
  <c r="J1330" i="7" s="1"/>
  <c r="K1330" i="7" s="1"/>
  <c r="R1329" i="7"/>
  <c r="T1329" i="7" s="1"/>
  <c r="U1329" i="7" s="1"/>
  <c r="N1329" i="7"/>
  <c r="P1329" i="7" s="1"/>
  <c r="Q1329" i="7" s="1"/>
  <c r="H1329" i="7"/>
  <c r="J1329" i="7" s="1"/>
  <c r="K1329" i="7" s="1"/>
  <c r="R1328" i="7"/>
  <c r="T1328" i="7" s="1"/>
  <c r="U1328" i="7" s="1"/>
  <c r="N1328" i="7"/>
  <c r="P1328" i="7" s="1"/>
  <c r="Q1328" i="7" s="1"/>
  <c r="H1328" i="7"/>
  <c r="J1328" i="7" s="1"/>
  <c r="K1328" i="7" s="1"/>
  <c r="R1327" i="7"/>
  <c r="T1327" i="7" s="1"/>
  <c r="U1327" i="7" s="1"/>
  <c r="N1327" i="7"/>
  <c r="P1327" i="7" s="1"/>
  <c r="Q1327" i="7" s="1"/>
  <c r="H1327" i="7"/>
  <c r="J1327" i="7" s="1"/>
  <c r="K1327" i="7" s="1"/>
  <c r="R1326" i="7"/>
  <c r="T1326" i="7" s="1"/>
  <c r="U1326" i="7" s="1"/>
  <c r="N1326" i="7"/>
  <c r="P1326" i="7" s="1"/>
  <c r="Q1326" i="7" s="1"/>
  <c r="H1326" i="7"/>
  <c r="J1326" i="7" s="1"/>
  <c r="K1326" i="7" s="1"/>
  <c r="R1325" i="7"/>
  <c r="T1325" i="7" s="1"/>
  <c r="U1325" i="7" s="1"/>
  <c r="N1325" i="7"/>
  <c r="P1325" i="7" s="1"/>
  <c r="Q1325" i="7" s="1"/>
  <c r="H1325" i="7"/>
  <c r="J1325" i="7" s="1"/>
  <c r="K1325" i="7" s="1"/>
  <c r="R1324" i="7"/>
  <c r="T1324" i="7" s="1"/>
  <c r="U1324" i="7" s="1"/>
  <c r="N1324" i="7"/>
  <c r="P1324" i="7" s="1"/>
  <c r="Q1324" i="7" s="1"/>
  <c r="H1324" i="7"/>
  <c r="J1324" i="7" s="1"/>
  <c r="K1324" i="7" s="1"/>
  <c r="R1323" i="7"/>
  <c r="T1323" i="7" s="1"/>
  <c r="U1323" i="7" s="1"/>
  <c r="N1323" i="7"/>
  <c r="P1323" i="7" s="1"/>
  <c r="Q1323" i="7" s="1"/>
  <c r="H1323" i="7"/>
  <c r="J1323" i="7" s="1"/>
  <c r="K1323" i="7" s="1"/>
  <c r="R1322" i="7"/>
  <c r="T1322" i="7" s="1"/>
  <c r="U1322" i="7" s="1"/>
  <c r="N1322" i="7"/>
  <c r="P1322" i="7" s="1"/>
  <c r="Q1322" i="7" s="1"/>
  <c r="H1322" i="7"/>
  <c r="J1322" i="7" s="1"/>
  <c r="K1322" i="7" s="1"/>
  <c r="R1321" i="7"/>
  <c r="T1321" i="7" s="1"/>
  <c r="U1321" i="7" s="1"/>
  <c r="N1321" i="7"/>
  <c r="P1321" i="7" s="1"/>
  <c r="Q1321" i="7" s="1"/>
  <c r="H1321" i="7"/>
  <c r="J1321" i="7" s="1"/>
  <c r="K1321" i="7" s="1"/>
  <c r="R1320" i="7"/>
  <c r="T1320" i="7" s="1"/>
  <c r="U1320" i="7" s="1"/>
  <c r="N1320" i="7"/>
  <c r="P1320" i="7" s="1"/>
  <c r="Q1320" i="7" s="1"/>
  <c r="H1320" i="7"/>
  <c r="J1320" i="7" s="1"/>
  <c r="K1320" i="7" s="1"/>
  <c r="R1319" i="7"/>
  <c r="T1319" i="7" s="1"/>
  <c r="U1319" i="7" s="1"/>
  <c r="N1319" i="7"/>
  <c r="P1319" i="7" s="1"/>
  <c r="Q1319" i="7" s="1"/>
  <c r="H1319" i="7"/>
  <c r="J1319" i="7" s="1"/>
  <c r="K1319" i="7" s="1"/>
  <c r="R1318" i="7"/>
  <c r="T1318" i="7" s="1"/>
  <c r="U1318" i="7" s="1"/>
  <c r="N1318" i="7"/>
  <c r="P1318" i="7" s="1"/>
  <c r="Q1318" i="7" s="1"/>
  <c r="H1318" i="7"/>
  <c r="J1318" i="7" s="1"/>
  <c r="K1318" i="7" s="1"/>
  <c r="R1317" i="7"/>
  <c r="T1317" i="7" s="1"/>
  <c r="U1317" i="7" s="1"/>
  <c r="N1317" i="7"/>
  <c r="P1317" i="7" s="1"/>
  <c r="Q1317" i="7" s="1"/>
  <c r="H1317" i="7"/>
  <c r="J1317" i="7" s="1"/>
  <c r="K1317" i="7" s="1"/>
  <c r="R1316" i="7"/>
  <c r="T1316" i="7" s="1"/>
  <c r="U1316" i="7" s="1"/>
  <c r="N1316" i="7"/>
  <c r="P1316" i="7" s="1"/>
  <c r="Q1316" i="7" s="1"/>
  <c r="H1316" i="7"/>
  <c r="J1316" i="7" s="1"/>
  <c r="K1316" i="7" s="1"/>
  <c r="R1315" i="7"/>
  <c r="T1315" i="7" s="1"/>
  <c r="U1315" i="7" s="1"/>
  <c r="N1315" i="7"/>
  <c r="P1315" i="7" s="1"/>
  <c r="Q1315" i="7" s="1"/>
  <c r="H1315" i="7"/>
  <c r="J1315" i="7" s="1"/>
  <c r="K1315" i="7" s="1"/>
  <c r="R1314" i="7"/>
  <c r="T1314" i="7" s="1"/>
  <c r="U1314" i="7" s="1"/>
  <c r="N1314" i="7"/>
  <c r="P1314" i="7" s="1"/>
  <c r="Q1314" i="7" s="1"/>
  <c r="H1314" i="7"/>
  <c r="J1314" i="7" s="1"/>
  <c r="K1314" i="7" s="1"/>
  <c r="R1313" i="7"/>
  <c r="T1313" i="7" s="1"/>
  <c r="U1313" i="7" s="1"/>
  <c r="N1313" i="7"/>
  <c r="P1313" i="7" s="1"/>
  <c r="Q1313" i="7" s="1"/>
  <c r="H1313" i="7"/>
  <c r="J1313" i="7" s="1"/>
  <c r="K1313" i="7" s="1"/>
  <c r="R1312" i="7"/>
  <c r="T1312" i="7" s="1"/>
  <c r="U1312" i="7" s="1"/>
  <c r="N1312" i="7"/>
  <c r="P1312" i="7" s="1"/>
  <c r="Q1312" i="7" s="1"/>
  <c r="H1312" i="7"/>
  <c r="J1312" i="7" s="1"/>
  <c r="K1312" i="7" s="1"/>
  <c r="R1311" i="7"/>
  <c r="T1311" i="7" s="1"/>
  <c r="U1311" i="7" s="1"/>
  <c r="N1311" i="7"/>
  <c r="P1311" i="7" s="1"/>
  <c r="Q1311" i="7" s="1"/>
  <c r="H1311" i="7"/>
  <c r="J1311" i="7" s="1"/>
  <c r="K1311" i="7" s="1"/>
  <c r="R1310" i="7"/>
  <c r="T1310" i="7" s="1"/>
  <c r="U1310" i="7" s="1"/>
  <c r="N1310" i="7"/>
  <c r="P1310" i="7" s="1"/>
  <c r="Q1310" i="7" s="1"/>
  <c r="H1310" i="7"/>
  <c r="J1310" i="7" s="1"/>
  <c r="K1310" i="7" s="1"/>
  <c r="R1309" i="7"/>
  <c r="T1309" i="7" s="1"/>
  <c r="U1309" i="7" s="1"/>
  <c r="N1309" i="7"/>
  <c r="P1309" i="7" s="1"/>
  <c r="Q1309" i="7" s="1"/>
  <c r="H1309" i="7"/>
  <c r="J1309" i="7" s="1"/>
  <c r="K1309" i="7" s="1"/>
  <c r="R1308" i="7"/>
  <c r="T1308" i="7" s="1"/>
  <c r="U1308" i="7" s="1"/>
  <c r="N1308" i="7"/>
  <c r="P1308" i="7" s="1"/>
  <c r="Q1308" i="7" s="1"/>
  <c r="H1308" i="7"/>
  <c r="J1308" i="7" s="1"/>
  <c r="K1308" i="7" s="1"/>
  <c r="R1307" i="7"/>
  <c r="T1307" i="7" s="1"/>
  <c r="U1307" i="7" s="1"/>
  <c r="N1307" i="7"/>
  <c r="P1307" i="7" s="1"/>
  <c r="Q1307" i="7" s="1"/>
  <c r="H1307" i="7"/>
  <c r="J1307" i="7" s="1"/>
  <c r="K1307" i="7" s="1"/>
  <c r="R1306" i="7"/>
  <c r="T1306" i="7" s="1"/>
  <c r="U1306" i="7" s="1"/>
  <c r="N1306" i="7"/>
  <c r="P1306" i="7" s="1"/>
  <c r="Q1306" i="7" s="1"/>
  <c r="H1306" i="7"/>
  <c r="J1306" i="7" s="1"/>
  <c r="K1306" i="7" s="1"/>
  <c r="R1305" i="7"/>
  <c r="T1305" i="7" s="1"/>
  <c r="U1305" i="7" s="1"/>
  <c r="N1305" i="7"/>
  <c r="P1305" i="7" s="1"/>
  <c r="Q1305" i="7" s="1"/>
  <c r="H1305" i="7"/>
  <c r="J1305" i="7" s="1"/>
  <c r="K1305" i="7" s="1"/>
  <c r="R1304" i="7"/>
  <c r="T1304" i="7" s="1"/>
  <c r="U1304" i="7" s="1"/>
  <c r="N1304" i="7"/>
  <c r="P1304" i="7" s="1"/>
  <c r="Q1304" i="7" s="1"/>
  <c r="H1304" i="7"/>
  <c r="J1304" i="7" s="1"/>
  <c r="K1304" i="7" s="1"/>
  <c r="R1303" i="7"/>
  <c r="T1303" i="7" s="1"/>
  <c r="U1303" i="7" s="1"/>
  <c r="N1303" i="7"/>
  <c r="P1303" i="7" s="1"/>
  <c r="Q1303" i="7" s="1"/>
  <c r="H1303" i="7"/>
  <c r="J1303" i="7" s="1"/>
  <c r="K1303" i="7" s="1"/>
  <c r="R1302" i="7"/>
  <c r="T1302" i="7" s="1"/>
  <c r="U1302" i="7" s="1"/>
  <c r="N1302" i="7"/>
  <c r="P1302" i="7" s="1"/>
  <c r="Q1302" i="7" s="1"/>
  <c r="H1302" i="7"/>
  <c r="J1302" i="7" s="1"/>
  <c r="K1302" i="7" s="1"/>
  <c r="R1301" i="7"/>
  <c r="T1301" i="7" s="1"/>
  <c r="U1301" i="7" s="1"/>
  <c r="N1301" i="7"/>
  <c r="P1301" i="7" s="1"/>
  <c r="Q1301" i="7" s="1"/>
  <c r="H1301" i="7"/>
  <c r="J1301" i="7" s="1"/>
  <c r="K1301" i="7" s="1"/>
  <c r="R1300" i="7"/>
  <c r="T1300" i="7" s="1"/>
  <c r="U1300" i="7" s="1"/>
  <c r="N1300" i="7"/>
  <c r="P1300" i="7" s="1"/>
  <c r="Q1300" i="7" s="1"/>
  <c r="H1300" i="7"/>
  <c r="J1300" i="7" s="1"/>
  <c r="K1300" i="7" s="1"/>
  <c r="R1299" i="7"/>
  <c r="T1299" i="7" s="1"/>
  <c r="U1299" i="7" s="1"/>
  <c r="N1299" i="7"/>
  <c r="P1299" i="7" s="1"/>
  <c r="Q1299" i="7" s="1"/>
  <c r="H1299" i="7"/>
  <c r="J1299" i="7" s="1"/>
  <c r="K1299" i="7" s="1"/>
  <c r="R1298" i="7"/>
  <c r="T1298" i="7" s="1"/>
  <c r="U1298" i="7" s="1"/>
  <c r="N1298" i="7"/>
  <c r="P1298" i="7" s="1"/>
  <c r="Q1298" i="7" s="1"/>
  <c r="H1298" i="7"/>
  <c r="J1298" i="7" s="1"/>
  <c r="K1298" i="7" s="1"/>
  <c r="R1297" i="7"/>
  <c r="T1297" i="7" s="1"/>
  <c r="U1297" i="7" s="1"/>
  <c r="N1297" i="7"/>
  <c r="P1297" i="7" s="1"/>
  <c r="Q1297" i="7" s="1"/>
  <c r="H1297" i="7"/>
  <c r="J1297" i="7" s="1"/>
  <c r="K1297" i="7" s="1"/>
  <c r="R1296" i="7"/>
  <c r="T1296" i="7" s="1"/>
  <c r="U1296" i="7" s="1"/>
  <c r="N1296" i="7"/>
  <c r="P1296" i="7" s="1"/>
  <c r="Q1296" i="7" s="1"/>
  <c r="H1296" i="7"/>
  <c r="J1296" i="7" s="1"/>
  <c r="K1296" i="7" s="1"/>
  <c r="T1295" i="7"/>
  <c r="U1295" i="7" s="1"/>
  <c r="R1295" i="7"/>
  <c r="N1295" i="7"/>
  <c r="P1295" i="7" s="1"/>
  <c r="Q1295" i="7" s="1"/>
  <c r="H1295" i="7"/>
  <c r="J1295" i="7" s="1"/>
  <c r="K1295" i="7" s="1"/>
  <c r="R1294" i="7"/>
  <c r="T1294" i="7" s="1"/>
  <c r="U1294" i="7" s="1"/>
  <c r="N1294" i="7"/>
  <c r="P1294" i="7" s="1"/>
  <c r="Q1294" i="7" s="1"/>
  <c r="H1294" i="7"/>
  <c r="J1294" i="7" s="1"/>
  <c r="K1294" i="7" s="1"/>
  <c r="R1293" i="7"/>
  <c r="T1293" i="7" s="1"/>
  <c r="U1293" i="7" s="1"/>
  <c r="N1293" i="7"/>
  <c r="P1293" i="7" s="1"/>
  <c r="Q1293" i="7" s="1"/>
  <c r="H1293" i="7"/>
  <c r="J1293" i="7" s="1"/>
  <c r="K1293" i="7" s="1"/>
  <c r="R1292" i="7"/>
  <c r="T1292" i="7" s="1"/>
  <c r="U1292" i="7" s="1"/>
  <c r="N1292" i="7"/>
  <c r="P1292" i="7" s="1"/>
  <c r="Q1292" i="7" s="1"/>
  <c r="H1292" i="7"/>
  <c r="J1292" i="7" s="1"/>
  <c r="K1292" i="7" s="1"/>
  <c r="R1291" i="7"/>
  <c r="T1291" i="7" s="1"/>
  <c r="U1291" i="7" s="1"/>
  <c r="N1291" i="7"/>
  <c r="P1291" i="7" s="1"/>
  <c r="Q1291" i="7" s="1"/>
  <c r="H1291" i="7"/>
  <c r="J1291" i="7" s="1"/>
  <c r="K1291" i="7" s="1"/>
  <c r="R1290" i="7"/>
  <c r="T1290" i="7" s="1"/>
  <c r="U1290" i="7" s="1"/>
  <c r="N1290" i="7"/>
  <c r="P1290" i="7" s="1"/>
  <c r="Q1290" i="7" s="1"/>
  <c r="H1290" i="7"/>
  <c r="J1290" i="7" s="1"/>
  <c r="K1290" i="7" s="1"/>
  <c r="R1289" i="7"/>
  <c r="T1289" i="7" s="1"/>
  <c r="U1289" i="7" s="1"/>
  <c r="N1289" i="7"/>
  <c r="P1289" i="7" s="1"/>
  <c r="Q1289" i="7" s="1"/>
  <c r="H1289" i="7"/>
  <c r="J1289" i="7" s="1"/>
  <c r="K1289" i="7" s="1"/>
  <c r="R1288" i="7"/>
  <c r="T1288" i="7" s="1"/>
  <c r="U1288" i="7" s="1"/>
  <c r="N1288" i="7"/>
  <c r="P1288" i="7" s="1"/>
  <c r="Q1288" i="7" s="1"/>
  <c r="H1288" i="7"/>
  <c r="J1288" i="7" s="1"/>
  <c r="K1288" i="7" s="1"/>
  <c r="T1287" i="7"/>
  <c r="U1287" i="7" s="1"/>
  <c r="R1287" i="7"/>
  <c r="N1287" i="7"/>
  <c r="P1287" i="7" s="1"/>
  <c r="Q1287" i="7" s="1"/>
  <c r="H1287" i="7"/>
  <c r="J1287" i="7" s="1"/>
  <c r="K1287" i="7" s="1"/>
  <c r="R1286" i="7"/>
  <c r="T1286" i="7" s="1"/>
  <c r="U1286" i="7" s="1"/>
  <c r="N1286" i="7"/>
  <c r="P1286" i="7" s="1"/>
  <c r="Q1286" i="7" s="1"/>
  <c r="H1286" i="7"/>
  <c r="J1286" i="7" s="1"/>
  <c r="K1286" i="7" s="1"/>
  <c r="R1285" i="7"/>
  <c r="T1285" i="7" s="1"/>
  <c r="U1285" i="7" s="1"/>
  <c r="N1285" i="7"/>
  <c r="P1285" i="7" s="1"/>
  <c r="Q1285" i="7" s="1"/>
  <c r="H1285" i="7"/>
  <c r="J1285" i="7" s="1"/>
  <c r="K1285" i="7" s="1"/>
  <c r="R1284" i="7"/>
  <c r="T1284" i="7" s="1"/>
  <c r="U1284" i="7" s="1"/>
  <c r="N1284" i="7"/>
  <c r="P1284" i="7" s="1"/>
  <c r="Q1284" i="7" s="1"/>
  <c r="H1284" i="7"/>
  <c r="J1284" i="7" s="1"/>
  <c r="K1284" i="7" s="1"/>
  <c r="R1283" i="7"/>
  <c r="T1283" i="7" s="1"/>
  <c r="U1283" i="7" s="1"/>
  <c r="N1283" i="7"/>
  <c r="P1283" i="7" s="1"/>
  <c r="Q1283" i="7" s="1"/>
  <c r="H1283" i="7"/>
  <c r="J1283" i="7" s="1"/>
  <c r="K1283" i="7" s="1"/>
  <c r="R1282" i="7"/>
  <c r="T1282" i="7" s="1"/>
  <c r="U1282" i="7" s="1"/>
  <c r="N1282" i="7"/>
  <c r="P1282" i="7" s="1"/>
  <c r="Q1282" i="7" s="1"/>
  <c r="H1282" i="7"/>
  <c r="J1282" i="7" s="1"/>
  <c r="K1282" i="7" s="1"/>
  <c r="R1281" i="7"/>
  <c r="T1281" i="7" s="1"/>
  <c r="U1281" i="7" s="1"/>
  <c r="N1281" i="7"/>
  <c r="P1281" i="7" s="1"/>
  <c r="Q1281" i="7" s="1"/>
  <c r="H1281" i="7"/>
  <c r="J1281" i="7" s="1"/>
  <c r="K1281" i="7" s="1"/>
  <c r="R1280" i="7"/>
  <c r="T1280" i="7" s="1"/>
  <c r="U1280" i="7" s="1"/>
  <c r="N1280" i="7"/>
  <c r="P1280" i="7" s="1"/>
  <c r="Q1280" i="7" s="1"/>
  <c r="H1280" i="7"/>
  <c r="J1280" i="7" s="1"/>
  <c r="K1280" i="7" s="1"/>
  <c r="R1279" i="7"/>
  <c r="T1279" i="7" s="1"/>
  <c r="U1279" i="7" s="1"/>
  <c r="N1279" i="7"/>
  <c r="P1279" i="7" s="1"/>
  <c r="Q1279" i="7" s="1"/>
  <c r="H1279" i="7"/>
  <c r="J1279" i="7" s="1"/>
  <c r="K1279" i="7" s="1"/>
  <c r="R1278" i="7"/>
  <c r="T1278" i="7" s="1"/>
  <c r="U1278" i="7" s="1"/>
  <c r="N1278" i="7"/>
  <c r="P1278" i="7" s="1"/>
  <c r="Q1278" i="7" s="1"/>
  <c r="H1278" i="7"/>
  <c r="J1278" i="7" s="1"/>
  <c r="K1278" i="7" s="1"/>
  <c r="R1277" i="7"/>
  <c r="T1277" i="7" s="1"/>
  <c r="U1277" i="7" s="1"/>
  <c r="N1277" i="7"/>
  <c r="P1277" i="7" s="1"/>
  <c r="Q1277" i="7" s="1"/>
  <c r="H1277" i="7"/>
  <c r="J1277" i="7" s="1"/>
  <c r="K1277" i="7" s="1"/>
  <c r="R1276" i="7"/>
  <c r="T1276" i="7" s="1"/>
  <c r="U1276" i="7" s="1"/>
  <c r="N1276" i="7"/>
  <c r="P1276" i="7" s="1"/>
  <c r="Q1276" i="7" s="1"/>
  <c r="H1276" i="7"/>
  <c r="J1276" i="7" s="1"/>
  <c r="K1276" i="7" s="1"/>
  <c r="R1275" i="7"/>
  <c r="T1275" i="7" s="1"/>
  <c r="U1275" i="7" s="1"/>
  <c r="N1275" i="7"/>
  <c r="P1275" i="7" s="1"/>
  <c r="Q1275" i="7" s="1"/>
  <c r="H1275" i="7"/>
  <c r="J1275" i="7" s="1"/>
  <c r="K1275" i="7" s="1"/>
  <c r="R1274" i="7"/>
  <c r="T1274" i="7" s="1"/>
  <c r="U1274" i="7" s="1"/>
  <c r="N1274" i="7"/>
  <c r="P1274" i="7" s="1"/>
  <c r="Q1274" i="7" s="1"/>
  <c r="J1274" i="7"/>
  <c r="K1274" i="7" s="1"/>
  <c r="H1274" i="7"/>
  <c r="R1273" i="7"/>
  <c r="T1273" i="7" s="1"/>
  <c r="U1273" i="7" s="1"/>
  <c r="N1273" i="7"/>
  <c r="P1273" i="7" s="1"/>
  <c r="Q1273" i="7" s="1"/>
  <c r="J1273" i="7"/>
  <c r="K1273" i="7" s="1"/>
  <c r="H1273" i="7"/>
  <c r="R1272" i="7"/>
  <c r="T1272" i="7" s="1"/>
  <c r="U1272" i="7" s="1"/>
  <c r="N1272" i="7"/>
  <c r="P1272" i="7" s="1"/>
  <c r="Q1272" i="7" s="1"/>
  <c r="J1272" i="7"/>
  <c r="K1272" i="7" s="1"/>
  <c r="H1272" i="7"/>
  <c r="R1271" i="7"/>
  <c r="T1271" i="7" s="1"/>
  <c r="U1271" i="7" s="1"/>
  <c r="N1271" i="7"/>
  <c r="P1271" i="7" s="1"/>
  <c r="Q1271" i="7" s="1"/>
  <c r="J1271" i="7"/>
  <c r="K1271" i="7" s="1"/>
  <c r="H1271" i="7"/>
  <c r="R1270" i="7"/>
  <c r="T1270" i="7" s="1"/>
  <c r="U1270" i="7" s="1"/>
  <c r="N1270" i="7"/>
  <c r="P1270" i="7" s="1"/>
  <c r="Q1270" i="7" s="1"/>
  <c r="J1270" i="7"/>
  <c r="K1270" i="7" s="1"/>
  <c r="H1270" i="7"/>
  <c r="R1269" i="7"/>
  <c r="T1269" i="7" s="1"/>
  <c r="U1269" i="7" s="1"/>
  <c r="N1269" i="7"/>
  <c r="P1269" i="7" s="1"/>
  <c r="Q1269" i="7" s="1"/>
  <c r="J1269" i="7"/>
  <c r="K1269" i="7" s="1"/>
  <c r="H1269" i="7"/>
  <c r="R1268" i="7"/>
  <c r="T1268" i="7" s="1"/>
  <c r="U1268" i="7" s="1"/>
  <c r="N1268" i="7"/>
  <c r="P1268" i="7" s="1"/>
  <c r="Q1268" i="7" s="1"/>
  <c r="J1268" i="7"/>
  <c r="K1268" i="7" s="1"/>
  <c r="H1268" i="7"/>
  <c r="R1267" i="7"/>
  <c r="T1267" i="7" s="1"/>
  <c r="U1267" i="7" s="1"/>
  <c r="N1267" i="7"/>
  <c r="P1267" i="7" s="1"/>
  <c r="Q1267" i="7" s="1"/>
  <c r="J1267" i="7"/>
  <c r="K1267" i="7" s="1"/>
  <c r="H1267" i="7"/>
  <c r="R1266" i="7"/>
  <c r="T1266" i="7" s="1"/>
  <c r="U1266" i="7" s="1"/>
  <c r="N1266" i="7"/>
  <c r="P1266" i="7" s="1"/>
  <c r="Q1266" i="7" s="1"/>
  <c r="J1266" i="7"/>
  <c r="K1266" i="7" s="1"/>
  <c r="H1266" i="7"/>
  <c r="R1265" i="7"/>
  <c r="T1265" i="7" s="1"/>
  <c r="U1265" i="7" s="1"/>
  <c r="N1265" i="7"/>
  <c r="P1265" i="7" s="1"/>
  <c r="Q1265" i="7" s="1"/>
  <c r="J1265" i="7"/>
  <c r="K1265" i="7" s="1"/>
  <c r="H1265" i="7"/>
  <c r="R1264" i="7"/>
  <c r="T1264" i="7" s="1"/>
  <c r="U1264" i="7" s="1"/>
  <c r="N1264" i="7"/>
  <c r="P1264" i="7" s="1"/>
  <c r="Q1264" i="7" s="1"/>
  <c r="J1264" i="7"/>
  <c r="K1264" i="7" s="1"/>
  <c r="H1264" i="7"/>
  <c r="R1263" i="7"/>
  <c r="T1263" i="7" s="1"/>
  <c r="U1263" i="7" s="1"/>
  <c r="N1263" i="7"/>
  <c r="P1263" i="7" s="1"/>
  <c r="Q1263" i="7" s="1"/>
  <c r="J1263" i="7"/>
  <c r="K1263" i="7" s="1"/>
  <c r="H1263" i="7"/>
  <c r="R1262" i="7"/>
  <c r="T1262" i="7" s="1"/>
  <c r="U1262" i="7" s="1"/>
  <c r="N1262" i="7"/>
  <c r="P1262" i="7" s="1"/>
  <c r="Q1262" i="7" s="1"/>
  <c r="J1262" i="7"/>
  <c r="K1262" i="7" s="1"/>
  <c r="H1262" i="7"/>
  <c r="R1261" i="7"/>
  <c r="T1261" i="7" s="1"/>
  <c r="U1261" i="7" s="1"/>
  <c r="N1261" i="7"/>
  <c r="P1261" i="7" s="1"/>
  <c r="Q1261" i="7" s="1"/>
  <c r="J1261" i="7"/>
  <c r="K1261" i="7" s="1"/>
  <c r="H1261" i="7"/>
  <c r="R1260" i="7"/>
  <c r="T1260" i="7" s="1"/>
  <c r="U1260" i="7" s="1"/>
  <c r="N1260" i="7"/>
  <c r="P1260" i="7" s="1"/>
  <c r="Q1260" i="7" s="1"/>
  <c r="J1260" i="7"/>
  <c r="K1260" i="7" s="1"/>
  <c r="H1260" i="7"/>
  <c r="R1259" i="7"/>
  <c r="T1259" i="7" s="1"/>
  <c r="U1259" i="7" s="1"/>
  <c r="N1259" i="7"/>
  <c r="P1259" i="7" s="1"/>
  <c r="Q1259" i="7" s="1"/>
  <c r="J1259" i="7"/>
  <c r="K1259" i="7" s="1"/>
  <c r="H1259" i="7"/>
  <c r="R1258" i="7"/>
  <c r="T1258" i="7" s="1"/>
  <c r="U1258" i="7" s="1"/>
  <c r="N1258" i="7"/>
  <c r="P1258" i="7" s="1"/>
  <c r="Q1258" i="7" s="1"/>
  <c r="J1258" i="7"/>
  <c r="K1258" i="7" s="1"/>
  <c r="H1258" i="7"/>
  <c r="R1257" i="7"/>
  <c r="T1257" i="7" s="1"/>
  <c r="U1257" i="7" s="1"/>
  <c r="N1257" i="7"/>
  <c r="P1257" i="7" s="1"/>
  <c r="Q1257" i="7" s="1"/>
  <c r="J1257" i="7"/>
  <c r="K1257" i="7" s="1"/>
  <c r="H1257" i="7"/>
  <c r="R1256" i="7"/>
  <c r="T1256" i="7" s="1"/>
  <c r="U1256" i="7" s="1"/>
  <c r="N1256" i="7"/>
  <c r="P1256" i="7" s="1"/>
  <c r="Q1256" i="7" s="1"/>
  <c r="J1256" i="7"/>
  <c r="K1256" i="7" s="1"/>
  <c r="H1256" i="7"/>
  <c r="R1255" i="7"/>
  <c r="T1255" i="7" s="1"/>
  <c r="U1255" i="7" s="1"/>
  <c r="N1255" i="7"/>
  <c r="P1255" i="7" s="1"/>
  <c r="Q1255" i="7" s="1"/>
  <c r="J1255" i="7"/>
  <c r="K1255" i="7" s="1"/>
  <c r="H1255" i="7"/>
  <c r="R1254" i="7"/>
  <c r="T1254" i="7" s="1"/>
  <c r="U1254" i="7" s="1"/>
  <c r="N1254" i="7"/>
  <c r="P1254" i="7" s="1"/>
  <c r="Q1254" i="7" s="1"/>
  <c r="J1254" i="7"/>
  <c r="K1254" i="7" s="1"/>
  <c r="H1254" i="7"/>
  <c r="R1253" i="7"/>
  <c r="T1253" i="7" s="1"/>
  <c r="U1253" i="7" s="1"/>
  <c r="N1253" i="7"/>
  <c r="P1253" i="7" s="1"/>
  <c r="Q1253" i="7" s="1"/>
  <c r="J1253" i="7"/>
  <c r="K1253" i="7" s="1"/>
  <c r="H1253" i="7"/>
  <c r="R1252" i="7"/>
  <c r="T1252" i="7" s="1"/>
  <c r="U1252" i="7" s="1"/>
  <c r="N1252" i="7"/>
  <c r="P1252" i="7" s="1"/>
  <c r="Q1252" i="7" s="1"/>
  <c r="J1252" i="7"/>
  <c r="K1252" i="7" s="1"/>
  <c r="H1252" i="7"/>
  <c r="R1251" i="7"/>
  <c r="T1251" i="7" s="1"/>
  <c r="U1251" i="7" s="1"/>
  <c r="N1251" i="7"/>
  <c r="P1251" i="7" s="1"/>
  <c r="Q1251" i="7" s="1"/>
  <c r="J1251" i="7"/>
  <c r="K1251" i="7" s="1"/>
  <c r="H1251" i="7"/>
  <c r="R1250" i="7"/>
  <c r="T1250" i="7" s="1"/>
  <c r="U1250" i="7" s="1"/>
  <c r="N1250" i="7"/>
  <c r="P1250" i="7" s="1"/>
  <c r="Q1250" i="7" s="1"/>
  <c r="J1250" i="7"/>
  <c r="K1250" i="7" s="1"/>
  <c r="H1250" i="7"/>
  <c r="R1249" i="7"/>
  <c r="T1249" i="7" s="1"/>
  <c r="U1249" i="7" s="1"/>
  <c r="N1249" i="7"/>
  <c r="P1249" i="7" s="1"/>
  <c r="Q1249" i="7" s="1"/>
  <c r="J1249" i="7"/>
  <c r="K1249" i="7" s="1"/>
  <c r="H1249" i="7"/>
  <c r="R1248" i="7"/>
  <c r="T1248" i="7" s="1"/>
  <c r="U1248" i="7" s="1"/>
  <c r="N1248" i="7"/>
  <c r="P1248" i="7" s="1"/>
  <c r="Q1248" i="7" s="1"/>
  <c r="J1248" i="7"/>
  <c r="K1248" i="7" s="1"/>
  <c r="H1248" i="7"/>
  <c r="R1247" i="7"/>
  <c r="T1247" i="7" s="1"/>
  <c r="U1247" i="7" s="1"/>
  <c r="N1247" i="7"/>
  <c r="P1247" i="7" s="1"/>
  <c r="Q1247" i="7" s="1"/>
  <c r="J1247" i="7"/>
  <c r="K1247" i="7" s="1"/>
  <c r="H1247" i="7"/>
  <c r="R1246" i="7"/>
  <c r="T1246" i="7" s="1"/>
  <c r="U1246" i="7" s="1"/>
  <c r="N1246" i="7"/>
  <c r="P1246" i="7" s="1"/>
  <c r="Q1246" i="7" s="1"/>
  <c r="J1246" i="7"/>
  <c r="K1246" i="7" s="1"/>
  <c r="H1246" i="7"/>
  <c r="R1245" i="7"/>
  <c r="T1245" i="7" s="1"/>
  <c r="U1245" i="7" s="1"/>
  <c r="N1245" i="7"/>
  <c r="P1245" i="7" s="1"/>
  <c r="Q1245" i="7" s="1"/>
  <c r="J1245" i="7"/>
  <c r="K1245" i="7" s="1"/>
  <c r="H1245" i="7"/>
  <c r="R1244" i="7"/>
  <c r="T1244" i="7" s="1"/>
  <c r="U1244" i="7" s="1"/>
  <c r="N1244" i="7"/>
  <c r="P1244" i="7" s="1"/>
  <c r="Q1244" i="7" s="1"/>
  <c r="J1244" i="7"/>
  <c r="K1244" i="7" s="1"/>
  <c r="H1244" i="7"/>
  <c r="R1243" i="7"/>
  <c r="T1243" i="7" s="1"/>
  <c r="U1243" i="7" s="1"/>
  <c r="N1243" i="7"/>
  <c r="P1243" i="7" s="1"/>
  <c r="Q1243" i="7" s="1"/>
  <c r="J1243" i="7"/>
  <c r="K1243" i="7" s="1"/>
  <c r="H1243" i="7"/>
  <c r="R1242" i="7"/>
  <c r="T1242" i="7" s="1"/>
  <c r="U1242" i="7" s="1"/>
  <c r="N1242" i="7"/>
  <c r="P1242" i="7" s="1"/>
  <c r="Q1242" i="7" s="1"/>
  <c r="J1242" i="7"/>
  <c r="K1242" i="7" s="1"/>
  <c r="H1242" i="7"/>
  <c r="R1241" i="7"/>
  <c r="T1241" i="7" s="1"/>
  <c r="U1241" i="7" s="1"/>
  <c r="N1241" i="7"/>
  <c r="P1241" i="7" s="1"/>
  <c r="Q1241" i="7" s="1"/>
  <c r="J1241" i="7"/>
  <c r="K1241" i="7" s="1"/>
  <c r="H1241" i="7"/>
  <c r="R1240" i="7"/>
  <c r="T1240" i="7" s="1"/>
  <c r="U1240" i="7" s="1"/>
  <c r="N1240" i="7"/>
  <c r="P1240" i="7" s="1"/>
  <c r="Q1240" i="7" s="1"/>
  <c r="J1240" i="7"/>
  <c r="K1240" i="7" s="1"/>
  <c r="H1240" i="7"/>
  <c r="R1239" i="7"/>
  <c r="T1239" i="7" s="1"/>
  <c r="U1239" i="7" s="1"/>
  <c r="N1239" i="7"/>
  <c r="P1239" i="7" s="1"/>
  <c r="Q1239" i="7" s="1"/>
  <c r="J1239" i="7"/>
  <c r="K1239" i="7" s="1"/>
  <c r="H1239" i="7"/>
  <c r="R1238" i="7"/>
  <c r="T1238" i="7" s="1"/>
  <c r="U1238" i="7" s="1"/>
  <c r="N1238" i="7"/>
  <c r="P1238" i="7" s="1"/>
  <c r="Q1238" i="7" s="1"/>
  <c r="J1238" i="7"/>
  <c r="K1238" i="7" s="1"/>
  <c r="H1238" i="7"/>
  <c r="R1237" i="7"/>
  <c r="T1237" i="7" s="1"/>
  <c r="U1237" i="7" s="1"/>
  <c r="N1237" i="7"/>
  <c r="P1237" i="7" s="1"/>
  <c r="Q1237" i="7" s="1"/>
  <c r="J1237" i="7"/>
  <c r="K1237" i="7" s="1"/>
  <c r="H1237" i="7"/>
  <c r="R1236" i="7"/>
  <c r="T1236" i="7" s="1"/>
  <c r="U1236" i="7" s="1"/>
  <c r="N1236" i="7"/>
  <c r="P1236" i="7" s="1"/>
  <c r="Q1236" i="7" s="1"/>
  <c r="J1236" i="7"/>
  <c r="K1236" i="7" s="1"/>
  <c r="H1236" i="7"/>
  <c r="R1235" i="7"/>
  <c r="T1235" i="7" s="1"/>
  <c r="U1235" i="7" s="1"/>
  <c r="N1235" i="7"/>
  <c r="P1235" i="7" s="1"/>
  <c r="Q1235" i="7" s="1"/>
  <c r="J1235" i="7"/>
  <c r="K1235" i="7" s="1"/>
  <c r="H1235" i="7"/>
  <c r="R1234" i="7"/>
  <c r="T1234" i="7" s="1"/>
  <c r="U1234" i="7" s="1"/>
  <c r="N1234" i="7"/>
  <c r="P1234" i="7" s="1"/>
  <c r="Q1234" i="7" s="1"/>
  <c r="J1234" i="7"/>
  <c r="K1234" i="7" s="1"/>
  <c r="H1234" i="7"/>
  <c r="R1233" i="7"/>
  <c r="T1233" i="7" s="1"/>
  <c r="U1233" i="7" s="1"/>
  <c r="N1233" i="7"/>
  <c r="P1233" i="7" s="1"/>
  <c r="Q1233" i="7" s="1"/>
  <c r="J1233" i="7"/>
  <c r="K1233" i="7" s="1"/>
  <c r="H1233" i="7"/>
  <c r="R1232" i="7"/>
  <c r="T1232" i="7" s="1"/>
  <c r="U1232" i="7" s="1"/>
  <c r="N1232" i="7"/>
  <c r="P1232" i="7" s="1"/>
  <c r="Q1232" i="7" s="1"/>
  <c r="J1232" i="7"/>
  <c r="K1232" i="7" s="1"/>
  <c r="H1232" i="7"/>
  <c r="R1231" i="7"/>
  <c r="T1231" i="7" s="1"/>
  <c r="U1231" i="7" s="1"/>
  <c r="N1231" i="7"/>
  <c r="P1231" i="7" s="1"/>
  <c r="Q1231" i="7" s="1"/>
  <c r="J1231" i="7"/>
  <c r="K1231" i="7" s="1"/>
  <c r="H1231" i="7"/>
  <c r="R1230" i="7"/>
  <c r="T1230" i="7" s="1"/>
  <c r="U1230" i="7" s="1"/>
  <c r="N1230" i="7"/>
  <c r="P1230" i="7" s="1"/>
  <c r="Q1230" i="7" s="1"/>
  <c r="H1230" i="7"/>
  <c r="J1230" i="7" s="1"/>
  <c r="K1230" i="7" s="1"/>
  <c r="R1229" i="7"/>
  <c r="T1229" i="7" s="1"/>
  <c r="U1229" i="7" s="1"/>
  <c r="N1229" i="7"/>
  <c r="P1229" i="7" s="1"/>
  <c r="Q1229" i="7" s="1"/>
  <c r="H1229" i="7"/>
  <c r="J1229" i="7" s="1"/>
  <c r="K1229" i="7" s="1"/>
  <c r="R1228" i="7"/>
  <c r="T1228" i="7" s="1"/>
  <c r="U1228" i="7" s="1"/>
  <c r="N1228" i="7"/>
  <c r="P1228" i="7" s="1"/>
  <c r="Q1228" i="7" s="1"/>
  <c r="H1228" i="7"/>
  <c r="J1228" i="7" s="1"/>
  <c r="K1228" i="7" s="1"/>
  <c r="R1227" i="7"/>
  <c r="T1227" i="7" s="1"/>
  <c r="U1227" i="7" s="1"/>
  <c r="N1227" i="7"/>
  <c r="P1227" i="7" s="1"/>
  <c r="Q1227" i="7" s="1"/>
  <c r="H1227" i="7"/>
  <c r="J1227" i="7" s="1"/>
  <c r="K1227" i="7" s="1"/>
  <c r="R1226" i="7"/>
  <c r="T1226" i="7" s="1"/>
  <c r="U1226" i="7" s="1"/>
  <c r="N1226" i="7"/>
  <c r="P1226" i="7" s="1"/>
  <c r="Q1226" i="7" s="1"/>
  <c r="H1226" i="7"/>
  <c r="J1226" i="7" s="1"/>
  <c r="K1226" i="7" s="1"/>
  <c r="R1225" i="7"/>
  <c r="T1225" i="7" s="1"/>
  <c r="U1225" i="7" s="1"/>
  <c r="N1225" i="7"/>
  <c r="P1225" i="7" s="1"/>
  <c r="Q1225" i="7" s="1"/>
  <c r="H1225" i="7"/>
  <c r="J1225" i="7" s="1"/>
  <c r="K1225" i="7" s="1"/>
  <c r="R1224" i="7"/>
  <c r="T1224" i="7" s="1"/>
  <c r="U1224" i="7" s="1"/>
  <c r="N1224" i="7"/>
  <c r="P1224" i="7" s="1"/>
  <c r="Q1224" i="7" s="1"/>
  <c r="H1224" i="7"/>
  <c r="J1224" i="7" s="1"/>
  <c r="K1224" i="7" s="1"/>
  <c r="R1223" i="7"/>
  <c r="T1223" i="7" s="1"/>
  <c r="U1223" i="7" s="1"/>
  <c r="N1223" i="7"/>
  <c r="P1223" i="7" s="1"/>
  <c r="Q1223" i="7" s="1"/>
  <c r="H1223" i="7"/>
  <c r="J1223" i="7" s="1"/>
  <c r="K1223" i="7" s="1"/>
  <c r="R1222" i="7"/>
  <c r="T1222" i="7" s="1"/>
  <c r="U1222" i="7" s="1"/>
  <c r="N1222" i="7"/>
  <c r="P1222" i="7" s="1"/>
  <c r="Q1222" i="7" s="1"/>
  <c r="H1222" i="7"/>
  <c r="J1222" i="7" s="1"/>
  <c r="K1222" i="7" s="1"/>
  <c r="R1221" i="7"/>
  <c r="T1221" i="7" s="1"/>
  <c r="U1221" i="7" s="1"/>
  <c r="N1221" i="7"/>
  <c r="P1221" i="7" s="1"/>
  <c r="Q1221" i="7" s="1"/>
  <c r="H1221" i="7"/>
  <c r="J1221" i="7" s="1"/>
  <c r="K1221" i="7" s="1"/>
  <c r="R1220" i="7"/>
  <c r="T1220" i="7" s="1"/>
  <c r="U1220" i="7" s="1"/>
  <c r="N1220" i="7"/>
  <c r="P1220" i="7" s="1"/>
  <c r="Q1220" i="7" s="1"/>
  <c r="H1220" i="7"/>
  <c r="J1220" i="7" s="1"/>
  <c r="K1220" i="7" s="1"/>
  <c r="R1219" i="7"/>
  <c r="T1219" i="7" s="1"/>
  <c r="U1219" i="7" s="1"/>
  <c r="N1219" i="7"/>
  <c r="P1219" i="7" s="1"/>
  <c r="Q1219" i="7" s="1"/>
  <c r="H1219" i="7"/>
  <c r="J1219" i="7" s="1"/>
  <c r="K1219" i="7" s="1"/>
  <c r="R1218" i="7"/>
  <c r="T1218" i="7" s="1"/>
  <c r="U1218" i="7" s="1"/>
  <c r="N1218" i="7"/>
  <c r="P1218" i="7" s="1"/>
  <c r="Q1218" i="7" s="1"/>
  <c r="H1218" i="7"/>
  <c r="J1218" i="7" s="1"/>
  <c r="K1218" i="7" s="1"/>
  <c r="R1217" i="7"/>
  <c r="T1217" i="7" s="1"/>
  <c r="U1217" i="7" s="1"/>
  <c r="N1217" i="7"/>
  <c r="P1217" i="7" s="1"/>
  <c r="Q1217" i="7" s="1"/>
  <c r="H1217" i="7"/>
  <c r="J1217" i="7" s="1"/>
  <c r="K1217" i="7" s="1"/>
  <c r="R1216" i="7"/>
  <c r="T1216" i="7" s="1"/>
  <c r="U1216" i="7" s="1"/>
  <c r="N1216" i="7"/>
  <c r="P1216" i="7" s="1"/>
  <c r="Q1216" i="7" s="1"/>
  <c r="H1216" i="7"/>
  <c r="J1216" i="7" s="1"/>
  <c r="K1216" i="7" s="1"/>
  <c r="R1215" i="7"/>
  <c r="T1215" i="7" s="1"/>
  <c r="U1215" i="7" s="1"/>
  <c r="N1215" i="7"/>
  <c r="P1215" i="7" s="1"/>
  <c r="Q1215" i="7" s="1"/>
  <c r="H1215" i="7"/>
  <c r="J1215" i="7" s="1"/>
  <c r="K1215" i="7" s="1"/>
  <c r="R1214" i="7"/>
  <c r="T1214" i="7" s="1"/>
  <c r="U1214" i="7" s="1"/>
  <c r="N1214" i="7"/>
  <c r="P1214" i="7" s="1"/>
  <c r="Q1214" i="7" s="1"/>
  <c r="H1214" i="7"/>
  <c r="J1214" i="7" s="1"/>
  <c r="K1214" i="7" s="1"/>
  <c r="R1213" i="7"/>
  <c r="T1213" i="7" s="1"/>
  <c r="U1213" i="7" s="1"/>
  <c r="N1213" i="7"/>
  <c r="P1213" i="7" s="1"/>
  <c r="Q1213" i="7" s="1"/>
  <c r="H1213" i="7"/>
  <c r="J1213" i="7" s="1"/>
  <c r="K1213" i="7" s="1"/>
  <c r="R1212" i="7"/>
  <c r="T1212" i="7" s="1"/>
  <c r="U1212" i="7" s="1"/>
  <c r="N1212" i="7"/>
  <c r="P1212" i="7" s="1"/>
  <c r="Q1212" i="7" s="1"/>
  <c r="H1212" i="7"/>
  <c r="J1212" i="7" s="1"/>
  <c r="K1212" i="7" s="1"/>
  <c r="R1211" i="7"/>
  <c r="T1211" i="7" s="1"/>
  <c r="U1211" i="7" s="1"/>
  <c r="N1211" i="7"/>
  <c r="P1211" i="7" s="1"/>
  <c r="Q1211" i="7" s="1"/>
  <c r="H1211" i="7"/>
  <c r="J1211" i="7" s="1"/>
  <c r="K1211" i="7" s="1"/>
  <c r="R1210" i="7"/>
  <c r="T1210" i="7" s="1"/>
  <c r="U1210" i="7" s="1"/>
  <c r="N1210" i="7"/>
  <c r="P1210" i="7" s="1"/>
  <c r="Q1210" i="7" s="1"/>
  <c r="J1210" i="7"/>
  <c r="K1210" i="7" s="1"/>
  <c r="H1210" i="7"/>
  <c r="R1209" i="7"/>
  <c r="T1209" i="7" s="1"/>
  <c r="U1209" i="7" s="1"/>
  <c r="N1209" i="7"/>
  <c r="P1209" i="7" s="1"/>
  <c r="Q1209" i="7" s="1"/>
  <c r="H1209" i="7"/>
  <c r="J1209" i="7" s="1"/>
  <c r="K1209" i="7" s="1"/>
  <c r="R1208" i="7"/>
  <c r="T1208" i="7" s="1"/>
  <c r="U1208" i="7" s="1"/>
  <c r="N1208" i="7"/>
  <c r="P1208" i="7" s="1"/>
  <c r="Q1208" i="7" s="1"/>
  <c r="J1208" i="7"/>
  <c r="K1208" i="7" s="1"/>
  <c r="H1208" i="7"/>
  <c r="R1207" i="7"/>
  <c r="T1207" i="7" s="1"/>
  <c r="U1207" i="7" s="1"/>
  <c r="P1207" i="7"/>
  <c r="Q1207" i="7" s="1"/>
  <c r="N1207" i="7"/>
  <c r="H1207" i="7"/>
  <c r="J1207" i="7" s="1"/>
  <c r="K1207" i="7" s="1"/>
  <c r="R1206" i="7"/>
  <c r="T1206" i="7" s="1"/>
  <c r="U1206" i="7" s="1"/>
  <c r="N1206" i="7"/>
  <c r="P1206" i="7" s="1"/>
  <c r="Q1206" i="7" s="1"/>
  <c r="H1206" i="7"/>
  <c r="J1206" i="7" s="1"/>
  <c r="K1206" i="7" s="1"/>
  <c r="R1205" i="7"/>
  <c r="T1205" i="7" s="1"/>
  <c r="U1205" i="7" s="1"/>
  <c r="N1205" i="7"/>
  <c r="P1205" i="7" s="1"/>
  <c r="Q1205" i="7" s="1"/>
  <c r="H1205" i="7"/>
  <c r="J1205" i="7" s="1"/>
  <c r="K1205" i="7" s="1"/>
  <c r="R1204" i="7"/>
  <c r="T1204" i="7" s="1"/>
  <c r="U1204" i="7" s="1"/>
  <c r="N1204" i="7"/>
  <c r="P1204" i="7" s="1"/>
  <c r="Q1204" i="7" s="1"/>
  <c r="H1204" i="7"/>
  <c r="J1204" i="7" s="1"/>
  <c r="K1204" i="7" s="1"/>
  <c r="R1203" i="7"/>
  <c r="T1203" i="7" s="1"/>
  <c r="U1203" i="7" s="1"/>
  <c r="N1203" i="7"/>
  <c r="P1203" i="7" s="1"/>
  <c r="Q1203" i="7" s="1"/>
  <c r="H1203" i="7"/>
  <c r="J1203" i="7" s="1"/>
  <c r="K1203" i="7" s="1"/>
  <c r="R1202" i="7"/>
  <c r="T1202" i="7" s="1"/>
  <c r="U1202" i="7" s="1"/>
  <c r="N1202" i="7"/>
  <c r="P1202" i="7" s="1"/>
  <c r="Q1202" i="7" s="1"/>
  <c r="H1202" i="7"/>
  <c r="J1202" i="7" s="1"/>
  <c r="K1202" i="7" s="1"/>
  <c r="R1201" i="7"/>
  <c r="T1201" i="7" s="1"/>
  <c r="U1201" i="7" s="1"/>
  <c r="N1201" i="7"/>
  <c r="P1201" i="7" s="1"/>
  <c r="Q1201" i="7" s="1"/>
  <c r="H1201" i="7"/>
  <c r="J1201" i="7" s="1"/>
  <c r="K1201" i="7" s="1"/>
  <c r="R1200" i="7"/>
  <c r="T1200" i="7" s="1"/>
  <c r="U1200" i="7" s="1"/>
  <c r="N1200" i="7"/>
  <c r="P1200" i="7" s="1"/>
  <c r="Q1200" i="7" s="1"/>
  <c r="H1200" i="7"/>
  <c r="J1200" i="7" s="1"/>
  <c r="K1200" i="7" s="1"/>
  <c r="R1199" i="7"/>
  <c r="T1199" i="7" s="1"/>
  <c r="U1199" i="7" s="1"/>
  <c r="N1199" i="7"/>
  <c r="P1199" i="7" s="1"/>
  <c r="Q1199" i="7" s="1"/>
  <c r="H1199" i="7"/>
  <c r="J1199" i="7" s="1"/>
  <c r="K1199" i="7" s="1"/>
  <c r="R1198" i="7"/>
  <c r="T1198" i="7" s="1"/>
  <c r="U1198" i="7" s="1"/>
  <c r="N1198" i="7"/>
  <c r="P1198" i="7" s="1"/>
  <c r="Q1198" i="7" s="1"/>
  <c r="H1198" i="7"/>
  <c r="J1198" i="7" s="1"/>
  <c r="K1198" i="7" s="1"/>
  <c r="R1197" i="7"/>
  <c r="T1197" i="7" s="1"/>
  <c r="U1197" i="7" s="1"/>
  <c r="N1197" i="7"/>
  <c r="P1197" i="7" s="1"/>
  <c r="Q1197" i="7" s="1"/>
  <c r="H1197" i="7"/>
  <c r="J1197" i="7" s="1"/>
  <c r="K1197" i="7" s="1"/>
  <c r="R1196" i="7"/>
  <c r="T1196" i="7" s="1"/>
  <c r="U1196" i="7" s="1"/>
  <c r="N1196" i="7"/>
  <c r="P1196" i="7" s="1"/>
  <c r="Q1196" i="7" s="1"/>
  <c r="H1196" i="7"/>
  <c r="J1196" i="7" s="1"/>
  <c r="K1196" i="7" s="1"/>
  <c r="R1195" i="7"/>
  <c r="T1195" i="7" s="1"/>
  <c r="U1195" i="7" s="1"/>
  <c r="N1195" i="7"/>
  <c r="P1195" i="7" s="1"/>
  <c r="Q1195" i="7" s="1"/>
  <c r="H1195" i="7"/>
  <c r="J1195" i="7" s="1"/>
  <c r="K1195" i="7" s="1"/>
  <c r="R1194" i="7"/>
  <c r="T1194" i="7" s="1"/>
  <c r="U1194" i="7" s="1"/>
  <c r="N1194" i="7"/>
  <c r="P1194" i="7" s="1"/>
  <c r="Q1194" i="7" s="1"/>
  <c r="H1194" i="7"/>
  <c r="J1194" i="7" s="1"/>
  <c r="K1194" i="7" s="1"/>
  <c r="R1193" i="7"/>
  <c r="T1193" i="7" s="1"/>
  <c r="U1193" i="7" s="1"/>
  <c r="N1193" i="7"/>
  <c r="P1193" i="7" s="1"/>
  <c r="Q1193" i="7" s="1"/>
  <c r="H1193" i="7"/>
  <c r="J1193" i="7" s="1"/>
  <c r="K1193" i="7" s="1"/>
  <c r="R1192" i="7"/>
  <c r="T1192" i="7" s="1"/>
  <c r="U1192" i="7" s="1"/>
  <c r="N1192" i="7"/>
  <c r="P1192" i="7" s="1"/>
  <c r="Q1192" i="7" s="1"/>
  <c r="H1192" i="7"/>
  <c r="J1192" i="7" s="1"/>
  <c r="K1192" i="7" s="1"/>
  <c r="R1191" i="7"/>
  <c r="T1191" i="7" s="1"/>
  <c r="U1191" i="7" s="1"/>
  <c r="N1191" i="7"/>
  <c r="P1191" i="7" s="1"/>
  <c r="Q1191" i="7" s="1"/>
  <c r="H1191" i="7"/>
  <c r="J1191" i="7" s="1"/>
  <c r="K1191" i="7" s="1"/>
  <c r="R1190" i="7"/>
  <c r="T1190" i="7" s="1"/>
  <c r="U1190" i="7" s="1"/>
  <c r="N1190" i="7"/>
  <c r="P1190" i="7" s="1"/>
  <c r="Q1190" i="7" s="1"/>
  <c r="H1190" i="7"/>
  <c r="J1190" i="7" s="1"/>
  <c r="K1190" i="7" s="1"/>
  <c r="R1189" i="7"/>
  <c r="T1189" i="7" s="1"/>
  <c r="U1189" i="7" s="1"/>
  <c r="N1189" i="7"/>
  <c r="P1189" i="7" s="1"/>
  <c r="Q1189" i="7" s="1"/>
  <c r="H1189" i="7"/>
  <c r="J1189" i="7" s="1"/>
  <c r="K1189" i="7" s="1"/>
  <c r="R1188" i="7"/>
  <c r="T1188" i="7" s="1"/>
  <c r="U1188" i="7" s="1"/>
  <c r="N1188" i="7"/>
  <c r="P1188" i="7" s="1"/>
  <c r="Q1188" i="7" s="1"/>
  <c r="H1188" i="7"/>
  <c r="J1188" i="7" s="1"/>
  <c r="K1188" i="7" s="1"/>
  <c r="R1187" i="7"/>
  <c r="T1187" i="7" s="1"/>
  <c r="U1187" i="7" s="1"/>
  <c r="N1187" i="7"/>
  <c r="P1187" i="7" s="1"/>
  <c r="Q1187" i="7" s="1"/>
  <c r="H1187" i="7"/>
  <c r="J1187" i="7" s="1"/>
  <c r="K1187" i="7" s="1"/>
  <c r="R1186" i="7"/>
  <c r="T1186" i="7" s="1"/>
  <c r="U1186" i="7" s="1"/>
  <c r="N1186" i="7"/>
  <c r="P1186" i="7" s="1"/>
  <c r="Q1186" i="7" s="1"/>
  <c r="H1186" i="7"/>
  <c r="J1186" i="7" s="1"/>
  <c r="K1186" i="7" s="1"/>
  <c r="R1185" i="7"/>
  <c r="T1185" i="7" s="1"/>
  <c r="U1185" i="7" s="1"/>
  <c r="N1185" i="7"/>
  <c r="P1185" i="7" s="1"/>
  <c r="Q1185" i="7" s="1"/>
  <c r="H1185" i="7"/>
  <c r="J1185" i="7" s="1"/>
  <c r="K1185" i="7" s="1"/>
  <c r="R1184" i="7"/>
  <c r="T1184" i="7" s="1"/>
  <c r="U1184" i="7" s="1"/>
  <c r="N1184" i="7"/>
  <c r="P1184" i="7" s="1"/>
  <c r="Q1184" i="7" s="1"/>
  <c r="H1184" i="7"/>
  <c r="J1184" i="7" s="1"/>
  <c r="K1184" i="7" s="1"/>
  <c r="R1183" i="7"/>
  <c r="T1183" i="7" s="1"/>
  <c r="U1183" i="7" s="1"/>
  <c r="N1183" i="7"/>
  <c r="P1183" i="7" s="1"/>
  <c r="Q1183" i="7" s="1"/>
  <c r="H1183" i="7"/>
  <c r="J1183" i="7" s="1"/>
  <c r="K1183" i="7" s="1"/>
  <c r="R1182" i="7"/>
  <c r="T1182" i="7" s="1"/>
  <c r="U1182" i="7" s="1"/>
  <c r="N1182" i="7"/>
  <c r="P1182" i="7" s="1"/>
  <c r="Q1182" i="7" s="1"/>
  <c r="H1182" i="7"/>
  <c r="J1182" i="7" s="1"/>
  <c r="K1182" i="7" s="1"/>
  <c r="R1181" i="7"/>
  <c r="T1181" i="7" s="1"/>
  <c r="U1181" i="7" s="1"/>
  <c r="N1181" i="7"/>
  <c r="P1181" i="7" s="1"/>
  <c r="Q1181" i="7" s="1"/>
  <c r="H1181" i="7"/>
  <c r="J1181" i="7" s="1"/>
  <c r="K1181" i="7" s="1"/>
  <c r="R1180" i="7"/>
  <c r="T1180" i="7" s="1"/>
  <c r="U1180" i="7" s="1"/>
  <c r="N1180" i="7"/>
  <c r="P1180" i="7" s="1"/>
  <c r="Q1180" i="7" s="1"/>
  <c r="H1180" i="7"/>
  <c r="J1180" i="7" s="1"/>
  <c r="K1180" i="7" s="1"/>
  <c r="R1179" i="7"/>
  <c r="T1179" i="7" s="1"/>
  <c r="U1179" i="7" s="1"/>
  <c r="N1179" i="7"/>
  <c r="P1179" i="7" s="1"/>
  <c r="Q1179" i="7" s="1"/>
  <c r="H1179" i="7"/>
  <c r="J1179" i="7" s="1"/>
  <c r="K1179" i="7" s="1"/>
  <c r="R1178" i="7"/>
  <c r="T1178" i="7" s="1"/>
  <c r="U1178" i="7" s="1"/>
  <c r="N1178" i="7"/>
  <c r="P1178" i="7" s="1"/>
  <c r="Q1178" i="7" s="1"/>
  <c r="H1178" i="7"/>
  <c r="J1178" i="7" s="1"/>
  <c r="K1178" i="7" s="1"/>
  <c r="R1177" i="7"/>
  <c r="T1177" i="7" s="1"/>
  <c r="U1177" i="7" s="1"/>
  <c r="N1177" i="7"/>
  <c r="P1177" i="7" s="1"/>
  <c r="Q1177" i="7" s="1"/>
  <c r="H1177" i="7"/>
  <c r="J1177" i="7" s="1"/>
  <c r="K1177" i="7" s="1"/>
  <c r="R1176" i="7"/>
  <c r="T1176" i="7" s="1"/>
  <c r="U1176" i="7" s="1"/>
  <c r="N1176" i="7"/>
  <c r="P1176" i="7" s="1"/>
  <c r="Q1176" i="7" s="1"/>
  <c r="H1176" i="7"/>
  <c r="J1176" i="7" s="1"/>
  <c r="K1176" i="7" s="1"/>
  <c r="R1175" i="7"/>
  <c r="T1175" i="7" s="1"/>
  <c r="U1175" i="7" s="1"/>
  <c r="N1175" i="7"/>
  <c r="P1175" i="7" s="1"/>
  <c r="Q1175" i="7" s="1"/>
  <c r="H1175" i="7"/>
  <c r="J1175" i="7" s="1"/>
  <c r="K1175" i="7" s="1"/>
  <c r="R1174" i="7"/>
  <c r="T1174" i="7" s="1"/>
  <c r="U1174" i="7" s="1"/>
  <c r="N1174" i="7"/>
  <c r="P1174" i="7" s="1"/>
  <c r="Q1174" i="7" s="1"/>
  <c r="H1174" i="7"/>
  <c r="J1174" i="7" s="1"/>
  <c r="K1174" i="7" s="1"/>
  <c r="R1173" i="7"/>
  <c r="T1173" i="7" s="1"/>
  <c r="U1173" i="7" s="1"/>
  <c r="N1173" i="7"/>
  <c r="P1173" i="7" s="1"/>
  <c r="Q1173" i="7" s="1"/>
  <c r="H1173" i="7"/>
  <c r="J1173" i="7" s="1"/>
  <c r="K1173" i="7" s="1"/>
  <c r="R1172" i="7"/>
  <c r="T1172" i="7" s="1"/>
  <c r="U1172" i="7" s="1"/>
  <c r="N1172" i="7"/>
  <c r="P1172" i="7" s="1"/>
  <c r="Q1172" i="7" s="1"/>
  <c r="H1172" i="7"/>
  <c r="J1172" i="7" s="1"/>
  <c r="K1172" i="7" s="1"/>
  <c r="R1171" i="7"/>
  <c r="T1171" i="7" s="1"/>
  <c r="U1171" i="7" s="1"/>
  <c r="N1171" i="7"/>
  <c r="P1171" i="7" s="1"/>
  <c r="Q1171" i="7" s="1"/>
  <c r="H1171" i="7"/>
  <c r="J1171" i="7" s="1"/>
  <c r="K1171" i="7" s="1"/>
  <c r="R1170" i="7"/>
  <c r="T1170" i="7" s="1"/>
  <c r="U1170" i="7" s="1"/>
  <c r="N1170" i="7"/>
  <c r="P1170" i="7" s="1"/>
  <c r="Q1170" i="7" s="1"/>
  <c r="H1170" i="7"/>
  <c r="J1170" i="7" s="1"/>
  <c r="K1170" i="7" s="1"/>
  <c r="R1169" i="7"/>
  <c r="T1169" i="7" s="1"/>
  <c r="U1169" i="7" s="1"/>
  <c r="N1169" i="7"/>
  <c r="P1169" i="7" s="1"/>
  <c r="Q1169" i="7" s="1"/>
  <c r="H1169" i="7"/>
  <c r="J1169" i="7" s="1"/>
  <c r="K1169" i="7" s="1"/>
  <c r="R1168" i="7"/>
  <c r="T1168" i="7" s="1"/>
  <c r="U1168" i="7" s="1"/>
  <c r="N1168" i="7"/>
  <c r="P1168" i="7" s="1"/>
  <c r="Q1168" i="7" s="1"/>
  <c r="H1168" i="7"/>
  <c r="J1168" i="7" s="1"/>
  <c r="K1168" i="7" s="1"/>
  <c r="R1167" i="7"/>
  <c r="T1167" i="7" s="1"/>
  <c r="U1167" i="7" s="1"/>
  <c r="N1167" i="7"/>
  <c r="P1167" i="7" s="1"/>
  <c r="Q1167" i="7" s="1"/>
  <c r="H1167" i="7"/>
  <c r="J1167" i="7" s="1"/>
  <c r="K1167" i="7" s="1"/>
  <c r="R1166" i="7"/>
  <c r="T1166" i="7" s="1"/>
  <c r="U1166" i="7" s="1"/>
  <c r="N1166" i="7"/>
  <c r="P1166" i="7" s="1"/>
  <c r="Q1166" i="7" s="1"/>
  <c r="H1166" i="7"/>
  <c r="J1166" i="7" s="1"/>
  <c r="K1166" i="7" s="1"/>
  <c r="R1165" i="7"/>
  <c r="T1165" i="7" s="1"/>
  <c r="U1165" i="7" s="1"/>
  <c r="N1165" i="7"/>
  <c r="P1165" i="7" s="1"/>
  <c r="Q1165" i="7" s="1"/>
  <c r="H1165" i="7"/>
  <c r="J1165" i="7" s="1"/>
  <c r="K1165" i="7" s="1"/>
  <c r="R1164" i="7"/>
  <c r="T1164" i="7" s="1"/>
  <c r="U1164" i="7" s="1"/>
  <c r="N1164" i="7"/>
  <c r="P1164" i="7" s="1"/>
  <c r="Q1164" i="7" s="1"/>
  <c r="H1164" i="7"/>
  <c r="J1164" i="7" s="1"/>
  <c r="K1164" i="7" s="1"/>
  <c r="R1163" i="7"/>
  <c r="T1163" i="7" s="1"/>
  <c r="U1163" i="7" s="1"/>
  <c r="N1163" i="7"/>
  <c r="P1163" i="7" s="1"/>
  <c r="Q1163" i="7" s="1"/>
  <c r="H1163" i="7"/>
  <c r="J1163" i="7" s="1"/>
  <c r="K1163" i="7" s="1"/>
  <c r="R1162" i="7"/>
  <c r="T1162" i="7" s="1"/>
  <c r="U1162" i="7" s="1"/>
  <c r="N1162" i="7"/>
  <c r="P1162" i="7" s="1"/>
  <c r="Q1162" i="7" s="1"/>
  <c r="H1162" i="7"/>
  <c r="J1162" i="7" s="1"/>
  <c r="K1162" i="7" s="1"/>
  <c r="R1161" i="7"/>
  <c r="T1161" i="7" s="1"/>
  <c r="U1161" i="7" s="1"/>
  <c r="N1161" i="7"/>
  <c r="P1161" i="7" s="1"/>
  <c r="Q1161" i="7" s="1"/>
  <c r="J1161" i="7"/>
  <c r="K1161" i="7" s="1"/>
  <c r="H1161" i="7"/>
  <c r="R1160" i="7"/>
  <c r="T1160" i="7" s="1"/>
  <c r="U1160" i="7" s="1"/>
  <c r="N1160" i="7"/>
  <c r="P1160" i="7" s="1"/>
  <c r="Q1160" i="7" s="1"/>
  <c r="H1160" i="7"/>
  <c r="J1160" i="7" s="1"/>
  <c r="K1160" i="7" s="1"/>
  <c r="R1159" i="7"/>
  <c r="T1159" i="7" s="1"/>
  <c r="U1159" i="7" s="1"/>
  <c r="N1159" i="7"/>
  <c r="P1159" i="7" s="1"/>
  <c r="Q1159" i="7" s="1"/>
  <c r="H1159" i="7"/>
  <c r="J1159" i="7" s="1"/>
  <c r="K1159" i="7" s="1"/>
  <c r="R1158" i="7"/>
  <c r="T1158" i="7" s="1"/>
  <c r="U1158" i="7" s="1"/>
  <c r="N1158" i="7"/>
  <c r="P1158" i="7" s="1"/>
  <c r="Q1158" i="7" s="1"/>
  <c r="H1158" i="7"/>
  <c r="J1158" i="7" s="1"/>
  <c r="K1158" i="7" s="1"/>
  <c r="R1157" i="7"/>
  <c r="T1157" i="7" s="1"/>
  <c r="U1157" i="7" s="1"/>
  <c r="P1157" i="7"/>
  <c r="Q1157" i="7" s="1"/>
  <c r="N1157" i="7"/>
  <c r="H1157" i="7"/>
  <c r="J1157" i="7" s="1"/>
  <c r="K1157" i="7" s="1"/>
  <c r="T1156" i="7"/>
  <c r="U1156" i="7" s="1"/>
  <c r="R1156" i="7"/>
  <c r="N1156" i="7"/>
  <c r="P1156" i="7" s="1"/>
  <c r="Q1156" i="7" s="1"/>
  <c r="H1156" i="7"/>
  <c r="J1156" i="7" s="1"/>
  <c r="K1156" i="7" s="1"/>
  <c r="R1155" i="7"/>
  <c r="T1155" i="7" s="1"/>
  <c r="U1155" i="7" s="1"/>
  <c r="N1155" i="7"/>
  <c r="P1155" i="7" s="1"/>
  <c r="Q1155" i="7" s="1"/>
  <c r="H1155" i="7"/>
  <c r="J1155" i="7" s="1"/>
  <c r="K1155" i="7" s="1"/>
  <c r="R1154" i="7"/>
  <c r="T1154" i="7" s="1"/>
  <c r="U1154" i="7" s="1"/>
  <c r="N1154" i="7"/>
  <c r="P1154" i="7" s="1"/>
  <c r="Q1154" i="7" s="1"/>
  <c r="H1154" i="7"/>
  <c r="J1154" i="7" s="1"/>
  <c r="K1154" i="7" s="1"/>
  <c r="R1153" i="7"/>
  <c r="T1153" i="7" s="1"/>
  <c r="U1153" i="7" s="1"/>
  <c r="N1153" i="7"/>
  <c r="P1153" i="7" s="1"/>
  <c r="Q1153" i="7" s="1"/>
  <c r="H1153" i="7"/>
  <c r="J1153" i="7" s="1"/>
  <c r="K1153" i="7" s="1"/>
  <c r="R1152" i="7"/>
  <c r="T1152" i="7" s="1"/>
  <c r="U1152" i="7" s="1"/>
  <c r="N1152" i="7"/>
  <c r="P1152" i="7" s="1"/>
  <c r="Q1152" i="7" s="1"/>
  <c r="H1152" i="7"/>
  <c r="J1152" i="7" s="1"/>
  <c r="K1152" i="7" s="1"/>
  <c r="R1151" i="7"/>
  <c r="T1151" i="7" s="1"/>
  <c r="U1151" i="7" s="1"/>
  <c r="N1151" i="7"/>
  <c r="P1151" i="7" s="1"/>
  <c r="Q1151" i="7" s="1"/>
  <c r="H1151" i="7"/>
  <c r="J1151" i="7" s="1"/>
  <c r="K1151" i="7" s="1"/>
  <c r="R1150" i="7"/>
  <c r="T1150" i="7" s="1"/>
  <c r="U1150" i="7" s="1"/>
  <c r="N1150" i="7"/>
  <c r="P1150" i="7" s="1"/>
  <c r="Q1150" i="7" s="1"/>
  <c r="H1150" i="7"/>
  <c r="J1150" i="7" s="1"/>
  <c r="K1150" i="7" s="1"/>
  <c r="R1149" i="7"/>
  <c r="T1149" i="7" s="1"/>
  <c r="U1149" i="7" s="1"/>
  <c r="N1149" i="7"/>
  <c r="P1149" i="7" s="1"/>
  <c r="Q1149" i="7" s="1"/>
  <c r="H1149" i="7"/>
  <c r="J1149" i="7" s="1"/>
  <c r="K1149" i="7" s="1"/>
  <c r="R1148" i="7"/>
  <c r="T1148" i="7" s="1"/>
  <c r="U1148" i="7" s="1"/>
  <c r="N1148" i="7"/>
  <c r="P1148" i="7" s="1"/>
  <c r="Q1148" i="7" s="1"/>
  <c r="H1148" i="7"/>
  <c r="J1148" i="7" s="1"/>
  <c r="K1148" i="7" s="1"/>
  <c r="R1147" i="7"/>
  <c r="T1147" i="7" s="1"/>
  <c r="U1147" i="7" s="1"/>
  <c r="N1147" i="7"/>
  <c r="P1147" i="7" s="1"/>
  <c r="Q1147" i="7" s="1"/>
  <c r="H1147" i="7"/>
  <c r="J1147" i="7" s="1"/>
  <c r="K1147" i="7" s="1"/>
  <c r="R1146" i="7"/>
  <c r="T1146" i="7" s="1"/>
  <c r="U1146" i="7" s="1"/>
  <c r="N1146" i="7"/>
  <c r="P1146" i="7" s="1"/>
  <c r="Q1146" i="7" s="1"/>
  <c r="H1146" i="7"/>
  <c r="J1146" i="7" s="1"/>
  <c r="K1146" i="7" s="1"/>
  <c r="R1145" i="7"/>
  <c r="T1145" i="7" s="1"/>
  <c r="U1145" i="7" s="1"/>
  <c r="N1145" i="7"/>
  <c r="P1145" i="7" s="1"/>
  <c r="Q1145" i="7" s="1"/>
  <c r="H1145" i="7"/>
  <c r="J1145" i="7" s="1"/>
  <c r="K1145" i="7" s="1"/>
  <c r="R1144" i="7"/>
  <c r="T1144" i="7" s="1"/>
  <c r="U1144" i="7" s="1"/>
  <c r="N1144" i="7"/>
  <c r="P1144" i="7" s="1"/>
  <c r="Q1144" i="7" s="1"/>
  <c r="H1144" i="7"/>
  <c r="J1144" i="7" s="1"/>
  <c r="K1144" i="7" s="1"/>
  <c r="R1143" i="7"/>
  <c r="T1143" i="7" s="1"/>
  <c r="U1143" i="7" s="1"/>
  <c r="N1143" i="7"/>
  <c r="P1143" i="7" s="1"/>
  <c r="Q1143" i="7" s="1"/>
  <c r="H1143" i="7"/>
  <c r="J1143" i="7" s="1"/>
  <c r="K1143" i="7" s="1"/>
  <c r="R1142" i="7"/>
  <c r="T1142" i="7" s="1"/>
  <c r="U1142" i="7" s="1"/>
  <c r="N1142" i="7"/>
  <c r="P1142" i="7" s="1"/>
  <c r="Q1142" i="7" s="1"/>
  <c r="H1142" i="7"/>
  <c r="J1142" i="7" s="1"/>
  <c r="K1142" i="7" s="1"/>
  <c r="R1141" i="7"/>
  <c r="T1141" i="7" s="1"/>
  <c r="U1141" i="7" s="1"/>
  <c r="N1141" i="7"/>
  <c r="P1141" i="7" s="1"/>
  <c r="Q1141" i="7" s="1"/>
  <c r="H1141" i="7"/>
  <c r="J1141" i="7" s="1"/>
  <c r="K1141" i="7" s="1"/>
  <c r="R1140" i="7"/>
  <c r="T1140" i="7" s="1"/>
  <c r="U1140" i="7" s="1"/>
  <c r="N1140" i="7"/>
  <c r="P1140" i="7" s="1"/>
  <c r="Q1140" i="7" s="1"/>
  <c r="H1140" i="7"/>
  <c r="J1140" i="7" s="1"/>
  <c r="K1140" i="7" s="1"/>
  <c r="R1139" i="7"/>
  <c r="T1139" i="7" s="1"/>
  <c r="U1139" i="7" s="1"/>
  <c r="N1139" i="7"/>
  <c r="P1139" i="7" s="1"/>
  <c r="Q1139" i="7" s="1"/>
  <c r="H1139" i="7"/>
  <c r="J1139" i="7" s="1"/>
  <c r="K1139" i="7" s="1"/>
  <c r="R1138" i="7"/>
  <c r="T1138" i="7" s="1"/>
  <c r="U1138" i="7" s="1"/>
  <c r="N1138" i="7"/>
  <c r="P1138" i="7" s="1"/>
  <c r="Q1138" i="7" s="1"/>
  <c r="H1138" i="7"/>
  <c r="J1138" i="7" s="1"/>
  <c r="K1138" i="7" s="1"/>
  <c r="R1137" i="7"/>
  <c r="T1137" i="7" s="1"/>
  <c r="U1137" i="7" s="1"/>
  <c r="N1137" i="7"/>
  <c r="P1137" i="7" s="1"/>
  <c r="Q1137" i="7" s="1"/>
  <c r="H1137" i="7"/>
  <c r="J1137" i="7" s="1"/>
  <c r="K1137" i="7" s="1"/>
  <c r="R1136" i="7"/>
  <c r="T1136" i="7" s="1"/>
  <c r="U1136" i="7" s="1"/>
  <c r="N1136" i="7"/>
  <c r="P1136" i="7" s="1"/>
  <c r="Q1136" i="7" s="1"/>
  <c r="H1136" i="7"/>
  <c r="J1136" i="7" s="1"/>
  <c r="K1136" i="7" s="1"/>
  <c r="R1135" i="7"/>
  <c r="T1135" i="7" s="1"/>
  <c r="U1135" i="7" s="1"/>
  <c r="N1135" i="7"/>
  <c r="P1135" i="7" s="1"/>
  <c r="Q1135" i="7" s="1"/>
  <c r="H1135" i="7"/>
  <c r="J1135" i="7" s="1"/>
  <c r="K1135" i="7" s="1"/>
  <c r="R1134" i="7"/>
  <c r="T1134" i="7" s="1"/>
  <c r="U1134" i="7" s="1"/>
  <c r="N1134" i="7"/>
  <c r="P1134" i="7" s="1"/>
  <c r="Q1134" i="7" s="1"/>
  <c r="H1134" i="7"/>
  <c r="J1134" i="7" s="1"/>
  <c r="K1134" i="7" s="1"/>
  <c r="R1133" i="7"/>
  <c r="T1133" i="7" s="1"/>
  <c r="U1133" i="7" s="1"/>
  <c r="N1133" i="7"/>
  <c r="P1133" i="7" s="1"/>
  <c r="Q1133" i="7" s="1"/>
  <c r="H1133" i="7"/>
  <c r="J1133" i="7" s="1"/>
  <c r="K1133" i="7" s="1"/>
  <c r="R1132" i="7"/>
  <c r="T1132" i="7" s="1"/>
  <c r="U1132" i="7" s="1"/>
  <c r="N1132" i="7"/>
  <c r="P1132" i="7" s="1"/>
  <c r="Q1132" i="7" s="1"/>
  <c r="H1132" i="7"/>
  <c r="J1132" i="7" s="1"/>
  <c r="K1132" i="7" s="1"/>
  <c r="R1131" i="7"/>
  <c r="T1131" i="7" s="1"/>
  <c r="U1131" i="7" s="1"/>
  <c r="N1131" i="7"/>
  <c r="P1131" i="7" s="1"/>
  <c r="Q1131" i="7" s="1"/>
  <c r="H1131" i="7"/>
  <c r="J1131" i="7" s="1"/>
  <c r="K1131" i="7" s="1"/>
  <c r="R1130" i="7"/>
  <c r="T1130" i="7" s="1"/>
  <c r="U1130" i="7" s="1"/>
  <c r="N1130" i="7"/>
  <c r="P1130" i="7" s="1"/>
  <c r="Q1130" i="7" s="1"/>
  <c r="H1130" i="7"/>
  <c r="J1130" i="7" s="1"/>
  <c r="K1130" i="7" s="1"/>
  <c r="R1129" i="7"/>
  <c r="T1129" i="7" s="1"/>
  <c r="U1129" i="7" s="1"/>
  <c r="N1129" i="7"/>
  <c r="P1129" i="7" s="1"/>
  <c r="Q1129" i="7" s="1"/>
  <c r="H1129" i="7"/>
  <c r="J1129" i="7" s="1"/>
  <c r="K1129" i="7" s="1"/>
  <c r="R1128" i="7"/>
  <c r="T1128" i="7" s="1"/>
  <c r="U1128" i="7" s="1"/>
  <c r="N1128" i="7"/>
  <c r="P1128" i="7" s="1"/>
  <c r="Q1128" i="7" s="1"/>
  <c r="H1128" i="7"/>
  <c r="J1128" i="7" s="1"/>
  <c r="K1128" i="7" s="1"/>
  <c r="R1127" i="7"/>
  <c r="T1127" i="7" s="1"/>
  <c r="U1127" i="7" s="1"/>
  <c r="N1127" i="7"/>
  <c r="P1127" i="7" s="1"/>
  <c r="Q1127" i="7" s="1"/>
  <c r="H1127" i="7"/>
  <c r="J1127" i="7" s="1"/>
  <c r="K1127" i="7" s="1"/>
  <c r="R1126" i="7"/>
  <c r="T1126" i="7" s="1"/>
  <c r="U1126" i="7" s="1"/>
  <c r="N1126" i="7"/>
  <c r="P1126" i="7" s="1"/>
  <c r="Q1126" i="7" s="1"/>
  <c r="H1126" i="7"/>
  <c r="J1126" i="7" s="1"/>
  <c r="K1126" i="7" s="1"/>
  <c r="R1125" i="7"/>
  <c r="T1125" i="7" s="1"/>
  <c r="U1125" i="7" s="1"/>
  <c r="N1125" i="7"/>
  <c r="P1125" i="7" s="1"/>
  <c r="Q1125" i="7" s="1"/>
  <c r="H1125" i="7"/>
  <c r="J1125" i="7" s="1"/>
  <c r="K1125" i="7" s="1"/>
  <c r="R1124" i="7"/>
  <c r="T1124" i="7" s="1"/>
  <c r="U1124" i="7" s="1"/>
  <c r="N1124" i="7"/>
  <c r="P1124" i="7" s="1"/>
  <c r="Q1124" i="7" s="1"/>
  <c r="H1124" i="7"/>
  <c r="J1124" i="7" s="1"/>
  <c r="K1124" i="7" s="1"/>
  <c r="R1123" i="7"/>
  <c r="T1123" i="7" s="1"/>
  <c r="U1123" i="7" s="1"/>
  <c r="N1123" i="7"/>
  <c r="P1123" i="7" s="1"/>
  <c r="Q1123" i="7" s="1"/>
  <c r="H1123" i="7"/>
  <c r="J1123" i="7" s="1"/>
  <c r="K1123" i="7" s="1"/>
  <c r="R1122" i="7"/>
  <c r="T1122" i="7" s="1"/>
  <c r="U1122" i="7" s="1"/>
  <c r="N1122" i="7"/>
  <c r="P1122" i="7" s="1"/>
  <c r="Q1122" i="7" s="1"/>
  <c r="H1122" i="7"/>
  <c r="J1122" i="7" s="1"/>
  <c r="K1122" i="7" s="1"/>
  <c r="R1121" i="7"/>
  <c r="T1121" i="7" s="1"/>
  <c r="U1121" i="7" s="1"/>
  <c r="N1121" i="7"/>
  <c r="P1121" i="7" s="1"/>
  <c r="Q1121" i="7" s="1"/>
  <c r="H1121" i="7"/>
  <c r="J1121" i="7" s="1"/>
  <c r="K1121" i="7" s="1"/>
  <c r="R1120" i="7"/>
  <c r="T1120" i="7" s="1"/>
  <c r="U1120" i="7" s="1"/>
  <c r="N1120" i="7"/>
  <c r="P1120" i="7" s="1"/>
  <c r="Q1120" i="7" s="1"/>
  <c r="H1120" i="7"/>
  <c r="J1120" i="7" s="1"/>
  <c r="K1120" i="7" s="1"/>
  <c r="R1119" i="7"/>
  <c r="T1119" i="7" s="1"/>
  <c r="U1119" i="7" s="1"/>
  <c r="N1119" i="7"/>
  <c r="P1119" i="7" s="1"/>
  <c r="Q1119" i="7" s="1"/>
  <c r="H1119" i="7"/>
  <c r="J1119" i="7" s="1"/>
  <c r="K1119" i="7" s="1"/>
  <c r="R1118" i="7"/>
  <c r="T1118" i="7" s="1"/>
  <c r="U1118" i="7" s="1"/>
  <c r="N1118" i="7"/>
  <c r="P1118" i="7" s="1"/>
  <c r="Q1118" i="7" s="1"/>
  <c r="H1118" i="7"/>
  <c r="J1118" i="7" s="1"/>
  <c r="K1118" i="7" s="1"/>
  <c r="R1117" i="7"/>
  <c r="T1117" i="7" s="1"/>
  <c r="U1117" i="7" s="1"/>
  <c r="N1117" i="7"/>
  <c r="P1117" i="7" s="1"/>
  <c r="Q1117" i="7" s="1"/>
  <c r="H1117" i="7"/>
  <c r="J1117" i="7" s="1"/>
  <c r="K1117" i="7" s="1"/>
  <c r="R1116" i="7"/>
  <c r="T1116" i="7" s="1"/>
  <c r="U1116" i="7" s="1"/>
  <c r="N1116" i="7"/>
  <c r="P1116" i="7" s="1"/>
  <c r="Q1116" i="7" s="1"/>
  <c r="H1116" i="7"/>
  <c r="J1116" i="7" s="1"/>
  <c r="K1116" i="7" s="1"/>
  <c r="R1115" i="7"/>
  <c r="T1115" i="7" s="1"/>
  <c r="U1115" i="7" s="1"/>
  <c r="N1115" i="7"/>
  <c r="P1115" i="7" s="1"/>
  <c r="Q1115" i="7" s="1"/>
  <c r="H1115" i="7"/>
  <c r="J1115" i="7" s="1"/>
  <c r="K1115" i="7" s="1"/>
  <c r="R1114" i="7"/>
  <c r="T1114" i="7" s="1"/>
  <c r="U1114" i="7" s="1"/>
  <c r="N1114" i="7"/>
  <c r="P1114" i="7" s="1"/>
  <c r="Q1114" i="7" s="1"/>
  <c r="H1114" i="7"/>
  <c r="J1114" i="7" s="1"/>
  <c r="K1114" i="7" s="1"/>
  <c r="R1113" i="7"/>
  <c r="T1113" i="7" s="1"/>
  <c r="U1113" i="7" s="1"/>
  <c r="N1113" i="7"/>
  <c r="P1113" i="7" s="1"/>
  <c r="Q1113" i="7" s="1"/>
  <c r="H1113" i="7"/>
  <c r="J1113" i="7" s="1"/>
  <c r="K1113" i="7" s="1"/>
  <c r="R1112" i="7"/>
  <c r="T1112" i="7" s="1"/>
  <c r="U1112" i="7" s="1"/>
  <c r="N1112" i="7"/>
  <c r="P1112" i="7" s="1"/>
  <c r="Q1112" i="7" s="1"/>
  <c r="H1112" i="7"/>
  <c r="J1112" i="7" s="1"/>
  <c r="K1112" i="7" s="1"/>
  <c r="R1111" i="7"/>
  <c r="T1111" i="7" s="1"/>
  <c r="U1111" i="7" s="1"/>
  <c r="N1111" i="7"/>
  <c r="P1111" i="7" s="1"/>
  <c r="Q1111" i="7" s="1"/>
  <c r="H1111" i="7"/>
  <c r="J1111" i="7" s="1"/>
  <c r="K1111" i="7" s="1"/>
  <c r="R1110" i="7"/>
  <c r="T1110" i="7" s="1"/>
  <c r="U1110" i="7" s="1"/>
  <c r="N1110" i="7"/>
  <c r="P1110" i="7" s="1"/>
  <c r="Q1110" i="7" s="1"/>
  <c r="H1110" i="7"/>
  <c r="J1110" i="7" s="1"/>
  <c r="K1110" i="7" s="1"/>
  <c r="R1109" i="7"/>
  <c r="T1109" i="7" s="1"/>
  <c r="U1109" i="7" s="1"/>
  <c r="N1109" i="7"/>
  <c r="P1109" i="7" s="1"/>
  <c r="Q1109" i="7" s="1"/>
  <c r="H1109" i="7"/>
  <c r="J1109" i="7" s="1"/>
  <c r="K1109" i="7" s="1"/>
  <c r="R1108" i="7"/>
  <c r="T1108" i="7" s="1"/>
  <c r="U1108" i="7" s="1"/>
  <c r="N1108" i="7"/>
  <c r="P1108" i="7" s="1"/>
  <c r="Q1108" i="7" s="1"/>
  <c r="H1108" i="7"/>
  <c r="J1108" i="7" s="1"/>
  <c r="K1108" i="7" s="1"/>
  <c r="R1107" i="7"/>
  <c r="T1107" i="7" s="1"/>
  <c r="U1107" i="7" s="1"/>
  <c r="N1107" i="7"/>
  <c r="P1107" i="7" s="1"/>
  <c r="Q1107" i="7" s="1"/>
  <c r="H1107" i="7"/>
  <c r="J1107" i="7" s="1"/>
  <c r="K1107" i="7" s="1"/>
  <c r="R1106" i="7"/>
  <c r="T1106" i="7" s="1"/>
  <c r="U1106" i="7" s="1"/>
  <c r="N1106" i="7"/>
  <c r="P1106" i="7" s="1"/>
  <c r="Q1106" i="7" s="1"/>
  <c r="H1106" i="7"/>
  <c r="J1106" i="7" s="1"/>
  <c r="K1106" i="7" s="1"/>
  <c r="R1105" i="7"/>
  <c r="T1105" i="7" s="1"/>
  <c r="U1105" i="7" s="1"/>
  <c r="N1105" i="7"/>
  <c r="P1105" i="7" s="1"/>
  <c r="Q1105" i="7" s="1"/>
  <c r="H1105" i="7"/>
  <c r="J1105" i="7" s="1"/>
  <c r="K1105" i="7" s="1"/>
  <c r="R1104" i="7"/>
  <c r="T1104" i="7" s="1"/>
  <c r="U1104" i="7" s="1"/>
  <c r="N1104" i="7"/>
  <c r="P1104" i="7" s="1"/>
  <c r="Q1104" i="7" s="1"/>
  <c r="H1104" i="7"/>
  <c r="J1104" i="7" s="1"/>
  <c r="K1104" i="7" s="1"/>
  <c r="R1103" i="7"/>
  <c r="T1103" i="7" s="1"/>
  <c r="U1103" i="7" s="1"/>
  <c r="N1103" i="7"/>
  <c r="P1103" i="7" s="1"/>
  <c r="Q1103" i="7" s="1"/>
  <c r="H1103" i="7"/>
  <c r="J1103" i="7" s="1"/>
  <c r="K1103" i="7" s="1"/>
  <c r="R1102" i="7"/>
  <c r="T1102" i="7" s="1"/>
  <c r="U1102" i="7" s="1"/>
  <c r="N1102" i="7"/>
  <c r="P1102" i="7" s="1"/>
  <c r="Q1102" i="7" s="1"/>
  <c r="H1102" i="7"/>
  <c r="J1102" i="7" s="1"/>
  <c r="K1102" i="7" s="1"/>
  <c r="R1101" i="7"/>
  <c r="T1101" i="7" s="1"/>
  <c r="U1101" i="7" s="1"/>
  <c r="N1101" i="7"/>
  <c r="P1101" i="7" s="1"/>
  <c r="Q1101" i="7" s="1"/>
  <c r="H1101" i="7"/>
  <c r="J1101" i="7" s="1"/>
  <c r="K1101" i="7" s="1"/>
  <c r="R1100" i="7"/>
  <c r="T1100" i="7" s="1"/>
  <c r="U1100" i="7" s="1"/>
  <c r="N1100" i="7"/>
  <c r="P1100" i="7" s="1"/>
  <c r="Q1100" i="7" s="1"/>
  <c r="H1100" i="7"/>
  <c r="J1100" i="7" s="1"/>
  <c r="K1100" i="7" s="1"/>
  <c r="R1099" i="7"/>
  <c r="T1099" i="7" s="1"/>
  <c r="U1099" i="7" s="1"/>
  <c r="N1099" i="7"/>
  <c r="P1099" i="7" s="1"/>
  <c r="Q1099" i="7" s="1"/>
  <c r="H1099" i="7"/>
  <c r="J1099" i="7" s="1"/>
  <c r="K1099" i="7" s="1"/>
  <c r="R1098" i="7"/>
  <c r="T1098" i="7" s="1"/>
  <c r="U1098" i="7" s="1"/>
  <c r="N1098" i="7"/>
  <c r="P1098" i="7" s="1"/>
  <c r="Q1098" i="7" s="1"/>
  <c r="H1098" i="7"/>
  <c r="J1098" i="7" s="1"/>
  <c r="K1098" i="7" s="1"/>
  <c r="R1097" i="7"/>
  <c r="T1097" i="7" s="1"/>
  <c r="U1097" i="7" s="1"/>
  <c r="N1097" i="7"/>
  <c r="P1097" i="7" s="1"/>
  <c r="Q1097" i="7" s="1"/>
  <c r="H1097" i="7"/>
  <c r="J1097" i="7" s="1"/>
  <c r="K1097" i="7" s="1"/>
  <c r="R1096" i="7"/>
  <c r="T1096" i="7" s="1"/>
  <c r="U1096" i="7" s="1"/>
  <c r="N1096" i="7"/>
  <c r="P1096" i="7" s="1"/>
  <c r="Q1096" i="7" s="1"/>
  <c r="H1096" i="7"/>
  <c r="J1096" i="7" s="1"/>
  <c r="K1096" i="7" s="1"/>
  <c r="R1095" i="7"/>
  <c r="T1095" i="7" s="1"/>
  <c r="U1095" i="7" s="1"/>
  <c r="N1095" i="7"/>
  <c r="P1095" i="7" s="1"/>
  <c r="Q1095" i="7" s="1"/>
  <c r="H1095" i="7"/>
  <c r="J1095" i="7" s="1"/>
  <c r="K1095" i="7" s="1"/>
  <c r="R1094" i="7"/>
  <c r="T1094" i="7" s="1"/>
  <c r="U1094" i="7" s="1"/>
  <c r="N1094" i="7"/>
  <c r="P1094" i="7" s="1"/>
  <c r="Q1094" i="7" s="1"/>
  <c r="H1094" i="7"/>
  <c r="J1094" i="7" s="1"/>
  <c r="K1094" i="7" s="1"/>
  <c r="R1093" i="7"/>
  <c r="T1093" i="7" s="1"/>
  <c r="U1093" i="7" s="1"/>
  <c r="N1093" i="7"/>
  <c r="P1093" i="7" s="1"/>
  <c r="Q1093" i="7" s="1"/>
  <c r="H1093" i="7"/>
  <c r="J1093" i="7" s="1"/>
  <c r="K1093" i="7" s="1"/>
  <c r="R1092" i="7"/>
  <c r="T1092" i="7" s="1"/>
  <c r="U1092" i="7" s="1"/>
  <c r="N1092" i="7"/>
  <c r="P1092" i="7" s="1"/>
  <c r="Q1092" i="7" s="1"/>
  <c r="H1092" i="7"/>
  <c r="J1092" i="7" s="1"/>
  <c r="K1092" i="7" s="1"/>
  <c r="R1091" i="7"/>
  <c r="T1091" i="7" s="1"/>
  <c r="U1091" i="7" s="1"/>
  <c r="N1091" i="7"/>
  <c r="P1091" i="7" s="1"/>
  <c r="Q1091" i="7" s="1"/>
  <c r="H1091" i="7"/>
  <c r="J1091" i="7" s="1"/>
  <c r="K1091" i="7" s="1"/>
  <c r="R1090" i="7"/>
  <c r="T1090" i="7" s="1"/>
  <c r="U1090" i="7" s="1"/>
  <c r="N1090" i="7"/>
  <c r="P1090" i="7" s="1"/>
  <c r="Q1090" i="7" s="1"/>
  <c r="H1090" i="7"/>
  <c r="J1090" i="7" s="1"/>
  <c r="K1090" i="7" s="1"/>
  <c r="R1089" i="7"/>
  <c r="T1089" i="7" s="1"/>
  <c r="U1089" i="7" s="1"/>
  <c r="N1089" i="7"/>
  <c r="P1089" i="7" s="1"/>
  <c r="Q1089" i="7" s="1"/>
  <c r="H1089" i="7"/>
  <c r="J1089" i="7" s="1"/>
  <c r="K1089" i="7" s="1"/>
  <c r="R1088" i="7"/>
  <c r="T1088" i="7" s="1"/>
  <c r="U1088" i="7" s="1"/>
  <c r="N1088" i="7"/>
  <c r="P1088" i="7" s="1"/>
  <c r="Q1088" i="7" s="1"/>
  <c r="H1088" i="7"/>
  <c r="J1088" i="7" s="1"/>
  <c r="K1088" i="7" s="1"/>
  <c r="R1087" i="7"/>
  <c r="T1087" i="7" s="1"/>
  <c r="U1087" i="7" s="1"/>
  <c r="N1087" i="7"/>
  <c r="P1087" i="7" s="1"/>
  <c r="Q1087" i="7" s="1"/>
  <c r="H1087" i="7"/>
  <c r="J1087" i="7" s="1"/>
  <c r="K1087" i="7" s="1"/>
  <c r="R1086" i="7"/>
  <c r="T1086" i="7" s="1"/>
  <c r="U1086" i="7" s="1"/>
  <c r="N1086" i="7"/>
  <c r="P1086" i="7" s="1"/>
  <c r="Q1086" i="7" s="1"/>
  <c r="H1086" i="7"/>
  <c r="J1086" i="7" s="1"/>
  <c r="K1086" i="7" s="1"/>
  <c r="R1085" i="7"/>
  <c r="T1085" i="7" s="1"/>
  <c r="U1085" i="7" s="1"/>
  <c r="N1085" i="7"/>
  <c r="P1085" i="7" s="1"/>
  <c r="Q1085" i="7" s="1"/>
  <c r="H1085" i="7"/>
  <c r="J1085" i="7" s="1"/>
  <c r="K1085" i="7" s="1"/>
  <c r="R1084" i="7"/>
  <c r="T1084" i="7" s="1"/>
  <c r="U1084" i="7" s="1"/>
  <c r="N1084" i="7"/>
  <c r="P1084" i="7" s="1"/>
  <c r="Q1084" i="7" s="1"/>
  <c r="H1084" i="7"/>
  <c r="J1084" i="7" s="1"/>
  <c r="K1084" i="7" s="1"/>
  <c r="R1083" i="7"/>
  <c r="T1083" i="7" s="1"/>
  <c r="U1083" i="7" s="1"/>
  <c r="N1083" i="7"/>
  <c r="P1083" i="7" s="1"/>
  <c r="Q1083" i="7" s="1"/>
  <c r="H1083" i="7"/>
  <c r="J1083" i="7" s="1"/>
  <c r="K1083" i="7" s="1"/>
  <c r="R1082" i="7"/>
  <c r="T1082" i="7" s="1"/>
  <c r="U1082" i="7" s="1"/>
  <c r="N1082" i="7"/>
  <c r="P1082" i="7" s="1"/>
  <c r="Q1082" i="7" s="1"/>
  <c r="H1082" i="7"/>
  <c r="J1082" i="7" s="1"/>
  <c r="K1082" i="7" s="1"/>
  <c r="R1081" i="7"/>
  <c r="T1081" i="7" s="1"/>
  <c r="U1081" i="7" s="1"/>
  <c r="N1081" i="7"/>
  <c r="P1081" i="7" s="1"/>
  <c r="Q1081" i="7" s="1"/>
  <c r="H1081" i="7"/>
  <c r="J1081" i="7" s="1"/>
  <c r="K1081" i="7" s="1"/>
  <c r="R1080" i="7"/>
  <c r="T1080" i="7" s="1"/>
  <c r="U1080" i="7" s="1"/>
  <c r="N1080" i="7"/>
  <c r="P1080" i="7" s="1"/>
  <c r="Q1080" i="7" s="1"/>
  <c r="H1080" i="7"/>
  <c r="J1080" i="7" s="1"/>
  <c r="K1080" i="7" s="1"/>
  <c r="R1079" i="7"/>
  <c r="T1079" i="7" s="1"/>
  <c r="U1079" i="7" s="1"/>
  <c r="N1079" i="7"/>
  <c r="P1079" i="7" s="1"/>
  <c r="Q1079" i="7" s="1"/>
  <c r="H1079" i="7"/>
  <c r="J1079" i="7" s="1"/>
  <c r="K1079" i="7" s="1"/>
  <c r="R1078" i="7"/>
  <c r="T1078" i="7" s="1"/>
  <c r="U1078" i="7" s="1"/>
  <c r="N1078" i="7"/>
  <c r="P1078" i="7" s="1"/>
  <c r="Q1078" i="7" s="1"/>
  <c r="H1078" i="7"/>
  <c r="J1078" i="7" s="1"/>
  <c r="K1078" i="7" s="1"/>
  <c r="R1077" i="7"/>
  <c r="T1077" i="7" s="1"/>
  <c r="U1077" i="7" s="1"/>
  <c r="N1077" i="7"/>
  <c r="P1077" i="7" s="1"/>
  <c r="Q1077" i="7" s="1"/>
  <c r="H1077" i="7"/>
  <c r="J1077" i="7" s="1"/>
  <c r="K1077" i="7" s="1"/>
  <c r="R1076" i="7"/>
  <c r="T1076" i="7" s="1"/>
  <c r="U1076" i="7" s="1"/>
  <c r="N1076" i="7"/>
  <c r="P1076" i="7" s="1"/>
  <c r="Q1076" i="7" s="1"/>
  <c r="H1076" i="7"/>
  <c r="J1076" i="7" s="1"/>
  <c r="K1076" i="7" s="1"/>
  <c r="R1075" i="7"/>
  <c r="T1075" i="7" s="1"/>
  <c r="U1075" i="7" s="1"/>
  <c r="N1075" i="7"/>
  <c r="P1075" i="7" s="1"/>
  <c r="Q1075" i="7" s="1"/>
  <c r="H1075" i="7"/>
  <c r="J1075" i="7" s="1"/>
  <c r="K1075" i="7" s="1"/>
  <c r="R1074" i="7"/>
  <c r="T1074" i="7" s="1"/>
  <c r="U1074" i="7" s="1"/>
  <c r="N1074" i="7"/>
  <c r="P1074" i="7" s="1"/>
  <c r="Q1074" i="7" s="1"/>
  <c r="H1074" i="7"/>
  <c r="J1074" i="7" s="1"/>
  <c r="K1074" i="7" s="1"/>
  <c r="R1073" i="7"/>
  <c r="T1073" i="7" s="1"/>
  <c r="U1073" i="7" s="1"/>
  <c r="N1073" i="7"/>
  <c r="P1073" i="7" s="1"/>
  <c r="Q1073" i="7" s="1"/>
  <c r="H1073" i="7"/>
  <c r="J1073" i="7" s="1"/>
  <c r="K1073" i="7" s="1"/>
  <c r="R1072" i="7"/>
  <c r="T1072" i="7" s="1"/>
  <c r="U1072" i="7" s="1"/>
  <c r="N1072" i="7"/>
  <c r="P1072" i="7" s="1"/>
  <c r="Q1072" i="7" s="1"/>
  <c r="H1072" i="7"/>
  <c r="J1072" i="7" s="1"/>
  <c r="K1072" i="7" s="1"/>
  <c r="R1071" i="7"/>
  <c r="T1071" i="7" s="1"/>
  <c r="U1071" i="7" s="1"/>
  <c r="N1071" i="7"/>
  <c r="P1071" i="7" s="1"/>
  <c r="Q1071" i="7" s="1"/>
  <c r="H1071" i="7"/>
  <c r="J1071" i="7" s="1"/>
  <c r="K1071" i="7" s="1"/>
  <c r="R1070" i="7"/>
  <c r="T1070" i="7" s="1"/>
  <c r="U1070" i="7" s="1"/>
  <c r="N1070" i="7"/>
  <c r="P1070" i="7" s="1"/>
  <c r="Q1070" i="7" s="1"/>
  <c r="H1070" i="7"/>
  <c r="J1070" i="7" s="1"/>
  <c r="K1070" i="7" s="1"/>
  <c r="R1069" i="7"/>
  <c r="T1069" i="7" s="1"/>
  <c r="U1069" i="7" s="1"/>
  <c r="N1069" i="7"/>
  <c r="P1069" i="7" s="1"/>
  <c r="Q1069" i="7" s="1"/>
  <c r="H1069" i="7"/>
  <c r="J1069" i="7" s="1"/>
  <c r="K1069" i="7" s="1"/>
  <c r="R1068" i="7"/>
  <c r="T1068" i="7" s="1"/>
  <c r="U1068" i="7" s="1"/>
  <c r="N1068" i="7"/>
  <c r="P1068" i="7" s="1"/>
  <c r="Q1068" i="7" s="1"/>
  <c r="H1068" i="7"/>
  <c r="J1068" i="7" s="1"/>
  <c r="K1068" i="7" s="1"/>
  <c r="R1067" i="7"/>
  <c r="T1067" i="7" s="1"/>
  <c r="U1067" i="7" s="1"/>
  <c r="N1067" i="7"/>
  <c r="P1067" i="7" s="1"/>
  <c r="Q1067" i="7" s="1"/>
  <c r="H1067" i="7"/>
  <c r="J1067" i="7" s="1"/>
  <c r="K1067" i="7" s="1"/>
  <c r="R1066" i="7"/>
  <c r="T1066" i="7" s="1"/>
  <c r="U1066" i="7" s="1"/>
  <c r="N1066" i="7"/>
  <c r="P1066" i="7" s="1"/>
  <c r="Q1066" i="7" s="1"/>
  <c r="H1066" i="7"/>
  <c r="J1066" i="7" s="1"/>
  <c r="K1066" i="7" s="1"/>
  <c r="T1065" i="7"/>
  <c r="U1065" i="7" s="1"/>
  <c r="R1065" i="7"/>
  <c r="N1065" i="7"/>
  <c r="P1065" i="7" s="1"/>
  <c r="Q1065" i="7" s="1"/>
  <c r="H1065" i="7"/>
  <c r="J1065" i="7" s="1"/>
  <c r="K1065" i="7" s="1"/>
  <c r="R1064" i="7"/>
  <c r="T1064" i="7" s="1"/>
  <c r="U1064" i="7" s="1"/>
  <c r="N1064" i="7"/>
  <c r="P1064" i="7" s="1"/>
  <c r="Q1064" i="7" s="1"/>
  <c r="H1064" i="7"/>
  <c r="J1064" i="7" s="1"/>
  <c r="K1064" i="7" s="1"/>
  <c r="R1063" i="7"/>
  <c r="T1063" i="7" s="1"/>
  <c r="U1063" i="7" s="1"/>
  <c r="N1063" i="7"/>
  <c r="P1063" i="7" s="1"/>
  <c r="Q1063" i="7" s="1"/>
  <c r="H1063" i="7"/>
  <c r="J1063" i="7" s="1"/>
  <c r="K1063" i="7" s="1"/>
  <c r="R1062" i="7"/>
  <c r="T1062" i="7" s="1"/>
  <c r="U1062" i="7" s="1"/>
  <c r="N1062" i="7"/>
  <c r="P1062" i="7" s="1"/>
  <c r="Q1062" i="7" s="1"/>
  <c r="H1062" i="7"/>
  <c r="J1062" i="7" s="1"/>
  <c r="K1062" i="7" s="1"/>
  <c r="R1061" i="7"/>
  <c r="T1061" i="7" s="1"/>
  <c r="U1061" i="7" s="1"/>
  <c r="N1061" i="7"/>
  <c r="P1061" i="7" s="1"/>
  <c r="Q1061" i="7" s="1"/>
  <c r="H1061" i="7"/>
  <c r="J1061" i="7" s="1"/>
  <c r="K1061" i="7" s="1"/>
  <c r="R1060" i="7"/>
  <c r="T1060" i="7" s="1"/>
  <c r="U1060" i="7" s="1"/>
  <c r="N1060" i="7"/>
  <c r="P1060" i="7" s="1"/>
  <c r="Q1060" i="7" s="1"/>
  <c r="H1060" i="7"/>
  <c r="J1060" i="7" s="1"/>
  <c r="K1060" i="7" s="1"/>
  <c r="R1059" i="7"/>
  <c r="T1059" i="7" s="1"/>
  <c r="U1059" i="7" s="1"/>
  <c r="N1059" i="7"/>
  <c r="P1059" i="7" s="1"/>
  <c r="Q1059" i="7" s="1"/>
  <c r="H1059" i="7"/>
  <c r="J1059" i="7" s="1"/>
  <c r="K1059" i="7" s="1"/>
  <c r="R1058" i="7"/>
  <c r="T1058" i="7" s="1"/>
  <c r="U1058" i="7" s="1"/>
  <c r="N1058" i="7"/>
  <c r="P1058" i="7" s="1"/>
  <c r="Q1058" i="7" s="1"/>
  <c r="H1058" i="7"/>
  <c r="J1058" i="7" s="1"/>
  <c r="K1058" i="7" s="1"/>
  <c r="R1057" i="7"/>
  <c r="T1057" i="7" s="1"/>
  <c r="U1057" i="7" s="1"/>
  <c r="N1057" i="7"/>
  <c r="P1057" i="7" s="1"/>
  <c r="Q1057" i="7" s="1"/>
  <c r="H1057" i="7"/>
  <c r="J1057" i="7" s="1"/>
  <c r="K1057" i="7" s="1"/>
  <c r="R1056" i="7"/>
  <c r="T1056" i="7" s="1"/>
  <c r="U1056" i="7" s="1"/>
  <c r="N1056" i="7"/>
  <c r="P1056" i="7" s="1"/>
  <c r="Q1056" i="7" s="1"/>
  <c r="H1056" i="7"/>
  <c r="J1056" i="7" s="1"/>
  <c r="K1056" i="7" s="1"/>
  <c r="R1055" i="7"/>
  <c r="T1055" i="7" s="1"/>
  <c r="U1055" i="7" s="1"/>
  <c r="N1055" i="7"/>
  <c r="P1055" i="7" s="1"/>
  <c r="Q1055" i="7" s="1"/>
  <c r="H1055" i="7"/>
  <c r="J1055" i="7" s="1"/>
  <c r="K1055" i="7" s="1"/>
  <c r="R1054" i="7"/>
  <c r="T1054" i="7" s="1"/>
  <c r="U1054" i="7" s="1"/>
  <c r="N1054" i="7"/>
  <c r="P1054" i="7" s="1"/>
  <c r="Q1054" i="7" s="1"/>
  <c r="H1054" i="7"/>
  <c r="J1054" i="7" s="1"/>
  <c r="K1054" i="7" s="1"/>
  <c r="R1053" i="7"/>
  <c r="T1053" i="7" s="1"/>
  <c r="U1053" i="7" s="1"/>
  <c r="N1053" i="7"/>
  <c r="P1053" i="7" s="1"/>
  <c r="Q1053" i="7" s="1"/>
  <c r="H1053" i="7"/>
  <c r="J1053" i="7" s="1"/>
  <c r="K1053" i="7" s="1"/>
  <c r="R1052" i="7"/>
  <c r="T1052" i="7" s="1"/>
  <c r="U1052" i="7" s="1"/>
  <c r="N1052" i="7"/>
  <c r="P1052" i="7" s="1"/>
  <c r="Q1052" i="7" s="1"/>
  <c r="H1052" i="7"/>
  <c r="J1052" i="7" s="1"/>
  <c r="K1052" i="7" s="1"/>
  <c r="R1051" i="7"/>
  <c r="T1051" i="7" s="1"/>
  <c r="U1051" i="7" s="1"/>
  <c r="N1051" i="7"/>
  <c r="P1051" i="7" s="1"/>
  <c r="Q1051" i="7" s="1"/>
  <c r="H1051" i="7"/>
  <c r="J1051" i="7" s="1"/>
  <c r="K1051" i="7" s="1"/>
  <c r="R1050" i="7"/>
  <c r="T1050" i="7" s="1"/>
  <c r="U1050" i="7" s="1"/>
  <c r="N1050" i="7"/>
  <c r="P1050" i="7" s="1"/>
  <c r="Q1050" i="7" s="1"/>
  <c r="H1050" i="7"/>
  <c r="J1050" i="7" s="1"/>
  <c r="K1050" i="7" s="1"/>
  <c r="R1049" i="7"/>
  <c r="T1049" i="7" s="1"/>
  <c r="U1049" i="7" s="1"/>
  <c r="P1049" i="7"/>
  <c r="Q1049" i="7" s="1"/>
  <c r="N1049" i="7"/>
  <c r="H1049" i="7"/>
  <c r="J1049" i="7" s="1"/>
  <c r="K1049" i="7" s="1"/>
  <c r="R1048" i="7"/>
  <c r="T1048" i="7" s="1"/>
  <c r="U1048" i="7" s="1"/>
  <c r="P1048" i="7"/>
  <c r="Q1048" i="7" s="1"/>
  <c r="N1048" i="7"/>
  <c r="H1048" i="7"/>
  <c r="J1048" i="7" s="1"/>
  <c r="K1048" i="7" s="1"/>
  <c r="R1047" i="7"/>
  <c r="T1047" i="7" s="1"/>
  <c r="U1047" i="7" s="1"/>
  <c r="N1047" i="7"/>
  <c r="P1047" i="7" s="1"/>
  <c r="Q1047" i="7" s="1"/>
  <c r="H1047" i="7"/>
  <c r="J1047" i="7" s="1"/>
  <c r="K1047" i="7" s="1"/>
  <c r="R1046" i="7"/>
  <c r="T1046" i="7" s="1"/>
  <c r="U1046" i="7" s="1"/>
  <c r="N1046" i="7"/>
  <c r="P1046" i="7" s="1"/>
  <c r="Q1046" i="7" s="1"/>
  <c r="H1046" i="7"/>
  <c r="J1046" i="7" s="1"/>
  <c r="K1046" i="7" s="1"/>
  <c r="R1045" i="7"/>
  <c r="T1045" i="7" s="1"/>
  <c r="U1045" i="7" s="1"/>
  <c r="N1045" i="7"/>
  <c r="P1045" i="7" s="1"/>
  <c r="Q1045" i="7" s="1"/>
  <c r="H1045" i="7"/>
  <c r="J1045" i="7" s="1"/>
  <c r="K1045" i="7" s="1"/>
  <c r="R1044" i="7"/>
  <c r="T1044" i="7" s="1"/>
  <c r="U1044" i="7" s="1"/>
  <c r="N1044" i="7"/>
  <c r="P1044" i="7" s="1"/>
  <c r="Q1044" i="7" s="1"/>
  <c r="H1044" i="7"/>
  <c r="J1044" i="7" s="1"/>
  <c r="K1044" i="7" s="1"/>
  <c r="R1043" i="7"/>
  <c r="T1043" i="7" s="1"/>
  <c r="U1043" i="7" s="1"/>
  <c r="N1043" i="7"/>
  <c r="P1043" i="7" s="1"/>
  <c r="Q1043" i="7" s="1"/>
  <c r="H1043" i="7"/>
  <c r="J1043" i="7" s="1"/>
  <c r="K1043" i="7" s="1"/>
  <c r="R1042" i="7"/>
  <c r="T1042" i="7" s="1"/>
  <c r="U1042" i="7" s="1"/>
  <c r="N1042" i="7"/>
  <c r="P1042" i="7" s="1"/>
  <c r="Q1042" i="7" s="1"/>
  <c r="H1042" i="7"/>
  <c r="J1042" i="7" s="1"/>
  <c r="K1042" i="7" s="1"/>
  <c r="R1041" i="7"/>
  <c r="T1041" i="7" s="1"/>
  <c r="U1041" i="7" s="1"/>
  <c r="N1041" i="7"/>
  <c r="P1041" i="7" s="1"/>
  <c r="Q1041" i="7" s="1"/>
  <c r="H1041" i="7"/>
  <c r="J1041" i="7" s="1"/>
  <c r="K1041" i="7" s="1"/>
  <c r="R1040" i="7"/>
  <c r="T1040" i="7" s="1"/>
  <c r="U1040" i="7" s="1"/>
  <c r="N1040" i="7"/>
  <c r="P1040" i="7" s="1"/>
  <c r="Q1040" i="7" s="1"/>
  <c r="H1040" i="7"/>
  <c r="J1040" i="7" s="1"/>
  <c r="K1040" i="7" s="1"/>
  <c r="R1039" i="7"/>
  <c r="T1039" i="7" s="1"/>
  <c r="U1039" i="7" s="1"/>
  <c r="N1039" i="7"/>
  <c r="P1039" i="7" s="1"/>
  <c r="Q1039" i="7" s="1"/>
  <c r="H1039" i="7"/>
  <c r="J1039" i="7" s="1"/>
  <c r="K1039" i="7" s="1"/>
  <c r="R1038" i="7"/>
  <c r="T1038" i="7" s="1"/>
  <c r="U1038" i="7" s="1"/>
  <c r="N1038" i="7"/>
  <c r="P1038" i="7" s="1"/>
  <c r="Q1038" i="7" s="1"/>
  <c r="H1038" i="7"/>
  <c r="J1038" i="7" s="1"/>
  <c r="K1038" i="7" s="1"/>
  <c r="R1037" i="7"/>
  <c r="T1037" i="7" s="1"/>
  <c r="U1037" i="7" s="1"/>
  <c r="N1037" i="7"/>
  <c r="P1037" i="7" s="1"/>
  <c r="Q1037" i="7" s="1"/>
  <c r="H1037" i="7"/>
  <c r="J1037" i="7" s="1"/>
  <c r="K1037" i="7" s="1"/>
  <c r="R1036" i="7"/>
  <c r="T1036" i="7" s="1"/>
  <c r="U1036" i="7" s="1"/>
  <c r="N1036" i="7"/>
  <c r="P1036" i="7" s="1"/>
  <c r="Q1036" i="7" s="1"/>
  <c r="H1036" i="7"/>
  <c r="J1036" i="7" s="1"/>
  <c r="K1036" i="7" s="1"/>
  <c r="R1035" i="7"/>
  <c r="T1035" i="7" s="1"/>
  <c r="U1035" i="7" s="1"/>
  <c r="N1035" i="7"/>
  <c r="P1035" i="7" s="1"/>
  <c r="Q1035" i="7" s="1"/>
  <c r="H1035" i="7"/>
  <c r="J1035" i="7" s="1"/>
  <c r="K1035" i="7" s="1"/>
  <c r="R1034" i="7"/>
  <c r="T1034" i="7" s="1"/>
  <c r="U1034" i="7" s="1"/>
  <c r="N1034" i="7"/>
  <c r="P1034" i="7" s="1"/>
  <c r="Q1034" i="7" s="1"/>
  <c r="H1034" i="7"/>
  <c r="J1034" i="7" s="1"/>
  <c r="K1034" i="7" s="1"/>
  <c r="R1033" i="7"/>
  <c r="T1033" i="7" s="1"/>
  <c r="U1033" i="7" s="1"/>
  <c r="N1033" i="7"/>
  <c r="P1033" i="7" s="1"/>
  <c r="Q1033" i="7" s="1"/>
  <c r="H1033" i="7"/>
  <c r="J1033" i="7" s="1"/>
  <c r="K1033" i="7" s="1"/>
  <c r="R1032" i="7"/>
  <c r="T1032" i="7" s="1"/>
  <c r="U1032" i="7" s="1"/>
  <c r="N1032" i="7"/>
  <c r="P1032" i="7" s="1"/>
  <c r="Q1032" i="7" s="1"/>
  <c r="H1032" i="7"/>
  <c r="J1032" i="7" s="1"/>
  <c r="K1032" i="7" s="1"/>
  <c r="R1031" i="7"/>
  <c r="T1031" i="7" s="1"/>
  <c r="U1031" i="7" s="1"/>
  <c r="N1031" i="7"/>
  <c r="P1031" i="7" s="1"/>
  <c r="Q1031" i="7" s="1"/>
  <c r="H1031" i="7"/>
  <c r="J1031" i="7" s="1"/>
  <c r="K1031" i="7" s="1"/>
  <c r="T1030" i="7"/>
  <c r="U1030" i="7" s="1"/>
  <c r="R1030" i="7"/>
  <c r="N1030" i="7"/>
  <c r="P1030" i="7" s="1"/>
  <c r="Q1030" i="7" s="1"/>
  <c r="H1030" i="7"/>
  <c r="J1030" i="7" s="1"/>
  <c r="K1030" i="7" s="1"/>
  <c r="T1029" i="7"/>
  <c r="U1029" i="7" s="1"/>
  <c r="R1029" i="7"/>
  <c r="N1029" i="7"/>
  <c r="P1029" i="7" s="1"/>
  <c r="Q1029" i="7" s="1"/>
  <c r="H1029" i="7"/>
  <c r="J1029" i="7" s="1"/>
  <c r="K1029" i="7" s="1"/>
  <c r="R1028" i="7"/>
  <c r="T1028" i="7" s="1"/>
  <c r="U1028" i="7" s="1"/>
  <c r="N1028" i="7"/>
  <c r="P1028" i="7" s="1"/>
  <c r="Q1028" i="7" s="1"/>
  <c r="H1028" i="7"/>
  <c r="J1028" i="7" s="1"/>
  <c r="K1028" i="7" s="1"/>
  <c r="R1027" i="7"/>
  <c r="T1027" i="7" s="1"/>
  <c r="U1027" i="7" s="1"/>
  <c r="N1027" i="7"/>
  <c r="P1027" i="7" s="1"/>
  <c r="Q1027" i="7" s="1"/>
  <c r="H1027" i="7"/>
  <c r="J1027" i="7" s="1"/>
  <c r="K1027" i="7" s="1"/>
  <c r="R1026" i="7"/>
  <c r="T1026" i="7" s="1"/>
  <c r="U1026" i="7" s="1"/>
  <c r="N1026" i="7"/>
  <c r="P1026" i="7" s="1"/>
  <c r="Q1026" i="7" s="1"/>
  <c r="H1026" i="7"/>
  <c r="J1026" i="7" s="1"/>
  <c r="K1026" i="7" s="1"/>
  <c r="R1025" i="7"/>
  <c r="T1025" i="7" s="1"/>
  <c r="U1025" i="7" s="1"/>
  <c r="N1025" i="7"/>
  <c r="P1025" i="7" s="1"/>
  <c r="Q1025" i="7" s="1"/>
  <c r="H1025" i="7"/>
  <c r="J1025" i="7" s="1"/>
  <c r="K1025" i="7" s="1"/>
  <c r="R1024" i="7"/>
  <c r="T1024" i="7" s="1"/>
  <c r="U1024" i="7" s="1"/>
  <c r="N1024" i="7"/>
  <c r="P1024" i="7" s="1"/>
  <c r="Q1024" i="7" s="1"/>
  <c r="H1024" i="7"/>
  <c r="J1024" i="7" s="1"/>
  <c r="K1024" i="7" s="1"/>
  <c r="R1023" i="7"/>
  <c r="T1023" i="7" s="1"/>
  <c r="U1023" i="7" s="1"/>
  <c r="N1023" i="7"/>
  <c r="P1023" i="7" s="1"/>
  <c r="Q1023" i="7" s="1"/>
  <c r="H1023" i="7"/>
  <c r="J1023" i="7" s="1"/>
  <c r="K1023" i="7" s="1"/>
  <c r="R1022" i="7"/>
  <c r="T1022" i="7" s="1"/>
  <c r="U1022" i="7" s="1"/>
  <c r="N1022" i="7"/>
  <c r="P1022" i="7" s="1"/>
  <c r="Q1022" i="7" s="1"/>
  <c r="H1022" i="7"/>
  <c r="J1022" i="7" s="1"/>
  <c r="K1022" i="7" s="1"/>
  <c r="R1021" i="7"/>
  <c r="T1021" i="7" s="1"/>
  <c r="U1021" i="7" s="1"/>
  <c r="N1021" i="7"/>
  <c r="P1021" i="7" s="1"/>
  <c r="Q1021" i="7" s="1"/>
  <c r="H1021" i="7"/>
  <c r="J1021" i="7" s="1"/>
  <c r="K1021" i="7" s="1"/>
  <c r="R1020" i="7"/>
  <c r="T1020" i="7" s="1"/>
  <c r="U1020" i="7" s="1"/>
  <c r="N1020" i="7"/>
  <c r="P1020" i="7" s="1"/>
  <c r="Q1020" i="7" s="1"/>
  <c r="H1020" i="7"/>
  <c r="J1020" i="7" s="1"/>
  <c r="K1020" i="7" s="1"/>
  <c r="R1019" i="7"/>
  <c r="T1019" i="7" s="1"/>
  <c r="U1019" i="7" s="1"/>
  <c r="N1019" i="7"/>
  <c r="P1019" i="7" s="1"/>
  <c r="Q1019" i="7" s="1"/>
  <c r="H1019" i="7"/>
  <c r="J1019" i="7" s="1"/>
  <c r="K1019" i="7" s="1"/>
  <c r="R1018" i="7"/>
  <c r="T1018" i="7" s="1"/>
  <c r="U1018" i="7" s="1"/>
  <c r="N1018" i="7"/>
  <c r="P1018" i="7" s="1"/>
  <c r="Q1018" i="7" s="1"/>
  <c r="H1018" i="7"/>
  <c r="J1018" i="7" s="1"/>
  <c r="K1018" i="7" s="1"/>
  <c r="T1017" i="7"/>
  <c r="U1017" i="7" s="1"/>
  <c r="R1017" i="7"/>
  <c r="N1017" i="7"/>
  <c r="P1017" i="7" s="1"/>
  <c r="Q1017" i="7" s="1"/>
  <c r="H1017" i="7"/>
  <c r="J1017" i="7" s="1"/>
  <c r="K1017" i="7" s="1"/>
  <c r="R1016" i="7"/>
  <c r="T1016" i="7" s="1"/>
  <c r="U1016" i="7" s="1"/>
  <c r="N1016" i="7"/>
  <c r="P1016" i="7" s="1"/>
  <c r="Q1016" i="7" s="1"/>
  <c r="H1016" i="7"/>
  <c r="J1016" i="7" s="1"/>
  <c r="K1016" i="7" s="1"/>
  <c r="R1015" i="7"/>
  <c r="T1015" i="7" s="1"/>
  <c r="U1015" i="7" s="1"/>
  <c r="N1015" i="7"/>
  <c r="P1015" i="7" s="1"/>
  <c r="Q1015" i="7" s="1"/>
  <c r="H1015" i="7"/>
  <c r="J1015" i="7" s="1"/>
  <c r="K1015" i="7" s="1"/>
  <c r="R1014" i="7"/>
  <c r="T1014" i="7" s="1"/>
  <c r="U1014" i="7" s="1"/>
  <c r="N1014" i="7"/>
  <c r="P1014" i="7" s="1"/>
  <c r="Q1014" i="7" s="1"/>
  <c r="H1014" i="7"/>
  <c r="J1014" i="7" s="1"/>
  <c r="K1014" i="7" s="1"/>
  <c r="R1013" i="7"/>
  <c r="T1013" i="7" s="1"/>
  <c r="U1013" i="7" s="1"/>
  <c r="N1013" i="7"/>
  <c r="P1013" i="7" s="1"/>
  <c r="Q1013" i="7" s="1"/>
  <c r="H1013" i="7"/>
  <c r="J1013" i="7" s="1"/>
  <c r="K1013" i="7" s="1"/>
  <c r="R1012" i="7"/>
  <c r="T1012" i="7" s="1"/>
  <c r="U1012" i="7" s="1"/>
  <c r="N1012" i="7"/>
  <c r="P1012" i="7" s="1"/>
  <c r="Q1012" i="7" s="1"/>
  <c r="H1012" i="7"/>
  <c r="J1012" i="7" s="1"/>
  <c r="K1012" i="7" s="1"/>
  <c r="R1011" i="7"/>
  <c r="T1011" i="7" s="1"/>
  <c r="U1011" i="7" s="1"/>
  <c r="N1011" i="7"/>
  <c r="P1011" i="7" s="1"/>
  <c r="Q1011" i="7" s="1"/>
  <c r="H1011" i="7"/>
  <c r="J1011" i="7" s="1"/>
  <c r="K1011" i="7" s="1"/>
  <c r="R1010" i="7"/>
  <c r="T1010" i="7" s="1"/>
  <c r="U1010" i="7" s="1"/>
  <c r="N1010" i="7"/>
  <c r="P1010" i="7" s="1"/>
  <c r="Q1010" i="7" s="1"/>
  <c r="H1010" i="7"/>
  <c r="J1010" i="7" s="1"/>
  <c r="K1010" i="7" s="1"/>
  <c r="R1009" i="7"/>
  <c r="T1009" i="7" s="1"/>
  <c r="U1009" i="7" s="1"/>
  <c r="N1009" i="7"/>
  <c r="P1009" i="7" s="1"/>
  <c r="Q1009" i="7" s="1"/>
  <c r="H1009" i="7"/>
  <c r="J1009" i="7" s="1"/>
  <c r="K1009" i="7" s="1"/>
  <c r="R1008" i="7"/>
  <c r="T1008" i="7" s="1"/>
  <c r="U1008" i="7" s="1"/>
  <c r="N1008" i="7"/>
  <c r="P1008" i="7" s="1"/>
  <c r="Q1008" i="7" s="1"/>
  <c r="H1008" i="7"/>
  <c r="J1008" i="7" s="1"/>
  <c r="K1008" i="7" s="1"/>
  <c r="R1007" i="7"/>
  <c r="T1007" i="7" s="1"/>
  <c r="U1007" i="7" s="1"/>
  <c r="N1007" i="7"/>
  <c r="P1007" i="7" s="1"/>
  <c r="Q1007" i="7" s="1"/>
  <c r="H1007" i="7"/>
  <c r="J1007" i="7" s="1"/>
  <c r="K1007" i="7" s="1"/>
  <c r="R1006" i="7"/>
  <c r="T1006" i="7" s="1"/>
  <c r="U1006" i="7" s="1"/>
  <c r="N1006" i="7"/>
  <c r="P1006" i="7" s="1"/>
  <c r="Q1006" i="7" s="1"/>
  <c r="H1006" i="7"/>
  <c r="J1006" i="7" s="1"/>
  <c r="K1006" i="7" s="1"/>
  <c r="R1005" i="7"/>
  <c r="T1005" i="7" s="1"/>
  <c r="U1005" i="7" s="1"/>
  <c r="N1005" i="7"/>
  <c r="P1005" i="7" s="1"/>
  <c r="Q1005" i="7" s="1"/>
  <c r="H1005" i="7"/>
  <c r="J1005" i="7" s="1"/>
  <c r="K1005" i="7" s="1"/>
  <c r="R1004" i="7"/>
  <c r="T1004" i="7" s="1"/>
  <c r="U1004" i="7" s="1"/>
  <c r="N1004" i="7"/>
  <c r="P1004" i="7" s="1"/>
  <c r="Q1004" i="7" s="1"/>
  <c r="H1004" i="7"/>
  <c r="J1004" i="7" s="1"/>
  <c r="K1004" i="7" s="1"/>
  <c r="R1003" i="7"/>
  <c r="T1003" i="7" s="1"/>
  <c r="U1003" i="7" s="1"/>
  <c r="N1003" i="7"/>
  <c r="P1003" i="7" s="1"/>
  <c r="Q1003" i="7" s="1"/>
  <c r="H1003" i="7"/>
  <c r="J1003" i="7" s="1"/>
  <c r="K1003" i="7" s="1"/>
  <c r="R1002" i="7"/>
  <c r="T1002" i="7" s="1"/>
  <c r="U1002" i="7" s="1"/>
  <c r="N1002" i="7"/>
  <c r="P1002" i="7" s="1"/>
  <c r="Q1002" i="7" s="1"/>
  <c r="H1002" i="7"/>
  <c r="J1002" i="7" s="1"/>
  <c r="K1002" i="7" s="1"/>
  <c r="R1001" i="7"/>
  <c r="T1001" i="7" s="1"/>
  <c r="U1001" i="7" s="1"/>
  <c r="N1001" i="7"/>
  <c r="P1001" i="7" s="1"/>
  <c r="Q1001" i="7" s="1"/>
  <c r="H1001" i="7"/>
  <c r="J1001" i="7" s="1"/>
  <c r="K1001" i="7" s="1"/>
  <c r="R1000" i="7"/>
  <c r="T1000" i="7" s="1"/>
  <c r="U1000" i="7" s="1"/>
  <c r="N1000" i="7"/>
  <c r="P1000" i="7" s="1"/>
  <c r="Q1000" i="7" s="1"/>
  <c r="H1000" i="7"/>
  <c r="J1000" i="7" s="1"/>
  <c r="K1000" i="7" s="1"/>
  <c r="R999" i="7"/>
  <c r="T999" i="7" s="1"/>
  <c r="U999" i="7" s="1"/>
  <c r="N999" i="7"/>
  <c r="P999" i="7" s="1"/>
  <c r="Q999" i="7" s="1"/>
  <c r="H999" i="7"/>
  <c r="J999" i="7" s="1"/>
  <c r="K999" i="7" s="1"/>
  <c r="R998" i="7"/>
  <c r="T998" i="7" s="1"/>
  <c r="U998" i="7" s="1"/>
  <c r="N998" i="7"/>
  <c r="P998" i="7" s="1"/>
  <c r="Q998" i="7" s="1"/>
  <c r="H998" i="7"/>
  <c r="J998" i="7" s="1"/>
  <c r="K998" i="7" s="1"/>
  <c r="R997" i="7"/>
  <c r="T997" i="7" s="1"/>
  <c r="U997" i="7" s="1"/>
  <c r="N997" i="7"/>
  <c r="P997" i="7" s="1"/>
  <c r="Q997" i="7" s="1"/>
  <c r="H997" i="7"/>
  <c r="J997" i="7" s="1"/>
  <c r="K997" i="7" s="1"/>
  <c r="R996" i="7"/>
  <c r="T996" i="7" s="1"/>
  <c r="U996" i="7" s="1"/>
  <c r="N996" i="7"/>
  <c r="P996" i="7" s="1"/>
  <c r="Q996" i="7" s="1"/>
  <c r="H996" i="7"/>
  <c r="J996" i="7" s="1"/>
  <c r="K996" i="7" s="1"/>
  <c r="R995" i="7"/>
  <c r="T995" i="7" s="1"/>
  <c r="U995" i="7" s="1"/>
  <c r="N995" i="7"/>
  <c r="P995" i="7" s="1"/>
  <c r="Q995" i="7" s="1"/>
  <c r="H995" i="7"/>
  <c r="J995" i="7" s="1"/>
  <c r="K995" i="7" s="1"/>
  <c r="R994" i="7"/>
  <c r="T994" i="7" s="1"/>
  <c r="U994" i="7" s="1"/>
  <c r="N994" i="7"/>
  <c r="P994" i="7" s="1"/>
  <c r="Q994" i="7" s="1"/>
  <c r="H994" i="7"/>
  <c r="J994" i="7" s="1"/>
  <c r="K994" i="7" s="1"/>
  <c r="R993" i="7"/>
  <c r="T993" i="7" s="1"/>
  <c r="U993" i="7" s="1"/>
  <c r="N993" i="7"/>
  <c r="P993" i="7" s="1"/>
  <c r="Q993" i="7" s="1"/>
  <c r="H993" i="7"/>
  <c r="J993" i="7" s="1"/>
  <c r="K993" i="7" s="1"/>
  <c r="R992" i="7"/>
  <c r="T992" i="7" s="1"/>
  <c r="U992" i="7" s="1"/>
  <c r="N992" i="7"/>
  <c r="P992" i="7" s="1"/>
  <c r="Q992" i="7" s="1"/>
  <c r="H992" i="7"/>
  <c r="J992" i="7" s="1"/>
  <c r="K992" i="7" s="1"/>
  <c r="R991" i="7"/>
  <c r="T991" i="7" s="1"/>
  <c r="U991" i="7" s="1"/>
  <c r="N991" i="7"/>
  <c r="P991" i="7" s="1"/>
  <c r="Q991" i="7" s="1"/>
  <c r="H991" i="7"/>
  <c r="J991" i="7" s="1"/>
  <c r="K991" i="7" s="1"/>
  <c r="R990" i="7"/>
  <c r="T990" i="7" s="1"/>
  <c r="U990" i="7" s="1"/>
  <c r="N990" i="7"/>
  <c r="P990" i="7" s="1"/>
  <c r="Q990" i="7" s="1"/>
  <c r="H990" i="7"/>
  <c r="J990" i="7" s="1"/>
  <c r="K990" i="7" s="1"/>
  <c r="R989" i="7"/>
  <c r="T989" i="7" s="1"/>
  <c r="U989" i="7" s="1"/>
  <c r="N989" i="7"/>
  <c r="P989" i="7" s="1"/>
  <c r="Q989" i="7" s="1"/>
  <c r="H989" i="7"/>
  <c r="J989" i="7" s="1"/>
  <c r="K989" i="7" s="1"/>
  <c r="R988" i="7"/>
  <c r="T988" i="7" s="1"/>
  <c r="U988" i="7" s="1"/>
  <c r="N988" i="7"/>
  <c r="P988" i="7" s="1"/>
  <c r="Q988" i="7" s="1"/>
  <c r="H988" i="7"/>
  <c r="J988" i="7" s="1"/>
  <c r="K988" i="7" s="1"/>
  <c r="R987" i="7"/>
  <c r="T987" i="7" s="1"/>
  <c r="U987" i="7" s="1"/>
  <c r="N987" i="7"/>
  <c r="P987" i="7" s="1"/>
  <c r="Q987" i="7" s="1"/>
  <c r="H987" i="7"/>
  <c r="J987" i="7" s="1"/>
  <c r="K987" i="7" s="1"/>
  <c r="R986" i="7"/>
  <c r="T986" i="7" s="1"/>
  <c r="U986" i="7" s="1"/>
  <c r="N986" i="7"/>
  <c r="P986" i="7" s="1"/>
  <c r="Q986" i="7" s="1"/>
  <c r="H986" i="7"/>
  <c r="J986" i="7" s="1"/>
  <c r="K986" i="7" s="1"/>
  <c r="R985" i="7"/>
  <c r="T985" i="7" s="1"/>
  <c r="U985" i="7" s="1"/>
  <c r="N985" i="7"/>
  <c r="P985" i="7" s="1"/>
  <c r="Q985" i="7" s="1"/>
  <c r="H985" i="7"/>
  <c r="J985" i="7" s="1"/>
  <c r="K985" i="7" s="1"/>
  <c r="R984" i="7"/>
  <c r="T984" i="7" s="1"/>
  <c r="U984" i="7" s="1"/>
  <c r="N984" i="7"/>
  <c r="P984" i="7" s="1"/>
  <c r="Q984" i="7" s="1"/>
  <c r="H984" i="7"/>
  <c r="J984" i="7" s="1"/>
  <c r="K984" i="7" s="1"/>
  <c r="R983" i="7"/>
  <c r="T983" i="7" s="1"/>
  <c r="U983" i="7" s="1"/>
  <c r="N983" i="7"/>
  <c r="P983" i="7" s="1"/>
  <c r="Q983" i="7" s="1"/>
  <c r="H983" i="7"/>
  <c r="J983" i="7" s="1"/>
  <c r="K983" i="7" s="1"/>
  <c r="R982" i="7"/>
  <c r="T982" i="7" s="1"/>
  <c r="U982" i="7" s="1"/>
  <c r="N982" i="7"/>
  <c r="P982" i="7" s="1"/>
  <c r="Q982" i="7" s="1"/>
  <c r="H982" i="7"/>
  <c r="J982" i="7" s="1"/>
  <c r="K982" i="7" s="1"/>
  <c r="R981" i="7"/>
  <c r="T981" i="7" s="1"/>
  <c r="U981" i="7" s="1"/>
  <c r="N981" i="7"/>
  <c r="P981" i="7" s="1"/>
  <c r="Q981" i="7" s="1"/>
  <c r="H981" i="7"/>
  <c r="J981" i="7" s="1"/>
  <c r="K981" i="7" s="1"/>
  <c r="R980" i="7"/>
  <c r="T980" i="7" s="1"/>
  <c r="U980" i="7" s="1"/>
  <c r="N980" i="7"/>
  <c r="P980" i="7" s="1"/>
  <c r="Q980" i="7" s="1"/>
  <c r="H980" i="7"/>
  <c r="J980" i="7" s="1"/>
  <c r="K980" i="7" s="1"/>
  <c r="R979" i="7"/>
  <c r="T979" i="7" s="1"/>
  <c r="U979" i="7" s="1"/>
  <c r="N979" i="7"/>
  <c r="P979" i="7" s="1"/>
  <c r="Q979" i="7" s="1"/>
  <c r="H979" i="7"/>
  <c r="J979" i="7" s="1"/>
  <c r="K979" i="7" s="1"/>
  <c r="R978" i="7"/>
  <c r="T978" i="7" s="1"/>
  <c r="U978" i="7" s="1"/>
  <c r="N978" i="7"/>
  <c r="P978" i="7" s="1"/>
  <c r="Q978" i="7" s="1"/>
  <c r="H978" i="7"/>
  <c r="J978" i="7" s="1"/>
  <c r="K978" i="7" s="1"/>
  <c r="R977" i="7"/>
  <c r="T977" i="7" s="1"/>
  <c r="U977" i="7" s="1"/>
  <c r="N977" i="7"/>
  <c r="P977" i="7" s="1"/>
  <c r="Q977" i="7" s="1"/>
  <c r="H977" i="7"/>
  <c r="J977" i="7" s="1"/>
  <c r="K977" i="7" s="1"/>
  <c r="R976" i="7"/>
  <c r="T976" i="7" s="1"/>
  <c r="U976" i="7" s="1"/>
  <c r="N976" i="7"/>
  <c r="P976" i="7" s="1"/>
  <c r="Q976" i="7" s="1"/>
  <c r="H976" i="7"/>
  <c r="J976" i="7" s="1"/>
  <c r="K976" i="7" s="1"/>
  <c r="R975" i="7"/>
  <c r="T975" i="7" s="1"/>
  <c r="U975" i="7" s="1"/>
  <c r="N975" i="7"/>
  <c r="P975" i="7" s="1"/>
  <c r="Q975" i="7" s="1"/>
  <c r="H975" i="7"/>
  <c r="J975" i="7" s="1"/>
  <c r="K975" i="7" s="1"/>
  <c r="R974" i="7"/>
  <c r="T974" i="7" s="1"/>
  <c r="U974" i="7" s="1"/>
  <c r="N974" i="7"/>
  <c r="P974" i="7" s="1"/>
  <c r="Q974" i="7" s="1"/>
  <c r="H974" i="7"/>
  <c r="J974" i="7" s="1"/>
  <c r="K974" i="7" s="1"/>
  <c r="R973" i="7"/>
  <c r="T973" i="7" s="1"/>
  <c r="U973" i="7" s="1"/>
  <c r="N973" i="7"/>
  <c r="P973" i="7" s="1"/>
  <c r="Q973" i="7" s="1"/>
  <c r="H973" i="7"/>
  <c r="J973" i="7" s="1"/>
  <c r="K973" i="7" s="1"/>
  <c r="R972" i="7"/>
  <c r="T972" i="7" s="1"/>
  <c r="U972" i="7" s="1"/>
  <c r="N972" i="7"/>
  <c r="P972" i="7" s="1"/>
  <c r="Q972" i="7" s="1"/>
  <c r="H972" i="7"/>
  <c r="J972" i="7" s="1"/>
  <c r="K972" i="7" s="1"/>
  <c r="R971" i="7"/>
  <c r="T971" i="7" s="1"/>
  <c r="U971" i="7" s="1"/>
  <c r="N971" i="7"/>
  <c r="P971" i="7" s="1"/>
  <c r="Q971" i="7" s="1"/>
  <c r="H971" i="7"/>
  <c r="J971" i="7" s="1"/>
  <c r="K971" i="7" s="1"/>
  <c r="R970" i="7"/>
  <c r="T970" i="7" s="1"/>
  <c r="U970" i="7" s="1"/>
  <c r="N970" i="7"/>
  <c r="P970" i="7" s="1"/>
  <c r="Q970" i="7" s="1"/>
  <c r="H970" i="7"/>
  <c r="J970" i="7" s="1"/>
  <c r="K970" i="7" s="1"/>
  <c r="R969" i="7"/>
  <c r="T969" i="7" s="1"/>
  <c r="U969" i="7" s="1"/>
  <c r="N969" i="7"/>
  <c r="P969" i="7" s="1"/>
  <c r="Q969" i="7" s="1"/>
  <c r="H969" i="7"/>
  <c r="J969" i="7" s="1"/>
  <c r="K969" i="7" s="1"/>
  <c r="R968" i="7"/>
  <c r="T968" i="7" s="1"/>
  <c r="U968" i="7" s="1"/>
  <c r="N968" i="7"/>
  <c r="P968" i="7" s="1"/>
  <c r="Q968" i="7" s="1"/>
  <c r="H968" i="7"/>
  <c r="J968" i="7" s="1"/>
  <c r="K968" i="7" s="1"/>
  <c r="R967" i="7"/>
  <c r="T967" i="7" s="1"/>
  <c r="U967" i="7" s="1"/>
  <c r="N967" i="7"/>
  <c r="P967" i="7" s="1"/>
  <c r="Q967" i="7" s="1"/>
  <c r="H967" i="7"/>
  <c r="J967" i="7" s="1"/>
  <c r="K967" i="7" s="1"/>
  <c r="R966" i="7"/>
  <c r="T966" i="7" s="1"/>
  <c r="U966" i="7" s="1"/>
  <c r="N966" i="7"/>
  <c r="P966" i="7" s="1"/>
  <c r="Q966" i="7" s="1"/>
  <c r="H966" i="7"/>
  <c r="J966" i="7" s="1"/>
  <c r="K966" i="7" s="1"/>
  <c r="R965" i="7"/>
  <c r="T965" i="7" s="1"/>
  <c r="U965" i="7" s="1"/>
  <c r="N965" i="7"/>
  <c r="P965" i="7" s="1"/>
  <c r="Q965" i="7" s="1"/>
  <c r="H965" i="7"/>
  <c r="J965" i="7" s="1"/>
  <c r="K965" i="7" s="1"/>
  <c r="R964" i="7"/>
  <c r="T964" i="7" s="1"/>
  <c r="U964" i="7" s="1"/>
  <c r="N964" i="7"/>
  <c r="P964" i="7" s="1"/>
  <c r="Q964" i="7" s="1"/>
  <c r="H964" i="7"/>
  <c r="J964" i="7" s="1"/>
  <c r="K964" i="7" s="1"/>
  <c r="R963" i="7"/>
  <c r="T963" i="7" s="1"/>
  <c r="U963" i="7" s="1"/>
  <c r="N963" i="7"/>
  <c r="P963" i="7" s="1"/>
  <c r="Q963" i="7" s="1"/>
  <c r="H963" i="7"/>
  <c r="J963" i="7" s="1"/>
  <c r="K963" i="7" s="1"/>
  <c r="R962" i="7"/>
  <c r="T962" i="7" s="1"/>
  <c r="U962" i="7" s="1"/>
  <c r="N962" i="7"/>
  <c r="P962" i="7" s="1"/>
  <c r="Q962" i="7" s="1"/>
  <c r="H962" i="7"/>
  <c r="J962" i="7" s="1"/>
  <c r="K962" i="7" s="1"/>
  <c r="R961" i="7"/>
  <c r="T961" i="7" s="1"/>
  <c r="U961" i="7" s="1"/>
  <c r="N961" i="7"/>
  <c r="P961" i="7" s="1"/>
  <c r="Q961" i="7" s="1"/>
  <c r="H961" i="7"/>
  <c r="J961" i="7" s="1"/>
  <c r="K961" i="7" s="1"/>
  <c r="R960" i="7"/>
  <c r="T960" i="7" s="1"/>
  <c r="U960" i="7" s="1"/>
  <c r="N960" i="7"/>
  <c r="P960" i="7" s="1"/>
  <c r="Q960" i="7" s="1"/>
  <c r="H960" i="7"/>
  <c r="J960" i="7" s="1"/>
  <c r="K960" i="7" s="1"/>
  <c r="R959" i="7"/>
  <c r="T959" i="7" s="1"/>
  <c r="U959" i="7" s="1"/>
  <c r="N959" i="7"/>
  <c r="P959" i="7" s="1"/>
  <c r="Q959" i="7" s="1"/>
  <c r="H959" i="7"/>
  <c r="J959" i="7" s="1"/>
  <c r="K959" i="7" s="1"/>
  <c r="R958" i="7"/>
  <c r="T958" i="7" s="1"/>
  <c r="U958" i="7" s="1"/>
  <c r="N958" i="7"/>
  <c r="P958" i="7" s="1"/>
  <c r="Q958" i="7" s="1"/>
  <c r="H958" i="7"/>
  <c r="J958" i="7" s="1"/>
  <c r="K958" i="7" s="1"/>
  <c r="R957" i="7"/>
  <c r="T957" i="7" s="1"/>
  <c r="U957" i="7" s="1"/>
  <c r="N957" i="7"/>
  <c r="P957" i="7" s="1"/>
  <c r="Q957" i="7" s="1"/>
  <c r="H957" i="7"/>
  <c r="J957" i="7" s="1"/>
  <c r="K957" i="7" s="1"/>
  <c r="R956" i="7"/>
  <c r="T956" i="7" s="1"/>
  <c r="U956" i="7" s="1"/>
  <c r="N956" i="7"/>
  <c r="P956" i="7" s="1"/>
  <c r="Q956" i="7" s="1"/>
  <c r="H956" i="7"/>
  <c r="J956" i="7" s="1"/>
  <c r="K956" i="7" s="1"/>
  <c r="R955" i="7"/>
  <c r="T955" i="7" s="1"/>
  <c r="U955" i="7" s="1"/>
  <c r="N955" i="7"/>
  <c r="P955" i="7" s="1"/>
  <c r="Q955" i="7" s="1"/>
  <c r="H955" i="7"/>
  <c r="J955" i="7" s="1"/>
  <c r="K955" i="7" s="1"/>
  <c r="R954" i="7"/>
  <c r="T954" i="7" s="1"/>
  <c r="U954" i="7" s="1"/>
  <c r="N954" i="7"/>
  <c r="P954" i="7" s="1"/>
  <c r="Q954" i="7" s="1"/>
  <c r="H954" i="7"/>
  <c r="J954" i="7" s="1"/>
  <c r="K954" i="7" s="1"/>
  <c r="R953" i="7"/>
  <c r="T953" i="7" s="1"/>
  <c r="U953" i="7" s="1"/>
  <c r="N953" i="7"/>
  <c r="P953" i="7" s="1"/>
  <c r="Q953" i="7" s="1"/>
  <c r="H953" i="7"/>
  <c r="J953" i="7" s="1"/>
  <c r="K953" i="7" s="1"/>
  <c r="R952" i="7"/>
  <c r="T952" i="7" s="1"/>
  <c r="U952" i="7" s="1"/>
  <c r="N952" i="7"/>
  <c r="P952" i="7" s="1"/>
  <c r="Q952" i="7" s="1"/>
  <c r="H952" i="7"/>
  <c r="J952" i="7" s="1"/>
  <c r="K952" i="7" s="1"/>
  <c r="R951" i="7"/>
  <c r="T951" i="7" s="1"/>
  <c r="U951" i="7" s="1"/>
  <c r="N951" i="7"/>
  <c r="P951" i="7" s="1"/>
  <c r="Q951" i="7" s="1"/>
  <c r="H951" i="7"/>
  <c r="J951" i="7" s="1"/>
  <c r="K951" i="7" s="1"/>
  <c r="R950" i="7"/>
  <c r="T950" i="7" s="1"/>
  <c r="U950" i="7" s="1"/>
  <c r="N950" i="7"/>
  <c r="P950" i="7" s="1"/>
  <c r="Q950" i="7" s="1"/>
  <c r="H950" i="7"/>
  <c r="J950" i="7" s="1"/>
  <c r="K950" i="7" s="1"/>
  <c r="R949" i="7"/>
  <c r="T949" i="7" s="1"/>
  <c r="U949" i="7" s="1"/>
  <c r="N949" i="7"/>
  <c r="P949" i="7" s="1"/>
  <c r="Q949" i="7" s="1"/>
  <c r="H949" i="7"/>
  <c r="J949" i="7" s="1"/>
  <c r="K949" i="7" s="1"/>
  <c r="R948" i="7"/>
  <c r="T948" i="7" s="1"/>
  <c r="U948" i="7" s="1"/>
  <c r="N948" i="7"/>
  <c r="P948" i="7" s="1"/>
  <c r="Q948" i="7" s="1"/>
  <c r="H948" i="7"/>
  <c r="J948" i="7" s="1"/>
  <c r="K948" i="7" s="1"/>
  <c r="R947" i="7"/>
  <c r="T947" i="7" s="1"/>
  <c r="U947" i="7" s="1"/>
  <c r="N947" i="7"/>
  <c r="P947" i="7" s="1"/>
  <c r="Q947" i="7" s="1"/>
  <c r="H947" i="7"/>
  <c r="J947" i="7" s="1"/>
  <c r="K947" i="7" s="1"/>
  <c r="R946" i="7"/>
  <c r="T946" i="7" s="1"/>
  <c r="U946" i="7" s="1"/>
  <c r="N946" i="7"/>
  <c r="P946" i="7" s="1"/>
  <c r="Q946" i="7" s="1"/>
  <c r="H946" i="7"/>
  <c r="J946" i="7" s="1"/>
  <c r="K946" i="7" s="1"/>
  <c r="R945" i="7"/>
  <c r="T945" i="7" s="1"/>
  <c r="U945" i="7" s="1"/>
  <c r="N945" i="7"/>
  <c r="P945" i="7" s="1"/>
  <c r="Q945" i="7" s="1"/>
  <c r="H945" i="7"/>
  <c r="J945" i="7" s="1"/>
  <c r="K945" i="7" s="1"/>
  <c r="R944" i="7"/>
  <c r="T944" i="7" s="1"/>
  <c r="U944" i="7" s="1"/>
  <c r="N944" i="7"/>
  <c r="P944" i="7" s="1"/>
  <c r="Q944" i="7" s="1"/>
  <c r="H944" i="7"/>
  <c r="J944" i="7" s="1"/>
  <c r="K944" i="7" s="1"/>
  <c r="R943" i="7"/>
  <c r="T943" i="7" s="1"/>
  <c r="U943" i="7" s="1"/>
  <c r="N943" i="7"/>
  <c r="P943" i="7" s="1"/>
  <c r="Q943" i="7" s="1"/>
  <c r="H943" i="7"/>
  <c r="J943" i="7" s="1"/>
  <c r="K943" i="7" s="1"/>
  <c r="R942" i="7"/>
  <c r="T942" i="7" s="1"/>
  <c r="U942" i="7" s="1"/>
  <c r="N942" i="7"/>
  <c r="P942" i="7" s="1"/>
  <c r="Q942" i="7" s="1"/>
  <c r="H942" i="7"/>
  <c r="J942" i="7" s="1"/>
  <c r="K942" i="7" s="1"/>
  <c r="R941" i="7"/>
  <c r="T941" i="7" s="1"/>
  <c r="U941" i="7" s="1"/>
  <c r="N941" i="7"/>
  <c r="P941" i="7" s="1"/>
  <c r="Q941" i="7" s="1"/>
  <c r="H941" i="7"/>
  <c r="J941" i="7" s="1"/>
  <c r="K941" i="7" s="1"/>
  <c r="R940" i="7"/>
  <c r="T940" i="7" s="1"/>
  <c r="U940" i="7" s="1"/>
  <c r="P940" i="7"/>
  <c r="Q940" i="7" s="1"/>
  <c r="N940" i="7"/>
  <c r="H940" i="7"/>
  <c r="J940" i="7" s="1"/>
  <c r="K940" i="7" s="1"/>
  <c r="R939" i="7"/>
  <c r="T939" i="7" s="1"/>
  <c r="U939" i="7" s="1"/>
  <c r="P939" i="7"/>
  <c r="Q939" i="7" s="1"/>
  <c r="N939" i="7"/>
  <c r="H939" i="7"/>
  <c r="J939" i="7" s="1"/>
  <c r="K939" i="7" s="1"/>
  <c r="R938" i="7"/>
  <c r="T938" i="7" s="1"/>
  <c r="U938" i="7" s="1"/>
  <c r="N938" i="7"/>
  <c r="P938" i="7" s="1"/>
  <c r="Q938" i="7" s="1"/>
  <c r="H938" i="7"/>
  <c r="J938" i="7" s="1"/>
  <c r="K938" i="7" s="1"/>
  <c r="R937" i="7"/>
  <c r="T937" i="7" s="1"/>
  <c r="U937" i="7" s="1"/>
  <c r="N937" i="7"/>
  <c r="P937" i="7" s="1"/>
  <c r="Q937" i="7" s="1"/>
  <c r="H937" i="7"/>
  <c r="J937" i="7" s="1"/>
  <c r="K937" i="7" s="1"/>
  <c r="R936" i="7"/>
  <c r="T936" i="7" s="1"/>
  <c r="U936" i="7" s="1"/>
  <c r="N936" i="7"/>
  <c r="P936" i="7" s="1"/>
  <c r="Q936" i="7" s="1"/>
  <c r="H936" i="7"/>
  <c r="J936" i="7" s="1"/>
  <c r="K936" i="7" s="1"/>
  <c r="R935" i="7"/>
  <c r="T935" i="7" s="1"/>
  <c r="U935" i="7" s="1"/>
  <c r="N935" i="7"/>
  <c r="P935" i="7" s="1"/>
  <c r="Q935" i="7" s="1"/>
  <c r="H935" i="7"/>
  <c r="J935" i="7" s="1"/>
  <c r="K935" i="7" s="1"/>
  <c r="R934" i="7"/>
  <c r="T934" i="7" s="1"/>
  <c r="U934" i="7" s="1"/>
  <c r="N934" i="7"/>
  <c r="P934" i="7" s="1"/>
  <c r="Q934" i="7" s="1"/>
  <c r="H934" i="7"/>
  <c r="J934" i="7" s="1"/>
  <c r="K934" i="7" s="1"/>
  <c r="R933" i="7"/>
  <c r="T933" i="7" s="1"/>
  <c r="U933" i="7" s="1"/>
  <c r="N933" i="7"/>
  <c r="P933" i="7" s="1"/>
  <c r="Q933" i="7" s="1"/>
  <c r="H933" i="7"/>
  <c r="J933" i="7" s="1"/>
  <c r="K933" i="7" s="1"/>
  <c r="R932" i="7"/>
  <c r="T932" i="7" s="1"/>
  <c r="U932" i="7" s="1"/>
  <c r="N932" i="7"/>
  <c r="P932" i="7" s="1"/>
  <c r="Q932" i="7" s="1"/>
  <c r="H932" i="7"/>
  <c r="J932" i="7" s="1"/>
  <c r="K932" i="7" s="1"/>
  <c r="R931" i="7"/>
  <c r="T931" i="7" s="1"/>
  <c r="U931" i="7" s="1"/>
  <c r="N931" i="7"/>
  <c r="P931" i="7" s="1"/>
  <c r="Q931" i="7" s="1"/>
  <c r="H931" i="7"/>
  <c r="J931" i="7" s="1"/>
  <c r="K931" i="7" s="1"/>
  <c r="R930" i="7"/>
  <c r="T930" i="7" s="1"/>
  <c r="U930" i="7" s="1"/>
  <c r="N930" i="7"/>
  <c r="P930" i="7" s="1"/>
  <c r="Q930" i="7" s="1"/>
  <c r="H930" i="7"/>
  <c r="J930" i="7" s="1"/>
  <c r="K930" i="7" s="1"/>
  <c r="R929" i="7"/>
  <c r="T929" i="7" s="1"/>
  <c r="U929" i="7" s="1"/>
  <c r="N929" i="7"/>
  <c r="P929" i="7" s="1"/>
  <c r="Q929" i="7" s="1"/>
  <c r="H929" i="7"/>
  <c r="J929" i="7" s="1"/>
  <c r="K929" i="7" s="1"/>
  <c r="R928" i="7"/>
  <c r="T928" i="7" s="1"/>
  <c r="U928" i="7" s="1"/>
  <c r="N928" i="7"/>
  <c r="P928" i="7" s="1"/>
  <c r="Q928" i="7" s="1"/>
  <c r="H928" i="7"/>
  <c r="J928" i="7" s="1"/>
  <c r="K928" i="7" s="1"/>
  <c r="R927" i="7"/>
  <c r="T927" i="7" s="1"/>
  <c r="U927" i="7" s="1"/>
  <c r="N927" i="7"/>
  <c r="P927" i="7" s="1"/>
  <c r="Q927" i="7" s="1"/>
  <c r="H927" i="7"/>
  <c r="J927" i="7" s="1"/>
  <c r="K927" i="7" s="1"/>
  <c r="R926" i="7"/>
  <c r="T926" i="7" s="1"/>
  <c r="U926" i="7" s="1"/>
  <c r="N926" i="7"/>
  <c r="P926" i="7" s="1"/>
  <c r="Q926" i="7" s="1"/>
  <c r="H926" i="7"/>
  <c r="J926" i="7" s="1"/>
  <c r="K926" i="7" s="1"/>
  <c r="R925" i="7"/>
  <c r="T925" i="7" s="1"/>
  <c r="U925" i="7" s="1"/>
  <c r="N925" i="7"/>
  <c r="P925" i="7" s="1"/>
  <c r="Q925" i="7" s="1"/>
  <c r="H925" i="7"/>
  <c r="J925" i="7" s="1"/>
  <c r="K925" i="7" s="1"/>
  <c r="R924" i="7"/>
  <c r="T924" i="7" s="1"/>
  <c r="U924" i="7" s="1"/>
  <c r="N924" i="7"/>
  <c r="P924" i="7" s="1"/>
  <c r="Q924" i="7" s="1"/>
  <c r="H924" i="7"/>
  <c r="J924" i="7" s="1"/>
  <c r="K924" i="7" s="1"/>
  <c r="R923" i="7"/>
  <c r="T923" i="7" s="1"/>
  <c r="U923" i="7" s="1"/>
  <c r="N923" i="7"/>
  <c r="P923" i="7" s="1"/>
  <c r="Q923" i="7" s="1"/>
  <c r="H923" i="7"/>
  <c r="J923" i="7" s="1"/>
  <c r="K923" i="7" s="1"/>
  <c r="R922" i="7"/>
  <c r="T922" i="7" s="1"/>
  <c r="U922" i="7" s="1"/>
  <c r="N922" i="7"/>
  <c r="P922" i="7" s="1"/>
  <c r="Q922" i="7" s="1"/>
  <c r="H922" i="7"/>
  <c r="J922" i="7" s="1"/>
  <c r="K922" i="7" s="1"/>
  <c r="R921" i="7"/>
  <c r="T921" i="7" s="1"/>
  <c r="U921" i="7" s="1"/>
  <c r="N921" i="7"/>
  <c r="P921" i="7" s="1"/>
  <c r="Q921" i="7" s="1"/>
  <c r="H921" i="7"/>
  <c r="J921" i="7" s="1"/>
  <c r="K921" i="7" s="1"/>
  <c r="R920" i="7"/>
  <c r="T920" i="7" s="1"/>
  <c r="U920" i="7" s="1"/>
  <c r="N920" i="7"/>
  <c r="P920" i="7" s="1"/>
  <c r="Q920" i="7" s="1"/>
  <c r="H920" i="7"/>
  <c r="J920" i="7" s="1"/>
  <c r="K920" i="7" s="1"/>
  <c r="R919" i="7"/>
  <c r="T919" i="7" s="1"/>
  <c r="U919" i="7" s="1"/>
  <c r="N919" i="7"/>
  <c r="P919" i="7" s="1"/>
  <c r="Q919" i="7" s="1"/>
  <c r="H919" i="7"/>
  <c r="J919" i="7" s="1"/>
  <c r="K919" i="7" s="1"/>
  <c r="R918" i="7"/>
  <c r="T918" i="7" s="1"/>
  <c r="U918" i="7" s="1"/>
  <c r="N918" i="7"/>
  <c r="P918" i="7" s="1"/>
  <c r="Q918" i="7" s="1"/>
  <c r="H918" i="7"/>
  <c r="J918" i="7" s="1"/>
  <c r="K918" i="7" s="1"/>
  <c r="R917" i="7"/>
  <c r="T917" i="7" s="1"/>
  <c r="U917" i="7" s="1"/>
  <c r="N917" i="7"/>
  <c r="P917" i="7" s="1"/>
  <c r="Q917" i="7" s="1"/>
  <c r="H917" i="7"/>
  <c r="J917" i="7" s="1"/>
  <c r="K917" i="7" s="1"/>
  <c r="R916" i="7"/>
  <c r="T916" i="7" s="1"/>
  <c r="U916" i="7" s="1"/>
  <c r="N916" i="7"/>
  <c r="P916" i="7" s="1"/>
  <c r="Q916" i="7" s="1"/>
  <c r="H916" i="7"/>
  <c r="J916" i="7" s="1"/>
  <c r="K916" i="7" s="1"/>
  <c r="R915" i="7"/>
  <c r="T915" i="7" s="1"/>
  <c r="U915" i="7" s="1"/>
  <c r="N915" i="7"/>
  <c r="P915" i="7" s="1"/>
  <c r="Q915" i="7" s="1"/>
  <c r="H915" i="7"/>
  <c r="J915" i="7" s="1"/>
  <c r="K915" i="7" s="1"/>
  <c r="R914" i="7"/>
  <c r="T914" i="7" s="1"/>
  <c r="U914" i="7" s="1"/>
  <c r="N914" i="7"/>
  <c r="P914" i="7" s="1"/>
  <c r="Q914" i="7" s="1"/>
  <c r="H914" i="7"/>
  <c r="J914" i="7" s="1"/>
  <c r="K914" i="7" s="1"/>
  <c r="R913" i="7"/>
  <c r="T913" i="7" s="1"/>
  <c r="U913" i="7" s="1"/>
  <c r="N913" i="7"/>
  <c r="P913" i="7" s="1"/>
  <c r="Q913" i="7" s="1"/>
  <c r="H913" i="7"/>
  <c r="J913" i="7" s="1"/>
  <c r="K913" i="7" s="1"/>
  <c r="R912" i="7"/>
  <c r="T912" i="7" s="1"/>
  <c r="U912" i="7" s="1"/>
  <c r="N912" i="7"/>
  <c r="P912" i="7" s="1"/>
  <c r="Q912" i="7" s="1"/>
  <c r="H912" i="7"/>
  <c r="J912" i="7" s="1"/>
  <c r="K912" i="7" s="1"/>
  <c r="R911" i="7"/>
  <c r="T911" i="7" s="1"/>
  <c r="U911" i="7" s="1"/>
  <c r="N911" i="7"/>
  <c r="P911" i="7" s="1"/>
  <c r="Q911" i="7" s="1"/>
  <c r="H911" i="7"/>
  <c r="J911" i="7" s="1"/>
  <c r="K911" i="7" s="1"/>
  <c r="R910" i="7"/>
  <c r="T910" i="7" s="1"/>
  <c r="U910" i="7" s="1"/>
  <c r="N910" i="7"/>
  <c r="P910" i="7" s="1"/>
  <c r="Q910" i="7" s="1"/>
  <c r="H910" i="7"/>
  <c r="J910" i="7" s="1"/>
  <c r="K910" i="7" s="1"/>
  <c r="R909" i="7"/>
  <c r="T909" i="7" s="1"/>
  <c r="U909" i="7" s="1"/>
  <c r="N909" i="7"/>
  <c r="P909" i="7" s="1"/>
  <c r="Q909" i="7" s="1"/>
  <c r="H909" i="7"/>
  <c r="J909" i="7" s="1"/>
  <c r="K909" i="7" s="1"/>
  <c r="R908" i="7"/>
  <c r="T908" i="7" s="1"/>
  <c r="U908" i="7" s="1"/>
  <c r="N908" i="7"/>
  <c r="P908" i="7" s="1"/>
  <c r="Q908" i="7" s="1"/>
  <c r="H908" i="7"/>
  <c r="J908" i="7" s="1"/>
  <c r="K908" i="7" s="1"/>
  <c r="R907" i="7"/>
  <c r="T907" i="7" s="1"/>
  <c r="U907" i="7" s="1"/>
  <c r="N907" i="7"/>
  <c r="P907" i="7" s="1"/>
  <c r="Q907" i="7" s="1"/>
  <c r="H907" i="7"/>
  <c r="J907" i="7" s="1"/>
  <c r="K907" i="7" s="1"/>
  <c r="R906" i="7"/>
  <c r="T906" i="7" s="1"/>
  <c r="U906" i="7" s="1"/>
  <c r="N906" i="7"/>
  <c r="P906" i="7" s="1"/>
  <c r="Q906" i="7" s="1"/>
  <c r="H906" i="7"/>
  <c r="J906" i="7" s="1"/>
  <c r="K906" i="7" s="1"/>
  <c r="R905" i="7"/>
  <c r="T905" i="7" s="1"/>
  <c r="U905" i="7" s="1"/>
  <c r="N905" i="7"/>
  <c r="P905" i="7" s="1"/>
  <c r="Q905" i="7" s="1"/>
  <c r="H905" i="7"/>
  <c r="J905" i="7" s="1"/>
  <c r="K905" i="7" s="1"/>
  <c r="R904" i="7"/>
  <c r="T904" i="7" s="1"/>
  <c r="U904" i="7" s="1"/>
  <c r="N904" i="7"/>
  <c r="P904" i="7" s="1"/>
  <c r="Q904" i="7" s="1"/>
  <c r="H904" i="7"/>
  <c r="J904" i="7" s="1"/>
  <c r="K904" i="7" s="1"/>
  <c r="R903" i="7"/>
  <c r="T903" i="7" s="1"/>
  <c r="U903" i="7" s="1"/>
  <c r="N903" i="7"/>
  <c r="P903" i="7" s="1"/>
  <c r="Q903" i="7" s="1"/>
  <c r="H903" i="7"/>
  <c r="J903" i="7" s="1"/>
  <c r="K903" i="7" s="1"/>
  <c r="R902" i="7"/>
  <c r="T902" i="7" s="1"/>
  <c r="U902" i="7" s="1"/>
  <c r="N902" i="7"/>
  <c r="P902" i="7" s="1"/>
  <c r="Q902" i="7" s="1"/>
  <c r="H902" i="7"/>
  <c r="J902" i="7" s="1"/>
  <c r="K902" i="7" s="1"/>
  <c r="R901" i="7"/>
  <c r="T901" i="7" s="1"/>
  <c r="U901" i="7" s="1"/>
  <c r="N901" i="7"/>
  <c r="P901" i="7" s="1"/>
  <c r="Q901" i="7" s="1"/>
  <c r="H901" i="7"/>
  <c r="J901" i="7" s="1"/>
  <c r="K901" i="7" s="1"/>
  <c r="R900" i="7"/>
  <c r="T900" i="7" s="1"/>
  <c r="U900" i="7" s="1"/>
  <c r="N900" i="7"/>
  <c r="P900" i="7" s="1"/>
  <c r="Q900" i="7" s="1"/>
  <c r="H900" i="7"/>
  <c r="J900" i="7" s="1"/>
  <c r="K900" i="7" s="1"/>
  <c r="R899" i="7"/>
  <c r="T899" i="7" s="1"/>
  <c r="U899" i="7" s="1"/>
  <c r="N899" i="7"/>
  <c r="P899" i="7" s="1"/>
  <c r="Q899" i="7" s="1"/>
  <c r="H899" i="7"/>
  <c r="J899" i="7" s="1"/>
  <c r="K899" i="7" s="1"/>
  <c r="R898" i="7"/>
  <c r="T898" i="7" s="1"/>
  <c r="U898" i="7" s="1"/>
  <c r="N898" i="7"/>
  <c r="P898" i="7" s="1"/>
  <c r="Q898" i="7" s="1"/>
  <c r="H898" i="7"/>
  <c r="J898" i="7" s="1"/>
  <c r="K898" i="7" s="1"/>
  <c r="R897" i="7"/>
  <c r="T897" i="7" s="1"/>
  <c r="U897" i="7" s="1"/>
  <c r="N897" i="7"/>
  <c r="P897" i="7" s="1"/>
  <c r="Q897" i="7" s="1"/>
  <c r="H897" i="7"/>
  <c r="J897" i="7" s="1"/>
  <c r="K897" i="7" s="1"/>
  <c r="R896" i="7"/>
  <c r="T896" i="7" s="1"/>
  <c r="U896" i="7" s="1"/>
  <c r="N896" i="7"/>
  <c r="P896" i="7" s="1"/>
  <c r="Q896" i="7" s="1"/>
  <c r="H896" i="7"/>
  <c r="J896" i="7" s="1"/>
  <c r="K896" i="7" s="1"/>
  <c r="R895" i="7"/>
  <c r="T895" i="7" s="1"/>
  <c r="U895" i="7" s="1"/>
  <c r="N895" i="7"/>
  <c r="P895" i="7" s="1"/>
  <c r="Q895" i="7" s="1"/>
  <c r="H895" i="7"/>
  <c r="J895" i="7" s="1"/>
  <c r="K895" i="7" s="1"/>
  <c r="R894" i="7"/>
  <c r="T894" i="7" s="1"/>
  <c r="U894" i="7" s="1"/>
  <c r="N894" i="7"/>
  <c r="P894" i="7" s="1"/>
  <c r="Q894" i="7" s="1"/>
  <c r="H894" i="7"/>
  <c r="J894" i="7" s="1"/>
  <c r="K894" i="7" s="1"/>
  <c r="R893" i="7"/>
  <c r="T893" i="7" s="1"/>
  <c r="U893" i="7" s="1"/>
  <c r="N893" i="7"/>
  <c r="P893" i="7" s="1"/>
  <c r="Q893" i="7" s="1"/>
  <c r="H893" i="7"/>
  <c r="J893" i="7" s="1"/>
  <c r="K893" i="7" s="1"/>
  <c r="R892" i="7"/>
  <c r="T892" i="7" s="1"/>
  <c r="U892" i="7" s="1"/>
  <c r="N892" i="7"/>
  <c r="P892" i="7" s="1"/>
  <c r="Q892" i="7" s="1"/>
  <c r="H892" i="7"/>
  <c r="J892" i="7" s="1"/>
  <c r="K892" i="7" s="1"/>
  <c r="R891" i="7"/>
  <c r="T891" i="7" s="1"/>
  <c r="U891" i="7" s="1"/>
  <c r="N891" i="7"/>
  <c r="P891" i="7" s="1"/>
  <c r="Q891" i="7" s="1"/>
  <c r="H891" i="7"/>
  <c r="J891" i="7" s="1"/>
  <c r="K891" i="7" s="1"/>
  <c r="R890" i="7"/>
  <c r="T890" i="7" s="1"/>
  <c r="U890" i="7" s="1"/>
  <c r="N890" i="7"/>
  <c r="P890" i="7" s="1"/>
  <c r="Q890" i="7" s="1"/>
  <c r="H890" i="7"/>
  <c r="J890" i="7" s="1"/>
  <c r="K890" i="7" s="1"/>
  <c r="R889" i="7"/>
  <c r="T889" i="7" s="1"/>
  <c r="U889" i="7" s="1"/>
  <c r="N889" i="7"/>
  <c r="P889" i="7" s="1"/>
  <c r="Q889" i="7" s="1"/>
  <c r="H889" i="7"/>
  <c r="J889" i="7" s="1"/>
  <c r="K889" i="7" s="1"/>
  <c r="R888" i="7"/>
  <c r="T888" i="7" s="1"/>
  <c r="U888" i="7" s="1"/>
  <c r="N888" i="7"/>
  <c r="P888" i="7" s="1"/>
  <c r="Q888" i="7" s="1"/>
  <c r="H888" i="7"/>
  <c r="J888" i="7" s="1"/>
  <c r="K888" i="7" s="1"/>
  <c r="R887" i="7"/>
  <c r="T887" i="7" s="1"/>
  <c r="U887" i="7" s="1"/>
  <c r="N887" i="7"/>
  <c r="P887" i="7" s="1"/>
  <c r="Q887" i="7" s="1"/>
  <c r="H887" i="7"/>
  <c r="J887" i="7" s="1"/>
  <c r="K887" i="7" s="1"/>
  <c r="R886" i="7"/>
  <c r="T886" i="7" s="1"/>
  <c r="U886" i="7" s="1"/>
  <c r="N886" i="7"/>
  <c r="P886" i="7" s="1"/>
  <c r="Q886" i="7" s="1"/>
  <c r="H886" i="7"/>
  <c r="J886" i="7" s="1"/>
  <c r="K886" i="7" s="1"/>
  <c r="R885" i="7"/>
  <c r="T885" i="7" s="1"/>
  <c r="U885" i="7" s="1"/>
  <c r="N885" i="7"/>
  <c r="P885" i="7" s="1"/>
  <c r="Q885" i="7" s="1"/>
  <c r="H885" i="7"/>
  <c r="J885" i="7" s="1"/>
  <c r="K885" i="7" s="1"/>
  <c r="R884" i="7"/>
  <c r="T884" i="7" s="1"/>
  <c r="U884" i="7" s="1"/>
  <c r="N884" i="7"/>
  <c r="P884" i="7" s="1"/>
  <c r="Q884" i="7" s="1"/>
  <c r="H884" i="7"/>
  <c r="J884" i="7" s="1"/>
  <c r="K884" i="7" s="1"/>
  <c r="R883" i="7"/>
  <c r="T883" i="7" s="1"/>
  <c r="U883" i="7" s="1"/>
  <c r="N883" i="7"/>
  <c r="P883" i="7" s="1"/>
  <c r="Q883" i="7" s="1"/>
  <c r="H883" i="7"/>
  <c r="J883" i="7" s="1"/>
  <c r="K883" i="7" s="1"/>
  <c r="R882" i="7"/>
  <c r="T882" i="7" s="1"/>
  <c r="U882" i="7" s="1"/>
  <c r="N882" i="7"/>
  <c r="P882" i="7" s="1"/>
  <c r="Q882" i="7" s="1"/>
  <c r="H882" i="7"/>
  <c r="J882" i="7" s="1"/>
  <c r="K882" i="7" s="1"/>
  <c r="R881" i="7"/>
  <c r="T881" i="7" s="1"/>
  <c r="U881" i="7" s="1"/>
  <c r="N881" i="7"/>
  <c r="P881" i="7" s="1"/>
  <c r="Q881" i="7" s="1"/>
  <c r="H881" i="7"/>
  <c r="J881" i="7" s="1"/>
  <c r="K881" i="7" s="1"/>
  <c r="R880" i="7"/>
  <c r="T880" i="7" s="1"/>
  <c r="U880" i="7" s="1"/>
  <c r="N880" i="7"/>
  <c r="P880" i="7" s="1"/>
  <c r="Q880" i="7" s="1"/>
  <c r="H880" i="7"/>
  <c r="J880" i="7" s="1"/>
  <c r="K880" i="7" s="1"/>
  <c r="R879" i="7"/>
  <c r="T879" i="7" s="1"/>
  <c r="U879" i="7" s="1"/>
  <c r="N879" i="7"/>
  <c r="P879" i="7" s="1"/>
  <c r="Q879" i="7" s="1"/>
  <c r="H879" i="7"/>
  <c r="J879" i="7" s="1"/>
  <c r="K879" i="7" s="1"/>
  <c r="R878" i="7"/>
  <c r="T878" i="7" s="1"/>
  <c r="U878" i="7" s="1"/>
  <c r="N878" i="7"/>
  <c r="P878" i="7" s="1"/>
  <c r="Q878" i="7" s="1"/>
  <c r="H878" i="7"/>
  <c r="J878" i="7" s="1"/>
  <c r="K878" i="7" s="1"/>
  <c r="R877" i="7"/>
  <c r="T877" i="7" s="1"/>
  <c r="U877" i="7" s="1"/>
  <c r="N877" i="7"/>
  <c r="P877" i="7" s="1"/>
  <c r="Q877" i="7" s="1"/>
  <c r="H877" i="7"/>
  <c r="J877" i="7" s="1"/>
  <c r="K877" i="7" s="1"/>
  <c r="R876" i="7"/>
  <c r="T876" i="7" s="1"/>
  <c r="U876" i="7" s="1"/>
  <c r="N876" i="7"/>
  <c r="P876" i="7" s="1"/>
  <c r="Q876" i="7" s="1"/>
  <c r="H876" i="7"/>
  <c r="J876" i="7" s="1"/>
  <c r="K876" i="7" s="1"/>
  <c r="R875" i="7"/>
  <c r="T875" i="7" s="1"/>
  <c r="U875" i="7" s="1"/>
  <c r="N875" i="7"/>
  <c r="P875" i="7" s="1"/>
  <c r="Q875" i="7" s="1"/>
  <c r="H875" i="7"/>
  <c r="J875" i="7" s="1"/>
  <c r="K875" i="7" s="1"/>
  <c r="R874" i="7"/>
  <c r="T874" i="7" s="1"/>
  <c r="U874" i="7" s="1"/>
  <c r="N874" i="7"/>
  <c r="P874" i="7" s="1"/>
  <c r="Q874" i="7" s="1"/>
  <c r="H874" i="7"/>
  <c r="J874" i="7" s="1"/>
  <c r="K874" i="7" s="1"/>
  <c r="R873" i="7"/>
  <c r="T873" i="7" s="1"/>
  <c r="U873" i="7" s="1"/>
  <c r="N873" i="7"/>
  <c r="P873" i="7" s="1"/>
  <c r="Q873" i="7" s="1"/>
  <c r="H873" i="7"/>
  <c r="J873" i="7" s="1"/>
  <c r="K873" i="7" s="1"/>
  <c r="T872" i="7"/>
  <c r="U872" i="7" s="1"/>
  <c r="R872" i="7"/>
  <c r="N872" i="7"/>
  <c r="P872" i="7" s="1"/>
  <c r="Q872" i="7" s="1"/>
  <c r="H872" i="7"/>
  <c r="J872" i="7" s="1"/>
  <c r="K872" i="7" s="1"/>
  <c r="T871" i="7"/>
  <c r="U871" i="7" s="1"/>
  <c r="R871" i="7"/>
  <c r="N871" i="7"/>
  <c r="P871" i="7" s="1"/>
  <c r="Q871" i="7" s="1"/>
  <c r="H871" i="7"/>
  <c r="J871" i="7" s="1"/>
  <c r="K871" i="7" s="1"/>
  <c r="R870" i="7"/>
  <c r="T870" i="7" s="1"/>
  <c r="U870" i="7" s="1"/>
  <c r="N870" i="7"/>
  <c r="P870" i="7" s="1"/>
  <c r="Q870" i="7" s="1"/>
  <c r="H870" i="7"/>
  <c r="J870" i="7" s="1"/>
  <c r="K870" i="7" s="1"/>
  <c r="R869" i="7"/>
  <c r="T869" i="7" s="1"/>
  <c r="U869" i="7" s="1"/>
  <c r="N869" i="7"/>
  <c r="P869" i="7" s="1"/>
  <c r="Q869" i="7" s="1"/>
  <c r="H869" i="7"/>
  <c r="J869" i="7" s="1"/>
  <c r="K869" i="7" s="1"/>
  <c r="R868" i="7"/>
  <c r="T868" i="7" s="1"/>
  <c r="U868" i="7" s="1"/>
  <c r="N868" i="7"/>
  <c r="P868" i="7" s="1"/>
  <c r="Q868" i="7" s="1"/>
  <c r="H868" i="7"/>
  <c r="J868" i="7" s="1"/>
  <c r="K868" i="7" s="1"/>
  <c r="R867" i="7"/>
  <c r="T867" i="7" s="1"/>
  <c r="U867" i="7" s="1"/>
  <c r="P867" i="7"/>
  <c r="Q867" i="7" s="1"/>
  <c r="N867" i="7"/>
  <c r="H867" i="7"/>
  <c r="J867" i="7" s="1"/>
  <c r="K867" i="7" s="1"/>
  <c r="R866" i="7"/>
  <c r="T866" i="7" s="1"/>
  <c r="U866" i="7" s="1"/>
  <c r="N866" i="7"/>
  <c r="P866" i="7" s="1"/>
  <c r="Q866" i="7" s="1"/>
  <c r="H866" i="7"/>
  <c r="J866" i="7" s="1"/>
  <c r="K866" i="7" s="1"/>
  <c r="R865" i="7"/>
  <c r="T865" i="7" s="1"/>
  <c r="U865" i="7" s="1"/>
  <c r="N865" i="7"/>
  <c r="P865" i="7" s="1"/>
  <c r="Q865" i="7" s="1"/>
  <c r="H865" i="7"/>
  <c r="J865" i="7" s="1"/>
  <c r="K865" i="7" s="1"/>
  <c r="R864" i="7"/>
  <c r="T864" i="7" s="1"/>
  <c r="U864" i="7" s="1"/>
  <c r="N864" i="7"/>
  <c r="P864" i="7" s="1"/>
  <c r="Q864" i="7" s="1"/>
  <c r="H864" i="7"/>
  <c r="J864" i="7" s="1"/>
  <c r="K864" i="7" s="1"/>
  <c r="R863" i="7"/>
  <c r="T863" i="7" s="1"/>
  <c r="U863" i="7" s="1"/>
  <c r="N863" i="7"/>
  <c r="P863" i="7" s="1"/>
  <c r="Q863" i="7" s="1"/>
  <c r="H863" i="7"/>
  <c r="J863" i="7" s="1"/>
  <c r="K863" i="7" s="1"/>
  <c r="R862" i="7"/>
  <c r="T862" i="7" s="1"/>
  <c r="U862" i="7" s="1"/>
  <c r="N862" i="7"/>
  <c r="P862" i="7" s="1"/>
  <c r="Q862" i="7" s="1"/>
  <c r="H862" i="7"/>
  <c r="J862" i="7" s="1"/>
  <c r="K862" i="7" s="1"/>
  <c r="R861" i="7"/>
  <c r="T861" i="7" s="1"/>
  <c r="U861" i="7" s="1"/>
  <c r="N861" i="7"/>
  <c r="P861" i="7" s="1"/>
  <c r="Q861" i="7" s="1"/>
  <c r="H861" i="7"/>
  <c r="J861" i="7" s="1"/>
  <c r="K861" i="7" s="1"/>
  <c r="R860" i="7"/>
  <c r="T860" i="7" s="1"/>
  <c r="U860" i="7" s="1"/>
  <c r="N860" i="7"/>
  <c r="P860" i="7" s="1"/>
  <c r="Q860" i="7" s="1"/>
  <c r="H860" i="7"/>
  <c r="J860" i="7" s="1"/>
  <c r="K860" i="7" s="1"/>
  <c r="R859" i="7"/>
  <c r="T859" i="7" s="1"/>
  <c r="U859" i="7" s="1"/>
  <c r="N859" i="7"/>
  <c r="P859" i="7" s="1"/>
  <c r="Q859" i="7" s="1"/>
  <c r="H859" i="7"/>
  <c r="J859" i="7" s="1"/>
  <c r="K859" i="7" s="1"/>
  <c r="R858" i="7"/>
  <c r="T858" i="7" s="1"/>
  <c r="U858" i="7" s="1"/>
  <c r="N858" i="7"/>
  <c r="P858" i="7" s="1"/>
  <c r="Q858" i="7" s="1"/>
  <c r="H858" i="7"/>
  <c r="J858" i="7" s="1"/>
  <c r="K858" i="7" s="1"/>
  <c r="R857" i="7"/>
  <c r="T857" i="7" s="1"/>
  <c r="U857" i="7" s="1"/>
  <c r="N857" i="7"/>
  <c r="P857" i="7" s="1"/>
  <c r="Q857" i="7" s="1"/>
  <c r="H857" i="7"/>
  <c r="J857" i="7" s="1"/>
  <c r="K857" i="7" s="1"/>
  <c r="R856" i="7"/>
  <c r="T856" i="7" s="1"/>
  <c r="U856" i="7" s="1"/>
  <c r="N856" i="7"/>
  <c r="P856" i="7" s="1"/>
  <c r="Q856" i="7" s="1"/>
  <c r="H856" i="7"/>
  <c r="J856" i="7" s="1"/>
  <c r="K856" i="7" s="1"/>
  <c r="R855" i="7"/>
  <c r="T855" i="7" s="1"/>
  <c r="U855" i="7" s="1"/>
  <c r="P855" i="7"/>
  <c r="Q855" i="7" s="1"/>
  <c r="N855" i="7"/>
  <c r="H855" i="7"/>
  <c r="J855" i="7" s="1"/>
  <c r="K855" i="7" s="1"/>
  <c r="R854" i="7"/>
  <c r="T854" i="7" s="1"/>
  <c r="U854" i="7" s="1"/>
  <c r="P854" i="7"/>
  <c r="Q854" i="7" s="1"/>
  <c r="N854" i="7"/>
  <c r="H854" i="7"/>
  <c r="J854" i="7" s="1"/>
  <c r="K854" i="7" s="1"/>
  <c r="R853" i="7"/>
  <c r="T853" i="7" s="1"/>
  <c r="U853" i="7" s="1"/>
  <c r="N853" i="7"/>
  <c r="P853" i="7" s="1"/>
  <c r="Q853" i="7" s="1"/>
  <c r="H853" i="7"/>
  <c r="J853" i="7" s="1"/>
  <c r="K853" i="7" s="1"/>
  <c r="R852" i="7"/>
  <c r="T852" i="7" s="1"/>
  <c r="U852" i="7" s="1"/>
  <c r="N852" i="7"/>
  <c r="P852" i="7" s="1"/>
  <c r="Q852" i="7" s="1"/>
  <c r="H852" i="7"/>
  <c r="J852" i="7" s="1"/>
  <c r="K852" i="7" s="1"/>
  <c r="R851" i="7"/>
  <c r="T851" i="7" s="1"/>
  <c r="U851" i="7" s="1"/>
  <c r="N851" i="7"/>
  <c r="P851" i="7" s="1"/>
  <c r="Q851" i="7" s="1"/>
  <c r="H851" i="7"/>
  <c r="J851" i="7" s="1"/>
  <c r="K851" i="7" s="1"/>
  <c r="R850" i="7"/>
  <c r="T850" i="7" s="1"/>
  <c r="U850" i="7" s="1"/>
  <c r="N850" i="7"/>
  <c r="P850" i="7" s="1"/>
  <c r="Q850" i="7" s="1"/>
  <c r="H850" i="7"/>
  <c r="J850" i="7" s="1"/>
  <c r="K850" i="7" s="1"/>
  <c r="R849" i="7"/>
  <c r="T849" i="7" s="1"/>
  <c r="U849" i="7" s="1"/>
  <c r="N849" i="7"/>
  <c r="P849" i="7" s="1"/>
  <c r="Q849" i="7" s="1"/>
  <c r="H849" i="7"/>
  <c r="J849" i="7" s="1"/>
  <c r="K849" i="7" s="1"/>
  <c r="R848" i="7"/>
  <c r="T848" i="7" s="1"/>
  <c r="U848" i="7" s="1"/>
  <c r="N848" i="7"/>
  <c r="P848" i="7" s="1"/>
  <c r="Q848" i="7" s="1"/>
  <c r="H848" i="7"/>
  <c r="J848" i="7" s="1"/>
  <c r="K848" i="7" s="1"/>
  <c r="R847" i="7"/>
  <c r="T847" i="7" s="1"/>
  <c r="U847" i="7" s="1"/>
  <c r="N847" i="7"/>
  <c r="P847" i="7" s="1"/>
  <c r="Q847" i="7" s="1"/>
  <c r="H847" i="7"/>
  <c r="J847" i="7" s="1"/>
  <c r="K847" i="7" s="1"/>
  <c r="R846" i="7"/>
  <c r="T846" i="7" s="1"/>
  <c r="U846" i="7" s="1"/>
  <c r="N846" i="7"/>
  <c r="P846" i="7" s="1"/>
  <c r="Q846" i="7" s="1"/>
  <c r="H846" i="7"/>
  <c r="J846" i="7" s="1"/>
  <c r="K846" i="7" s="1"/>
  <c r="R845" i="7"/>
  <c r="T845" i="7" s="1"/>
  <c r="U845" i="7" s="1"/>
  <c r="N845" i="7"/>
  <c r="P845" i="7" s="1"/>
  <c r="Q845" i="7" s="1"/>
  <c r="H845" i="7"/>
  <c r="J845" i="7" s="1"/>
  <c r="K845" i="7" s="1"/>
  <c r="R844" i="7"/>
  <c r="T844" i="7" s="1"/>
  <c r="U844" i="7" s="1"/>
  <c r="N844" i="7"/>
  <c r="P844" i="7" s="1"/>
  <c r="Q844" i="7" s="1"/>
  <c r="H844" i="7"/>
  <c r="J844" i="7" s="1"/>
  <c r="K844" i="7" s="1"/>
  <c r="R843" i="7"/>
  <c r="T843" i="7" s="1"/>
  <c r="U843" i="7" s="1"/>
  <c r="N843" i="7"/>
  <c r="P843" i="7" s="1"/>
  <c r="Q843" i="7" s="1"/>
  <c r="H843" i="7"/>
  <c r="J843" i="7" s="1"/>
  <c r="K843" i="7" s="1"/>
  <c r="R842" i="7"/>
  <c r="T842" i="7" s="1"/>
  <c r="U842" i="7" s="1"/>
  <c r="N842" i="7"/>
  <c r="P842" i="7" s="1"/>
  <c r="Q842" i="7" s="1"/>
  <c r="H842" i="7"/>
  <c r="J842" i="7" s="1"/>
  <c r="K842" i="7" s="1"/>
  <c r="R841" i="7"/>
  <c r="T841" i="7" s="1"/>
  <c r="U841" i="7" s="1"/>
  <c r="N841" i="7"/>
  <c r="P841" i="7" s="1"/>
  <c r="Q841" i="7" s="1"/>
  <c r="H841" i="7"/>
  <c r="J841" i="7" s="1"/>
  <c r="K841" i="7" s="1"/>
  <c r="R840" i="7"/>
  <c r="T840" i="7" s="1"/>
  <c r="U840" i="7" s="1"/>
  <c r="N840" i="7"/>
  <c r="P840" i="7" s="1"/>
  <c r="Q840" i="7" s="1"/>
  <c r="H840" i="7"/>
  <c r="J840" i="7" s="1"/>
  <c r="K840" i="7" s="1"/>
  <c r="R839" i="7"/>
  <c r="T839" i="7" s="1"/>
  <c r="U839" i="7" s="1"/>
  <c r="N839" i="7"/>
  <c r="P839" i="7" s="1"/>
  <c r="Q839" i="7" s="1"/>
  <c r="H839" i="7"/>
  <c r="J839" i="7" s="1"/>
  <c r="K839" i="7" s="1"/>
  <c r="R838" i="7"/>
  <c r="T838" i="7" s="1"/>
  <c r="U838" i="7" s="1"/>
  <c r="N838" i="7"/>
  <c r="P838" i="7" s="1"/>
  <c r="Q838" i="7" s="1"/>
  <c r="H838" i="7"/>
  <c r="J838" i="7" s="1"/>
  <c r="K838" i="7" s="1"/>
  <c r="R837" i="7"/>
  <c r="T837" i="7" s="1"/>
  <c r="U837" i="7" s="1"/>
  <c r="N837" i="7"/>
  <c r="P837" i="7" s="1"/>
  <c r="Q837" i="7" s="1"/>
  <c r="H837" i="7"/>
  <c r="J837" i="7" s="1"/>
  <c r="K837" i="7" s="1"/>
  <c r="R836" i="7"/>
  <c r="T836" i="7" s="1"/>
  <c r="U836" i="7" s="1"/>
  <c r="N836" i="7"/>
  <c r="P836" i="7" s="1"/>
  <c r="Q836" i="7" s="1"/>
  <c r="H836" i="7"/>
  <c r="J836" i="7" s="1"/>
  <c r="K836" i="7" s="1"/>
  <c r="R835" i="7"/>
  <c r="T835" i="7" s="1"/>
  <c r="U835" i="7" s="1"/>
  <c r="N835" i="7"/>
  <c r="P835" i="7" s="1"/>
  <c r="Q835" i="7" s="1"/>
  <c r="H835" i="7"/>
  <c r="J835" i="7" s="1"/>
  <c r="K835" i="7" s="1"/>
  <c r="R834" i="7"/>
  <c r="T834" i="7" s="1"/>
  <c r="U834" i="7" s="1"/>
  <c r="N834" i="7"/>
  <c r="P834" i="7" s="1"/>
  <c r="Q834" i="7" s="1"/>
  <c r="H834" i="7"/>
  <c r="J834" i="7" s="1"/>
  <c r="K834" i="7" s="1"/>
  <c r="R833" i="7"/>
  <c r="T833" i="7" s="1"/>
  <c r="U833" i="7" s="1"/>
  <c r="N833" i="7"/>
  <c r="P833" i="7" s="1"/>
  <c r="Q833" i="7" s="1"/>
  <c r="H833" i="7"/>
  <c r="J833" i="7" s="1"/>
  <c r="K833" i="7" s="1"/>
  <c r="R832" i="7"/>
  <c r="T832" i="7" s="1"/>
  <c r="U832" i="7" s="1"/>
  <c r="N832" i="7"/>
  <c r="P832" i="7" s="1"/>
  <c r="Q832" i="7" s="1"/>
  <c r="H832" i="7"/>
  <c r="J832" i="7" s="1"/>
  <c r="K832" i="7" s="1"/>
  <c r="R831" i="7"/>
  <c r="T831" i="7" s="1"/>
  <c r="U831" i="7" s="1"/>
  <c r="N831" i="7"/>
  <c r="P831" i="7" s="1"/>
  <c r="Q831" i="7" s="1"/>
  <c r="H831" i="7"/>
  <c r="J831" i="7" s="1"/>
  <c r="K831" i="7" s="1"/>
  <c r="R830" i="7"/>
  <c r="T830" i="7" s="1"/>
  <c r="U830" i="7" s="1"/>
  <c r="N830" i="7"/>
  <c r="P830" i="7" s="1"/>
  <c r="Q830" i="7" s="1"/>
  <c r="H830" i="7"/>
  <c r="J830" i="7" s="1"/>
  <c r="K830" i="7" s="1"/>
  <c r="R829" i="7"/>
  <c r="T829" i="7" s="1"/>
  <c r="U829" i="7" s="1"/>
  <c r="N829" i="7"/>
  <c r="P829" i="7" s="1"/>
  <c r="Q829" i="7" s="1"/>
  <c r="H829" i="7"/>
  <c r="J829" i="7" s="1"/>
  <c r="K829" i="7" s="1"/>
  <c r="R828" i="7"/>
  <c r="T828" i="7" s="1"/>
  <c r="U828" i="7" s="1"/>
  <c r="N828" i="7"/>
  <c r="P828" i="7" s="1"/>
  <c r="Q828" i="7" s="1"/>
  <c r="H828" i="7"/>
  <c r="J828" i="7" s="1"/>
  <c r="K828" i="7" s="1"/>
  <c r="R827" i="7"/>
  <c r="T827" i="7" s="1"/>
  <c r="U827" i="7" s="1"/>
  <c r="N827" i="7"/>
  <c r="P827" i="7" s="1"/>
  <c r="Q827" i="7" s="1"/>
  <c r="H827" i="7"/>
  <c r="J827" i="7" s="1"/>
  <c r="K827" i="7" s="1"/>
  <c r="R826" i="7"/>
  <c r="T826" i="7" s="1"/>
  <c r="U826" i="7" s="1"/>
  <c r="N826" i="7"/>
  <c r="P826" i="7" s="1"/>
  <c r="Q826" i="7" s="1"/>
  <c r="H826" i="7"/>
  <c r="J826" i="7" s="1"/>
  <c r="K826" i="7" s="1"/>
  <c r="R825" i="7"/>
  <c r="T825" i="7" s="1"/>
  <c r="U825" i="7" s="1"/>
  <c r="N825" i="7"/>
  <c r="P825" i="7" s="1"/>
  <c r="Q825" i="7" s="1"/>
  <c r="H825" i="7"/>
  <c r="J825" i="7" s="1"/>
  <c r="K825" i="7" s="1"/>
  <c r="R824" i="7"/>
  <c r="T824" i="7" s="1"/>
  <c r="U824" i="7" s="1"/>
  <c r="N824" i="7"/>
  <c r="P824" i="7" s="1"/>
  <c r="Q824" i="7" s="1"/>
  <c r="H824" i="7"/>
  <c r="J824" i="7" s="1"/>
  <c r="K824" i="7" s="1"/>
  <c r="R823" i="7"/>
  <c r="T823" i="7" s="1"/>
  <c r="U823" i="7" s="1"/>
  <c r="N823" i="7"/>
  <c r="P823" i="7" s="1"/>
  <c r="Q823" i="7" s="1"/>
  <c r="H823" i="7"/>
  <c r="J823" i="7" s="1"/>
  <c r="K823" i="7" s="1"/>
  <c r="R822" i="7"/>
  <c r="T822" i="7" s="1"/>
  <c r="U822" i="7" s="1"/>
  <c r="N822" i="7"/>
  <c r="P822" i="7" s="1"/>
  <c r="Q822" i="7" s="1"/>
  <c r="H822" i="7"/>
  <c r="J822" i="7" s="1"/>
  <c r="K822" i="7" s="1"/>
  <c r="R821" i="7"/>
  <c r="T821" i="7" s="1"/>
  <c r="U821" i="7" s="1"/>
  <c r="N821" i="7"/>
  <c r="P821" i="7" s="1"/>
  <c r="Q821" i="7" s="1"/>
  <c r="H821" i="7"/>
  <c r="J821" i="7" s="1"/>
  <c r="K821" i="7" s="1"/>
  <c r="R820" i="7"/>
  <c r="T820" i="7" s="1"/>
  <c r="U820" i="7" s="1"/>
  <c r="N820" i="7"/>
  <c r="P820" i="7" s="1"/>
  <c r="Q820" i="7" s="1"/>
  <c r="J820" i="7"/>
  <c r="K820" i="7" s="1"/>
  <c r="H820" i="7"/>
  <c r="R819" i="7"/>
  <c r="T819" i="7" s="1"/>
  <c r="U819" i="7" s="1"/>
  <c r="N819" i="7"/>
  <c r="P819" i="7" s="1"/>
  <c r="Q819" i="7" s="1"/>
  <c r="J819" i="7"/>
  <c r="K819" i="7" s="1"/>
  <c r="H819" i="7"/>
  <c r="R818" i="7"/>
  <c r="T818" i="7" s="1"/>
  <c r="U818" i="7" s="1"/>
  <c r="N818" i="7"/>
  <c r="P818" i="7" s="1"/>
  <c r="Q818" i="7" s="1"/>
  <c r="H818" i="7"/>
  <c r="J818" i="7" s="1"/>
  <c r="K818" i="7" s="1"/>
  <c r="R817" i="7"/>
  <c r="T817" i="7" s="1"/>
  <c r="U817" i="7" s="1"/>
  <c r="N817" i="7"/>
  <c r="P817" i="7" s="1"/>
  <c r="Q817" i="7" s="1"/>
  <c r="H817" i="7"/>
  <c r="J817" i="7" s="1"/>
  <c r="K817" i="7" s="1"/>
  <c r="R816" i="7"/>
  <c r="T816" i="7" s="1"/>
  <c r="U816" i="7" s="1"/>
  <c r="N816" i="7"/>
  <c r="P816" i="7" s="1"/>
  <c r="Q816" i="7" s="1"/>
  <c r="H816" i="7"/>
  <c r="J816" i="7" s="1"/>
  <c r="K816" i="7" s="1"/>
  <c r="R815" i="7"/>
  <c r="T815" i="7" s="1"/>
  <c r="U815" i="7" s="1"/>
  <c r="N815" i="7"/>
  <c r="P815" i="7" s="1"/>
  <c r="Q815" i="7" s="1"/>
  <c r="H815" i="7"/>
  <c r="J815" i="7" s="1"/>
  <c r="K815" i="7" s="1"/>
  <c r="R814" i="7"/>
  <c r="T814" i="7" s="1"/>
  <c r="U814" i="7" s="1"/>
  <c r="N814" i="7"/>
  <c r="P814" i="7" s="1"/>
  <c r="Q814" i="7" s="1"/>
  <c r="H814" i="7"/>
  <c r="J814" i="7" s="1"/>
  <c r="K814" i="7" s="1"/>
  <c r="R813" i="7"/>
  <c r="T813" i="7" s="1"/>
  <c r="U813" i="7" s="1"/>
  <c r="N813" i="7"/>
  <c r="P813" i="7" s="1"/>
  <c r="Q813" i="7" s="1"/>
  <c r="H813" i="7"/>
  <c r="J813" i="7" s="1"/>
  <c r="K813" i="7" s="1"/>
  <c r="R812" i="7"/>
  <c r="T812" i="7" s="1"/>
  <c r="U812" i="7" s="1"/>
  <c r="N812" i="7"/>
  <c r="P812" i="7" s="1"/>
  <c r="Q812" i="7" s="1"/>
  <c r="H812" i="7"/>
  <c r="J812" i="7" s="1"/>
  <c r="K812" i="7" s="1"/>
  <c r="R811" i="7"/>
  <c r="T811" i="7" s="1"/>
  <c r="U811" i="7" s="1"/>
  <c r="N811" i="7"/>
  <c r="P811" i="7" s="1"/>
  <c r="Q811" i="7" s="1"/>
  <c r="H811" i="7"/>
  <c r="J811" i="7" s="1"/>
  <c r="K811" i="7" s="1"/>
  <c r="R810" i="7"/>
  <c r="T810" i="7" s="1"/>
  <c r="U810" i="7" s="1"/>
  <c r="N810" i="7"/>
  <c r="P810" i="7" s="1"/>
  <c r="Q810" i="7" s="1"/>
  <c r="H810" i="7"/>
  <c r="J810" i="7" s="1"/>
  <c r="K810" i="7" s="1"/>
  <c r="R809" i="7"/>
  <c r="T809" i="7" s="1"/>
  <c r="U809" i="7" s="1"/>
  <c r="N809" i="7"/>
  <c r="P809" i="7" s="1"/>
  <c r="Q809" i="7" s="1"/>
  <c r="H809" i="7"/>
  <c r="J809" i="7" s="1"/>
  <c r="K809" i="7" s="1"/>
  <c r="R808" i="7"/>
  <c r="T808" i="7" s="1"/>
  <c r="U808" i="7" s="1"/>
  <c r="N808" i="7"/>
  <c r="P808" i="7" s="1"/>
  <c r="Q808" i="7" s="1"/>
  <c r="H808" i="7"/>
  <c r="J808" i="7" s="1"/>
  <c r="K808" i="7" s="1"/>
  <c r="R807" i="7"/>
  <c r="T807" i="7" s="1"/>
  <c r="U807" i="7" s="1"/>
  <c r="N807" i="7"/>
  <c r="P807" i="7" s="1"/>
  <c r="Q807" i="7" s="1"/>
  <c r="H807" i="7"/>
  <c r="J807" i="7" s="1"/>
  <c r="K807" i="7" s="1"/>
  <c r="R806" i="7"/>
  <c r="T806" i="7" s="1"/>
  <c r="U806" i="7" s="1"/>
  <c r="N806" i="7"/>
  <c r="P806" i="7" s="1"/>
  <c r="Q806" i="7" s="1"/>
  <c r="H806" i="7"/>
  <c r="J806" i="7" s="1"/>
  <c r="K806" i="7" s="1"/>
  <c r="R805" i="7"/>
  <c r="T805" i="7" s="1"/>
  <c r="U805" i="7" s="1"/>
  <c r="N805" i="7"/>
  <c r="P805" i="7" s="1"/>
  <c r="Q805" i="7" s="1"/>
  <c r="H805" i="7"/>
  <c r="J805" i="7" s="1"/>
  <c r="K805" i="7" s="1"/>
  <c r="R804" i="7"/>
  <c r="T804" i="7" s="1"/>
  <c r="U804" i="7" s="1"/>
  <c r="N804" i="7"/>
  <c r="P804" i="7" s="1"/>
  <c r="Q804" i="7" s="1"/>
  <c r="H804" i="7"/>
  <c r="J804" i="7" s="1"/>
  <c r="K804" i="7" s="1"/>
  <c r="R803" i="7"/>
  <c r="T803" i="7" s="1"/>
  <c r="U803" i="7" s="1"/>
  <c r="N803" i="7"/>
  <c r="P803" i="7" s="1"/>
  <c r="Q803" i="7" s="1"/>
  <c r="H803" i="7"/>
  <c r="J803" i="7" s="1"/>
  <c r="K803" i="7" s="1"/>
  <c r="R802" i="7"/>
  <c r="T802" i="7" s="1"/>
  <c r="U802" i="7" s="1"/>
  <c r="N802" i="7"/>
  <c r="P802" i="7" s="1"/>
  <c r="Q802" i="7" s="1"/>
  <c r="H802" i="7"/>
  <c r="J802" i="7" s="1"/>
  <c r="K802" i="7" s="1"/>
  <c r="R801" i="7"/>
  <c r="T801" i="7" s="1"/>
  <c r="U801" i="7" s="1"/>
  <c r="N801" i="7"/>
  <c r="P801" i="7" s="1"/>
  <c r="Q801" i="7" s="1"/>
  <c r="H801" i="7"/>
  <c r="J801" i="7" s="1"/>
  <c r="K801" i="7" s="1"/>
  <c r="R800" i="7"/>
  <c r="T800" i="7" s="1"/>
  <c r="U800" i="7" s="1"/>
  <c r="N800" i="7"/>
  <c r="P800" i="7" s="1"/>
  <c r="Q800" i="7" s="1"/>
  <c r="J800" i="7"/>
  <c r="K800" i="7" s="1"/>
  <c r="H800" i="7"/>
  <c r="R799" i="7"/>
  <c r="T799" i="7" s="1"/>
  <c r="U799" i="7" s="1"/>
  <c r="N799" i="7"/>
  <c r="P799" i="7" s="1"/>
  <c r="Q799" i="7" s="1"/>
  <c r="J799" i="7"/>
  <c r="K799" i="7" s="1"/>
  <c r="H799" i="7"/>
  <c r="R798" i="7"/>
  <c r="T798" i="7" s="1"/>
  <c r="U798" i="7" s="1"/>
  <c r="N798" i="7"/>
  <c r="P798" i="7" s="1"/>
  <c r="Q798" i="7" s="1"/>
  <c r="H798" i="7"/>
  <c r="J798" i="7" s="1"/>
  <c r="K798" i="7" s="1"/>
  <c r="R797" i="7"/>
  <c r="T797" i="7" s="1"/>
  <c r="U797" i="7" s="1"/>
  <c r="N797" i="7"/>
  <c r="P797" i="7" s="1"/>
  <c r="Q797" i="7" s="1"/>
  <c r="H797" i="7"/>
  <c r="J797" i="7" s="1"/>
  <c r="K797" i="7" s="1"/>
  <c r="R796" i="7"/>
  <c r="T796" i="7" s="1"/>
  <c r="U796" i="7" s="1"/>
  <c r="N796" i="7"/>
  <c r="P796" i="7" s="1"/>
  <c r="Q796" i="7" s="1"/>
  <c r="H796" i="7"/>
  <c r="J796" i="7" s="1"/>
  <c r="K796" i="7" s="1"/>
  <c r="R795" i="7"/>
  <c r="T795" i="7" s="1"/>
  <c r="U795" i="7" s="1"/>
  <c r="N795" i="7"/>
  <c r="P795" i="7" s="1"/>
  <c r="Q795" i="7" s="1"/>
  <c r="H795" i="7"/>
  <c r="J795" i="7" s="1"/>
  <c r="K795" i="7" s="1"/>
  <c r="R794" i="7"/>
  <c r="T794" i="7" s="1"/>
  <c r="U794" i="7" s="1"/>
  <c r="N794" i="7"/>
  <c r="P794" i="7" s="1"/>
  <c r="Q794" i="7" s="1"/>
  <c r="H794" i="7"/>
  <c r="J794" i="7" s="1"/>
  <c r="K794" i="7" s="1"/>
  <c r="R793" i="7"/>
  <c r="T793" i="7" s="1"/>
  <c r="U793" i="7" s="1"/>
  <c r="N793" i="7"/>
  <c r="P793" i="7" s="1"/>
  <c r="Q793" i="7" s="1"/>
  <c r="H793" i="7"/>
  <c r="J793" i="7" s="1"/>
  <c r="K793" i="7" s="1"/>
  <c r="R792" i="7"/>
  <c r="T792" i="7" s="1"/>
  <c r="U792" i="7" s="1"/>
  <c r="N792" i="7"/>
  <c r="P792" i="7" s="1"/>
  <c r="Q792" i="7" s="1"/>
  <c r="H792" i="7"/>
  <c r="J792" i="7" s="1"/>
  <c r="K792" i="7" s="1"/>
  <c r="R791" i="7"/>
  <c r="T791" i="7" s="1"/>
  <c r="U791" i="7" s="1"/>
  <c r="N791" i="7"/>
  <c r="P791" i="7" s="1"/>
  <c r="Q791" i="7" s="1"/>
  <c r="H791" i="7"/>
  <c r="J791" i="7" s="1"/>
  <c r="K791" i="7" s="1"/>
  <c r="R790" i="7"/>
  <c r="T790" i="7" s="1"/>
  <c r="U790" i="7" s="1"/>
  <c r="N790" i="7"/>
  <c r="P790" i="7" s="1"/>
  <c r="Q790" i="7" s="1"/>
  <c r="H790" i="7"/>
  <c r="J790" i="7" s="1"/>
  <c r="K790" i="7" s="1"/>
  <c r="R789" i="7"/>
  <c r="T789" i="7" s="1"/>
  <c r="U789" i="7" s="1"/>
  <c r="N789" i="7"/>
  <c r="P789" i="7" s="1"/>
  <c r="Q789" i="7" s="1"/>
  <c r="H789" i="7"/>
  <c r="J789" i="7" s="1"/>
  <c r="K789" i="7" s="1"/>
  <c r="R788" i="7"/>
  <c r="T788" i="7" s="1"/>
  <c r="U788" i="7" s="1"/>
  <c r="N788" i="7"/>
  <c r="P788" i="7" s="1"/>
  <c r="Q788" i="7" s="1"/>
  <c r="H788" i="7"/>
  <c r="J788" i="7" s="1"/>
  <c r="K788" i="7" s="1"/>
  <c r="R787" i="7"/>
  <c r="T787" i="7" s="1"/>
  <c r="U787" i="7" s="1"/>
  <c r="N787" i="7"/>
  <c r="P787" i="7" s="1"/>
  <c r="Q787" i="7" s="1"/>
  <c r="H787" i="7"/>
  <c r="J787" i="7" s="1"/>
  <c r="K787" i="7" s="1"/>
  <c r="R786" i="7"/>
  <c r="T786" i="7" s="1"/>
  <c r="U786" i="7" s="1"/>
  <c r="N786" i="7"/>
  <c r="P786" i="7" s="1"/>
  <c r="Q786" i="7" s="1"/>
  <c r="H786" i="7"/>
  <c r="J786" i="7" s="1"/>
  <c r="K786" i="7" s="1"/>
  <c r="R785" i="7"/>
  <c r="T785" i="7" s="1"/>
  <c r="U785" i="7" s="1"/>
  <c r="N785" i="7"/>
  <c r="P785" i="7" s="1"/>
  <c r="Q785" i="7" s="1"/>
  <c r="H785" i="7"/>
  <c r="J785" i="7" s="1"/>
  <c r="K785" i="7" s="1"/>
  <c r="R784" i="7"/>
  <c r="T784" i="7" s="1"/>
  <c r="U784" i="7" s="1"/>
  <c r="N784" i="7"/>
  <c r="P784" i="7" s="1"/>
  <c r="Q784" i="7" s="1"/>
  <c r="H784" i="7"/>
  <c r="J784" i="7" s="1"/>
  <c r="K784" i="7" s="1"/>
  <c r="R783" i="7"/>
  <c r="T783" i="7" s="1"/>
  <c r="U783" i="7" s="1"/>
  <c r="N783" i="7"/>
  <c r="P783" i="7" s="1"/>
  <c r="Q783" i="7" s="1"/>
  <c r="H783" i="7"/>
  <c r="J783" i="7" s="1"/>
  <c r="K783" i="7" s="1"/>
  <c r="R782" i="7"/>
  <c r="T782" i="7" s="1"/>
  <c r="U782" i="7" s="1"/>
  <c r="N782" i="7"/>
  <c r="P782" i="7" s="1"/>
  <c r="Q782" i="7" s="1"/>
  <c r="H782" i="7"/>
  <c r="J782" i="7" s="1"/>
  <c r="K782" i="7" s="1"/>
  <c r="R781" i="7"/>
  <c r="T781" i="7" s="1"/>
  <c r="U781" i="7" s="1"/>
  <c r="N781" i="7"/>
  <c r="P781" i="7" s="1"/>
  <c r="Q781" i="7" s="1"/>
  <c r="H781" i="7"/>
  <c r="J781" i="7" s="1"/>
  <c r="K781" i="7" s="1"/>
  <c r="R780" i="7"/>
  <c r="T780" i="7" s="1"/>
  <c r="U780" i="7" s="1"/>
  <c r="N780" i="7"/>
  <c r="P780" i="7" s="1"/>
  <c r="Q780" i="7" s="1"/>
  <c r="H780" i="7"/>
  <c r="J780" i="7" s="1"/>
  <c r="K780" i="7" s="1"/>
  <c r="R779" i="7"/>
  <c r="T779" i="7" s="1"/>
  <c r="U779" i="7" s="1"/>
  <c r="N779" i="7"/>
  <c r="P779" i="7" s="1"/>
  <c r="Q779" i="7" s="1"/>
  <c r="H779" i="7"/>
  <c r="J779" i="7" s="1"/>
  <c r="K779" i="7" s="1"/>
  <c r="R778" i="7"/>
  <c r="T778" i="7" s="1"/>
  <c r="U778" i="7" s="1"/>
  <c r="N778" i="7"/>
  <c r="P778" i="7" s="1"/>
  <c r="Q778" i="7" s="1"/>
  <c r="H778" i="7"/>
  <c r="J778" i="7" s="1"/>
  <c r="K778" i="7" s="1"/>
  <c r="R777" i="7"/>
  <c r="T777" i="7" s="1"/>
  <c r="U777" i="7" s="1"/>
  <c r="N777" i="7"/>
  <c r="P777" i="7" s="1"/>
  <c r="Q777" i="7" s="1"/>
  <c r="H777" i="7"/>
  <c r="J777" i="7" s="1"/>
  <c r="K777" i="7" s="1"/>
  <c r="R776" i="7"/>
  <c r="T776" i="7" s="1"/>
  <c r="U776" i="7" s="1"/>
  <c r="N776" i="7"/>
  <c r="P776" i="7" s="1"/>
  <c r="Q776" i="7" s="1"/>
  <c r="H776" i="7"/>
  <c r="J776" i="7" s="1"/>
  <c r="K776" i="7" s="1"/>
  <c r="R775" i="7"/>
  <c r="T775" i="7" s="1"/>
  <c r="U775" i="7" s="1"/>
  <c r="N775" i="7"/>
  <c r="P775" i="7" s="1"/>
  <c r="Q775" i="7" s="1"/>
  <c r="H775" i="7"/>
  <c r="J775" i="7" s="1"/>
  <c r="K775" i="7" s="1"/>
  <c r="R774" i="7"/>
  <c r="T774" i="7" s="1"/>
  <c r="U774" i="7" s="1"/>
  <c r="N774" i="7"/>
  <c r="P774" i="7" s="1"/>
  <c r="Q774" i="7" s="1"/>
  <c r="H774" i="7"/>
  <c r="J774" i="7" s="1"/>
  <c r="K774" i="7" s="1"/>
  <c r="R773" i="7"/>
  <c r="T773" i="7" s="1"/>
  <c r="U773" i="7" s="1"/>
  <c r="N773" i="7"/>
  <c r="P773" i="7" s="1"/>
  <c r="Q773" i="7" s="1"/>
  <c r="H773" i="7"/>
  <c r="J773" i="7" s="1"/>
  <c r="K773" i="7" s="1"/>
  <c r="R772" i="7"/>
  <c r="T772" i="7" s="1"/>
  <c r="U772" i="7" s="1"/>
  <c r="N772" i="7"/>
  <c r="P772" i="7" s="1"/>
  <c r="Q772" i="7" s="1"/>
  <c r="H772" i="7"/>
  <c r="J772" i="7" s="1"/>
  <c r="K772" i="7" s="1"/>
  <c r="R771" i="7"/>
  <c r="T771" i="7" s="1"/>
  <c r="U771" i="7" s="1"/>
  <c r="N771" i="7"/>
  <c r="P771" i="7" s="1"/>
  <c r="Q771" i="7" s="1"/>
  <c r="H771" i="7"/>
  <c r="J771" i="7" s="1"/>
  <c r="K771" i="7" s="1"/>
  <c r="R770" i="7"/>
  <c r="T770" i="7" s="1"/>
  <c r="U770" i="7" s="1"/>
  <c r="N770" i="7"/>
  <c r="P770" i="7" s="1"/>
  <c r="Q770" i="7" s="1"/>
  <c r="H770" i="7"/>
  <c r="J770" i="7" s="1"/>
  <c r="K770" i="7" s="1"/>
  <c r="R769" i="7"/>
  <c r="T769" i="7" s="1"/>
  <c r="U769" i="7" s="1"/>
  <c r="N769" i="7"/>
  <c r="P769" i="7" s="1"/>
  <c r="Q769" i="7" s="1"/>
  <c r="H769" i="7"/>
  <c r="J769" i="7" s="1"/>
  <c r="K769" i="7" s="1"/>
  <c r="R768" i="7"/>
  <c r="T768" i="7" s="1"/>
  <c r="U768" i="7" s="1"/>
  <c r="N768" i="7"/>
  <c r="P768" i="7" s="1"/>
  <c r="Q768" i="7" s="1"/>
  <c r="J768" i="7"/>
  <c r="K768" i="7" s="1"/>
  <c r="H768" i="7"/>
  <c r="R767" i="7"/>
  <c r="T767" i="7" s="1"/>
  <c r="U767" i="7" s="1"/>
  <c r="N767" i="7"/>
  <c r="P767" i="7" s="1"/>
  <c r="Q767" i="7" s="1"/>
  <c r="J767" i="7"/>
  <c r="K767" i="7" s="1"/>
  <c r="H767" i="7"/>
  <c r="R766" i="7"/>
  <c r="T766" i="7" s="1"/>
  <c r="U766" i="7" s="1"/>
  <c r="N766" i="7"/>
  <c r="P766" i="7" s="1"/>
  <c r="Q766" i="7" s="1"/>
  <c r="H766" i="7"/>
  <c r="J766" i="7" s="1"/>
  <c r="K766" i="7" s="1"/>
  <c r="R765" i="7"/>
  <c r="T765" i="7" s="1"/>
  <c r="U765" i="7" s="1"/>
  <c r="N765" i="7"/>
  <c r="P765" i="7" s="1"/>
  <c r="Q765" i="7" s="1"/>
  <c r="H765" i="7"/>
  <c r="J765" i="7" s="1"/>
  <c r="K765" i="7" s="1"/>
  <c r="R764" i="7"/>
  <c r="T764" i="7" s="1"/>
  <c r="U764" i="7" s="1"/>
  <c r="N764" i="7"/>
  <c r="P764" i="7" s="1"/>
  <c r="Q764" i="7" s="1"/>
  <c r="H764" i="7"/>
  <c r="J764" i="7" s="1"/>
  <c r="K764" i="7" s="1"/>
  <c r="R763" i="7"/>
  <c r="T763" i="7" s="1"/>
  <c r="U763" i="7" s="1"/>
  <c r="N763" i="7"/>
  <c r="P763" i="7" s="1"/>
  <c r="Q763" i="7" s="1"/>
  <c r="H763" i="7"/>
  <c r="J763" i="7" s="1"/>
  <c r="K763" i="7" s="1"/>
  <c r="R762" i="7"/>
  <c r="T762" i="7" s="1"/>
  <c r="U762" i="7" s="1"/>
  <c r="N762" i="7"/>
  <c r="P762" i="7" s="1"/>
  <c r="Q762" i="7" s="1"/>
  <c r="H762" i="7"/>
  <c r="J762" i="7" s="1"/>
  <c r="K762" i="7" s="1"/>
  <c r="R761" i="7"/>
  <c r="T761" i="7" s="1"/>
  <c r="U761" i="7" s="1"/>
  <c r="N761" i="7"/>
  <c r="P761" i="7" s="1"/>
  <c r="Q761" i="7" s="1"/>
  <c r="H761" i="7"/>
  <c r="J761" i="7" s="1"/>
  <c r="K761" i="7" s="1"/>
  <c r="R760" i="7"/>
  <c r="T760" i="7" s="1"/>
  <c r="U760" i="7" s="1"/>
  <c r="N760" i="7"/>
  <c r="P760" i="7" s="1"/>
  <c r="Q760" i="7" s="1"/>
  <c r="H760" i="7"/>
  <c r="J760" i="7" s="1"/>
  <c r="K760" i="7" s="1"/>
  <c r="R759" i="7"/>
  <c r="T759" i="7" s="1"/>
  <c r="U759" i="7" s="1"/>
  <c r="N759" i="7"/>
  <c r="P759" i="7" s="1"/>
  <c r="Q759" i="7" s="1"/>
  <c r="H759" i="7"/>
  <c r="J759" i="7" s="1"/>
  <c r="K759" i="7" s="1"/>
  <c r="R758" i="7"/>
  <c r="T758" i="7" s="1"/>
  <c r="U758" i="7" s="1"/>
  <c r="N758" i="7"/>
  <c r="P758" i="7" s="1"/>
  <c r="Q758" i="7" s="1"/>
  <c r="H758" i="7"/>
  <c r="J758" i="7" s="1"/>
  <c r="K758" i="7" s="1"/>
  <c r="R757" i="7"/>
  <c r="T757" i="7" s="1"/>
  <c r="U757" i="7" s="1"/>
  <c r="N757" i="7"/>
  <c r="P757" i="7" s="1"/>
  <c r="Q757" i="7" s="1"/>
  <c r="H757" i="7"/>
  <c r="J757" i="7" s="1"/>
  <c r="K757" i="7" s="1"/>
  <c r="R756" i="7"/>
  <c r="T756" i="7" s="1"/>
  <c r="U756" i="7" s="1"/>
  <c r="N756" i="7"/>
  <c r="P756" i="7" s="1"/>
  <c r="Q756" i="7" s="1"/>
  <c r="H756" i="7"/>
  <c r="J756" i="7" s="1"/>
  <c r="K756" i="7" s="1"/>
  <c r="R755" i="7"/>
  <c r="T755" i="7" s="1"/>
  <c r="U755" i="7" s="1"/>
  <c r="N755" i="7"/>
  <c r="P755" i="7" s="1"/>
  <c r="Q755" i="7" s="1"/>
  <c r="H755" i="7"/>
  <c r="J755" i="7" s="1"/>
  <c r="K755" i="7" s="1"/>
  <c r="R754" i="7"/>
  <c r="T754" i="7" s="1"/>
  <c r="U754" i="7" s="1"/>
  <c r="N754" i="7"/>
  <c r="P754" i="7" s="1"/>
  <c r="Q754" i="7" s="1"/>
  <c r="H754" i="7"/>
  <c r="J754" i="7" s="1"/>
  <c r="K754" i="7" s="1"/>
  <c r="R753" i="7"/>
  <c r="T753" i="7" s="1"/>
  <c r="U753" i="7" s="1"/>
  <c r="N753" i="7"/>
  <c r="P753" i="7" s="1"/>
  <c r="Q753" i="7" s="1"/>
  <c r="H753" i="7"/>
  <c r="J753" i="7" s="1"/>
  <c r="K753" i="7" s="1"/>
  <c r="R752" i="7"/>
  <c r="T752" i="7" s="1"/>
  <c r="U752" i="7" s="1"/>
  <c r="N752" i="7"/>
  <c r="P752" i="7" s="1"/>
  <c r="Q752" i="7" s="1"/>
  <c r="H752" i="7"/>
  <c r="J752" i="7" s="1"/>
  <c r="K752" i="7" s="1"/>
  <c r="R751" i="7"/>
  <c r="T751" i="7" s="1"/>
  <c r="U751" i="7" s="1"/>
  <c r="N751" i="7"/>
  <c r="P751" i="7" s="1"/>
  <c r="Q751" i="7" s="1"/>
  <c r="H751" i="7"/>
  <c r="J751" i="7" s="1"/>
  <c r="K751" i="7" s="1"/>
  <c r="R750" i="7"/>
  <c r="T750" i="7" s="1"/>
  <c r="U750" i="7" s="1"/>
  <c r="N750" i="7"/>
  <c r="P750" i="7" s="1"/>
  <c r="Q750" i="7" s="1"/>
  <c r="H750" i="7"/>
  <c r="J750" i="7" s="1"/>
  <c r="K750" i="7" s="1"/>
  <c r="R749" i="7"/>
  <c r="T749" i="7" s="1"/>
  <c r="U749" i="7" s="1"/>
  <c r="N749" i="7"/>
  <c r="P749" i="7" s="1"/>
  <c r="Q749" i="7" s="1"/>
  <c r="H749" i="7"/>
  <c r="J749" i="7" s="1"/>
  <c r="K749" i="7" s="1"/>
  <c r="R748" i="7"/>
  <c r="T748" i="7" s="1"/>
  <c r="U748" i="7" s="1"/>
  <c r="N748" i="7"/>
  <c r="P748" i="7" s="1"/>
  <c r="Q748" i="7" s="1"/>
  <c r="H748" i="7"/>
  <c r="J748" i="7" s="1"/>
  <c r="K748" i="7" s="1"/>
  <c r="R747" i="7"/>
  <c r="T747" i="7" s="1"/>
  <c r="U747" i="7" s="1"/>
  <c r="N747" i="7"/>
  <c r="P747" i="7" s="1"/>
  <c r="Q747" i="7" s="1"/>
  <c r="H747" i="7"/>
  <c r="J747" i="7" s="1"/>
  <c r="K747" i="7" s="1"/>
  <c r="R746" i="7"/>
  <c r="T746" i="7" s="1"/>
  <c r="U746" i="7" s="1"/>
  <c r="N746" i="7"/>
  <c r="P746" i="7" s="1"/>
  <c r="Q746" i="7" s="1"/>
  <c r="H746" i="7"/>
  <c r="J746" i="7" s="1"/>
  <c r="K746" i="7" s="1"/>
  <c r="R745" i="7"/>
  <c r="T745" i="7" s="1"/>
  <c r="U745" i="7" s="1"/>
  <c r="N745" i="7"/>
  <c r="P745" i="7" s="1"/>
  <c r="Q745" i="7" s="1"/>
  <c r="H745" i="7"/>
  <c r="J745" i="7" s="1"/>
  <c r="K745" i="7" s="1"/>
  <c r="R744" i="7"/>
  <c r="T744" i="7" s="1"/>
  <c r="U744" i="7" s="1"/>
  <c r="N744" i="7"/>
  <c r="P744" i="7" s="1"/>
  <c r="Q744" i="7" s="1"/>
  <c r="H744" i="7"/>
  <c r="J744" i="7" s="1"/>
  <c r="K744" i="7" s="1"/>
  <c r="R743" i="7"/>
  <c r="T743" i="7" s="1"/>
  <c r="U743" i="7" s="1"/>
  <c r="N743" i="7"/>
  <c r="P743" i="7" s="1"/>
  <c r="Q743" i="7" s="1"/>
  <c r="H743" i="7"/>
  <c r="J743" i="7" s="1"/>
  <c r="K743" i="7" s="1"/>
  <c r="R742" i="7"/>
  <c r="T742" i="7" s="1"/>
  <c r="U742" i="7" s="1"/>
  <c r="N742" i="7"/>
  <c r="P742" i="7" s="1"/>
  <c r="Q742" i="7" s="1"/>
  <c r="H742" i="7"/>
  <c r="J742" i="7" s="1"/>
  <c r="K742" i="7" s="1"/>
  <c r="R741" i="7"/>
  <c r="T741" i="7" s="1"/>
  <c r="U741" i="7" s="1"/>
  <c r="N741" i="7"/>
  <c r="P741" i="7" s="1"/>
  <c r="Q741" i="7" s="1"/>
  <c r="H741" i="7"/>
  <c r="J741" i="7" s="1"/>
  <c r="K741" i="7" s="1"/>
  <c r="R740" i="7"/>
  <c r="T740" i="7" s="1"/>
  <c r="U740" i="7" s="1"/>
  <c r="N740" i="7"/>
  <c r="P740" i="7" s="1"/>
  <c r="Q740" i="7" s="1"/>
  <c r="J740" i="7"/>
  <c r="K740" i="7" s="1"/>
  <c r="H740" i="7"/>
  <c r="R739" i="7"/>
  <c r="T739" i="7" s="1"/>
  <c r="U739" i="7" s="1"/>
  <c r="N739" i="7"/>
  <c r="P739" i="7" s="1"/>
  <c r="Q739" i="7" s="1"/>
  <c r="H739" i="7"/>
  <c r="J739" i="7" s="1"/>
  <c r="K739" i="7" s="1"/>
  <c r="R738" i="7"/>
  <c r="T738" i="7" s="1"/>
  <c r="U738" i="7" s="1"/>
  <c r="N738" i="7"/>
  <c r="P738" i="7" s="1"/>
  <c r="Q738" i="7" s="1"/>
  <c r="H738" i="7"/>
  <c r="J738" i="7" s="1"/>
  <c r="K738" i="7" s="1"/>
  <c r="R737" i="7"/>
  <c r="T737" i="7" s="1"/>
  <c r="U737" i="7" s="1"/>
  <c r="N737" i="7"/>
  <c r="P737" i="7" s="1"/>
  <c r="Q737" i="7" s="1"/>
  <c r="H737" i="7"/>
  <c r="J737" i="7" s="1"/>
  <c r="K737" i="7" s="1"/>
  <c r="R736" i="7"/>
  <c r="T736" i="7" s="1"/>
  <c r="U736" i="7" s="1"/>
  <c r="N736" i="7"/>
  <c r="P736" i="7" s="1"/>
  <c r="Q736" i="7" s="1"/>
  <c r="H736" i="7"/>
  <c r="J736" i="7" s="1"/>
  <c r="K736" i="7" s="1"/>
  <c r="R735" i="7"/>
  <c r="T735" i="7" s="1"/>
  <c r="U735" i="7" s="1"/>
  <c r="N735" i="7"/>
  <c r="P735" i="7" s="1"/>
  <c r="Q735" i="7" s="1"/>
  <c r="H735" i="7"/>
  <c r="J735" i="7" s="1"/>
  <c r="K735" i="7" s="1"/>
  <c r="R734" i="7"/>
  <c r="T734" i="7" s="1"/>
  <c r="U734" i="7" s="1"/>
  <c r="N734" i="7"/>
  <c r="P734" i="7" s="1"/>
  <c r="Q734" i="7" s="1"/>
  <c r="H734" i="7"/>
  <c r="J734" i="7" s="1"/>
  <c r="K734" i="7" s="1"/>
  <c r="R733" i="7"/>
  <c r="T733" i="7" s="1"/>
  <c r="U733" i="7" s="1"/>
  <c r="N733" i="7"/>
  <c r="P733" i="7" s="1"/>
  <c r="Q733" i="7" s="1"/>
  <c r="H733" i="7"/>
  <c r="J733" i="7" s="1"/>
  <c r="K733" i="7" s="1"/>
  <c r="R732" i="7"/>
  <c r="T732" i="7" s="1"/>
  <c r="U732" i="7" s="1"/>
  <c r="N732" i="7"/>
  <c r="P732" i="7" s="1"/>
  <c r="Q732" i="7" s="1"/>
  <c r="H732" i="7"/>
  <c r="J732" i="7" s="1"/>
  <c r="K732" i="7" s="1"/>
  <c r="R731" i="7"/>
  <c r="T731" i="7" s="1"/>
  <c r="U731" i="7" s="1"/>
  <c r="N731" i="7"/>
  <c r="P731" i="7" s="1"/>
  <c r="Q731" i="7" s="1"/>
  <c r="H731" i="7"/>
  <c r="J731" i="7" s="1"/>
  <c r="K731" i="7" s="1"/>
  <c r="R730" i="7"/>
  <c r="T730" i="7" s="1"/>
  <c r="U730" i="7" s="1"/>
  <c r="N730" i="7"/>
  <c r="P730" i="7" s="1"/>
  <c r="Q730" i="7" s="1"/>
  <c r="H730" i="7"/>
  <c r="J730" i="7" s="1"/>
  <c r="K730" i="7" s="1"/>
  <c r="R729" i="7"/>
  <c r="T729" i="7" s="1"/>
  <c r="U729" i="7" s="1"/>
  <c r="N729" i="7"/>
  <c r="P729" i="7" s="1"/>
  <c r="Q729" i="7" s="1"/>
  <c r="H729" i="7"/>
  <c r="J729" i="7" s="1"/>
  <c r="K729" i="7" s="1"/>
  <c r="R728" i="7"/>
  <c r="T728" i="7" s="1"/>
  <c r="U728" i="7" s="1"/>
  <c r="N728" i="7"/>
  <c r="P728" i="7" s="1"/>
  <c r="Q728" i="7" s="1"/>
  <c r="H728" i="7"/>
  <c r="J728" i="7" s="1"/>
  <c r="K728" i="7" s="1"/>
  <c r="R727" i="7"/>
  <c r="T727" i="7" s="1"/>
  <c r="U727" i="7" s="1"/>
  <c r="N727" i="7"/>
  <c r="P727" i="7" s="1"/>
  <c r="Q727" i="7" s="1"/>
  <c r="H727" i="7"/>
  <c r="J727" i="7" s="1"/>
  <c r="K727" i="7" s="1"/>
  <c r="R726" i="7"/>
  <c r="T726" i="7" s="1"/>
  <c r="U726" i="7" s="1"/>
  <c r="N726" i="7"/>
  <c r="P726" i="7" s="1"/>
  <c r="Q726" i="7" s="1"/>
  <c r="H726" i="7"/>
  <c r="J726" i="7" s="1"/>
  <c r="K726" i="7" s="1"/>
  <c r="R725" i="7"/>
  <c r="T725" i="7" s="1"/>
  <c r="U725" i="7" s="1"/>
  <c r="N725" i="7"/>
  <c r="P725" i="7" s="1"/>
  <c r="Q725" i="7" s="1"/>
  <c r="H725" i="7"/>
  <c r="J725" i="7" s="1"/>
  <c r="K725" i="7" s="1"/>
  <c r="R724" i="7"/>
  <c r="T724" i="7" s="1"/>
  <c r="U724" i="7" s="1"/>
  <c r="N724" i="7"/>
  <c r="P724" i="7" s="1"/>
  <c r="Q724" i="7" s="1"/>
  <c r="H724" i="7"/>
  <c r="J724" i="7" s="1"/>
  <c r="K724" i="7" s="1"/>
  <c r="R723" i="7"/>
  <c r="T723" i="7" s="1"/>
  <c r="U723" i="7" s="1"/>
  <c r="N723" i="7"/>
  <c r="P723" i="7" s="1"/>
  <c r="Q723" i="7" s="1"/>
  <c r="H723" i="7"/>
  <c r="J723" i="7" s="1"/>
  <c r="K723" i="7" s="1"/>
  <c r="R722" i="7"/>
  <c r="T722" i="7" s="1"/>
  <c r="U722" i="7" s="1"/>
  <c r="N722" i="7"/>
  <c r="P722" i="7" s="1"/>
  <c r="Q722" i="7" s="1"/>
  <c r="H722" i="7"/>
  <c r="J722" i="7" s="1"/>
  <c r="K722" i="7" s="1"/>
  <c r="R721" i="7"/>
  <c r="T721" i="7" s="1"/>
  <c r="U721" i="7" s="1"/>
  <c r="N721" i="7"/>
  <c r="P721" i="7" s="1"/>
  <c r="Q721" i="7" s="1"/>
  <c r="H721" i="7"/>
  <c r="J721" i="7" s="1"/>
  <c r="K721" i="7" s="1"/>
  <c r="R720" i="7"/>
  <c r="T720" i="7" s="1"/>
  <c r="U720" i="7" s="1"/>
  <c r="N720" i="7"/>
  <c r="P720" i="7" s="1"/>
  <c r="Q720" i="7" s="1"/>
  <c r="H720" i="7"/>
  <c r="J720" i="7" s="1"/>
  <c r="K720" i="7" s="1"/>
  <c r="R719" i="7"/>
  <c r="T719" i="7" s="1"/>
  <c r="U719" i="7" s="1"/>
  <c r="N719" i="7"/>
  <c r="P719" i="7" s="1"/>
  <c r="Q719" i="7" s="1"/>
  <c r="H719" i="7"/>
  <c r="J719" i="7" s="1"/>
  <c r="K719" i="7" s="1"/>
  <c r="R718" i="7"/>
  <c r="T718" i="7" s="1"/>
  <c r="U718" i="7" s="1"/>
  <c r="N718" i="7"/>
  <c r="P718" i="7" s="1"/>
  <c r="Q718" i="7" s="1"/>
  <c r="H718" i="7"/>
  <c r="J718" i="7" s="1"/>
  <c r="K718" i="7" s="1"/>
  <c r="R717" i="7"/>
  <c r="T717" i="7" s="1"/>
  <c r="U717" i="7" s="1"/>
  <c r="N717" i="7"/>
  <c r="P717" i="7" s="1"/>
  <c r="Q717" i="7" s="1"/>
  <c r="H717" i="7"/>
  <c r="J717" i="7" s="1"/>
  <c r="K717" i="7" s="1"/>
  <c r="R716" i="7"/>
  <c r="T716" i="7" s="1"/>
  <c r="U716" i="7" s="1"/>
  <c r="N716" i="7"/>
  <c r="P716" i="7" s="1"/>
  <c r="Q716" i="7" s="1"/>
  <c r="H716" i="7"/>
  <c r="J716" i="7" s="1"/>
  <c r="K716" i="7" s="1"/>
  <c r="T715" i="7"/>
  <c r="U715" i="7" s="1"/>
  <c r="R715" i="7"/>
  <c r="N715" i="7"/>
  <c r="P715" i="7" s="1"/>
  <c r="Q715" i="7" s="1"/>
  <c r="H715" i="7"/>
  <c r="J715" i="7" s="1"/>
  <c r="K715" i="7" s="1"/>
  <c r="R714" i="7"/>
  <c r="T714" i="7" s="1"/>
  <c r="U714" i="7" s="1"/>
  <c r="N714" i="7"/>
  <c r="P714" i="7" s="1"/>
  <c r="Q714" i="7" s="1"/>
  <c r="H714" i="7"/>
  <c r="J714" i="7" s="1"/>
  <c r="K714" i="7" s="1"/>
  <c r="R713" i="7"/>
  <c r="T713" i="7" s="1"/>
  <c r="U713" i="7" s="1"/>
  <c r="N713" i="7"/>
  <c r="P713" i="7" s="1"/>
  <c r="Q713" i="7" s="1"/>
  <c r="H713" i="7"/>
  <c r="J713" i="7" s="1"/>
  <c r="K713" i="7" s="1"/>
  <c r="R712" i="7"/>
  <c r="T712" i="7" s="1"/>
  <c r="U712" i="7" s="1"/>
  <c r="N712" i="7"/>
  <c r="P712" i="7" s="1"/>
  <c r="Q712" i="7" s="1"/>
  <c r="H712" i="7"/>
  <c r="J712" i="7" s="1"/>
  <c r="K712" i="7" s="1"/>
  <c r="R711" i="7"/>
  <c r="T711" i="7" s="1"/>
  <c r="U711" i="7" s="1"/>
  <c r="N711" i="7"/>
  <c r="P711" i="7" s="1"/>
  <c r="Q711" i="7" s="1"/>
  <c r="H711" i="7"/>
  <c r="J711" i="7" s="1"/>
  <c r="K711" i="7" s="1"/>
  <c r="T710" i="7"/>
  <c r="U710" i="7" s="1"/>
  <c r="R710" i="7"/>
  <c r="N710" i="7"/>
  <c r="P710" i="7" s="1"/>
  <c r="Q710" i="7" s="1"/>
  <c r="H710" i="7"/>
  <c r="J710" i="7" s="1"/>
  <c r="K710" i="7" s="1"/>
  <c r="R709" i="7"/>
  <c r="T709" i="7" s="1"/>
  <c r="U709" i="7" s="1"/>
  <c r="N709" i="7"/>
  <c r="P709" i="7" s="1"/>
  <c r="Q709" i="7" s="1"/>
  <c r="H709" i="7"/>
  <c r="J709" i="7" s="1"/>
  <c r="K709" i="7" s="1"/>
  <c r="R708" i="7"/>
  <c r="T708" i="7" s="1"/>
  <c r="U708" i="7" s="1"/>
  <c r="N708" i="7"/>
  <c r="P708" i="7" s="1"/>
  <c r="Q708" i="7" s="1"/>
  <c r="H708" i="7"/>
  <c r="J708" i="7" s="1"/>
  <c r="K708" i="7" s="1"/>
  <c r="R707" i="7"/>
  <c r="T707" i="7" s="1"/>
  <c r="U707" i="7" s="1"/>
  <c r="N707" i="7"/>
  <c r="P707" i="7" s="1"/>
  <c r="Q707" i="7" s="1"/>
  <c r="H707" i="7"/>
  <c r="J707" i="7" s="1"/>
  <c r="K707" i="7" s="1"/>
  <c r="R706" i="7"/>
  <c r="T706" i="7" s="1"/>
  <c r="U706" i="7" s="1"/>
  <c r="N706" i="7"/>
  <c r="P706" i="7" s="1"/>
  <c r="Q706" i="7" s="1"/>
  <c r="H706" i="7"/>
  <c r="J706" i="7" s="1"/>
  <c r="K706" i="7" s="1"/>
  <c r="R705" i="7"/>
  <c r="T705" i="7" s="1"/>
  <c r="U705" i="7" s="1"/>
  <c r="N705" i="7"/>
  <c r="P705" i="7" s="1"/>
  <c r="Q705" i="7" s="1"/>
  <c r="H705" i="7"/>
  <c r="J705" i="7" s="1"/>
  <c r="K705" i="7" s="1"/>
  <c r="R704" i="7"/>
  <c r="T704" i="7" s="1"/>
  <c r="U704" i="7" s="1"/>
  <c r="N704" i="7"/>
  <c r="P704" i="7" s="1"/>
  <c r="Q704" i="7" s="1"/>
  <c r="H704" i="7"/>
  <c r="J704" i="7" s="1"/>
  <c r="K704" i="7" s="1"/>
  <c r="R703" i="7"/>
  <c r="T703" i="7" s="1"/>
  <c r="U703" i="7" s="1"/>
  <c r="P703" i="7"/>
  <c r="Q703" i="7" s="1"/>
  <c r="N703" i="7"/>
  <c r="H703" i="7"/>
  <c r="J703" i="7" s="1"/>
  <c r="K703" i="7" s="1"/>
  <c r="R702" i="7"/>
  <c r="T702" i="7" s="1"/>
  <c r="U702" i="7" s="1"/>
  <c r="N702" i="7"/>
  <c r="P702" i="7" s="1"/>
  <c r="Q702" i="7" s="1"/>
  <c r="H702" i="7"/>
  <c r="J702" i="7" s="1"/>
  <c r="K702" i="7" s="1"/>
  <c r="R701" i="7"/>
  <c r="T701" i="7" s="1"/>
  <c r="U701" i="7" s="1"/>
  <c r="N701" i="7"/>
  <c r="P701" i="7" s="1"/>
  <c r="Q701" i="7" s="1"/>
  <c r="H701" i="7"/>
  <c r="J701" i="7" s="1"/>
  <c r="K701" i="7" s="1"/>
  <c r="R700" i="7"/>
  <c r="T700" i="7" s="1"/>
  <c r="U700" i="7" s="1"/>
  <c r="N700" i="7"/>
  <c r="P700" i="7" s="1"/>
  <c r="Q700" i="7" s="1"/>
  <c r="H700" i="7"/>
  <c r="J700" i="7" s="1"/>
  <c r="K700" i="7" s="1"/>
  <c r="R699" i="7"/>
  <c r="T699" i="7" s="1"/>
  <c r="U699" i="7" s="1"/>
  <c r="N699" i="7"/>
  <c r="P699" i="7" s="1"/>
  <c r="Q699" i="7" s="1"/>
  <c r="H699" i="7"/>
  <c r="J699" i="7" s="1"/>
  <c r="K699" i="7" s="1"/>
  <c r="R698" i="7"/>
  <c r="T698" i="7" s="1"/>
  <c r="U698" i="7" s="1"/>
  <c r="N698" i="7"/>
  <c r="P698" i="7" s="1"/>
  <c r="Q698" i="7" s="1"/>
  <c r="H698" i="7"/>
  <c r="J698" i="7" s="1"/>
  <c r="K698" i="7" s="1"/>
  <c r="R697" i="7"/>
  <c r="T697" i="7" s="1"/>
  <c r="U697" i="7" s="1"/>
  <c r="N697" i="7"/>
  <c r="P697" i="7" s="1"/>
  <c r="Q697" i="7" s="1"/>
  <c r="H697" i="7"/>
  <c r="J697" i="7" s="1"/>
  <c r="K697" i="7" s="1"/>
  <c r="R696" i="7"/>
  <c r="T696" i="7" s="1"/>
  <c r="U696" i="7" s="1"/>
  <c r="N696" i="7"/>
  <c r="P696" i="7" s="1"/>
  <c r="Q696" i="7" s="1"/>
  <c r="H696" i="7"/>
  <c r="J696" i="7" s="1"/>
  <c r="K696" i="7" s="1"/>
  <c r="R695" i="7"/>
  <c r="T695" i="7" s="1"/>
  <c r="U695" i="7" s="1"/>
  <c r="N695" i="7"/>
  <c r="P695" i="7" s="1"/>
  <c r="Q695" i="7" s="1"/>
  <c r="H695" i="7"/>
  <c r="J695" i="7" s="1"/>
  <c r="K695" i="7" s="1"/>
  <c r="R694" i="7"/>
  <c r="T694" i="7" s="1"/>
  <c r="U694" i="7" s="1"/>
  <c r="N694" i="7"/>
  <c r="P694" i="7" s="1"/>
  <c r="Q694" i="7" s="1"/>
  <c r="H694" i="7"/>
  <c r="J694" i="7" s="1"/>
  <c r="K694" i="7" s="1"/>
  <c r="R693" i="7"/>
  <c r="T693" i="7" s="1"/>
  <c r="U693" i="7" s="1"/>
  <c r="N693" i="7"/>
  <c r="P693" i="7" s="1"/>
  <c r="Q693" i="7" s="1"/>
  <c r="H693" i="7"/>
  <c r="J693" i="7" s="1"/>
  <c r="K693" i="7" s="1"/>
  <c r="R692" i="7"/>
  <c r="T692" i="7" s="1"/>
  <c r="U692" i="7" s="1"/>
  <c r="N692" i="7"/>
  <c r="P692" i="7" s="1"/>
  <c r="Q692" i="7" s="1"/>
  <c r="H692" i="7"/>
  <c r="J692" i="7" s="1"/>
  <c r="K692" i="7" s="1"/>
  <c r="R691" i="7"/>
  <c r="T691" i="7" s="1"/>
  <c r="U691" i="7" s="1"/>
  <c r="N691" i="7"/>
  <c r="P691" i="7" s="1"/>
  <c r="Q691" i="7" s="1"/>
  <c r="H691" i="7"/>
  <c r="J691" i="7" s="1"/>
  <c r="K691" i="7" s="1"/>
  <c r="R690" i="7"/>
  <c r="T690" i="7" s="1"/>
  <c r="U690" i="7" s="1"/>
  <c r="N690" i="7"/>
  <c r="P690" i="7" s="1"/>
  <c r="Q690" i="7" s="1"/>
  <c r="H690" i="7"/>
  <c r="J690" i="7" s="1"/>
  <c r="K690" i="7" s="1"/>
  <c r="R689" i="7"/>
  <c r="T689" i="7" s="1"/>
  <c r="U689" i="7" s="1"/>
  <c r="N689" i="7"/>
  <c r="P689" i="7" s="1"/>
  <c r="Q689" i="7" s="1"/>
  <c r="H689" i="7"/>
  <c r="J689" i="7" s="1"/>
  <c r="K689" i="7" s="1"/>
  <c r="R688" i="7"/>
  <c r="T688" i="7" s="1"/>
  <c r="U688" i="7" s="1"/>
  <c r="N688" i="7"/>
  <c r="P688" i="7" s="1"/>
  <c r="Q688" i="7" s="1"/>
  <c r="H688" i="7"/>
  <c r="J688" i="7" s="1"/>
  <c r="K688" i="7" s="1"/>
  <c r="R687" i="7"/>
  <c r="T687" i="7" s="1"/>
  <c r="U687" i="7" s="1"/>
  <c r="N687" i="7"/>
  <c r="P687" i="7" s="1"/>
  <c r="Q687" i="7" s="1"/>
  <c r="H687" i="7"/>
  <c r="J687" i="7" s="1"/>
  <c r="K687" i="7" s="1"/>
  <c r="R686" i="7"/>
  <c r="T686" i="7" s="1"/>
  <c r="U686" i="7" s="1"/>
  <c r="N686" i="7"/>
  <c r="P686" i="7" s="1"/>
  <c r="Q686" i="7" s="1"/>
  <c r="H686" i="7"/>
  <c r="J686" i="7" s="1"/>
  <c r="K686" i="7" s="1"/>
  <c r="R685" i="7"/>
  <c r="T685" i="7" s="1"/>
  <c r="U685" i="7" s="1"/>
  <c r="N685" i="7"/>
  <c r="P685" i="7" s="1"/>
  <c r="Q685" i="7" s="1"/>
  <c r="H685" i="7"/>
  <c r="J685" i="7" s="1"/>
  <c r="K685" i="7" s="1"/>
  <c r="R684" i="7"/>
  <c r="T684" i="7" s="1"/>
  <c r="U684" i="7" s="1"/>
  <c r="N684" i="7"/>
  <c r="P684" i="7" s="1"/>
  <c r="Q684" i="7" s="1"/>
  <c r="H684" i="7"/>
  <c r="J684" i="7" s="1"/>
  <c r="K684" i="7" s="1"/>
  <c r="R683" i="7"/>
  <c r="T683" i="7" s="1"/>
  <c r="U683" i="7" s="1"/>
  <c r="N683" i="7"/>
  <c r="P683" i="7" s="1"/>
  <c r="Q683" i="7" s="1"/>
  <c r="H683" i="7"/>
  <c r="J683" i="7" s="1"/>
  <c r="K683" i="7" s="1"/>
  <c r="R682" i="7"/>
  <c r="T682" i="7" s="1"/>
  <c r="U682" i="7" s="1"/>
  <c r="N682" i="7"/>
  <c r="P682" i="7" s="1"/>
  <c r="Q682" i="7" s="1"/>
  <c r="H682" i="7"/>
  <c r="J682" i="7" s="1"/>
  <c r="K682" i="7" s="1"/>
  <c r="R681" i="7"/>
  <c r="T681" i="7" s="1"/>
  <c r="U681" i="7" s="1"/>
  <c r="N681" i="7"/>
  <c r="P681" i="7" s="1"/>
  <c r="Q681" i="7" s="1"/>
  <c r="H681" i="7"/>
  <c r="J681" i="7" s="1"/>
  <c r="K681" i="7" s="1"/>
  <c r="R680" i="7"/>
  <c r="T680" i="7" s="1"/>
  <c r="U680" i="7" s="1"/>
  <c r="N680" i="7"/>
  <c r="P680" i="7" s="1"/>
  <c r="Q680" i="7" s="1"/>
  <c r="H680" i="7"/>
  <c r="J680" i="7" s="1"/>
  <c r="K680" i="7" s="1"/>
  <c r="R679" i="7"/>
  <c r="T679" i="7" s="1"/>
  <c r="U679" i="7" s="1"/>
  <c r="N679" i="7"/>
  <c r="P679" i="7" s="1"/>
  <c r="Q679" i="7" s="1"/>
  <c r="H679" i="7"/>
  <c r="J679" i="7" s="1"/>
  <c r="K679" i="7" s="1"/>
  <c r="R678" i="7"/>
  <c r="T678" i="7" s="1"/>
  <c r="U678" i="7" s="1"/>
  <c r="N678" i="7"/>
  <c r="P678" i="7" s="1"/>
  <c r="Q678" i="7" s="1"/>
  <c r="H678" i="7"/>
  <c r="J678" i="7" s="1"/>
  <c r="K678" i="7" s="1"/>
  <c r="R677" i="7"/>
  <c r="T677" i="7" s="1"/>
  <c r="U677" i="7" s="1"/>
  <c r="N677" i="7"/>
  <c r="P677" i="7" s="1"/>
  <c r="Q677" i="7" s="1"/>
  <c r="H677" i="7"/>
  <c r="J677" i="7" s="1"/>
  <c r="K677" i="7" s="1"/>
  <c r="R676" i="7"/>
  <c r="T676" i="7" s="1"/>
  <c r="U676" i="7" s="1"/>
  <c r="N676" i="7"/>
  <c r="P676" i="7" s="1"/>
  <c r="Q676" i="7" s="1"/>
  <c r="H676" i="7"/>
  <c r="J676" i="7" s="1"/>
  <c r="K676" i="7" s="1"/>
  <c r="R675" i="7"/>
  <c r="T675" i="7" s="1"/>
  <c r="U675" i="7" s="1"/>
  <c r="N675" i="7"/>
  <c r="P675" i="7" s="1"/>
  <c r="Q675" i="7" s="1"/>
  <c r="H675" i="7"/>
  <c r="J675" i="7" s="1"/>
  <c r="K675" i="7" s="1"/>
  <c r="R674" i="7"/>
  <c r="T674" i="7" s="1"/>
  <c r="U674" i="7" s="1"/>
  <c r="N674" i="7"/>
  <c r="P674" i="7" s="1"/>
  <c r="Q674" i="7" s="1"/>
  <c r="H674" i="7"/>
  <c r="J674" i="7" s="1"/>
  <c r="K674" i="7" s="1"/>
  <c r="R673" i="7"/>
  <c r="T673" i="7" s="1"/>
  <c r="U673" i="7" s="1"/>
  <c r="N673" i="7"/>
  <c r="P673" i="7" s="1"/>
  <c r="Q673" i="7" s="1"/>
  <c r="J673" i="7"/>
  <c r="K673" i="7" s="1"/>
  <c r="H673" i="7"/>
  <c r="R672" i="7"/>
  <c r="T672" i="7" s="1"/>
  <c r="U672" i="7" s="1"/>
  <c r="N672" i="7"/>
  <c r="P672" i="7" s="1"/>
  <c r="Q672" i="7" s="1"/>
  <c r="J672" i="7"/>
  <c r="K672" i="7" s="1"/>
  <c r="H672" i="7"/>
  <c r="R671" i="7"/>
  <c r="T671" i="7" s="1"/>
  <c r="U671" i="7" s="1"/>
  <c r="N671" i="7"/>
  <c r="P671" i="7" s="1"/>
  <c r="Q671" i="7" s="1"/>
  <c r="H671" i="7"/>
  <c r="J671" i="7" s="1"/>
  <c r="K671" i="7" s="1"/>
  <c r="R670" i="7"/>
  <c r="T670" i="7" s="1"/>
  <c r="U670" i="7" s="1"/>
  <c r="N670" i="7"/>
  <c r="P670" i="7" s="1"/>
  <c r="Q670" i="7" s="1"/>
  <c r="H670" i="7"/>
  <c r="J670" i="7" s="1"/>
  <c r="K670" i="7" s="1"/>
  <c r="R669" i="7"/>
  <c r="T669" i="7" s="1"/>
  <c r="U669" i="7" s="1"/>
  <c r="N669" i="7"/>
  <c r="P669" i="7" s="1"/>
  <c r="Q669" i="7" s="1"/>
  <c r="H669" i="7"/>
  <c r="J669" i="7" s="1"/>
  <c r="K669" i="7" s="1"/>
  <c r="R668" i="7"/>
  <c r="T668" i="7" s="1"/>
  <c r="U668" i="7" s="1"/>
  <c r="N668" i="7"/>
  <c r="P668" i="7" s="1"/>
  <c r="Q668" i="7" s="1"/>
  <c r="H668" i="7"/>
  <c r="J668" i="7" s="1"/>
  <c r="K668" i="7" s="1"/>
  <c r="R667" i="7"/>
  <c r="T667" i="7" s="1"/>
  <c r="U667" i="7" s="1"/>
  <c r="N667" i="7"/>
  <c r="P667" i="7" s="1"/>
  <c r="Q667" i="7" s="1"/>
  <c r="H667" i="7"/>
  <c r="J667" i="7" s="1"/>
  <c r="K667" i="7" s="1"/>
  <c r="R666" i="7"/>
  <c r="T666" i="7" s="1"/>
  <c r="U666" i="7" s="1"/>
  <c r="N666" i="7"/>
  <c r="P666" i="7" s="1"/>
  <c r="Q666" i="7" s="1"/>
  <c r="H666" i="7"/>
  <c r="J666" i="7" s="1"/>
  <c r="K666" i="7" s="1"/>
  <c r="R665" i="7"/>
  <c r="T665" i="7" s="1"/>
  <c r="U665" i="7" s="1"/>
  <c r="N665" i="7"/>
  <c r="P665" i="7" s="1"/>
  <c r="Q665" i="7" s="1"/>
  <c r="H665" i="7"/>
  <c r="J665" i="7" s="1"/>
  <c r="K665" i="7" s="1"/>
  <c r="R664" i="7"/>
  <c r="T664" i="7" s="1"/>
  <c r="U664" i="7" s="1"/>
  <c r="N664" i="7"/>
  <c r="P664" i="7" s="1"/>
  <c r="Q664" i="7" s="1"/>
  <c r="H664" i="7"/>
  <c r="J664" i="7" s="1"/>
  <c r="K664" i="7" s="1"/>
  <c r="R663" i="7"/>
  <c r="T663" i="7" s="1"/>
  <c r="U663" i="7" s="1"/>
  <c r="N663" i="7"/>
  <c r="P663" i="7" s="1"/>
  <c r="Q663" i="7" s="1"/>
  <c r="H663" i="7"/>
  <c r="J663" i="7" s="1"/>
  <c r="K663" i="7" s="1"/>
  <c r="R662" i="7"/>
  <c r="T662" i="7" s="1"/>
  <c r="U662" i="7" s="1"/>
  <c r="N662" i="7"/>
  <c r="P662" i="7" s="1"/>
  <c r="Q662" i="7" s="1"/>
  <c r="H662" i="7"/>
  <c r="J662" i="7" s="1"/>
  <c r="K662" i="7" s="1"/>
  <c r="R661" i="7"/>
  <c r="T661" i="7" s="1"/>
  <c r="U661" i="7" s="1"/>
  <c r="N661" i="7"/>
  <c r="P661" i="7" s="1"/>
  <c r="Q661" i="7" s="1"/>
  <c r="H661" i="7"/>
  <c r="J661" i="7" s="1"/>
  <c r="K661" i="7" s="1"/>
  <c r="R660" i="7"/>
  <c r="T660" i="7" s="1"/>
  <c r="U660" i="7" s="1"/>
  <c r="N660" i="7"/>
  <c r="P660" i="7" s="1"/>
  <c r="Q660" i="7" s="1"/>
  <c r="H660" i="7"/>
  <c r="J660" i="7" s="1"/>
  <c r="K660" i="7" s="1"/>
  <c r="R659" i="7"/>
  <c r="T659" i="7" s="1"/>
  <c r="U659" i="7" s="1"/>
  <c r="N659" i="7"/>
  <c r="P659" i="7" s="1"/>
  <c r="Q659" i="7" s="1"/>
  <c r="H659" i="7"/>
  <c r="J659" i="7" s="1"/>
  <c r="K659" i="7" s="1"/>
  <c r="R658" i="7"/>
  <c r="T658" i="7" s="1"/>
  <c r="U658" i="7" s="1"/>
  <c r="N658" i="7"/>
  <c r="P658" i="7" s="1"/>
  <c r="Q658" i="7" s="1"/>
  <c r="H658" i="7"/>
  <c r="J658" i="7" s="1"/>
  <c r="K658" i="7" s="1"/>
  <c r="R657" i="7"/>
  <c r="T657" i="7" s="1"/>
  <c r="U657" i="7" s="1"/>
  <c r="N657" i="7"/>
  <c r="P657" i="7" s="1"/>
  <c r="Q657" i="7" s="1"/>
  <c r="H657" i="7"/>
  <c r="J657" i="7" s="1"/>
  <c r="K657" i="7" s="1"/>
  <c r="R656" i="7"/>
  <c r="T656" i="7" s="1"/>
  <c r="U656" i="7" s="1"/>
  <c r="N656" i="7"/>
  <c r="P656" i="7" s="1"/>
  <c r="Q656" i="7" s="1"/>
  <c r="H656" i="7"/>
  <c r="J656" i="7" s="1"/>
  <c r="K656" i="7" s="1"/>
  <c r="R655" i="7"/>
  <c r="T655" i="7" s="1"/>
  <c r="U655" i="7" s="1"/>
  <c r="N655" i="7"/>
  <c r="P655" i="7" s="1"/>
  <c r="Q655" i="7" s="1"/>
  <c r="H655" i="7"/>
  <c r="J655" i="7" s="1"/>
  <c r="K655" i="7" s="1"/>
  <c r="R654" i="7"/>
  <c r="T654" i="7" s="1"/>
  <c r="U654" i="7" s="1"/>
  <c r="N654" i="7"/>
  <c r="P654" i="7" s="1"/>
  <c r="Q654" i="7" s="1"/>
  <c r="H654" i="7"/>
  <c r="J654" i="7" s="1"/>
  <c r="K654" i="7" s="1"/>
  <c r="R653" i="7"/>
  <c r="T653" i="7" s="1"/>
  <c r="U653" i="7" s="1"/>
  <c r="N653" i="7"/>
  <c r="P653" i="7" s="1"/>
  <c r="Q653" i="7" s="1"/>
  <c r="H653" i="7"/>
  <c r="J653" i="7" s="1"/>
  <c r="K653" i="7" s="1"/>
  <c r="R652" i="7"/>
  <c r="T652" i="7" s="1"/>
  <c r="U652" i="7" s="1"/>
  <c r="N652" i="7"/>
  <c r="P652" i="7" s="1"/>
  <c r="Q652" i="7" s="1"/>
  <c r="H652" i="7"/>
  <c r="J652" i="7" s="1"/>
  <c r="K652" i="7" s="1"/>
  <c r="R651" i="7"/>
  <c r="T651" i="7" s="1"/>
  <c r="U651" i="7" s="1"/>
  <c r="N651" i="7"/>
  <c r="P651" i="7" s="1"/>
  <c r="Q651" i="7" s="1"/>
  <c r="H651" i="7"/>
  <c r="J651" i="7" s="1"/>
  <c r="K651" i="7" s="1"/>
  <c r="R650" i="7"/>
  <c r="T650" i="7" s="1"/>
  <c r="U650" i="7" s="1"/>
  <c r="N650" i="7"/>
  <c r="P650" i="7" s="1"/>
  <c r="Q650" i="7" s="1"/>
  <c r="H650" i="7"/>
  <c r="J650" i="7" s="1"/>
  <c r="K650" i="7" s="1"/>
  <c r="R649" i="7"/>
  <c r="T649" i="7" s="1"/>
  <c r="U649" i="7" s="1"/>
  <c r="N649" i="7"/>
  <c r="P649" i="7" s="1"/>
  <c r="Q649" i="7" s="1"/>
  <c r="H649" i="7"/>
  <c r="J649" i="7" s="1"/>
  <c r="K649" i="7" s="1"/>
  <c r="R648" i="7"/>
  <c r="T648" i="7" s="1"/>
  <c r="U648" i="7" s="1"/>
  <c r="N648" i="7"/>
  <c r="P648" i="7" s="1"/>
  <c r="Q648" i="7" s="1"/>
  <c r="H648" i="7"/>
  <c r="J648" i="7" s="1"/>
  <c r="K648" i="7" s="1"/>
  <c r="R647" i="7"/>
  <c r="T647" i="7" s="1"/>
  <c r="U647" i="7" s="1"/>
  <c r="N647" i="7"/>
  <c r="P647" i="7" s="1"/>
  <c r="Q647" i="7" s="1"/>
  <c r="H647" i="7"/>
  <c r="J647" i="7" s="1"/>
  <c r="K647" i="7" s="1"/>
  <c r="R646" i="7"/>
  <c r="T646" i="7" s="1"/>
  <c r="U646" i="7" s="1"/>
  <c r="N646" i="7"/>
  <c r="P646" i="7" s="1"/>
  <c r="Q646" i="7" s="1"/>
  <c r="H646" i="7"/>
  <c r="J646" i="7" s="1"/>
  <c r="K646" i="7" s="1"/>
  <c r="R645" i="7"/>
  <c r="T645" i="7" s="1"/>
  <c r="U645" i="7" s="1"/>
  <c r="N645" i="7"/>
  <c r="P645" i="7" s="1"/>
  <c r="Q645" i="7" s="1"/>
  <c r="H645" i="7"/>
  <c r="J645" i="7" s="1"/>
  <c r="K645" i="7" s="1"/>
  <c r="R644" i="7"/>
  <c r="T644" i="7" s="1"/>
  <c r="U644" i="7" s="1"/>
  <c r="N644" i="7"/>
  <c r="P644" i="7" s="1"/>
  <c r="Q644" i="7" s="1"/>
  <c r="H644" i="7"/>
  <c r="J644" i="7" s="1"/>
  <c r="K644" i="7" s="1"/>
  <c r="T643" i="7"/>
  <c r="U643" i="7" s="1"/>
  <c r="R643" i="7"/>
  <c r="N643" i="7"/>
  <c r="P643" i="7" s="1"/>
  <c r="Q643" i="7" s="1"/>
  <c r="H643" i="7"/>
  <c r="J643" i="7" s="1"/>
  <c r="K643" i="7" s="1"/>
  <c r="R642" i="7"/>
  <c r="T642" i="7" s="1"/>
  <c r="U642" i="7" s="1"/>
  <c r="N642" i="7"/>
  <c r="P642" i="7" s="1"/>
  <c r="Q642" i="7" s="1"/>
  <c r="H642" i="7"/>
  <c r="J642" i="7" s="1"/>
  <c r="K642" i="7" s="1"/>
  <c r="R641" i="7"/>
  <c r="T641" i="7" s="1"/>
  <c r="U641" i="7" s="1"/>
  <c r="N641" i="7"/>
  <c r="P641" i="7" s="1"/>
  <c r="Q641" i="7" s="1"/>
  <c r="H641" i="7"/>
  <c r="J641" i="7" s="1"/>
  <c r="K641" i="7" s="1"/>
  <c r="R640" i="7"/>
  <c r="T640" i="7" s="1"/>
  <c r="U640" i="7" s="1"/>
  <c r="N640" i="7"/>
  <c r="P640" i="7" s="1"/>
  <c r="Q640" i="7" s="1"/>
  <c r="H640" i="7"/>
  <c r="J640" i="7" s="1"/>
  <c r="K640" i="7" s="1"/>
  <c r="R639" i="7"/>
  <c r="T639" i="7" s="1"/>
  <c r="U639" i="7" s="1"/>
  <c r="N639" i="7"/>
  <c r="P639" i="7" s="1"/>
  <c r="Q639" i="7" s="1"/>
  <c r="H639" i="7"/>
  <c r="J639" i="7" s="1"/>
  <c r="K639" i="7" s="1"/>
  <c r="T638" i="7"/>
  <c r="U638" i="7" s="1"/>
  <c r="R638" i="7"/>
  <c r="N638" i="7"/>
  <c r="P638" i="7" s="1"/>
  <c r="Q638" i="7" s="1"/>
  <c r="H638" i="7"/>
  <c r="J638" i="7" s="1"/>
  <c r="K638" i="7" s="1"/>
  <c r="R637" i="7"/>
  <c r="T637" i="7" s="1"/>
  <c r="U637" i="7" s="1"/>
  <c r="N637" i="7"/>
  <c r="P637" i="7" s="1"/>
  <c r="Q637" i="7" s="1"/>
  <c r="H637" i="7"/>
  <c r="J637" i="7" s="1"/>
  <c r="K637" i="7" s="1"/>
  <c r="R636" i="7"/>
  <c r="T636" i="7" s="1"/>
  <c r="U636" i="7" s="1"/>
  <c r="N636" i="7"/>
  <c r="P636" i="7" s="1"/>
  <c r="Q636" i="7" s="1"/>
  <c r="H636" i="7"/>
  <c r="J636" i="7" s="1"/>
  <c r="K636" i="7" s="1"/>
  <c r="R635" i="7"/>
  <c r="T635" i="7" s="1"/>
  <c r="U635" i="7" s="1"/>
  <c r="N635" i="7"/>
  <c r="P635" i="7" s="1"/>
  <c r="Q635" i="7" s="1"/>
  <c r="H635" i="7"/>
  <c r="J635" i="7" s="1"/>
  <c r="K635" i="7" s="1"/>
  <c r="R634" i="7"/>
  <c r="T634" i="7" s="1"/>
  <c r="U634" i="7" s="1"/>
  <c r="N634" i="7"/>
  <c r="P634" i="7" s="1"/>
  <c r="Q634" i="7" s="1"/>
  <c r="H634" i="7"/>
  <c r="J634" i="7" s="1"/>
  <c r="K634" i="7" s="1"/>
  <c r="R633" i="7"/>
  <c r="T633" i="7" s="1"/>
  <c r="U633" i="7" s="1"/>
  <c r="N633" i="7"/>
  <c r="P633" i="7" s="1"/>
  <c r="Q633" i="7" s="1"/>
  <c r="H633" i="7"/>
  <c r="J633" i="7" s="1"/>
  <c r="K633" i="7" s="1"/>
  <c r="R632" i="7"/>
  <c r="T632" i="7" s="1"/>
  <c r="U632" i="7" s="1"/>
  <c r="N632" i="7"/>
  <c r="P632" i="7" s="1"/>
  <c r="Q632" i="7" s="1"/>
  <c r="H632" i="7"/>
  <c r="J632" i="7" s="1"/>
  <c r="K632" i="7" s="1"/>
  <c r="R631" i="7"/>
  <c r="T631" i="7" s="1"/>
  <c r="U631" i="7" s="1"/>
  <c r="N631" i="7"/>
  <c r="P631" i="7" s="1"/>
  <c r="Q631" i="7" s="1"/>
  <c r="H631" i="7"/>
  <c r="J631" i="7" s="1"/>
  <c r="K631" i="7" s="1"/>
  <c r="R630" i="7"/>
  <c r="T630" i="7" s="1"/>
  <c r="U630" i="7" s="1"/>
  <c r="N630" i="7"/>
  <c r="P630" i="7" s="1"/>
  <c r="Q630" i="7" s="1"/>
  <c r="H630" i="7"/>
  <c r="J630" i="7" s="1"/>
  <c r="K630" i="7" s="1"/>
  <c r="R629" i="7"/>
  <c r="T629" i="7" s="1"/>
  <c r="U629" i="7" s="1"/>
  <c r="N629" i="7"/>
  <c r="P629" i="7" s="1"/>
  <c r="Q629" i="7" s="1"/>
  <c r="H629" i="7"/>
  <c r="J629" i="7" s="1"/>
  <c r="K629" i="7" s="1"/>
  <c r="R628" i="7"/>
  <c r="T628" i="7" s="1"/>
  <c r="U628" i="7" s="1"/>
  <c r="N628" i="7"/>
  <c r="P628" i="7" s="1"/>
  <c r="Q628" i="7" s="1"/>
  <c r="H628" i="7"/>
  <c r="J628" i="7" s="1"/>
  <c r="K628" i="7" s="1"/>
  <c r="R627" i="7"/>
  <c r="T627" i="7" s="1"/>
  <c r="U627" i="7" s="1"/>
  <c r="N627" i="7"/>
  <c r="P627" i="7" s="1"/>
  <c r="Q627" i="7" s="1"/>
  <c r="H627" i="7"/>
  <c r="J627" i="7" s="1"/>
  <c r="K627" i="7" s="1"/>
  <c r="R626" i="7"/>
  <c r="T626" i="7" s="1"/>
  <c r="U626" i="7" s="1"/>
  <c r="N626" i="7"/>
  <c r="P626" i="7" s="1"/>
  <c r="Q626" i="7" s="1"/>
  <c r="H626" i="7"/>
  <c r="J626" i="7" s="1"/>
  <c r="K626" i="7" s="1"/>
  <c r="R625" i="7"/>
  <c r="T625" i="7" s="1"/>
  <c r="U625" i="7" s="1"/>
  <c r="N625" i="7"/>
  <c r="P625" i="7" s="1"/>
  <c r="Q625" i="7" s="1"/>
  <c r="J625" i="7"/>
  <c r="K625" i="7" s="1"/>
  <c r="H625" i="7"/>
  <c r="R624" i="7"/>
  <c r="T624" i="7" s="1"/>
  <c r="U624" i="7" s="1"/>
  <c r="N624" i="7"/>
  <c r="P624" i="7" s="1"/>
  <c r="Q624" i="7" s="1"/>
  <c r="J624" i="7"/>
  <c r="K624" i="7" s="1"/>
  <c r="H624" i="7"/>
  <c r="R623" i="7"/>
  <c r="T623" i="7" s="1"/>
  <c r="U623" i="7" s="1"/>
  <c r="N623" i="7"/>
  <c r="P623" i="7" s="1"/>
  <c r="Q623" i="7" s="1"/>
  <c r="H623" i="7"/>
  <c r="J623" i="7" s="1"/>
  <c r="K623" i="7" s="1"/>
  <c r="R622" i="7"/>
  <c r="T622" i="7" s="1"/>
  <c r="U622" i="7" s="1"/>
  <c r="N622" i="7"/>
  <c r="P622" i="7" s="1"/>
  <c r="Q622" i="7" s="1"/>
  <c r="H622" i="7"/>
  <c r="J622" i="7" s="1"/>
  <c r="K622" i="7" s="1"/>
  <c r="R621" i="7"/>
  <c r="T621" i="7" s="1"/>
  <c r="U621" i="7" s="1"/>
  <c r="N621" i="7"/>
  <c r="P621" i="7" s="1"/>
  <c r="Q621" i="7" s="1"/>
  <c r="H621" i="7"/>
  <c r="J621" i="7" s="1"/>
  <c r="K621" i="7" s="1"/>
  <c r="R620" i="7"/>
  <c r="T620" i="7" s="1"/>
  <c r="U620" i="7" s="1"/>
  <c r="N620" i="7"/>
  <c r="P620" i="7" s="1"/>
  <c r="Q620" i="7" s="1"/>
  <c r="H620" i="7"/>
  <c r="J620" i="7" s="1"/>
  <c r="K620" i="7" s="1"/>
  <c r="R619" i="7"/>
  <c r="T619" i="7" s="1"/>
  <c r="U619" i="7" s="1"/>
  <c r="N619" i="7"/>
  <c r="P619" i="7" s="1"/>
  <c r="Q619" i="7" s="1"/>
  <c r="H619" i="7"/>
  <c r="J619" i="7" s="1"/>
  <c r="K619" i="7" s="1"/>
  <c r="R618" i="7"/>
  <c r="T618" i="7" s="1"/>
  <c r="U618" i="7" s="1"/>
  <c r="N618" i="7"/>
  <c r="P618" i="7" s="1"/>
  <c r="Q618" i="7" s="1"/>
  <c r="H618" i="7"/>
  <c r="J618" i="7" s="1"/>
  <c r="K618" i="7" s="1"/>
  <c r="R617" i="7"/>
  <c r="T617" i="7" s="1"/>
  <c r="U617" i="7" s="1"/>
  <c r="N617" i="7"/>
  <c r="P617" i="7" s="1"/>
  <c r="Q617" i="7" s="1"/>
  <c r="H617" i="7"/>
  <c r="J617" i="7" s="1"/>
  <c r="K617" i="7" s="1"/>
  <c r="R616" i="7"/>
  <c r="T616" i="7" s="1"/>
  <c r="U616" i="7" s="1"/>
  <c r="N616" i="7"/>
  <c r="P616" i="7" s="1"/>
  <c r="Q616" i="7" s="1"/>
  <c r="H616" i="7"/>
  <c r="J616" i="7" s="1"/>
  <c r="K616" i="7" s="1"/>
  <c r="T615" i="7"/>
  <c r="U615" i="7" s="1"/>
  <c r="R615" i="7"/>
  <c r="N615" i="7"/>
  <c r="P615" i="7" s="1"/>
  <c r="Q615" i="7" s="1"/>
  <c r="H615" i="7"/>
  <c r="J615" i="7" s="1"/>
  <c r="K615" i="7" s="1"/>
  <c r="R614" i="7"/>
  <c r="T614" i="7" s="1"/>
  <c r="U614" i="7" s="1"/>
  <c r="N614" i="7"/>
  <c r="P614" i="7" s="1"/>
  <c r="Q614" i="7" s="1"/>
  <c r="H614" i="7"/>
  <c r="J614" i="7" s="1"/>
  <c r="K614" i="7" s="1"/>
  <c r="R613" i="7"/>
  <c r="T613" i="7" s="1"/>
  <c r="U613" i="7" s="1"/>
  <c r="N613" i="7"/>
  <c r="P613" i="7" s="1"/>
  <c r="Q613" i="7" s="1"/>
  <c r="H613" i="7"/>
  <c r="J613" i="7" s="1"/>
  <c r="K613" i="7" s="1"/>
  <c r="R612" i="7"/>
  <c r="T612" i="7" s="1"/>
  <c r="U612" i="7" s="1"/>
  <c r="N612" i="7"/>
  <c r="P612" i="7" s="1"/>
  <c r="Q612" i="7" s="1"/>
  <c r="H612" i="7"/>
  <c r="J612" i="7" s="1"/>
  <c r="K612" i="7" s="1"/>
  <c r="R611" i="7"/>
  <c r="T611" i="7" s="1"/>
  <c r="U611" i="7" s="1"/>
  <c r="N611" i="7"/>
  <c r="P611" i="7" s="1"/>
  <c r="Q611" i="7" s="1"/>
  <c r="H611" i="7"/>
  <c r="J611" i="7" s="1"/>
  <c r="K611" i="7" s="1"/>
  <c r="T610" i="7"/>
  <c r="U610" i="7" s="1"/>
  <c r="R610" i="7"/>
  <c r="N610" i="7"/>
  <c r="P610" i="7" s="1"/>
  <c r="Q610" i="7" s="1"/>
  <c r="H610" i="7"/>
  <c r="J610" i="7" s="1"/>
  <c r="K610" i="7" s="1"/>
  <c r="R609" i="7"/>
  <c r="T609" i="7" s="1"/>
  <c r="U609" i="7" s="1"/>
  <c r="N609" i="7"/>
  <c r="P609" i="7" s="1"/>
  <c r="Q609" i="7" s="1"/>
  <c r="H609" i="7"/>
  <c r="J609" i="7" s="1"/>
  <c r="K609" i="7" s="1"/>
  <c r="R608" i="7"/>
  <c r="T608" i="7" s="1"/>
  <c r="U608" i="7" s="1"/>
  <c r="N608" i="7"/>
  <c r="P608" i="7" s="1"/>
  <c r="Q608" i="7" s="1"/>
  <c r="H608" i="7"/>
  <c r="J608" i="7" s="1"/>
  <c r="K608" i="7" s="1"/>
  <c r="R607" i="7"/>
  <c r="T607" i="7" s="1"/>
  <c r="U607" i="7" s="1"/>
  <c r="N607" i="7"/>
  <c r="P607" i="7" s="1"/>
  <c r="Q607" i="7" s="1"/>
  <c r="H607" i="7"/>
  <c r="J607" i="7" s="1"/>
  <c r="K607" i="7" s="1"/>
  <c r="R606" i="7"/>
  <c r="T606" i="7" s="1"/>
  <c r="U606" i="7" s="1"/>
  <c r="N606" i="7"/>
  <c r="P606" i="7" s="1"/>
  <c r="Q606" i="7" s="1"/>
  <c r="H606" i="7"/>
  <c r="J606" i="7" s="1"/>
  <c r="K606" i="7" s="1"/>
  <c r="R605" i="7"/>
  <c r="T605" i="7" s="1"/>
  <c r="U605" i="7" s="1"/>
  <c r="N605" i="7"/>
  <c r="P605" i="7" s="1"/>
  <c r="Q605" i="7" s="1"/>
  <c r="H605" i="7"/>
  <c r="J605" i="7" s="1"/>
  <c r="K605" i="7" s="1"/>
  <c r="R604" i="7"/>
  <c r="T604" i="7" s="1"/>
  <c r="U604" i="7" s="1"/>
  <c r="N604" i="7"/>
  <c r="P604" i="7" s="1"/>
  <c r="Q604" i="7" s="1"/>
  <c r="H604" i="7"/>
  <c r="J604" i="7" s="1"/>
  <c r="K604" i="7" s="1"/>
  <c r="R603" i="7"/>
  <c r="T603" i="7" s="1"/>
  <c r="U603" i="7" s="1"/>
  <c r="N603" i="7"/>
  <c r="P603" i="7" s="1"/>
  <c r="Q603" i="7" s="1"/>
  <c r="H603" i="7"/>
  <c r="J603" i="7" s="1"/>
  <c r="K603" i="7" s="1"/>
  <c r="R602" i="7"/>
  <c r="T602" i="7" s="1"/>
  <c r="U602" i="7" s="1"/>
  <c r="N602" i="7"/>
  <c r="P602" i="7" s="1"/>
  <c r="Q602" i="7" s="1"/>
  <c r="H602" i="7"/>
  <c r="J602" i="7" s="1"/>
  <c r="K602" i="7" s="1"/>
  <c r="R601" i="7"/>
  <c r="T601" i="7" s="1"/>
  <c r="U601" i="7" s="1"/>
  <c r="N601" i="7"/>
  <c r="P601" i="7" s="1"/>
  <c r="Q601" i="7" s="1"/>
  <c r="H601" i="7"/>
  <c r="J601" i="7" s="1"/>
  <c r="K601" i="7" s="1"/>
  <c r="R600" i="7"/>
  <c r="T600" i="7" s="1"/>
  <c r="U600" i="7" s="1"/>
  <c r="N600" i="7"/>
  <c r="P600" i="7" s="1"/>
  <c r="Q600" i="7" s="1"/>
  <c r="H600" i="7"/>
  <c r="J600" i="7" s="1"/>
  <c r="K600" i="7" s="1"/>
  <c r="R599" i="7"/>
  <c r="T599" i="7" s="1"/>
  <c r="U599" i="7" s="1"/>
  <c r="N599" i="7"/>
  <c r="P599" i="7" s="1"/>
  <c r="Q599" i="7" s="1"/>
  <c r="H599" i="7"/>
  <c r="J599" i="7" s="1"/>
  <c r="K599" i="7" s="1"/>
  <c r="R598" i="7"/>
  <c r="T598" i="7" s="1"/>
  <c r="U598" i="7" s="1"/>
  <c r="P598" i="7"/>
  <c r="Q598" i="7" s="1"/>
  <c r="N598" i="7"/>
  <c r="H598" i="7"/>
  <c r="J598" i="7" s="1"/>
  <c r="K598" i="7" s="1"/>
  <c r="R597" i="7"/>
  <c r="T597" i="7" s="1"/>
  <c r="U597" i="7" s="1"/>
  <c r="N597" i="7"/>
  <c r="P597" i="7" s="1"/>
  <c r="Q597" i="7" s="1"/>
  <c r="J597" i="7"/>
  <c r="K597" i="7" s="1"/>
  <c r="H597" i="7"/>
  <c r="R596" i="7"/>
  <c r="T596" i="7" s="1"/>
  <c r="U596" i="7" s="1"/>
  <c r="N596" i="7"/>
  <c r="P596" i="7" s="1"/>
  <c r="Q596" i="7" s="1"/>
  <c r="J596" i="7"/>
  <c r="K596" i="7" s="1"/>
  <c r="H596" i="7"/>
  <c r="R595" i="7"/>
  <c r="T595" i="7" s="1"/>
  <c r="U595" i="7" s="1"/>
  <c r="P595" i="7"/>
  <c r="Q595" i="7" s="1"/>
  <c r="N595" i="7"/>
  <c r="H595" i="7"/>
  <c r="J595" i="7" s="1"/>
  <c r="K595" i="7" s="1"/>
  <c r="R594" i="7"/>
  <c r="T594" i="7" s="1"/>
  <c r="U594" i="7" s="1"/>
  <c r="N594" i="7"/>
  <c r="P594" i="7" s="1"/>
  <c r="Q594" i="7" s="1"/>
  <c r="H594" i="7"/>
  <c r="J594" i="7" s="1"/>
  <c r="K594" i="7" s="1"/>
  <c r="R593" i="7"/>
  <c r="T593" i="7" s="1"/>
  <c r="U593" i="7" s="1"/>
  <c r="N593" i="7"/>
  <c r="P593" i="7" s="1"/>
  <c r="Q593" i="7" s="1"/>
  <c r="H593" i="7"/>
  <c r="J593" i="7" s="1"/>
  <c r="K593" i="7" s="1"/>
  <c r="R592" i="7"/>
  <c r="T592" i="7" s="1"/>
  <c r="U592" i="7" s="1"/>
  <c r="N592" i="7"/>
  <c r="P592" i="7" s="1"/>
  <c r="Q592" i="7" s="1"/>
  <c r="H592" i="7"/>
  <c r="J592" i="7" s="1"/>
  <c r="K592" i="7" s="1"/>
  <c r="T591" i="7"/>
  <c r="U591" i="7" s="1"/>
  <c r="R591" i="7"/>
  <c r="N591" i="7"/>
  <c r="P591" i="7" s="1"/>
  <c r="Q591" i="7" s="1"/>
  <c r="H591" i="7"/>
  <c r="J591" i="7" s="1"/>
  <c r="K591" i="7" s="1"/>
  <c r="R590" i="7"/>
  <c r="T590" i="7" s="1"/>
  <c r="U590" i="7" s="1"/>
  <c r="N590" i="7"/>
  <c r="P590" i="7" s="1"/>
  <c r="Q590" i="7" s="1"/>
  <c r="H590" i="7"/>
  <c r="J590" i="7" s="1"/>
  <c r="K590" i="7" s="1"/>
  <c r="R589" i="7"/>
  <c r="T589" i="7" s="1"/>
  <c r="U589" i="7" s="1"/>
  <c r="N589" i="7"/>
  <c r="P589" i="7" s="1"/>
  <c r="Q589" i="7" s="1"/>
  <c r="H589" i="7"/>
  <c r="J589" i="7" s="1"/>
  <c r="K589" i="7" s="1"/>
  <c r="R588" i="7"/>
  <c r="T588" i="7" s="1"/>
  <c r="U588" i="7" s="1"/>
  <c r="N588" i="7"/>
  <c r="P588" i="7" s="1"/>
  <c r="Q588" i="7" s="1"/>
  <c r="H588" i="7"/>
  <c r="J588" i="7" s="1"/>
  <c r="K588" i="7" s="1"/>
  <c r="R587" i="7"/>
  <c r="T587" i="7" s="1"/>
  <c r="U587" i="7" s="1"/>
  <c r="N587" i="7"/>
  <c r="P587" i="7" s="1"/>
  <c r="Q587" i="7" s="1"/>
  <c r="H587" i="7"/>
  <c r="J587" i="7" s="1"/>
  <c r="K587" i="7" s="1"/>
  <c r="R586" i="7"/>
  <c r="T586" i="7" s="1"/>
  <c r="U586" i="7" s="1"/>
  <c r="N586" i="7"/>
  <c r="P586" i="7" s="1"/>
  <c r="Q586" i="7" s="1"/>
  <c r="H586" i="7"/>
  <c r="J586" i="7" s="1"/>
  <c r="K586" i="7" s="1"/>
  <c r="R585" i="7"/>
  <c r="T585" i="7" s="1"/>
  <c r="U585" i="7" s="1"/>
  <c r="N585" i="7"/>
  <c r="P585" i="7" s="1"/>
  <c r="Q585" i="7" s="1"/>
  <c r="H585" i="7"/>
  <c r="J585" i="7" s="1"/>
  <c r="K585" i="7" s="1"/>
  <c r="R584" i="7"/>
  <c r="T584" i="7" s="1"/>
  <c r="U584" i="7" s="1"/>
  <c r="N584" i="7"/>
  <c r="P584" i="7" s="1"/>
  <c r="Q584" i="7" s="1"/>
  <c r="H584" i="7"/>
  <c r="J584" i="7" s="1"/>
  <c r="K584" i="7" s="1"/>
  <c r="R583" i="7"/>
  <c r="T583" i="7" s="1"/>
  <c r="U583" i="7" s="1"/>
  <c r="N583" i="7"/>
  <c r="P583" i="7" s="1"/>
  <c r="Q583" i="7" s="1"/>
  <c r="H583" i="7"/>
  <c r="J583" i="7" s="1"/>
  <c r="K583" i="7" s="1"/>
  <c r="R582" i="7"/>
  <c r="T582" i="7" s="1"/>
  <c r="U582" i="7" s="1"/>
  <c r="N582" i="7"/>
  <c r="P582" i="7" s="1"/>
  <c r="Q582" i="7" s="1"/>
  <c r="H582" i="7"/>
  <c r="J582" i="7" s="1"/>
  <c r="K582" i="7" s="1"/>
  <c r="R581" i="7"/>
  <c r="T581" i="7" s="1"/>
  <c r="U581" i="7" s="1"/>
  <c r="N581" i="7"/>
  <c r="P581" i="7" s="1"/>
  <c r="Q581" i="7" s="1"/>
  <c r="H581" i="7"/>
  <c r="J581" i="7" s="1"/>
  <c r="K581" i="7" s="1"/>
  <c r="R580" i="7"/>
  <c r="T580" i="7" s="1"/>
  <c r="U580" i="7" s="1"/>
  <c r="N580" i="7"/>
  <c r="P580" i="7" s="1"/>
  <c r="Q580" i="7" s="1"/>
  <c r="H580" i="7"/>
  <c r="J580" i="7" s="1"/>
  <c r="K580" i="7" s="1"/>
  <c r="R579" i="7"/>
  <c r="T579" i="7" s="1"/>
  <c r="U579" i="7" s="1"/>
  <c r="P579" i="7"/>
  <c r="Q579" i="7" s="1"/>
  <c r="N579" i="7"/>
  <c r="H579" i="7"/>
  <c r="J579" i="7" s="1"/>
  <c r="K579" i="7" s="1"/>
  <c r="T578" i="7"/>
  <c r="U578" i="7" s="1"/>
  <c r="R578" i="7"/>
  <c r="N578" i="7"/>
  <c r="P578" i="7" s="1"/>
  <c r="Q578" i="7" s="1"/>
  <c r="H578" i="7"/>
  <c r="J578" i="7" s="1"/>
  <c r="K578" i="7" s="1"/>
  <c r="R577" i="7"/>
  <c r="T577" i="7" s="1"/>
  <c r="U577" i="7" s="1"/>
  <c r="N577" i="7"/>
  <c r="P577" i="7" s="1"/>
  <c r="Q577" i="7" s="1"/>
  <c r="H577" i="7"/>
  <c r="J577" i="7" s="1"/>
  <c r="K577" i="7" s="1"/>
  <c r="R576" i="7"/>
  <c r="T576" i="7" s="1"/>
  <c r="U576" i="7" s="1"/>
  <c r="N576" i="7"/>
  <c r="P576" i="7" s="1"/>
  <c r="Q576" i="7" s="1"/>
  <c r="H576" i="7"/>
  <c r="J576" i="7" s="1"/>
  <c r="K576" i="7" s="1"/>
  <c r="R575" i="7"/>
  <c r="T575" i="7" s="1"/>
  <c r="U575" i="7" s="1"/>
  <c r="N575" i="7"/>
  <c r="P575" i="7" s="1"/>
  <c r="Q575" i="7" s="1"/>
  <c r="H575" i="7"/>
  <c r="J575" i="7" s="1"/>
  <c r="K575" i="7" s="1"/>
  <c r="R574" i="7"/>
  <c r="T574" i="7" s="1"/>
  <c r="U574" i="7" s="1"/>
  <c r="N574" i="7"/>
  <c r="P574" i="7" s="1"/>
  <c r="Q574" i="7" s="1"/>
  <c r="H574" i="7"/>
  <c r="J574" i="7" s="1"/>
  <c r="K574" i="7" s="1"/>
  <c r="R573" i="7"/>
  <c r="T573" i="7" s="1"/>
  <c r="U573" i="7" s="1"/>
  <c r="N573" i="7"/>
  <c r="P573" i="7" s="1"/>
  <c r="Q573" i="7" s="1"/>
  <c r="H573" i="7"/>
  <c r="J573" i="7" s="1"/>
  <c r="K573" i="7" s="1"/>
  <c r="R572" i="7"/>
  <c r="T572" i="7" s="1"/>
  <c r="U572" i="7" s="1"/>
  <c r="N572" i="7"/>
  <c r="P572" i="7" s="1"/>
  <c r="Q572" i="7" s="1"/>
  <c r="H572" i="7"/>
  <c r="J572" i="7" s="1"/>
  <c r="K572" i="7" s="1"/>
  <c r="R571" i="7"/>
  <c r="T571" i="7" s="1"/>
  <c r="U571" i="7" s="1"/>
  <c r="N571" i="7"/>
  <c r="P571" i="7" s="1"/>
  <c r="Q571" i="7" s="1"/>
  <c r="H571" i="7"/>
  <c r="J571" i="7" s="1"/>
  <c r="K571" i="7" s="1"/>
  <c r="R570" i="7"/>
  <c r="T570" i="7" s="1"/>
  <c r="U570" i="7" s="1"/>
  <c r="N570" i="7"/>
  <c r="P570" i="7" s="1"/>
  <c r="Q570" i="7" s="1"/>
  <c r="H570" i="7"/>
  <c r="J570" i="7" s="1"/>
  <c r="K570" i="7" s="1"/>
  <c r="R569" i="7"/>
  <c r="T569" i="7" s="1"/>
  <c r="U569" i="7" s="1"/>
  <c r="N569" i="7"/>
  <c r="P569" i="7" s="1"/>
  <c r="Q569" i="7" s="1"/>
  <c r="H569" i="7"/>
  <c r="J569" i="7" s="1"/>
  <c r="K569" i="7" s="1"/>
  <c r="R568" i="7"/>
  <c r="T568" i="7" s="1"/>
  <c r="U568" i="7" s="1"/>
  <c r="N568" i="7"/>
  <c r="P568" i="7" s="1"/>
  <c r="Q568" i="7" s="1"/>
  <c r="H568" i="7"/>
  <c r="J568" i="7" s="1"/>
  <c r="K568" i="7" s="1"/>
  <c r="R567" i="7"/>
  <c r="T567" i="7" s="1"/>
  <c r="U567" i="7" s="1"/>
  <c r="N567" i="7"/>
  <c r="P567" i="7" s="1"/>
  <c r="Q567" i="7" s="1"/>
  <c r="H567" i="7"/>
  <c r="J567" i="7" s="1"/>
  <c r="K567" i="7" s="1"/>
  <c r="R566" i="7"/>
  <c r="T566" i="7" s="1"/>
  <c r="U566" i="7" s="1"/>
  <c r="N566" i="7"/>
  <c r="P566" i="7" s="1"/>
  <c r="Q566" i="7" s="1"/>
  <c r="H566" i="7"/>
  <c r="J566" i="7" s="1"/>
  <c r="K566" i="7" s="1"/>
  <c r="R565" i="7"/>
  <c r="T565" i="7" s="1"/>
  <c r="U565" i="7" s="1"/>
  <c r="N565" i="7"/>
  <c r="P565" i="7" s="1"/>
  <c r="Q565" i="7" s="1"/>
  <c r="H565" i="7"/>
  <c r="J565" i="7" s="1"/>
  <c r="K565" i="7" s="1"/>
  <c r="R564" i="7"/>
  <c r="T564" i="7" s="1"/>
  <c r="U564" i="7" s="1"/>
  <c r="N564" i="7"/>
  <c r="P564" i="7" s="1"/>
  <c r="Q564" i="7" s="1"/>
  <c r="H564" i="7"/>
  <c r="J564" i="7" s="1"/>
  <c r="K564" i="7" s="1"/>
  <c r="R563" i="7"/>
  <c r="T563" i="7" s="1"/>
  <c r="U563" i="7" s="1"/>
  <c r="N563" i="7"/>
  <c r="P563" i="7" s="1"/>
  <c r="Q563" i="7" s="1"/>
  <c r="H563" i="7"/>
  <c r="J563" i="7" s="1"/>
  <c r="K563" i="7" s="1"/>
  <c r="R562" i="7"/>
  <c r="T562" i="7" s="1"/>
  <c r="U562" i="7" s="1"/>
  <c r="N562" i="7"/>
  <c r="P562" i="7" s="1"/>
  <c r="Q562" i="7" s="1"/>
  <c r="H562" i="7"/>
  <c r="J562" i="7" s="1"/>
  <c r="K562" i="7" s="1"/>
  <c r="R561" i="7"/>
  <c r="T561" i="7" s="1"/>
  <c r="U561" i="7" s="1"/>
  <c r="N561" i="7"/>
  <c r="P561" i="7" s="1"/>
  <c r="Q561" i="7" s="1"/>
  <c r="H561" i="7"/>
  <c r="J561" i="7" s="1"/>
  <c r="K561" i="7" s="1"/>
  <c r="R560" i="7"/>
  <c r="T560" i="7" s="1"/>
  <c r="U560" i="7" s="1"/>
  <c r="N560" i="7"/>
  <c r="P560" i="7" s="1"/>
  <c r="Q560" i="7" s="1"/>
  <c r="H560" i="7"/>
  <c r="J560" i="7" s="1"/>
  <c r="K560" i="7" s="1"/>
  <c r="R559" i="7"/>
  <c r="T559" i="7" s="1"/>
  <c r="U559" i="7" s="1"/>
  <c r="N559" i="7"/>
  <c r="P559" i="7" s="1"/>
  <c r="Q559" i="7" s="1"/>
  <c r="H559" i="7"/>
  <c r="J559" i="7" s="1"/>
  <c r="K559" i="7" s="1"/>
  <c r="R558" i="7"/>
  <c r="T558" i="7" s="1"/>
  <c r="U558" i="7" s="1"/>
  <c r="N558" i="7"/>
  <c r="P558" i="7" s="1"/>
  <c r="Q558" i="7" s="1"/>
  <c r="H558" i="7"/>
  <c r="J558" i="7" s="1"/>
  <c r="K558" i="7" s="1"/>
  <c r="R557" i="7"/>
  <c r="T557" i="7" s="1"/>
  <c r="U557" i="7" s="1"/>
  <c r="N557" i="7"/>
  <c r="P557" i="7" s="1"/>
  <c r="Q557" i="7" s="1"/>
  <c r="J557" i="7"/>
  <c r="K557" i="7" s="1"/>
  <c r="H557" i="7"/>
  <c r="R556" i="7"/>
  <c r="T556" i="7" s="1"/>
  <c r="U556" i="7" s="1"/>
  <c r="N556" i="7"/>
  <c r="P556" i="7" s="1"/>
  <c r="Q556" i="7" s="1"/>
  <c r="J556" i="7"/>
  <c r="K556" i="7" s="1"/>
  <c r="H556" i="7"/>
  <c r="R555" i="7"/>
  <c r="T555" i="7" s="1"/>
  <c r="U555" i="7" s="1"/>
  <c r="N555" i="7"/>
  <c r="P555" i="7" s="1"/>
  <c r="Q555" i="7" s="1"/>
  <c r="H555" i="7"/>
  <c r="J555" i="7" s="1"/>
  <c r="K555" i="7" s="1"/>
  <c r="R554" i="7"/>
  <c r="T554" i="7" s="1"/>
  <c r="U554" i="7" s="1"/>
  <c r="N554" i="7"/>
  <c r="P554" i="7" s="1"/>
  <c r="Q554" i="7" s="1"/>
  <c r="H554" i="7"/>
  <c r="J554" i="7" s="1"/>
  <c r="K554" i="7" s="1"/>
  <c r="R553" i="7"/>
  <c r="T553" i="7" s="1"/>
  <c r="U553" i="7" s="1"/>
  <c r="N553" i="7"/>
  <c r="P553" i="7" s="1"/>
  <c r="Q553" i="7" s="1"/>
  <c r="H553" i="7"/>
  <c r="J553" i="7" s="1"/>
  <c r="K553" i="7" s="1"/>
  <c r="R552" i="7"/>
  <c r="T552" i="7" s="1"/>
  <c r="U552" i="7" s="1"/>
  <c r="N552" i="7"/>
  <c r="P552" i="7" s="1"/>
  <c r="Q552" i="7" s="1"/>
  <c r="H552" i="7"/>
  <c r="J552" i="7" s="1"/>
  <c r="K552" i="7" s="1"/>
  <c r="R551" i="7"/>
  <c r="T551" i="7" s="1"/>
  <c r="U551" i="7" s="1"/>
  <c r="N551" i="7"/>
  <c r="P551" i="7" s="1"/>
  <c r="Q551" i="7" s="1"/>
  <c r="H551" i="7"/>
  <c r="J551" i="7" s="1"/>
  <c r="K551" i="7" s="1"/>
  <c r="R550" i="7"/>
  <c r="T550" i="7" s="1"/>
  <c r="U550" i="7" s="1"/>
  <c r="N550" i="7"/>
  <c r="P550" i="7" s="1"/>
  <c r="Q550" i="7" s="1"/>
  <c r="H550" i="7"/>
  <c r="J550" i="7" s="1"/>
  <c r="K550" i="7" s="1"/>
  <c r="R549" i="7"/>
  <c r="T549" i="7" s="1"/>
  <c r="U549" i="7" s="1"/>
  <c r="N549" i="7"/>
  <c r="P549" i="7" s="1"/>
  <c r="Q549" i="7" s="1"/>
  <c r="H549" i="7"/>
  <c r="J549" i="7" s="1"/>
  <c r="K549" i="7" s="1"/>
  <c r="R548" i="7"/>
  <c r="T548" i="7" s="1"/>
  <c r="U548" i="7" s="1"/>
  <c r="N548" i="7"/>
  <c r="P548" i="7" s="1"/>
  <c r="Q548" i="7" s="1"/>
  <c r="H548" i="7"/>
  <c r="J548" i="7" s="1"/>
  <c r="K548" i="7" s="1"/>
  <c r="R547" i="7"/>
  <c r="T547" i="7" s="1"/>
  <c r="U547" i="7" s="1"/>
  <c r="N547" i="7"/>
  <c r="P547" i="7" s="1"/>
  <c r="Q547" i="7" s="1"/>
  <c r="H547" i="7"/>
  <c r="J547" i="7" s="1"/>
  <c r="K547" i="7" s="1"/>
  <c r="R546" i="7"/>
  <c r="T546" i="7" s="1"/>
  <c r="U546" i="7" s="1"/>
  <c r="N546" i="7"/>
  <c r="P546" i="7" s="1"/>
  <c r="Q546" i="7" s="1"/>
  <c r="H546" i="7"/>
  <c r="J546" i="7" s="1"/>
  <c r="K546" i="7" s="1"/>
  <c r="R545" i="7"/>
  <c r="T545" i="7" s="1"/>
  <c r="U545" i="7" s="1"/>
  <c r="N545" i="7"/>
  <c r="P545" i="7" s="1"/>
  <c r="Q545" i="7" s="1"/>
  <c r="H545" i="7"/>
  <c r="J545" i="7" s="1"/>
  <c r="K545" i="7" s="1"/>
  <c r="R544" i="7"/>
  <c r="T544" i="7" s="1"/>
  <c r="U544" i="7" s="1"/>
  <c r="N544" i="7"/>
  <c r="P544" i="7" s="1"/>
  <c r="Q544" i="7" s="1"/>
  <c r="H544" i="7"/>
  <c r="J544" i="7" s="1"/>
  <c r="K544" i="7" s="1"/>
  <c r="R543" i="7"/>
  <c r="T543" i="7" s="1"/>
  <c r="U543" i="7" s="1"/>
  <c r="N543" i="7"/>
  <c r="P543" i="7" s="1"/>
  <c r="Q543" i="7" s="1"/>
  <c r="H543" i="7"/>
  <c r="J543" i="7" s="1"/>
  <c r="K543" i="7" s="1"/>
  <c r="R542" i="7"/>
  <c r="T542" i="7" s="1"/>
  <c r="U542" i="7" s="1"/>
  <c r="N542" i="7"/>
  <c r="P542" i="7" s="1"/>
  <c r="Q542" i="7" s="1"/>
  <c r="H542" i="7"/>
  <c r="J542" i="7" s="1"/>
  <c r="K542" i="7" s="1"/>
  <c r="R541" i="7"/>
  <c r="T541" i="7" s="1"/>
  <c r="U541" i="7" s="1"/>
  <c r="N541" i="7"/>
  <c r="P541" i="7" s="1"/>
  <c r="Q541" i="7" s="1"/>
  <c r="H541" i="7"/>
  <c r="J541" i="7" s="1"/>
  <c r="K541" i="7" s="1"/>
  <c r="R540" i="7"/>
  <c r="T540" i="7" s="1"/>
  <c r="U540" i="7" s="1"/>
  <c r="N540" i="7"/>
  <c r="P540" i="7" s="1"/>
  <c r="Q540" i="7" s="1"/>
  <c r="H540" i="7"/>
  <c r="J540" i="7" s="1"/>
  <c r="K540" i="7" s="1"/>
  <c r="R539" i="7"/>
  <c r="T539" i="7" s="1"/>
  <c r="U539" i="7" s="1"/>
  <c r="N539" i="7"/>
  <c r="P539" i="7" s="1"/>
  <c r="Q539" i="7" s="1"/>
  <c r="H539" i="7"/>
  <c r="J539" i="7" s="1"/>
  <c r="K539" i="7" s="1"/>
  <c r="R538" i="7"/>
  <c r="T538" i="7" s="1"/>
  <c r="U538" i="7" s="1"/>
  <c r="N538" i="7"/>
  <c r="P538" i="7" s="1"/>
  <c r="Q538" i="7" s="1"/>
  <c r="H538" i="7"/>
  <c r="J538" i="7" s="1"/>
  <c r="K538" i="7" s="1"/>
  <c r="R537" i="7"/>
  <c r="T537" i="7" s="1"/>
  <c r="U537" i="7" s="1"/>
  <c r="N537" i="7"/>
  <c r="P537" i="7" s="1"/>
  <c r="Q537" i="7" s="1"/>
  <c r="H537" i="7"/>
  <c r="J537" i="7" s="1"/>
  <c r="K537" i="7" s="1"/>
  <c r="R536" i="7"/>
  <c r="T536" i="7" s="1"/>
  <c r="U536" i="7" s="1"/>
  <c r="N536" i="7"/>
  <c r="P536" i="7" s="1"/>
  <c r="Q536" i="7" s="1"/>
  <c r="H536" i="7"/>
  <c r="J536" i="7" s="1"/>
  <c r="K536" i="7" s="1"/>
  <c r="R535" i="7"/>
  <c r="T535" i="7" s="1"/>
  <c r="U535" i="7" s="1"/>
  <c r="N535" i="7"/>
  <c r="P535" i="7" s="1"/>
  <c r="Q535" i="7" s="1"/>
  <c r="H535" i="7"/>
  <c r="J535" i="7" s="1"/>
  <c r="K535" i="7" s="1"/>
  <c r="R534" i="7"/>
  <c r="T534" i="7" s="1"/>
  <c r="U534" i="7" s="1"/>
  <c r="P534" i="7"/>
  <c r="Q534" i="7" s="1"/>
  <c r="N534" i="7"/>
  <c r="H534" i="7"/>
  <c r="J534" i="7" s="1"/>
  <c r="K534" i="7" s="1"/>
  <c r="R533" i="7"/>
  <c r="T533" i="7" s="1"/>
  <c r="U533" i="7" s="1"/>
  <c r="N533" i="7"/>
  <c r="P533" i="7" s="1"/>
  <c r="Q533" i="7" s="1"/>
  <c r="J533" i="7"/>
  <c r="K533" i="7" s="1"/>
  <c r="H533" i="7"/>
  <c r="R532" i="7"/>
  <c r="T532" i="7" s="1"/>
  <c r="U532" i="7" s="1"/>
  <c r="N532" i="7"/>
  <c r="P532" i="7" s="1"/>
  <c r="Q532" i="7" s="1"/>
  <c r="J532" i="7"/>
  <c r="K532" i="7" s="1"/>
  <c r="H532" i="7"/>
  <c r="R531" i="7"/>
  <c r="T531" i="7" s="1"/>
  <c r="U531" i="7" s="1"/>
  <c r="P531" i="7"/>
  <c r="Q531" i="7" s="1"/>
  <c r="N531" i="7"/>
  <c r="H531" i="7"/>
  <c r="J531" i="7" s="1"/>
  <c r="K531" i="7" s="1"/>
  <c r="R530" i="7"/>
  <c r="T530" i="7" s="1"/>
  <c r="U530" i="7" s="1"/>
  <c r="N530" i="7"/>
  <c r="P530" i="7" s="1"/>
  <c r="Q530" i="7" s="1"/>
  <c r="H530" i="7"/>
  <c r="J530" i="7" s="1"/>
  <c r="K530" i="7" s="1"/>
  <c r="R529" i="7"/>
  <c r="T529" i="7" s="1"/>
  <c r="U529" i="7" s="1"/>
  <c r="N529" i="7"/>
  <c r="P529" i="7" s="1"/>
  <c r="Q529" i="7" s="1"/>
  <c r="H529" i="7"/>
  <c r="J529" i="7" s="1"/>
  <c r="K529" i="7" s="1"/>
  <c r="R528" i="7"/>
  <c r="T528" i="7" s="1"/>
  <c r="U528" i="7" s="1"/>
  <c r="N528" i="7"/>
  <c r="P528" i="7" s="1"/>
  <c r="Q528" i="7" s="1"/>
  <c r="H528" i="7"/>
  <c r="J528" i="7" s="1"/>
  <c r="K528" i="7" s="1"/>
  <c r="T527" i="7"/>
  <c r="U527" i="7" s="1"/>
  <c r="R527" i="7"/>
  <c r="N527" i="7"/>
  <c r="P527" i="7" s="1"/>
  <c r="Q527" i="7" s="1"/>
  <c r="H527" i="7"/>
  <c r="J527" i="7" s="1"/>
  <c r="K527" i="7" s="1"/>
  <c r="R526" i="7"/>
  <c r="T526" i="7" s="1"/>
  <c r="U526" i="7" s="1"/>
  <c r="N526" i="7"/>
  <c r="P526" i="7" s="1"/>
  <c r="Q526" i="7" s="1"/>
  <c r="H526" i="7"/>
  <c r="J526" i="7" s="1"/>
  <c r="K526" i="7" s="1"/>
  <c r="R525" i="7"/>
  <c r="T525" i="7" s="1"/>
  <c r="U525" i="7" s="1"/>
  <c r="N525" i="7"/>
  <c r="P525" i="7" s="1"/>
  <c r="Q525" i="7" s="1"/>
  <c r="H525" i="7"/>
  <c r="J525" i="7" s="1"/>
  <c r="K525" i="7" s="1"/>
  <c r="R524" i="7"/>
  <c r="T524" i="7" s="1"/>
  <c r="U524" i="7" s="1"/>
  <c r="N524" i="7"/>
  <c r="P524" i="7" s="1"/>
  <c r="Q524" i="7" s="1"/>
  <c r="H524" i="7"/>
  <c r="J524" i="7" s="1"/>
  <c r="K524" i="7" s="1"/>
  <c r="R523" i="7"/>
  <c r="T523" i="7" s="1"/>
  <c r="U523" i="7" s="1"/>
  <c r="N523" i="7"/>
  <c r="P523" i="7" s="1"/>
  <c r="Q523" i="7" s="1"/>
  <c r="H523" i="7"/>
  <c r="J523" i="7" s="1"/>
  <c r="K523" i="7" s="1"/>
  <c r="R522" i="7"/>
  <c r="T522" i="7" s="1"/>
  <c r="U522" i="7" s="1"/>
  <c r="N522" i="7"/>
  <c r="P522" i="7" s="1"/>
  <c r="Q522" i="7" s="1"/>
  <c r="H522" i="7"/>
  <c r="J522" i="7" s="1"/>
  <c r="K522" i="7" s="1"/>
  <c r="R521" i="7"/>
  <c r="T521" i="7" s="1"/>
  <c r="U521" i="7" s="1"/>
  <c r="N521" i="7"/>
  <c r="P521" i="7" s="1"/>
  <c r="Q521" i="7" s="1"/>
  <c r="H521" i="7"/>
  <c r="J521" i="7" s="1"/>
  <c r="K521" i="7" s="1"/>
  <c r="R520" i="7"/>
  <c r="T520" i="7" s="1"/>
  <c r="U520" i="7" s="1"/>
  <c r="N520" i="7"/>
  <c r="P520" i="7" s="1"/>
  <c r="Q520" i="7" s="1"/>
  <c r="H520" i="7"/>
  <c r="J520" i="7" s="1"/>
  <c r="K520" i="7" s="1"/>
  <c r="T519" i="7"/>
  <c r="U519" i="7" s="1"/>
  <c r="R519" i="7"/>
  <c r="N519" i="7"/>
  <c r="P519" i="7" s="1"/>
  <c r="Q519" i="7" s="1"/>
  <c r="H519" i="7"/>
  <c r="J519" i="7" s="1"/>
  <c r="K519" i="7" s="1"/>
  <c r="R518" i="7"/>
  <c r="T518" i="7" s="1"/>
  <c r="U518" i="7" s="1"/>
  <c r="N518" i="7"/>
  <c r="P518" i="7" s="1"/>
  <c r="Q518" i="7" s="1"/>
  <c r="H518" i="7"/>
  <c r="J518" i="7" s="1"/>
  <c r="K518" i="7" s="1"/>
  <c r="R517" i="7"/>
  <c r="T517" i="7" s="1"/>
  <c r="U517" i="7" s="1"/>
  <c r="N517" i="7"/>
  <c r="P517" i="7" s="1"/>
  <c r="Q517" i="7" s="1"/>
  <c r="H517" i="7"/>
  <c r="J517" i="7" s="1"/>
  <c r="K517" i="7" s="1"/>
  <c r="R516" i="7"/>
  <c r="T516" i="7" s="1"/>
  <c r="U516" i="7" s="1"/>
  <c r="N516" i="7"/>
  <c r="P516" i="7" s="1"/>
  <c r="Q516" i="7" s="1"/>
  <c r="H516" i="7"/>
  <c r="J516" i="7" s="1"/>
  <c r="K516" i="7" s="1"/>
  <c r="R515" i="7"/>
  <c r="T515" i="7" s="1"/>
  <c r="U515" i="7" s="1"/>
  <c r="N515" i="7"/>
  <c r="P515" i="7" s="1"/>
  <c r="Q515" i="7" s="1"/>
  <c r="H515" i="7"/>
  <c r="J515" i="7" s="1"/>
  <c r="K515" i="7" s="1"/>
  <c r="R514" i="7"/>
  <c r="T514" i="7" s="1"/>
  <c r="U514" i="7" s="1"/>
  <c r="N514" i="7"/>
  <c r="P514" i="7" s="1"/>
  <c r="Q514" i="7" s="1"/>
  <c r="H514" i="7"/>
  <c r="J514" i="7" s="1"/>
  <c r="K514" i="7" s="1"/>
  <c r="R513" i="7"/>
  <c r="T513" i="7" s="1"/>
  <c r="U513" i="7" s="1"/>
  <c r="N513" i="7"/>
  <c r="P513" i="7" s="1"/>
  <c r="Q513" i="7" s="1"/>
  <c r="H513" i="7"/>
  <c r="J513" i="7" s="1"/>
  <c r="K513" i="7" s="1"/>
  <c r="R512" i="7"/>
  <c r="T512" i="7" s="1"/>
  <c r="U512" i="7" s="1"/>
  <c r="N512" i="7"/>
  <c r="P512" i="7" s="1"/>
  <c r="Q512" i="7" s="1"/>
  <c r="H512" i="7"/>
  <c r="J512" i="7" s="1"/>
  <c r="K512" i="7" s="1"/>
  <c r="R511" i="7"/>
  <c r="T511" i="7" s="1"/>
  <c r="U511" i="7" s="1"/>
  <c r="N511" i="7"/>
  <c r="P511" i="7" s="1"/>
  <c r="Q511" i="7" s="1"/>
  <c r="H511" i="7"/>
  <c r="J511" i="7" s="1"/>
  <c r="K511" i="7" s="1"/>
  <c r="R510" i="7"/>
  <c r="T510" i="7" s="1"/>
  <c r="U510" i="7" s="1"/>
  <c r="N510" i="7"/>
  <c r="P510" i="7" s="1"/>
  <c r="Q510" i="7" s="1"/>
  <c r="H510" i="7"/>
  <c r="J510" i="7" s="1"/>
  <c r="K510" i="7" s="1"/>
  <c r="R509" i="7"/>
  <c r="T509" i="7" s="1"/>
  <c r="U509" i="7" s="1"/>
  <c r="N509" i="7"/>
  <c r="P509" i="7" s="1"/>
  <c r="Q509" i="7" s="1"/>
  <c r="H509" i="7"/>
  <c r="J509" i="7" s="1"/>
  <c r="K509" i="7" s="1"/>
  <c r="R508" i="7"/>
  <c r="T508" i="7" s="1"/>
  <c r="U508" i="7" s="1"/>
  <c r="N508" i="7"/>
  <c r="P508" i="7" s="1"/>
  <c r="Q508" i="7" s="1"/>
  <c r="H508" i="7"/>
  <c r="J508" i="7" s="1"/>
  <c r="K508" i="7" s="1"/>
  <c r="R507" i="7"/>
  <c r="T507" i="7" s="1"/>
  <c r="U507" i="7" s="1"/>
  <c r="N507" i="7"/>
  <c r="P507" i="7" s="1"/>
  <c r="Q507" i="7" s="1"/>
  <c r="H507" i="7"/>
  <c r="J507" i="7" s="1"/>
  <c r="K507" i="7" s="1"/>
  <c r="R506" i="7"/>
  <c r="T506" i="7" s="1"/>
  <c r="U506" i="7" s="1"/>
  <c r="N506" i="7"/>
  <c r="P506" i="7" s="1"/>
  <c r="Q506" i="7" s="1"/>
  <c r="H506" i="7"/>
  <c r="J506" i="7" s="1"/>
  <c r="K506" i="7" s="1"/>
  <c r="R505" i="7"/>
  <c r="T505" i="7" s="1"/>
  <c r="U505" i="7" s="1"/>
  <c r="N505" i="7"/>
  <c r="P505" i="7" s="1"/>
  <c r="Q505" i="7" s="1"/>
  <c r="H505" i="7"/>
  <c r="J505" i="7" s="1"/>
  <c r="K505" i="7" s="1"/>
  <c r="R504" i="7"/>
  <c r="T504" i="7" s="1"/>
  <c r="U504" i="7" s="1"/>
  <c r="N504" i="7"/>
  <c r="P504" i="7" s="1"/>
  <c r="Q504" i="7" s="1"/>
  <c r="H504" i="7"/>
  <c r="J504" i="7" s="1"/>
  <c r="K504" i="7" s="1"/>
  <c r="T503" i="7"/>
  <c r="U503" i="7" s="1"/>
  <c r="R503" i="7"/>
  <c r="N503" i="7"/>
  <c r="P503" i="7" s="1"/>
  <c r="Q503" i="7" s="1"/>
  <c r="H503" i="7"/>
  <c r="J503" i="7" s="1"/>
  <c r="K503" i="7" s="1"/>
  <c r="R502" i="7"/>
  <c r="T502" i="7" s="1"/>
  <c r="U502" i="7" s="1"/>
  <c r="P502" i="7"/>
  <c r="Q502" i="7" s="1"/>
  <c r="N502" i="7"/>
  <c r="H502" i="7"/>
  <c r="J502" i="7" s="1"/>
  <c r="K502" i="7" s="1"/>
  <c r="R501" i="7"/>
  <c r="T501" i="7" s="1"/>
  <c r="U501" i="7" s="1"/>
  <c r="N501" i="7"/>
  <c r="P501" i="7" s="1"/>
  <c r="Q501" i="7" s="1"/>
  <c r="H501" i="7"/>
  <c r="J501" i="7" s="1"/>
  <c r="K501" i="7" s="1"/>
  <c r="R500" i="7"/>
  <c r="T500" i="7" s="1"/>
  <c r="U500" i="7" s="1"/>
  <c r="N500" i="7"/>
  <c r="P500" i="7" s="1"/>
  <c r="Q500" i="7" s="1"/>
  <c r="H500" i="7"/>
  <c r="J500" i="7" s="1"/>
  <c r="K500" i="7" s="1"/>
  <c r="R499" i="7"/>
  <c r="T499" i="7" s="1"/>
  <c r="U499" i="7" s="1"/>
  <c r="N499" i="7"/>
  <c r="P499" i="7" s="1"/>
  <c r="Q499" i="7" s="1"/>
  <c r="H499" i="7"/>
  <c r="J499" i="7" s="1"/>
  <c r="K499" i="7" s="1"/>
  <c r="R498" i="7"/>
  <c r="T498" i="7" s="1"/>
  <c r="U498" i="7" s="1"/>
  <c r="N498" i="7"/>
  <c r="P498" i="7" s="1"/>
  <c r="Q498" i="7" s="1"/>
  <c r="H498" i="7"/>
  <c r="J498" i="7" s="1"/>
  <c r="K498" i="7" s="1"/>
  <c r="R497" i="7"/>
  <c r="T497" i="7" s="1"/>
  <c r="U497" i="7" s="1"/>
  <c r="N497" i="7"/>
  <c r="P497" i="7" s="1"/>
  <c r="Q497" i="7" s="1"/>
  <c r="H497" i="7"/>
  <c r="J497" i="7" s="1"/>
  <c r="K497" i="7" s="1"/>
  <c r="R496" i="7"/>
  <c r="T496" i="7" s="1"/>
  <c r="U496" i="7" s="1"/>
  <c r="N496" i="7"/>
  <c r="P496" i="7" s="1"/>
  <c r="Q496" i="7" s="1"/>
  <c r="H496" i="7"/>
  <c r="J496" i="7" s="1"/>
  <c r="K496" i="7" s="1"/>
  <c r="R495" i="7"/>
  <c r="T495" i="7" s="1"/>
  <c r="U495" i="7" s="1"/>
  <c r="N495" i="7"/>
  <c r="P495" i="7" s="1"/>
  <c r="Q495" i="7" s="1"/>
  <c r="H495" i="7"/>
  <c r="J495" i="7" s="1"/>
  <c r="K495" i="7" s="1"/>
  <c r="R494" i="7"/>
  <c r="T494" i="7" s="1"/>
  <c r="U494" i="7" s="1"/>
  <c r="N494" i="7"/>
  <c r="P494" i="7" s="1"/>
  <c r="Q494" i="7" s="1"/>
  <c r="H494" i="7"/>
  <c r="J494" i="7" s="1"/>
  <c r="K494" i="7" s="1"/>
  <c r="R493" i="7"/>
  <c r="T493" i="7" s="1"/>
  <c r="U493" i="7" s="1"/>
  <c r="N493" i="7"/>
  <c r="P493" i="7" s="1"/>
  <c r="Q493" i="7" s="1"/>
  <c r="H493" i="7"/>
  <c r="J493" i="7" s="1"/>
  <c r="K493" i="7" s="1"/>
  <c r="R492" i="7"/>
  <c r="T492" i="7" s="1"/>
  <c r="U492" i="7" s="1"/>
  <c r="N492" i="7"/>
  <c r="P492" i="7" s="1"/>
  <c r="Q492" i="7" s="1"/>
  <c r="H492" i="7"/>
  <c r="J492" i="7" s="1"/>
  <c r="K492" i="7" s="1"/>
  <c r="R491" i="7"/>
  <c r="T491" i="7" s="1"/>
  <c r="U491" i="7" s="1"/>
  <c r="N491" i="7"/>
  <c r="P491" i="7" s="1"/>
  <c r="Q491" i="7" s="1"/>
  <c r="H491" i="7"/>
  <c r="J491" i="7" s="1"/>
  <c r="K491" i="7" s="1"/>
  <c r="R490" i="7"/>
  <c r="T490" i="7" s="1"/>
  <c r="U490" i="7" s="1"/>
  <c r="N490" i="7"/>
  <c r="P490" i="7" s="1"/>
  <c r="Q490" i="7" s="1"/>
  <c r="H490" i="7"/>
  <c r="J490" i="7" s="1"/>
  <c r="K490" i="7" s="1"/>
  <c r="R489" i="7"/>
  <c r="T489" i="7" s="1"/>
  <c r="U489" i="7" s="1"/>
  <c r="N489" i="7"/>
  <c r="P489" i="7" s="1"/>
  <c r="Q489" i="7" s="1"/>
  <c r="H489" i="7"/>
  <c r="J489" i="7" s="1"/>
  <c r="K489" i="7" s="1"/>
  <c r="R488" i="7"/>
  <c r="T488" i="7" s="1"/>
  <c r="U488" i="7" s="1"/>
  <c r="N488" i="7"/>
  <c r="P488" i="7" s="1"/>
  <c r="Q488" i="7" s="1"/>
  <c r="H488" i="7"/>
  <c r="J488" i="7" s="1"/>
  <c r="K488" i="7" s="1"/>
  <c r="R487" i="7"/>
  <c r="T487" i="7" s="1"/>
  <c r="U487" i="7" s="1"/>
  <c r="N487" i="7"/>
  <c r="P487" i="7" s="1"/>
  <c r="Q487" i="7" s="1"/>
  <c r="H487" i="7"/>
  <c r="J487" i="7" s="1"/>
  <c r="K487" i="7" s="1"/>
  <c r="R486" i="7"/>
  <c r="T486" i="7" s="1"/>
  <c r="U486" i="7" s="1"/>
  <c r="N486" i="7"/>
  <c r="P486" i="7" s="1"/>
  <c r="Q486" i="7" s="1"/>
  <c r="H486" i="7"/>
  <c r="J486" i="7" s="1"/>
  <c r="K486" i="7" s="1"/>
  <c r="R485" i="7"/>
  <c r="T485" i="7" s="1"/>
  <c r="U485" i="7" s="1"/>
  <c r="N485" i="7"/>
  <c r="P485" i="7" s="1"/>
  <c r="Q485" i="7" s="1"/>
  <c r="H485" i="7"/>
  <c r="J485" i="7" s="1"/>
  <c r="K485" i="7" s="1"/>
  <c r="R484" i="7"/>
  <c r="T484" i="7" s="1"/>
  <c r="U484" i="7" s="1"/>
  <c r="N484" i="7"/>
  <c r="P484" i="7" s="1"/>
  <c r="Q484" i="7" s="1"/>
  <c r="H484" i="7"/>
  <c r="J484" i="7" s="1"/>
  <c r="K484" i="7" s="1"/>
  <c r="R483" i="7"/>
  <c r="T483" i="7" s="1"/>
  <c r="U483" i="7" s="1"/>
  <c r="N483" i="7"/>
  <c r="P483" i="7" s="1"/>
  <c r="Q483" i="7" s="1"/>
  <c r="H483" i="7"/>
  <c r="J483" i="7" s="1"/>
  <c r="K483" i="7" s="1"/>
  <c r="R482" i="7"/>
  <c r="T482" i="7" s="1"/>
  <c r="U482" i="7" s="1"/>
  <c r="N482" i="7"/>
  <c r="P482" i="7" s="1"/>
  <c r="Q482" i="7" s="1"/>
  <c r="H482" i="7"/>
  <c r="J482" i="7" s="1"/>
  <c r="K482" i="7" s="1"/>
  <c r="R481" i="7"/>
  <c r="T481" i="7" s="1"/>
  <c r="U481" i="7" s="1"/>
  <c r="N481" i="7"/>
  <c r="P481" i="7" s="1"/>
  <c r="Q481" i="7" s="1"/>
  <c r="H481" i="7"/>
  <c r="J481" i="7" s="1"/>
  <c r="K481" i="7" s="1"/>
  <c r="R480" i="7"/>
  <c r="T480" i="7" s="1"/>
  <c r="U480" i="7" s="1"/>
  <c r="N480" i="7"/>
  <c r="P480" i="7" s="1"/>
  <c r="Q480" i="7" s="1"/>
  <c r="H480" i="7"/>
  <c r="J480" i="7" s="1"/>
  <c r="K480" i="7" s="1"/>
  <c r="R479" i="7"/>
  <c r="T479" i="7" s="1"/>
  <c r="U479" i="7" s="1"/>
  <c r="N479" i="7"/>
  <c r="P479" i="7" s="1"/>
  <c r="Q479" i="7" s="1"/>
  <c r="H479" i="7"/>
  <c r="J479" i="7" s="1"/>
  <c r="K479" i="7" s="1"/>
  <c r="R478" i="7"/>
  <c r="T478" i="7" s="1"/>
  <c r="U478" i="7" s="1"/>
  <c r="N478" i="7"/>
  <c r="P478" i="7" s="1"/>
  <c r="Q478" i="7" s="1"/>
  <c r="H478" i="7"/>
  <c r="J478" i="7" s="1"/>
  <c r="K478" i="7" s="1"/>
  <c r="R477" i="7"/>
  <c r="T477" i="7" s="1"/>
  <c r="U477" i="7" s="1"/>
  <c r="N477" i="7"/>
  <c r="P477" i="7" s="1"/>
  <c r="Q477" i="7" s="1"/>
  <c r="H477" i="7"/>
  <c r="J477" i="7" s="1"/>
  <c r="K477" i="7" s="1"/>
  <c r="R476" i="7"/>
  <c r="T476" i="7" s="1"/>
  <c r="U476" i="7" s="1"/>
  <c r="N476" i="7"/>
  <c r="P476" i="7" s="1"/>
  <c r="Q476" i="7" s="1"/>
  <c r="H476" i="7"/>
  <c r="J476" i="7" s="1"/>
  <c r="K476" i="7" s="1"/>
  <c r="R475" i="7"/>
  <c r="T475" i="7" s="1"/>
  <c r="U475" i="7" s="1"/>
  <c r="N475" i="7"/>
  <c r="P475" i="7" s="1"/>
  <c r="Q475" i="7" s="1"/>
  <c r="H475" i="7"/>
  <c r="J475" i="7" s="1"/>
  <c r="K475" i="7" s="1"/>
  <c r="T474" i="7"/>
  <c r="U474" i="7" s="1"/>
  <c r="R474" i="7"/>
  <c r="N474" i="7"/>
  <c r="P474" i="7" s="1"/>
  <c r="Q474" i="7" s="1"/>
  <c r="H474" i="7"/>
  <c r="J474" i="7" s="1"/>
  <c r="K474" i="7" s="1"/>
  <c r="R473" i="7"/>
  <c r="T473" i="7" s="1"/>
  <c r="U473" i="7" s="1"/>
  <c r="N473" i="7"/>
  <c r="P473" i="7" s="1"/>
  <c r="Q473" i="7" s="1"/>
  <c r="H473" i="7"/>
  <c r="J473" i="7" s="1"/>
  <c r="K473" i="7" s="1"/>
  <c r="R472" i="7"/>
  <c r="T472" i="7" s="1"/>
  <c r="U472" i="7" s="1"/>
  <c r="N472" i="7"/>
  <c r="P472" i="7" s="1"/>
  <c r="Q472" i="7" s="1"/>
  <c r="H472" i="7"/>
  <c r="J472" i="7" s="1"/>
  <c r="K472" i="7" s="1"/>
  <c r="R471" i="7"/>
  <c r="T471" i="7" s="1"/>
  <c r="U471" i="7" s="1"/>
  <c r="N471" i="7"/>
  <c r="P471" i="7" s="1"/>
  <c r="Q471" i="7" s="1"/>
  <c r="H471" i="7"/>
  <c r="J471" i="7" s="1"/>
  <c r="K471" i="7" s="1"/>
  <c r="R470" i="7"/>
  <c r="T470" i="7" s="1"/>
  <c r="U470" i="7" s="1"/>
  <c r="N470" i="7"/>
  <c r="P470" i="7" s="1"/>
  <c r="Q470" i="7" s="1"/>
  <c r="H470" i="7"/>
  <c r="J470" i="7" s="1"/>
  <c r="K470" i="7" s="1"/>
  <c r="R469" i="7"/>
  <c r="T469" i="7" s="1"/>
  <c r="U469" i="7" s="1"/>
  <c r="N469" i="7"/>
  <c r="P469" i="7" s="1"/>
  <c r="Q469" i="7" s="1"/>
  <c r="H469" i="7"/>
  <c r="J469" i="7" s="1"/>
  <c r="K469" i="7" s="1"/>
  <c r="R468" i="7"/>
  <c r="T468" i="7" s="1"/>
  <c r="U468" i="7" s="1"/>
  <c r="N468" i="7"/>
  <c r="P468" i="7" s="1"/>
  <c r="Q468" i="7" s="1"/>
  <c r="H468" i="7"/>
  <c r="J468" i="7" s="1"/>
  <c r="K468" i="7" s="1"/>
  <c r="R467" i="7"/>
  <c r="T467" i="7" s="1"/>
  <c r="U467" i="7" s="1"/>
  <c r="N467" i="7"/>
  <c r="P467" i="7" s="1"/>
  <c r="Q467" i="7" s="1"/>
  <c r="H467" i="7"/>
  <c r="J467" i="7" s="1"/>
  <c r="K467" i="7" s="1"/>
  <c r="R466" i="7"/>
  <c r="T466" i="7" s="1"/>
  <c r="U466" i="7" s="1"/>
  <c r="N466" i="7"/>
  <c r="P466" i="7" s="1"/>
  <c r="Q466" i="7" s="1"/>
  <c r="H466" i="7"/>
  <c r="J466" i="7" s="1"/>
  <c r="K466" i="7" s="1"/>
  <c r="R465" i="7"/>
  <c r="T465" i="7" s="1"/>
  <c r="U465" i="7" s="1"/>
  <c r="N465" i="7"/>
  <c r="P465" i="7" s="1"/>
  <c r="Q465" i="7" s="1"/>
  <c r="H465" i="7"/>
  <c r="J465" i="7" s="1"/>
  <c r="K465" i="7" s="1"/>
  <c r="R464" i="7"/>
  <c r="T464" i="7" s="1"/>
  <c r="U464" i="7" s="1"/>
  <c r="N464" i="7"/>
  <c r="P464" i="7" s="1"/>
  <c r="Q464" i="7" s="1"/>
  <c r="H464" i="7"/>
  <c r="J464" i="7" s="1"/>
  <c r="K464" i="7" s="1"/>
  <c r="R463" i="7"/>
  <c r="T463" i="7" s="1"/>
  <c r="U463" i="7" s="1"/>
  <c r="N463" i="7"/>
  <c r="P463" i="7" s="1"/>
  <c r="Q463" i="7" s="1"/>
  <c r="H463" i="7"/>
  <c r="J463" i="7" s="1"/>
  <c r="K463" i="7" s="1"/>
  <c r="R462" i="7"/>
  <c r="T462" i="7" s="1"/>
  <c r="U462" i="7" s="1"/>
  <c r="P462" i="7"/>
  <c r="Q462" i="7" s="1"/>
  <c r="N462" i="7"/>
  <c r="H462" i="7"/>
  <c r="J462" i="7" s="1"/>
  <c r="K462" i="7" s="1"/>
  <c r="R461" i="7"/>
  <c r="T461" i="7" s="1"/>
  <c r="U461" i="7" s="1"/>
  <c r="N461" i="7"/>
  <c r="P461" i="7" s="1"/>
  <c r="Q461" i="7" s="1"/>
  <c r="H461" i="7"/>
  <c r="J461" i="7" s="1"/>
  <c r="K461" i="7" s="1"/>
  <c r="R460" i="7"/>
  <c r="T460" i="7" s="1"/>
  <c r="U460" i="7" s="1"/>
  <c r="N460" i="7"/>
  <c r="P460" i="7" s="1"/>
  <c r="Q460" i="7" s="1"/>
  <c r="H460" i="7"/>
  <c r="J460" i="7" s="1"/>
  <c r="K460" i="7" s="1"/>
  <c r="R459" i="7"/>
  <c r="T459" i="7" s="1"/>
  <c r="U459" i="7" s="1"/>
  <c r="N459" i="7"/>
  <c r="P459" i="7" s="1"/>
  <c r="Q459" i="7" s="1"/>
  <c r="H459" i="7"/>
  <c r="J459" i="7" s="1"/>
  <c r="K459" i="7" s="1"/>
  <c r="R458" i="7"/>
  <c r="T458" i="7" s="1"/>
  <c r="U458" i="7" s="1"/>
  <c r="N458" i="7"/>
  <c r="P458" i="7" s="1"/>
  <c r="Q458" i="7" s="1"/>
  <c r="H458" i="7"/>
  <c r="J458" i="7" s="1"/>
  <c r="K458" i="7" s="1"/>
  <c r="R457" i="7"/>
  <c r="T457" i="7" s="1"/>
  <c r="U457" i="7" s="1"/>
  <c r="N457" i="7"/>
  <c r="P457" i="7" s="1"/>
  <c r="Q457" i="7" s="1"/>
  <c r="H457" i="7"/>
  <c r="J457" i="7" s="1"/>
  <c r="K457" i="7" s="1"/>
  <c r="R456" i="7"/>
  <c r="T456" i="7" s="1"/>
  <c r="U456" i="7" s="1"/>
  <c r="N456" i="7"/>
  <c r="P456" i="7" s="1"/>
  <c r="Q456" i="7" s="1"/>
  <c r="H456" i="7"/>
  <c r="J456" i="7" s="1"/>
  <c r="K456" i="7" s="1"/>
  <c r="R455" i="7"/>
  <c r="T455" i="7" s="1"/>
  <c r="U455" i="7" s="1"/>
  <c r="N455" i="7"/>
  <c r="P455" i="7" s="1"/>
  <c r="Q455" i="7" s="1"/>
  <c r="H455" i="7"/>
  <c r="J455" i="7" s="1"/>
  <c r="K455" i="7" s="1"/>
  <c r="R454" i="7"/>
  <c r="T454" i="7" s="1"/>
  <c r="U454" i="7" s="1"/>
  <c r="N454" i="7"/>
  <c r="P454" i="7" s="1"/>
  <c r="Q454" i="7" s="1"/>
  <c r="H454" i="7"/>
  <c r="J454" i="7" s="1"/>
  <c r="K454" i="7" s="1"/>
  <c r="R453" i="7"/>
  <c r="T453" i="7" s="1"/>
  <c r="U453" i="7" s="1"/>
  <c r="N453" i="7"/>
  <c r="P453" i="7" s="1"/>
  <c r="Q453" i="7" s="1"/>
  <c r="H453" i="7"/>
  <c r="J453" i="7" s="1"/>
  <c r="K453" i="7" s="1"/>
  <c r="R452" i="7"/>
  <c r="T452" i="7" s="1"/>
  <c r="U452" i="7" s="1"/>
  <c r="N452" i="7"/>
  <c r="P452" i="7" s="1"/>
  <c r="Q452" i="7" s="1"/>
  <c r="H452" i="7"/>
  <c r="J452" i="7" s="1"/>
  <c r="K452" i="7" s="1"/>
  <c r="R451" i="7"/>
  <c r="T451" i="7" s="1"/>
  <c r="U451" i="7" s="1"/>
  <c r="N451" i="7"/>
  <c r="P451" i="7" s="1"/>
  <c r="Q451" i="7" s="1"/>
  <c r="H451" i="7"/>
  <c r="J451" i="7" s="1"/>
  <c r="K451" i="7" s="1"/>
  <c r="R450" i="7"/>
  <c r="T450" i="7" s="1"/>
  <c r="U450" i="7" s="1"/>
  <c r="N450" i="7"/>
  <c r="P450" i="7" s="1"/>
  <c r="Q450" i="7" s="1"/>
  <c r="H450" i="7"/>
  <c r="J450" i="7" s="1"/>
  <c r="K450" i="7" s="1"/>
  <c r="R449" i="7"/>
  <c r="T449" i="7" s="1"/>
  <c r="U449" i="7" s="1"/>
  <c r="N449" i="7"/>
  <c r="P449" i="7" s="1"/>
  <c r="Q449" i="7" s="1"/>
  <c r="H449" i="7"/>
  <c r="J449" i="7" s="1"/>
  <c r="K449" i="7" s="1"/>
  <c r="R448" i="7"/>
  <c r="T448" i="7" s="1"/>
  <c r="U448" i="7" s="1"/>
  <c r="N448" i="7"/>
  <c r="P448" i="7" s="1"/>
  <c r="Q448" i="7" s="1"/>
  <c r="H448" i="7"/>
  <c r="J448" i="7" s="1"/>
  <c r="K448" i="7" s="1"/>
  <c r="R447" i="7"/>
  <c r="T447" i="7" s="1"/>
  <c r="U447" i="7" s="1"/>
  <c r="N447" i="7"/>
  <c r="P447" i="7" s="1"/>
  <c r="Q447" i="7" s="1"/>
  <c r="H447" i="7"/>
  <c r="J447" i="7" s="1"/>
  <c r="K447" i="7" s="1"/>
  <c r="R446" i="7"/>
  <c r="T446" i="7" s="1"/>
  <c r="U446" i="7" s="1"/>
  <c r="N446" i="7"/>
  <c r="P446" i="7" s="1"/>
  <c r="Q446" i="7" s="1"/>
  <c r="H446" i="7"/>
  <c r="J446" i="7" s="1"/>
  <c r="K446" i="7" s="1"/>
  <c r="R445" i="7"/>
  <c r="T445" i="7" s="1"/>
  <c r="U445" i="7" s="1"/>
  <c r="N445" i="7"/>
  <c r="P445" i="7" s="1"/>
  <c r="Q445" i="7" s="1"/>
  <c r="H445" i="7"/>
  <c r="J445" i="7" s="1"/>
  <c r="K445" i="7" s="1"/>
  <c r="R444" i="7"/>
  <c r="T444" i="7" s="1"/>
  <c r="U444" i="7" s="1"/>
  <c r="N444" i="7"/>
  <c r="P444" i="7" s="1"/>
  <c r="Q444" i="7" s="1"/>
  <c r="H444" i="7"/>
  <c r="J444" i="7" s="1"/>
  <c r="K444" i="7" s="1"/>
  <c r="R443" i="7"/>
  <c r="T443" i="7" s="1"/>
  <c r="U443" i="7" s="1"/>
  <c r="N443" i="7"/>
  <c r="P443" i="7" s="1"/>
  <c r="Q443" i="7" s="1"/>
  <c r="H443" i="7"/>
  <c r="J443" i="7" s="1"/>
  <c r="K443" i="7" s="1"/>
  <c r="R442" i="7"/>
  <c r="T442" i="7" s="1"/>
  <c r="U442" i="7" s="1"/>
  <c r="N442" i="7"/>
  <c r="P442" i="7" s="1"/>
  <c r="Q442" i="7" s="1"/>
  <c r="H442" i="7"/>
  <c r="J442" i="7" s="1"/>
  <c r="K442" i="7" s="1"/>
  <c r="R441" i="7"/>
  <c r="T441" i="7" s="1"/>
  <c r="U441" i="7" s="1"/>
  <c r="N441" i="7"/>
  <c r="P441" i="7" s="1"/>
  <c r="Q441" i="7" s="1"/>
  <c r="H441" i="7"/>
  <c r="J441" i="7" s="1"/>
  <c r="K441" i="7" s="1"/>
  <c r="R440" i="7"/>
  <c r="T440" i="7" s="1"/>
  <c r="U440" i="7" s="1"/>
  <c r="N440" i="7"/>
  <c r="P440" i="7" s="1"/>
  <c r="Q440" i="7" s="1"/>
  <c r="H440" i="7"/>
  <c r="J440" i="7" s="1"/>
  <c r="K440" i="7" s="1"/>
  <c r="R439" i="7"/>
  <c r="T439" i="7" s="1"/>
  <c r="U439" i="7" s="1"/>
  <c r="N439" i="7"/>
  <c r="P439" i="7" s="1"/>
  <c r="Q439" i="7" s="1"/>
  <c r="H439" i="7"/>
  <c r="J439" i="7" s="1"/>
  <c r="K439" i="7" s="1"/>
  <c r="R438" i="7"/>
  <c r="T438" i="7" s="1"/>
  <c r="U438" i="7" s="1"/>
  <c r="N438" i="7"/>
  <c r="P438" i="7" s="1"/>
  <c r="Q438" i="7" s="1"/>
  <c r="H438" i="7"/>
  <c r="J438" i="7" s="1"/>
  <c r="K438" i="7" s="1"/>
  <c r="R437" i="7"/>
  <c r="T437" i="7" s="1"/>
  <c r="U437" i="7" s="1"/>
  <c r="N437" i="7"/>
  <c r="P437" i="7" s="1"/>
  <c r="Q437" i="7" s="1"/>
  <c r="H437" i="7"/>
  <c r="J437" i="7" s="1"/>
  <c r="K437" i="7" s="1"/>
  <c r="R436" i="7"/>
  <c r="T436" i="7" s="1"/>
  <c r="U436" i="7" s="1"/>
  <c r="N436" i="7"/>
  <c r="P436" i="7" s="1"/>
  <c r="Q436" i="7" s="1"/>
  <c r="H436" i="7"/>
  <c r="J436" i="7" s="1"/>
  <c r="K436" i="7" s="1"/>
  <c r="R435" i="7"/>
  <c r="T435" i="7" s="1"/>
  <c r="U435" i="7" s="1"/>
  <c r="N435" i="7"/>
  <c r="P435" i="7" s="1"/>
  <c r="Q435" i="7" s="1"/>
  <c r="H435" i="7"/>
  <c r="J435" i="7" s="1"/>
  <c r="K435" i="7" s="1"/>
  <c r="R434" i="7"/>
  <c r="T434" i="7" s="1"/>
  <c r="U434" i="7" s="1"/>
  <c r="N434" i="7"/>
  <c r="P434" i="7" s="1"/>
  <c r="Q434" i="7" s="1"/>
  <c r="H434" i="7"/>
  <c r="J434" i="7" s="1"/>
  <c r="K434" i="7" s="1"/>
  <c r="R433" i="7"/>
  <c r="T433" i="7" s="1"/>
  <c r="U433" i="7" s="1"/>
  <c r="N433" i="7"/>
  <c r="P433" i="7" s="1"/>
  <c r="Q433" i="7" s="1"/>
  <c r="H433" i="7"/>
  <c r="J433" i="7" s="1"/>
  <c r="K433" i="7" s="1"/>
  <c r="R432" i="7"/>
  <c r="T432" i="7" s="1"/>
  <c r="U432" i="7" s="1"/>
  <c r="N432" i="7"/>
  <c r="P432" i="7" s="1"/>
  <c r="Q432" i="7" s="1"/>
  <c r="H432" i="7"/>
  <c r="J432" i="7" s="1"/>
  <c r="K432" i="7" s="1"/>
  <c r="R431" i="7"/>
  <c r="T431" i="7" s="1"/>
  <c r="U431" i="7" s="1"/>
  <c r="N431" i="7"/>
  <c r="P431" i="7" s="1"/>
  <c r="Q431" i="7" s="1"/>
  <c r="H431" i="7"/>
  <c r="J431" i="7" s="1"/>
  <c r="K431" i="7" s="1"/>
  <c r="R430" i="7"/>
  <c r="T430" i="7" s="1"/>
  <c r="U430" i="7" s="1"/>
  <c r="N430" i="7"/>
  <c r="P430" i="7" s="1"/>
  <c r="Q430" i="7" s="1"/>
  <c r="H430" i="7"/>
  <c r="J430" i="7" s="1"/>
  <c r="K430" i="7" s="1"/>
  <c r="R429" i="7"/>
  <c r="T429" i="7" s="1"/>
  <c r="U429" i="7" s="1"/>
  <c r="N429" i="7"/>
  <c r="P429" i="7" s="1"/>
  <c r="Q429" i="7" s="1"/>
  <c r="H429" i="7"/>
  <c r="J429" i="7" s="1"/>
  <c r="K429" i="7" s="1"/>
  <c r="R428" i="7"/>
  <c r="T428" i="7" s="1"/>
  <c r="U428" i="7" s="1"/>
  <c r="N428" i="7"/>
  <c r="P428" i="7" s="1"/>
  <c r="Q428" i="7" s="1"/>
  <c r="H428" i="7"/>
  <c r="J428" i="7" s="1"/>
  <c r="K428" i="7" s="1"/>
  <c r="R427" i="7"/>
  <c r="T427" i="7" s="1"/>
  <c r="U427" i="7" s="1"/>
  <c r="N427" i="7"/>
  <c r="P427" i="7" s="1"/>
  <c r="Q427" i="7" s="1"/>
  <c r="H427" i="7"/>
  <c r="J427" i="7" s="1"/>
  <c r="K427" i="7" s="1"/>
  <c r="R426" i="7"/>
  <c r="T426" i="7" s="1"/>
  <c r="U426" i="7" s="1"/>
  <c r="N426" i="7"/>
  <c r="P426" i="7" s="1"/>
  <c r="Q426" i="7" s="1"/>
  <c r="H426" i="7"/>
  <c r="J426" i="7" s="1"/>
  <c r="K426" i="7" s="1"/>
  <c r="R425" i="7"/>
  <c r="T425" i="7" s="1"/>
  <c r="U425" i="7" s="1"/>
  <c r="N425" i="7"/>
  <c r="P425" i="7" s="1"/>
  <c r="Q425" i="7" s="1"/>
  <c r="H425" i="7"/>
  <c r="J425" i="7" s="1"/>
  <c r="K425" i="7" s="1"/>
  <c r="R424" i="7"/>
  <c r="T424" i="7" s="1"/>
  <c r="U424" i="7" s="1"/>
  <c r="N424" i="7"/>
  <c r="P424" i="7" s="1"/>
  <c r="Q424" i="7" s="1"/>
  <c r="H424" i="7"/>
  <c r="J424" i="7" s="1"/>
  <c r="K424" i="7" s="1"/>
  <c r="R423" i="7"/>
  <c r="T423" i="7" s="1"/>
  <c r="U423" i="7" s="1"/>
  <c r="N423" i="7"/>
  <c r="P423" i="7" s="1"/>
  <c r="Q423" i="7" s="1"/>
  <c r="H423" i="7"/>
  <c r="J423" i="7" s="1"/>
  <c r="K423" i="7" s="1"/>
  <c r="R422" i="7"/>
  <c r="T422" i="7" s="1"/>
  <c r="U422" i="7" s="1"/>
  <c r="N422" i="7"/>
  <c r="P422" i="7" s="1"/>
  <c r="Q422" i="7" s="1"/>
  <c r="H422" i="7"/>
  <c r="J422" i="7" s="1"/>
  <c r="K422" i="7" s="1"/>
  <c r="R421" i="7"/>
  <c r="T421" i="7" s="1"/>
  <c r="U421" i="7" s="1"/>
  <c r="N421" i="7"/>
  <c r="P421" i="7" s="1"/>
  <c r="Q421" i="7" s="1"/>
  <c r="H421" i="7"/>
  <c r="J421" i="7" s="1"/>
  <c r="K421" i="7" s="1"/>
  <c r="R420" i="7"/>
  <c r="T420" i="7" s="1"/>
  <c r="U420" i="7" s="1"/>
  <c r="N420" i="7"/>
  <c r="P420" i="7" s="1"/>
  <c r="Q420" i="7" s="1"/>
  <c r="H420" i="7"/>
  <c r="J420" i="7" s="1"/>
  <c r="K420" i="7" s="1"/>
  <c r="R419" i="7"/>
  <c r="T419" i="7" s="1"/>
  <c r="U419" i="7" s="1"/>
  <c r="N419" i="7"/>
  <c r="P419" i="7" s="1"/>
  <c r="Q419" i="7" s="1"/>
  <c r="H419" i="7"/>
  <c r="J419" i="7" s="1"/>
  <c r="K419" i="7" s="1"/>
  <c r="R418" i="7"/>
  <c r="T418" i="7" s="1"/>
  <c r="U418" i="7" s="1"/>
  <c r="N418" i="7"/>
  <c r="P418" i="7" s="1"/>
  <c r="Q418" i="7" s="1"/>
  <c r="H418" i="7"/>
  <c r="J418" i="7" s="1"/>
  <c r="K418" i="7" s="1"/>
  <c r="R417" i="7"/>
  <c r="T417" i="7" s="1"/>
  <c r="U417" i="7" s="1"/>
  <c r="N417" i="7"/>
  <c r="P417" i="7" s="1"/>
  <c r="Q417" i="7" s="1"/>
  <c r="H417" i="7"/>
  <c r="J417" i="7" s="1"/>
  <c r="K417" i="7" s="1"/>
  <c r="R416" i="7"/>
  <c r="T416" i="7" s="1"/>
  <c r="U416" i="7" s="1"/>
  <c r="N416" i="7"/>
  <c r="P416" i="7" s="1"/>
  <c r="Q416" i="7" s="1"/>
  <c r="H416" i="7"/>
  <c r="J416" i="7" s="1"/>
  <c r="K416" i="7" s="1"/>
  <c r="R415" i="7"/>
  <c r="T415" i="7" s="1"/>
  <c r="U415" i="7" s="1"/>
  <c r="N415" i="7"/>
  <c r="P415" i="7" s="1"/>
  <c r="Q415" i="7" s="1"/>
  <c r="H415" i="7"/>
  <c r="J415" i="7" s="1"/>
  <c r="K415" i="7" s="1"/>
  <c r="R414" i="7"/>
  <c r="T414" i="7" s="1"/>
  <c r="U414" i="7" s="1"/>
  <c r="N414" i="7"/>
  <c r="P414" i="7" s="1"/>
  <c r="Q414" i="7" s="1"/>
  <c r="H414" i="7"/>
  <c r="J414" i="7" s="1"/>
  <c r="K414" i="7" s="1"/>
  <c r="R413" i="7"/>
  <c r="T413" i="7" s="1"/>
  <c r="U413" i="7" s="1"/>
  <c r="N413" i="7"/>
  <c r="P413" i="7" s="1"/>
  <c r="Q413" i="7" s="1"/>
  <c r="H413" i="7"/>
  <c r="J413" i="7" s="1"/>
  <c r="K413" i="7" s="1"/>
  <c r="R412" i="7"/>
  <c r="T412" i="7" s="1"/>
  <c r="U412" i="7" s="1"/>
  <c r="N412" i="7"/>
  <c r="P412" i="7" s="1"/>
  <c r="Q412" i="7" s="1"/>
  <c r="H412" i="7"/>
  <c r="J412" i="7" s="1"/>
  <c r="K412" i="7" s="1"/>
  <c r="R411" i="7"/>
  <c r="T411" i="7" s="1"/>
  <c r="U411" i="7" s="1"/>
  <c r="N411" i="7"/>
  <c r="P411" i="7" s="1"/>
  <c r="Q411" i="7" s="1"/>
  <c r="H411" i="7"/>
  <c r="J411" i="7" s="1"/>
  <c r="K411" i="7" s="1"/>
  <c r="R410" i="7"/>
  <c r="T410" i="7" s="1"/>
  <c r="U410" i="7" s="1"/>
  <c r="N410" i="7"/>
  <c r="P410" i="7" s="1"/>
  <c r="Q410" i="7" s="1"/>
  <c r="H410" i="7"/>
  <c r="J410" i="7" s="1"/>
  <c r="K410" i="7" s="1"/>
  <c r="R409" i="7"/>
  <c r="T409" i="7" s="1"/>
  <c r="U409" i="7" s="1"/>
  <c r="N409" i="7"/>
  <c r="P409" i="7" s="1"/>
  <c r="Q409" i="7" s="1"/>
  <c r="H409" i="7"/>
  <c r="J409" i="7" s="1"/>
  <c r="K409" i="7" s="1"/>
  <c r="R408" i="7"/>
  <c r="T408" i="7" s="1"/>
  <c r="U408" i="7" s="1"/>
  <c r="N408" i="7"/>
  <c r="P408" i="7" s="1"/>
  <c r="Q408" i="7" s="1"/>
  <c r="H408" i="7"/>
  <c r="J408" i="7" s="1"/>
  <c r="K408" i="7" s="1"/>
  <c r="R407" i="7"/>
  <c r="T407" i="7" s="1"/>
  <c r="U407" i="7" s="1"/>
  <c r="N407" i="7"/>
  <c r="P407" i="7" s="1"/>
  <c r="Q407" i="7" s="1"/>
  <c r="H407" i="7"/>
  <c r="J407" i="7" s="1"/>
  <c r="K407" i="7" s="1"/>
  <c r="R406" i="7"/>
  <c r="T406" i="7" s="1"/>
  <c r="U406" i="7" s="1"/>
  <c r="N406" i="7"/>
  <c r="P406" i="7" s="1"/>
  <c r="Q406" i="7" s="1"/>
  <c r="H406" i="7"/>
  <c r="J406" i="7" s="1"/>
  <c r="K406" i="7" s="1"/>
  <c r="R405" i="7"/>
  <c r="T405" i="7" s="1"/>
  <c r="U405" i="7" s="1"/>
  <c r="N405" i="7"/>
  <c r="P405" i="7" s="1"/>
  <c r="Q405" i="7" s="1"/>
  <c r="H405" i="7"/>
  <c r="J405" i="7" s="1"/>
  <c r="K405" i="7" s="1"/>
  <c r="R404" i="7"/>
  <c r="T404" i="7" s="1"/>
  <c r="U404" i="7" s="1"/>
  <c r="N404" i="7"/>
  <c r="P404" i="7" s="1"/>
  <c r="Q404" i="7" s="1"/>
  <c r="H404" i="7"/>
  <c r="J404" i="7" s="1"/>
  <c r="K404" i="7" s="1"/>
  <c r="R403" i="7"/>
  <c r="T403" i="7" s="1"/>
  <c r="U403" i="7" s="1"/>
  <c r="N403" i="7"/>
  <c r="P403" i="7" s="1"/>
  <c r="Q403" i="7" s="1"/>
  <c r="H403" i="7"/>
  <c r="J403" i="7" s="1"/>
  <c r="K403" i="7" s="1"/>
  <c r="R402" i="7"/>
  <c r="T402" i="7" s="1"/>
  <c r="U402" i="7" s="1"/>
  <c r="N402" i="7"/>
  <c r="P402" i="7" s="1"/>
  <c r="Q402" i="7" s="1"/>
  <c r="H402" i="7"/>
  <c r="J402" i="7" s="1"/>
  <c r="K402" i="7" s="1"/>
  <c r="R401" i="7"/>
  <c r="T401" i="7" s="1"/>
  <c r="U401" i="7" s="1"/>
  <c r="N401" i="7"/>
  <c r="P401" i="7" s="1"/>
  <c r="Q401" i="7" s="1"/>
  <c r="H401" i="7"/>
  <c r="J401" i="7" s="1"/>
  <c r="K401" i="7" s="1"/>
  <c r="R400" i="7"/>
  <c r="T400" i="7" s="1"/>
  <c r="U400" i="7" s="1"/>
  <c r="N400" i="7"/>
  <c r="P400" i="7" s="1"/>
  <c r="Q400" i="7" s="1"/>
  <c r="H400" i="7"/>
  <c r="J400" i="7" s="1"/>
  <c r="K400" i="7" s="1"/>
  <c r="R399" i="7"/>
  <c r="T399" i="7" s="1"/>
  <c r="U399" i="7" s="1"/>
  <c r="N399" i="7"/>
  <c r="P399" i="7" s="1"/>
  <c r="Q399" i="7" s="1"/>
  <c r="H399" i="7"/>
  <c r="J399" i="7" s="1"/>
  <c r="K399" i="7" s="1"/>
  <c r="R398" i="7"/>
  <c r="T398" i="7" s="1"/>
  <c r="U398" i="7" s="1"/>
  <c r="N398" i="7"/>
  <c r="P398" i="7" s="1"/>
  <c r="Q398" i="7" s="1"/>
  <c r="H398" i="7"/>
  <c r="J398" i="7" s="1"/>
  <c r="K398" i="7" s="1"/>
  <c r="R397" i="7"/>
  <c r="T397" i="7" s="1"/>
  <c r="U397" i="7" s="1"/>
  <c r="N397" i="7"/>
  <c r="P397" i="7" s="1"/>
  <c r="Q397" i="7" s="1"/>
  <c r="J397" i="7"/>
  <c r="K397" i="7" s="1"/>
  <c r="H397" i="7"/>
  <c r="R396" i="7"/>
  <c r="T396" i="7" s="1"/>
  <c r="U396" i="7" s="1"/>
  <c r="N396" i="7"/>
  <c r="P396" i="7" s="1"/>
  <c r="Q396" i="7" s="1"/>
  <c r="J396" i="7"/>
  <c r="K396" i="7" s="1"/>
  <c r="H396" i="7"/>
  <c r="R395" i="7"/>
  <c r="T395" i="7" s="1"/>
  <c r="U395" i="7" s="1"/>
  <c r="N395" i="7"/>
  <c r="P395" i="7" s="1"/>
  <c r="Q395" i="7" s="1"/>
  <c r="H395" i="7"/>
  <c r="J395" i="7" s="1"/>
  <c r="K395" i="7" s="1"/>
  <c r="R394" i="7"/>
  <c r="T394" i="7" s="1"/>
  <c r="U394" i="7" s="1"/>
  <c r="N394" i="7"/>
  <c r="P394" i="7" s="1"/>
  <c r="Q394" i="7" s="1"/>
  <c r="H394" i="7"/>
  <c r="J394" i="7" s="1"/>
  <c r="K394" i="7" s="1"/>
  <c r="R393" i="7"/>
  <c r="T393" i="7" s="1"/>
  <c r="U393" i="7" s="1"/>
  <c r="N393" i="7"/>
  <c r="P393" i="7" s="1"/>
  <c r="Q393" i="7" s="1"/>
  <c r="H393" i="7"/>
  <c r="J393" i="7" s="1"/>
  <c r="K393" i="7" s="1"/>
  <c r="R392" i="7"/>
  <c r="T392" i="7" s="1"/>
  <c r="U392" i="7" s="1"/>
  <c r="N392" i="7"/>
  <c r="P392" i="7" s="1"/>
  <c r="Q392" i="7" s="1"/>
  <c r="H392" i="7"/>
  <c r="J392" i="7" s="1"/>
  <c r="K392" i="7" s="1"/>
  <c r="R391" i="7"/>
  <c r="T391" i="7" s="1"/>
  <c r="U391" i="7" s="1"/>
  <c r="N391" i="7"/>
  <c r="P391" i="7" s="1"/>
  <c r="Q391" i="7" s="1"/>
  <c r="H391" i="7"/>
  <c r="J391" i="7" s="1"/>
  <c r="K391" i="7" s="1"/>
  <c r="R390" i="7"/>
  <c r="T390" i="7" s="1"/>
  <c r="U390" i="7" s="1"/>
  <c r="N390" i="7"/>
  <c r="P390" i="7" s="1"/>
  <c r="Q390" i="7" s="1"/>
  <c r="H390" i="7"/>
  <c r="J390" i="7" s="1"/>
  <c r="K390" i="7" s="1"/>
  <c r="R389" i="7"/>
  <c r="T389" i="7" s="1"/>
  <c r="U389" i="7" s="1"/>
  <c r="N389" i="7"/>
  <c r="P389" i="7" s="1"/>
  <c r="Q389" i="7" s="1"/>
  <c r="H389" i="7"/>
  <c r="J389" i="7" s="1"/>
  <c r="K389" i="7" s="1"/>
  <c r="R388" i="7"/>
  <c r="T388" i="7" s="1"/>
  <c r="U388" i="7" s="1"/>
  <c r="N388" i="7"/>
  <c r="P388" i="7" s="1"/>
  <c r="Q388" i="7" s="1"/>
  <c r="H388" i="7"/>
  <c r="J388" i="7" s="1"/>
  <c r="K388" i="7" s="1"/>
  <c r="R387" i="7"/>
  <c r="T387" i="7" s="1"/>
  <c r="U387" i="7" s="1"/>
  <c r="N387" i="7"/>
  <c r="P387" i="7" s="1"/>
  <c r="Q387" i="7" s="1"/>
  <c r="H387" i="7"/>
  <c r="J387" i="7" s="1"/>
  <c r="K387" i="7" s="1"/>
  <c r="R386" i="7"/>
  <c r="T386" i="7" s="1"/>
  <c r="U386" i="7" s="1"/>
  <c r="N386" i="7"/>
  <c r="P386" i="7" s="1"/>
  <c r="Q386" i="7" s="1"/>
  <c r="H386" i="7"/>
  <c r="J386" i="7" s="1"/>
  <c r="K386" i="7" s="1"/>
  <c r="R385" i="7"/>
  <c r="T385" i="7" s="1"/>
  <c r="U385" i="7" s="1"/>
  <c r="N385" i="7"/>
  <c r="P385" i="7" s="1"/>
  <c r="Q385" i="7" s="1"/>
  <c r="H385" i="7"/>
  <c r="J385" i="7" s="1"/>
  <c r="K385" i="7" s="1"/>
  <c r="R384" i="7"/>
  <c r="T384" i="7" s="1"/>
  <c r="U384" i="7" s="1"/>
  <c r="N384" i="7"/>
  <c r="P384" i="7" s="1"/>
  <c r="Q384" i="7" s="1"/>
  <c r="H384" i="7"/>
  <c r="J384" i="7" s="1"/>
  <c r="K384" i="7" s="1"/>
  <c r="R383" i="7"/>
  <c r="T383" i="7" s="1"/>
  <c r="U383" i="7" s="1"/>
  <c r="N383" i="7"/>
  <c r="P383" i="7" s="1"/>
  <c r="Q383" i="7" s="1"/>
  <c r="H383" i="7"/>
  <c r="J383" i="7" s="1"/>
  <c r="K383" i="7" s="1"/>
  <c r="R382" i="7"/>
  <c r="T382" i="7" s="1"/>
  <c r="U382" i="7" s="1"/>
  <c r="N382" i="7"/>
  <c r="P382" i="7" s="1"/>
  <c r="Q382" i="7" s="1"/>
  <c r="H382" i="7"/>
  <c r="J382" i="7" s="1"/>
  <c r="K382" i="7" s="1"/>
  <c r="R381" i="7"/>
  <c r="T381" i="7" s="1"/>
  <c r="U381" i="7" s="1"/>
  <c r="N381" i="7"/>
  <c r="P381" i="7" s="1"/>
  <c r="Q381" i="7" s="1"/>
  <c r="H381" i="7"/>
  <c r="J381" i="7" s="1"/>
  <c r="K381" i="7" s="1"/>
  <c r="R380" i="7"/>
  <c r="T380" i="7" s="1"/>
  <c r="U380" i="7" s="1"/>
  <c r="N380" i="7"/>
  <c r="P380" i="7" s="1"/>
  <c r="Q380" i="7" s="1"/>
  <c r="H380" i="7"/>
  <c r="J380" i="7" s="1"/>
  <c r="K380" i="7" s="1"/>
  <c r="R379" i="7"/>
  <c r="T379" i="7" s="1"/>
  <c r="U379" i="7" s="1"/>
  <c r="N379" i="7"/>
  <c r="P379" i="7" s="1"/>
  <c r="Q379" i="7" s="1"/>
  <c r="H379" i="7"/>
  <c r="J379" i="7" s="1"/>
  <c r="K379" i="7" s="1"/>
  <c r="R378" i="7"/>
  <c r="T378" i="7" s="1"/>
  <c r="U378" i="7" s="1"/>
  <c r="N378" i="7"/>
  <c r="P378" i="7" s="1"/>
  <c r="Q378" i="7" s="1"/>
  <c r="H378" i="7"/>
  <c r="J378" i="7" s="1"/>
  <c r="K378" i="7" s="1"/>
  <c r="R377" i="7"/>
  <c r="T377" i="7" s="1"/>
  <c r="U377" i="7" s="1"/>
  <c r="N377" i="7"/>
  <c r="P377" i="7" s="1"/>
  <c r="Q377" i="7" s="1"/>
  <c r="H377" i="7"/>
  <c r="J377" i="7" s="1"/>
  <c r="K377" i="7" s="1"/>
  <c r="R376" i="7"/>
  <c r="T376" i="7" s="1"/>
  <c r="U376" i="7" s="1"/>
  <c r="N376" i="7"/>
  <c r="P376" i="7" s="1"/>
  <c r="Q376" i="7" s="1"/>
  <c r="H376" i="7"/>
  <c r="J376" i="7" s="1"/>
  <c r="K376" i="7" s="1"/>
  <c r="R375" i="7"/>
  <c r="T375" i="7" s="1"/>
  <c r="U375" i="7" s="1"/>
  <c r="N375" i="7"/>
  <c r="P375" i="7" s="1"/>
  <c r="Q375" i="7" s="1"/>
  <c r="H375" i="7"/>
  <c r="J375" i="7" s="1"/>
  <c r="K375" i="7" s="1"/>
  <c r="R374" i="7"/>
  <c r="T374" i="7" s="1"/>
  <c r="U374" i="7" s="1"/>
  <c r="N374" i="7"/>
  <c r="P374" i="7" s="1"/>
  <c r="Q374" i="7" s="1"/>
  <c r="H374" i="7"/>
  <c r="J374" i="7" s="1"/>
  <c r="K374" i="7" s="1"/>
  <c r="R373" i="7"/>
  <c r="T373" i="7" s="1"/>
  <c r="U373" i="7" s="1"/>
  <c r="N373" i="7"/>
  <c r="P373" i="7" s="1"/>
  <c r="Q373" i="7" s="1"/>
  <c r="H373" i="7"/>
  <c r="J373" i="7" s="1"/>
  <c r="K373" i="7" s="1"/>
  <c r="R372" i="7"/>
  <c r="T372" i="7" s="1"/>
  <c r="U372" i="7" s="1"/>
  <c r="N372" i="7"/>
  <c r="P372" i="7" s="1"/>
  <c r="Q372" i="7" s="1"/>
  <c r="H372" i="7"/>
  <c r="J372" i="7" s="1"/>
  <c r="K372" i="7" s="1"/>
  <c r="R371" i="7"/>
  <c r="T371" i="7" s="1"/>
  <c r="U371" i="7" s="1"/>
  <c r="N371" i="7"/>
  <c r="P371" i="7" s="1"/>
  <c r="Q371" i="7" s="1"/>
  <c r="H371" i="7"/>
  <c r="J371" i="7" s="1"/>
  <c r="K371" i="7" s="1"/>
  <c r="R370" i="7"/>
  <c r="T370" i="7" s="1"/>
  <c r="U370" i="7" s="1"/>
  <c r="N370" i="7"/>
  <c r="P370" i="7" s="1"/>
  <c r="Q370" i="7" s="1"/>
  <c r="H370" i="7"/>
  <c r="J370" i="7" s="1"/>
  <c r="K370" i="7" s="1"/>
  <c r="R369" i="7"/>
  <c r="T369" i="7" s="1"/>
  <c r="U369" i="7" s="1"/>
  <c r="N369" i="7"/>
  <c r="P369" i="7" s="1"/>
  <c r="Q369" i="7" s="1"/>
  <c r="H369" i="7"/>
  <c r="J369" i="7" s="1"/>
  <c r="K369" i="7" s="1"/>
  <c r="R368" i="7"/>
  <c r="T368" i="7" s="1"/>
  <c r="U368" i="7" s="1"/>
  <c r="N368" i="7"/>
  <c r="P368" i="7" s="1"/>
  <c r="Q368" i="7" s="1"/>
  <c r="H368" i="7"/>
  <c r="J368" i="7" s="1"/>
  <c r="K368" i="7" s="1"/>
  <c r="R367" i="7"/>
  <c r="T367" i="7" s="1"/>
  <c r="U367" i="7" s="1"/>
  <c r="N367" i="7"/>
  <c r="P367" i="7" s="1"/>
  <c r="Q367" i="7" s="1"/>
  <c r="H367" i="7"/>
  <c r="J367" i="7" s="1"/>
  <c r="K367" i="7" s="1"/>
  <c r="R366" i="7"/>
  <c r="T366" i="7" s="1"/>
  <c r="U366" i="7" s="1"/>
  <c r="N366" i="7"/>
  <c r="P366" i="7" s="1"/>
  <c r="Q366" i="7" s="1"/>
  <c r="H366" i="7"/>
  <c r="J366" i="7" s="1"/>
  <c r="K366" i="7" s="1"/>
  <c r="R365" i="7"/>
  <c r="T365" i="7" s="1"/>
  <c r="U365" i="7" s="1"/>
  <c r="N365" i="7"/>
  <c r="P365" i="7" s="1"/>
  <c r="Q365" i="7" s="1"/>
  <c r="H365" i="7"/>
  <c r="J365" i="7" s="1"/>
  <c r="K365" i="7" s="1"/>
  <c r="R364" i="7"/>
  <c r="T364" i="7" s="1"/>
  <c r="U364" i="7" s="1"/>
  <c r="N364" i="7"/>
  <c r="P364" i="7" s="1"/>
  <c r="Q364" i="7" s="1"/>
  <c r="H364" i="7"/>
  <c r="J364" i="7" s="1"/>
  <c r="K364" i="7" s="1"/>
  <c r="R363" i="7"/>
  <c r="T363" i="7" s="1"/>
  <c r="U363" i="7" s="1"/>
  <c r="N363" i="7"/>
  <c r="P363" i="7" s="1"/>
  <c r="Q363" i="7" s="1"/>
  <c r="H363" i="7"/>
  <c r="J363" i="7" s="1"/>
  <c r="K363" i="7" s="1"/>
  <c r="R362" i="7"/>
  <c r="T362" i="7" s="1"/>
  <c r="U362" i="7" s="1"/>
  <c r="N362" i="7"/>
  <c r="P362" i="7" s="1"/>
  <c r="Q362" i="7" s="1"/>
  <c r="H362" i="7"/>
  <c r="J362" i="7" s="1"/>
  <c r="K362" i="7" s="1"/>
  <c r="R361" i="7"/>
  <c r="T361" i="7" s="1"/>
  <c r="U361" i="7" s="1"/>
  <c r="N361" i="7"/>
  <c r="P361" i="7" s="1"/>
  <c r="Q361" i="7" s="1"/>
  <c r="H361" i="7"/>
  <c r="J361" i="7" s="1"/>
  <c r="K361" i="7" s="1"/>
  <c r="R360" i="7"/>
  <c r="T360" i="7" s="1"/>
  <c r="U360" i="7" s="1"/>
  <c r="N360" i="7"/>
  <c r="P360" i="7" s="1"/>
  <c r="Q360" i="7" s="1"/>
  <c r="H360" i="7"/>
  <c r="J360" i="7" s="1"/>
  <c r="K360" i="7" s="1"/>
  <c r="R359" i="7"/>
  <c r="T359" i="7" s="1"/>
  <c r="U359" i="7" s="1"/>
  <c r="N359" i="7"/>
  <c r="P359" i="7" s="1"/>
  <c r="Q359" i="7" s="1"/>
  <c r="H359" i="7"/>
  <c r="J359" i="7" s="1"/>
  <c r="K359" i="7" s="1"/>
  <c r="R358" i="7"/>
  <c r="T358" i="7" s="1"/>
  <c r="U358" i="7" s="1"/>
  <c r="N358" i="7"/>
  <c r="P358" i="7" s="1"/>
  <c r="Q358" i="7" s="1"/>
  <c r="H358" i="7"/>
  <c r="J358" i="7" s="1"/>
  <c r="K358" i="7" s="1"/>
  <c r="R357" i="7"/>
  <c r="T357" i="7" s="1"/>
  <c r="U357" i="7" s="1"/>
  <c r="N357" i="7"/>
  <c r="P357" i="7" s="1"/>
  <c r="Q357" i="7" s="1"/>
  <c r="H357" i="7"/>
  <c r="J357" i="7" s="1"/>
  <c r="K357" i="7" s="1"/>
  <c r="R356" i="7"/>
  <c r="T356" i="7" s="1"/>
  <c r="U356" i="7" s="1"/>
  <c r="N356" i="7"/>
  <c r="P356" i="7" s="1"/>
  <c r="Q356" i="7" s="1"/>
  <c r="H356" i="7"/>
  <c r="J356" i="7" s="1"/>
  <c r="K356" i="7" s="1"/>
  <c r="R355" i="7"/>
  <c r="T355" i="7" s="1"/>
  <c r="U355" i="7" s="1"/>
  <c r="N355" i="7"/>
  <c r="P355" i="7" s="1"/>
  <c r="Q355" i="7" s="1"/>
  <c r="H355" i="7"/>
  <c r="J355" i="7" s="1"/>
  <c r="K355" i="7" s="1"/>
  <c r="R354" i="7"/>
  <c r="T354" i="7" s="1"/>
  <c r="U354" i="7" s="1"/>
  <c r="N354" i="7"/>
  <c r="P354" i="7" s="1"/>
  <c r="Q354" i="7" s="1"/>
  <c r="H354" i="7"/>
  <c r="J354" i="7" s="1"/>
  <c r="K354" i="7" s="1"/>
  <c r="R353" i="7"/>
  <c r="T353" i="7" s="1"/>
  <c r="U353" i="7" s="1"/>
  <c r="N353" i="7"/>
  <c r="P353" i="7" s="1"/>
  <c r="Q353" i="7" s="1"/>
  <c r="H353" i="7"/>
  <c r="J353" i="7" s="1"/>
  <c r="K353" i="7" s="1"/>
  <c r="R352" i="7"/>
  <c r="T352" i="7" s="1"/>
  <c r="U352" i="7" s="1"/>
  <c r="N352" i="7"/>
  <c r="P352" i="7" s="1"/>
  <c r="Q352" i="7" s="1"/>
  <c r="H352" i="7"/>
  <c r="J352" i="7" s="1"/>
  <c r="K352" i="7" s="1"/>
  <c r="R351" i="7"/>
  <c r="T351" i="7" s="1"/>
  <c r="U351" i="7" s="1"/>
  <c r="N351" i="7"/>
  <c r="P351" i="7" s="1"/>
  <c r="Q351" i="7" s="1"/>
  <c r="H351" i="7"/>
  <c r="J351" i="7" s="1"/>
  <c r="K351" i="7" s="1"/>
  <c r="R350" i="7"/>
  <c r="T350" i="7" s="1"/>
  <c r="U350" i="7" s="1"/>
  <c r="P350" i="7"/>
  <c r="Q350" i="7" s="1"/>
  <c r="N350" i="7"/>
  <c r="H350" i="7"/>
  <c r="J350" i="7" s="1"/>
  <c r="K350" i="7" s="1"/>
  <c r="R349" i="7"/>
  <c r="T349" i="7" s="1"/>
  <c r="U349" i="7" s="1"/>
  <c r="N349" i="7"/>
  <c r="P349" i="7" s="1"/>
  <c r="Q349" i="7" s="1"/>
  <c r="H349" i="7"/>
  <c r="J349" i="7" s="1"/>
  <c r="K349" i="7" s="1"/>
  <c r="R348" i="7"/>
  <c r="T348" i="7" s="1"/>
  <c r="U348" i="7" s="1"/>
  <c r="N348" i="7"/>
  <c r="P348" i="7" s="1"/>
  <c r="Q348" i="7" s="1"/>
  <c r="H348" i="7"/>
  <c r="J348" i="7" s="1"/>
  <c r="K348" i="7" s="1"/>
  <c r="R347" i="7"/>
  <c r="T347" i="7" s="1"/>
  <c r="U347" i="7" s="1"/>
  <c r="N347" i="7"/>
  <c r="P347" i="7" s="1"/>
  <c r="Q347" i="7" s="1"/>
  <c r="H347" i="7"/>
  <c r="J347" i="7" s="1"/>
  <c r="K347" i="7" s="1"/>
  <c r="R346" i="7"/>
  <c r="T346" i="7" s="1"/>
  <c r="U346" i="7" s="1"/>
  <c r="N346" i="7"/>
  <c r="P346" i="7" s="1"/>
  <c r="Q346" i="7" s="1"/>
  <c r="H346" i="7"/>
  <c r="J346" i="7" s="1"/>
  <c r="K346" i="7" s="1"/>
  <c r="R345" i="7"/>
  <c r="T345" i="7" s="1"/>
  <c r="U345" i="7" s="1"/>
  <c r="N345" i="7"/>
  <c r="P345" i="7" s="1"/>
  <c r="Q345" i="7" s="1"/>
  <c r="H345" i="7"/>
  <c r="J345" i="7" s="1"/>
  <c r="K345" i="7" s="1"/>
  <c r="R344" i="7"/>
  <c r="T344" i="7" s="1"/>
  <c r="U344" i="7" s="1"/>
  <c r="N344" i="7"/>
  <c r="P344" i="7" s="1"/>
  <c r="Q344" i="7" s="1"/>
  <c r="H344" i="7"/>
  <c r="J344" i="7" s="1"/>
  <c r="K344" i="7" s="1"/>
  <c r="R343" i="7"/>
  <c r="T343" i="7" s="1"/>
  <c r="U343" i="7" s="1"/>
  <c r="N343" i="7"/>
  <c r="P343" i="7" s="1"/>
  <c r="Q343" i="7" s="1"/>
  <c r="H343" i="7"/>
  <c r="J343" i="7" s="1"/>
  <c r="K343" i="7" s="1"/>
  <c r="R342" i="7"/>
  <c r="T342" i="7" s="1"/>
  <c r="U342" i="7" s="1"/>
  <c r="N342" i="7"/>
  <c r="P342" i="7" s="1"/>
  <c r="Q342" i="7" s="1"/>
  <c r="H342" i="7"/>
  <c r="J342" i="7" s="1"/>
  <c r="K342" i="7" s="1"/>
  <c r="R341" i="7"/>
  <c r="T341" i="7" s="1"/>
  <c r="U341" i="7" s="1"/>
  <c r="N341" i="7"/>
  <c r="P341" i="7" s="1"/>
  <c r="Q341" i="7" s="1"/>
  <c r="H341" i="7"/>
  <c r="J341" i="7" s="1"/>
  <c r="K341" i="7" s="1"/>
  <c r="R340" i="7"/>
  <c r="T340" i="7" s="1"/>
  <c r="U340" i="7" s="1"/>
  <c r="N340" i="7"/>
  <c r="P340" i="7" s="1"/>
  <c r="Q340" i="7" s="1"/>
  <c r="H340" i="7"/>
  <c r="J340" i="7" s="1"/>
  <c r="K340" i="7" s="1"/>
  <c r="R339" i="7"/>
  <c r="T339" i="7" s="1"/>
  <c r="U339" i="7" s="1"/>
  <c r="N339" i="7"/>
  <c r="P339" i="7" s="1"/>
  <c r="Q339" i="7" s="1"/>
  <c r="H339" i="7"/>
  <c r="J339" i="7" s="1"/>
  <c r="K339" i="7" s="1"/>
  <c r="R338" i="7"/>
  <c r="T338" i="7" s="1"/>
  <c r="U338" i="7" s="1"/>
  <c r="N338" i="7"/>
  <c r="P338" i="7" s="1"/>
  <c r="Q338" i="7" s="1"/>
  <c r="H338" i="7"/>
  <c r="J338" i="7" s="1"/>
  <c r="K338" i="7" s="1"/>
  <c r="R337" i="7"/>
  <c r="T337" i="7" s="1"/>
  <c r="U337" i="7" s="1"/>
  <c r="N337" i="7"/>
  <c r="P337" i="7" s="1"/>
  <c r="Q337" i="7" s="1"/>
  <c r="H337" i="7"/>
  <c r="J337" i="7" s="1"/>
  <c r="K337" i="7" s="1"/>
  <c r="R336" i="7"/>
  <c r="T336" i="7" s="1"/>
  <c r="U336" i="7" s="1"/>
  <c r="N336" i="7"/>
  <c r="P336" i="7" s="1"/>
  <c r="Q336" i="7" s="1"/>
  <c r="H336" i="7"/>
  <c r="J336" i="7" s="1"/>
  <c r="K336" i="7" s="1"/>
  <c r="R335" i="7"/>
  <c r="T335" i="7" s="1"/>
  <c r="U335" i="7" s="1"/>
  <c r="N335" i="7"/>
  <c r="P335" i="7" s="1"/>
  <c r="Q335" i="7" s="1"/>
  <c r="H335" i="7"/>
  <c r="J335" i="7" s="1"/>
  <c r="K335" i="7" s="1"/>
  <c r="R334" i="7"/>
  <c r="T334" i="7" s="1"/>
  <c r="U334" i="7" s="1"/>
  <c r="N334" i="7"/>
  <c r="P334" i="7" s="1"/>
  <c r="Q334" i="7" s="1"/>
  <c r="H334" i="7"/>
  <c r="J334" i="7" s="1"/>
  <c r="K334" i="7" s="1"/>
  <c r="R333" i="7"/>
  <c r="T333" i="7" s="1"/>
  <c r="U333" i="7" s="1"/>
  <c r="N333" i="7"/>
  <c r="P333" i="7" s="1"/>
  <c r="Q333" i="7" s="1"/>
  <c r="H333" i="7"/>
  <c r="J333" i="7" s="1"/>
  <c r="K333" i="7" s="1"/>
  <c r="R332" i="7"/>
  <c r="T332" i="7" s="1"/>
  <c r="U332" i="7" s="1"/>
  <c r="N332" i="7"/>
  <c r="P332" i="7" s="1"/>
  <c r="Q332" i="7" s="1"/>
  <c r="H332" i="7"/>
  <c r="J332" i="7" s="1"/>
  <c r="K332" i="7" s="1"/>
  <c r="R331" i="7"/>
  <c r="T331" i="7" s="1"/>
  <c r="U331" i="7" s="1"/>
  <c r="N331" i="7"/>
  <c r="P331" i="7" s="1"/>
  <c r="Q331" i="7" s="1"/>
  <c r="H331" i="7"/>
  <c r="J331" i="7" s="1"/>
  <c r="K331" i="7" s="1"/>
  <c r="R330" i="7"/>
  <c r="T330" i="7" s="1"/>
  <c r="U330" i="7" s="1"/>
  <c r="N330" i="7"/>
  <c r="P330" i="7" s="1"/>
  <c r="Q330" i="7" s="1"/>
  <c r="H330" i="7"/>
  <c r="J330" i="7" s="1"/>
  <c r="K330" i="7" s="1"/>
  <c r="R329" i="7"/>
  <c r="T329" i="7" s="1"/>
  <c r="U329" i="7" s="1"/>
  <c r="N329" i="7"/>
  <c r="P329" i="7" s="1"/>
  <c r="Q329" i="7" s="1"/>
  <c r="H329" i="7"/>
  <c r="J329" i="7" s="1"/>
  <c r="K329" i="7" s="1"/>
  <c r="R328" i="7"/>
  <c r="T328" i="7" s="1"/>
  <c r="U328" i="7" s="1"/>
  <c r="N328" i="7"/>
  <c r="P328" i="7" s="1"/>
  <c r="Q328" i="7" s="1"/>
  <c r="H328" i="7"/>
  <c r="J328" i="7" s="1"/>
  <c r="K328" i="7" s="1"/>
  <c r="R327" i="7"/>
  <c r="T327" i="7" s="1"/>
  <c r="U327" i="7" s="1"/>
  <c r="N327" i="7"/>
  <c r="P327" i="7" s="1"/>
  <c r="Q327" i="7" s="1"/>
  <c r="H327" i="7"/>
  <c r="J327" i="7" s="1"/>
  <c r="K327" i="7" s="1"/>
  <c r="R326" i="7"/>
  <c r="T326" i="7" s="1"/>
  <c r="U326" i="7" s="1"/>
  <c r="N326" i="7"/>
  <c r="P326" i="7" s="1"/>
  <c r="Q326" i="7" s="1"/>
  <c r="H326" i="7"/>
  <c r="J326" i="7" s="1"/>
  <c r="K326" i="7" s="1"/>
  <c r="R325" i="7"/>
  <c r="T325" i="7" s="1"/>
  <c r="U325" i="7" s="1"/>
  <c r="N325" i="7"/>
  <c r="P325" i="7" s="1"/>
  <c r="Q325" i="7" s="1"/>
  <c r="H325" i="7"/>
  <c r="J325" i="7" s="1"/>
  <c r="K325" i="7" s="1"/>
  <c r="R324" i="7"/>
  <c r="T324" i="7" s="1"/>
  <c r="U324" i="7" s="1"/>
  <c r="N324" i="7"/>
  <c r="P324" i="7" s="1"/>
  <c r="Q324" i="7" s="1"/>
  <c r="H324" i="7"/>
  <c r="J324" i="7" s="1"/>
  <c r="K324" i="7" s="1"/>
  <c r="R323" i="7"/>
  <c r="T323" i="7" s="1"/>
  <c r="U323" i="7" s="1"/>
  <c r="N323" i="7"/>
  <c r="P323" i="7" s="1"/>
  <c r="Q323" i="7" s="1"/>
  <c r="H323" i="7"/>
  <c r="J323" i="7" s="1"/>
  <c r="K323" i="7" s="1"/>
  <c r="R322" i="7"/>
  <c r="T322" i="7" s="1"/>
  <c r="U322" i="7" s="1"/>
  <c r="N322" i="7"/>
  <c r="P322" i="7" s="1"/>
  <c r="Q322" i="7" s="1"/>
  <c r="H322" i="7"/>
  <c r="J322" i="7" s="1"/>
  <c r="K322" i="7" s="1"/>
  <c r="R321" i="7"/>
  <c r="T321" i="7" s="1"/>
  <c r="U321" i="7" s="1"/>
  <c r="N321" i="7"/>
  <c r="P321" i="7" s="1"/>
  <c r="Q321" i="7" s="1"/>
  <c r="H321" i="7"/>
  <c r="J321" i="7" s="1"/>
  <c r="K321" i="7" s="1"/>
  <c r="R320" i="7"/>
  <c r="T320" i="7" s="1"/>
  <c r="U320" i="7" s="1"/>
  <c r="N320" i="7"/>
  <c r="P320" i="7" s="1"/>
  <c r="Q320" i="7" s="1"/>
  <c r="H320" i="7"/>
  <c r="J320" i="7" s="1"/>
  <c r="K320" i="7" s="1"/>
  <c r="R319" i="7"/>
  <c r="T319" i="7" s="1"/>
  <c r="U319" i="7" s="1"/>
  <c r="N319" i="7"/>
  <c r="P319" i="7" s="1"/>
  <c r="Q319" i="7" s="1"/>
  <c r="H319" i="7"/>
  <c r="J319" i="7" s="1"/>
  <c r="K319" i="7" s="1"/>
  <c r="R318" i="7"/>
  <c r="T318" i="7" s="1"/>
  <c r="U318" i="7" s="1"/>
  <c r="N318" i="7"/>
  <c r="P318" i="7" s="1"/>
  <c r="Q318" i="7" s="1"/>
  <c r="H318" i="7"/>
  <c r="J318" i="7" s="1"/>
  <c r="K318" i="7" s="1"/>
  <c r="R317" i="7"/>
  <c r="T317" i="7" s="1"/>
  <c r="U317" i="7" s="1"/>
  <c r="N317" i="7"/>
  <c r="P317" i="7" s="1"/>
  <c r="Q317" i="7" s="1"/>
  <c r="H317" i="7"/>
  <c r="J317" i="7" s="1"/>
  <c r="K317" i="7" s="1"/>
  <c r="R316" i="7"/>
  <c r="T316" i="7" s="1"/>
  <c r="U316" i="7" s="1"/>
  <c r="N316" i="7"/>
  <c r="P316" i="7" s="1"/>
  <c r="Q316" i="7" s="1"/>
  <c r="H316" i="7"/>
  <c r="J316" i="7" s="1"/>
  <c r="K316" i="7" s="1"/>
  <c r="R315" i="7"/>
  <c r="T315" i="7" s="1"/>
  <c r="U315" i="7" s="1"/>
  <c r="N315" i="7"/>
  <c r="P315" i="7" s="1"/>
  <c r="Q315" i="7" s="1"/>
  <c r="H315" i="7"/>
  <c r="J315" i="7" s="1"/>
  <c r="K315" i="7" s="1"/>
  <c r="R314" i="7"/>
  <c r="T314" i="7" s="1"/>
  <c r="U314" i="7" s="1"/>
  <c r="N314" i="7"/>
  <c r="P314" i="7" s="1"/>
  <c r="Q314" i="7" s="1"/>
  <c r="H314" i="7"/>
  <c r="J314" i="7" s="1"/>
  <c r="K314" i="7" s="1"/>
  <c r="R313" i="7"/>
  <c r="T313" i="7" s="1"/>
  <c r="U313" i="7" s="1"/>
  <c r="N313" i="7"/>
  <c r="P313" i="7" s="1"/>
  <c r="Q313" i="7" s="1"/>
  <c r="H313" i="7"/>
  <c r="J313" i="7" s="1"/>
  <c r="K313" i="7" s="1"/>
  <c r="R312" i="7"/>
  <c r="T312" i="7" s="1"/>
  <c r="U312" i="7" s="1"/>
  <c r="N312" i="7"/>
  <c r="P312" i="7" s="1"/>
  <c r="Q312" i="7" s="1"/>
  <c r="H312" i="7"/>
  <c r="J312" i="7" s="1"/>
  <c r="K312" i="7" s="1"/>
  <c r="R311" i="7"/>
  <c r="T311" i="7" s="1"/>
  <c r="U311" i="7" s="1"/>
  <c r="N311" i="7"/>
  <c r="P311" i="7" s="1"/>
  <c r="Q311" i="7" s="1"/>
  <c r="H311" i="7"/>
  <c r="J311" i="7" s="1"/>
  <c r="K311" i="7" s="1"/>
  <c r="R310" i="7"/>
  <c r="T310" i="7" s="1"/>
  <c r="U310" i="7" s="1"/>
  <c r="N310" i="7"/>
  <c r="P310" i="7" s="1"/>
  <c r="Q310" i="7" s="1"/>
  <c r="H310" i="7"/>
  <c r="J310" i="7" s="1"/>
  <c r="K310" i="7" s="1"/>
  <c r="R309" i="7"/>
  <c r="T309" i="7" s="1"/>
  <c r="U309" i="7" s="1"/>
  <c r="N309" i="7"/>
  <c r="P309" i="7" s="1"/>
  <c r="Q309" i="7" s="1"/>
  <c r="H309" i="7"/>
  <c r="J309" i="7" s="1"/>
  <c r="K309" i="7" s="1"/>
  <c r="R308" i="7"/>
  <c r="T308" i="7" s="1"/>
  <c r="U308" i="7" s="1"/>
  <c r="N308" i="7"/>
  <c r="P308" i="7" s="1"/>
  <c r="Q308" i="7" s="1"/>
  <c r="H308" i="7"/>
  <c r="J308" i="7" s="1"/>
  <c r="K308" i="7" s="1"/>
  <c r="R307" i="7"/>
  <c r="T307" i="7" s="1"/>
  <c r="U307" i="7" s="1"/>
  <c r="N307" i="7"/>
  <c r="P307" i="7" s="1"/>
  <c r="Q307" i="7" s="1"/>
  <c r="H307" i="7"/>
  <c r="J307" i="7" s="1"/>
  <c r="K307" i="7" s="1"/>
  <c r="R306" i="7"/>
  <c r="T306" i="7" s="1"/>
  <c r="U306" i="7" s="1"/>
  <c r="N306" i="7"/>
  <c r="P306" i="7" s="1"/>
  <c r="Q306" i="7" s="1"/>
  <c r="H306" i="7"/>
  <c r="J306" i="7" s="1"/>
  <c r="K306" i="7" s="1"/>
  <c r="R305" i="7"/>
  <c r="T305" i="7" s="1"/>
  <c r="U305" i="7" s="1"/>
  <c r="N305" i="7"/>
  <c r="P305" i="7" s="1"/>
  <c r="Q305" i="7" s="1"/>
  <c r="H305" i="7"/>
  <c r="J305" i="7" s="1"/>
  <c r="K305" i="7" s="1"/>
  <c r="R304" i="7"/>
  <c r="T304" i="7" s="1"/>
  <c r="U304" i="7" s="1"/>
  <c r="N304" i="7"/>
  <c r="P304" i="7" s="1"/>
  <c r="Q304" i="7" s="1"/>
  <c r="H304" i="7"/>
  <c r="J304" i="7" s="1"/>
  <c r="K304" i="7" s="1"/>
  <c r="R303" i="7"/>
  <c r="T303" i="7" s="1"/>
  <c r="U303" i="7" s="1"/>
  <c r="N303" i="7"/>
  <c r="P303" i="7" s="1"/>
  <c r="Q303" i="7" s="1"/>
  <c r="H303" i="7"/>
  <c r="J303" i="7" s="1"/>
  <c r="K303" i="7" s="1"/>
  <c r="R302" i="7"/>
  <c r="T302" i="7" s="1"/>
  <c r="U302" i="7" s="1"/>
  <c r="N302" i="7"/>
  <c r="P302" i="7" s="1"/>
  <c r="Q302" i="7" s="1"/>
  <c r="H302" i="7"/>
  <c r="J302" i="7" s="1"/>
  <c r="K302" i="7" s="1"/>
  <c r="R301" i="7"/>
  <c r="T301" i="7" s="1"/>
  <c r="U301" i="7" s="1"/>
  <c r="N301" i="7"/>
  <c r="P301" i="7" s="1"/>
  <c r="Q301" i="7" s="1"/>
  <c r="H301" i="7"/>
  <c r="J301" i="7" s="1"/>
  <c r="K301" i="7" s="1"/>
  <c r="R300" i="7"/>
  <c r="T300" i="7" s="1"/>
  <c r="U300" i="7" s="1"/>
  <c r="N300" i="7"/>
  <c r="P300" i="7" s="1"/>
  <c r="Q300" i="7" s="1"/>
  <c r="H300" i="7"/>
  <c r="J300" i="7" s="1"/>
  <c r="K300" i="7" s="1"/>
  <c r="R299" i="7"/>
  <c r="T299" i="7" s="1"/>
  <c r="U299" i="7" s="1"/>
  <c r="N299" i="7"/>
  <c r="P299" i="7" s="1"/>
  <c r="Q299" i="7" s="1"/>
  <c r="H299" i="7"/>
  <c r="J299" i="7" s="1"/>
  <c r="K299" i="7" s="1"/>
  <c r="R298" i="7"/>
  <c r="T298" i="7" s="1"/>
  <c r="U298" i="7" s="1"/>
  <c r="N298" i="7"/>
  <c r="P298" i="7" s="1"/>
  <c r="Q298" i="7" s="1"/>
  <c r="H298" i="7"/>
  <c r="J298" i="7" s="1"/>
  <c r="K298" i="7" s="1"/>
  <c r="R297" i="7"/>
  <c r="T297" i="7" s="1"/>
  <c r="U297" i="7" s="1"/>
  <c r="N297" i="7"/>
  <c r="P297" i="7" s="1"/>
  <c r="Q297" i="7" s="1"/>
  <c r="H297" i="7"/>
  <c r="J297" i="7" s="1"/>
  <c r="K297" i="7" s="1"/>
  <c r="R296" i="7"/>
  <c r="T296" i="7" s="1"/>
  <c r="U296" i="7" s="1"/>
  <c r="N296" i="7"/>
  <c r="P296" i="7" s="1"/>
  <c r="Q296" i="7" s="1"/>
  <c r="H296" i="7"/>
  <c r="J296" i="7" s="1"/>
  <c r="K296" i="7" s="1"/>
  <c r="R295" i="7"/>
  <c r="T295" i="7" s="1"/>
  <c r="U295" i="7" s="1"/>
  <c r="N295" i="7"/>
  <c r="P295" i="7" s="1"/>
  <c r="Q295" i="7" s="1"/>
  <c r="H295" i="7"/>
  <c r="J295" i="7" s="1"/>
  <c r="K295" i="7" s="1"/>
  <c r="R294" i="7"/>
  <c r="T294" i="7" s="1"/>
  <c r="U294" i="7" s="1"/>
  <c r="N294" i="7"/>
  <c r="P294" i="7" s="1"/>
  <c r="Q294" i="7" s="1"/>
  <c r="H294" i="7"/>
  <c r="J294" i="7" s="1"/>
  <c r="K294" i="7" s="1"/>
  <c r="R293" i="7"/>
  <c r="T293" i="7" s="1"/>
  <c r="U293" i="7" s="1"/>
  <c r="N293" i="7"/>
  <c r="P293" i="7" s="1"/>
  <c r="Q293" i="7" s="1"/>
  <c r="H293" i="7"/>
  <c r="J293" i="7" s="1"/>
  <c r="K293" i="7" s="1"/>
  <c r="R292" i="7"/>
  <c r="T292" i="7" s="1"/>
  <c r="U292" i="7" s="1"/>
  <c r="N292" i="7"/>
  <c r="P292" i="7" s="1"/>
  <c r="Q292" i="7" s="1"/>
  <c r="H292" i="7"/>
  <c r="J292" i="7" s="1"/>
  <c r="K292" i="7" s="1"/>
  <c r="R291" i="7"/>
  <c r="T291" i="7" s="1"/>
  <c r="U291" i="7" s="1"/>
  <c r="N291" i="7"/>
  <c r="P291" i="7" s="1"/>
  <c r="Q291" i="7" s="1"/>
  <c r="H291" i="7"/>
  <c r="J291" i="7" s="1"/>
  <c r="K291" i="7" s="1"/>
  <c r="R290" i="7"/>
  <c r="T290" i="7" s="1"/>
  <c r="U290" i="7" s="1"/>
  <c r="N290" i="7"/>
  <c r="P290" i="7" s="1"/>
  <c r="Q290" i="7" s="1"/>
  <c r="H290" i="7"/>
  <c r="J290" i="7" s="1"/>
  <c r="K290" i="7" s="1"/>
  <c r="R289" i="7"/>
  <c r="T289" i="7" s="1"/>
  <c r="U289" i="7" s="1"/>
  <c r="N289" i="7"/>
  <c r="P289" i="7" s="1"/>
  <c r="Q289" i="7" s="1"/>
  <c r="H289" i="7"/>
  <c r="J289" i="7" s="1"/>
  <c r="K289" i="7" s="1"/>
  <c r="R288" i="7"/>
  <c r="T288" i="7" s="1"/>
  <c r="U288" i="7" s="1"/>
  <c r="N288" i="7"/>
  <c r="P288" i="7" s="1"/>
  <c r="Q288" i="7" s="1"/>
  <c r="H288" i="7"/>
  <c r="J288" i="7" s="1"/>
  <c r="K288" i="7" s="1"/>
  <c r="R287" i="7"/>
  <c r="T287" i="7" s="1"/>
  <c r="U287" i="7" s="1"/>
  <c r="N287" i="7"/>
  <c r="P287" i="7" s="1"/>
  <c r="Q287" i="7" s="1"/>
  <c r="H287" i="7"/>
  <c r="J287" i="7" s="1"/>
  <c r="K287" i="7" s="1"/>
  <c r="T286" i="7"/>
  <c r="U286" i="7" s="1"/>
  <c r="R286" i="7"/>
  <c r="N286" i="7"/>
  <c r="P286" i="7" s="1"/>
  <c r="Q286" i="7" s="1"/>
  <c r="H286" i="7"/>
  <c r="J286" i="7" s="1"/>
  <c r="K286" i="7" s="1"/>
  <c r="R285" i="7"/>
  <c r="T285" i="7" s="1"/>
  <c r="U285" i="7" s="1"/>
  <c r="N285" i="7"/>
  <c r="P285" i="7" s="1"/>
  <c r="Q285" i="7" s="1"/>
  <c r="H285" i="7"/>
  <c r="J285" i="7" s="1"/>
  <c r="K285" i="7" s="1"/>
  <c r="R284" i="7"/>
  <c r="T284" i="7" s="1"/>
  <c r="U284" i="7" s="1"/>
  <c r="N284" i="7"/>
  <c r="P284" i="7" s="1"/>
  <c r="Q284" i="7" s="1"/>
  <c r="H284" i="7"/>
  <c r="J284" i="7" s="1"/>
  <c r="K284" i="7" s="1"/>
  <c r="R283" i="7"/>
  <c r="T283" i="7" s="1"/>
  <c r="U283" i="7" s="1"/>
  <c r="N283" i="7"/>
  <c r="P283" i="7" s="1"/>
  <c r="Q283" i="7" s="1"/>
  <c r="H283" i="7"/>
  <c r="J283" i="7" s="1"/>
  <c r="K283" i="7" s="1"/>
  <c r="R282" i="7"/>
  <c r="T282" i="7" s="1"/>
  <c r="U282" i="7" s="1"/>
  <c r="N282" i="7"/>
  <c r="P282" i="7" s="1"/>
  <c r="Q282" i="7" s="1"/>
  <c r="H282" i="7"/>
  <c r="J282" i="7" s="1"/>
  <c r="K282" i="7" s="1"/>
  <c r="R281" i="7"/>
  <c r="T281" i="7" s="1"/>
  <c r="U281" i="7" s="1"/>
  <c r="N281" i="7"/>
  <c r="P281" i="7" s="1"/>
  <c r="Q281" i="7" s="1"/>
  <c r="H281" i="7"/>
  <c r="J281" i="7" s="1"/>
  <c r="K281" i="7" s="1"/>
  <c r="R280" i="7"/>
  <c r="T280" i="7" s="1"/>
  <c r="U280" i="7" s="1"/>
  <c r="N280" i="7"/>
  <c r="P280" i="7" s="1"/>
  <c r="Q280" i="7" s="1"/>
  <c r="H280" i="7"/>
  <c r="J280" i="7" s="1"/>
  <c r="K280" i="7" s="1"/>
  <c r="R279" i="7"/>
  <c r="T279" i="7" s="1"/>
  <c r="U279" i="7" s="1"/>
  <c r="N279" i="7"/>
  <c r="P279" i="7" s="1"/>
  <c r="Q279" i="7" s="1"/>
  <c r="H279" i="7"/>
  <c r="J279" i="7" s="1"/>
  <c r="K279" i="7" s="1"/>
  <c r="R278" i="7"/>
  <c r="T278" i="7" s="1"/>
  <c r="U278" i="7" s="1"/>
  <c r="N278" i="7"/>
  <c r="P278" i="7" s="1"/>
  <c r="Q278" i="7" s="1"/>
  <c r="H278" i="7"/>
  <c r="J278" i="7" s="1"/>
  <c r="K278" i="7" s="1"/>
  <c r="R277" i="7"/>
  <c r="T277" i="7" s="1"/>
  <c r="U277" i="7" s="1"/>
  <c r="N277" i="7"/>
  <c r="P277" i="7" s="1"/>
  <c r="Q277" i="7" s="1"/>
  <c r="H277" i="7"/>
  <c r="J277" i="7" s="1"/>
  <c r="K277" i="7" s="1"/>
  <c r="R276" i="7"/>
  <c r="T276" i="7" s="1"/>
  <c r="U276" i="7" s="1"/>
  <c r="N276" i="7"/>
  <c r="P276" i="7" s="1"/>
  <c r="Q276" i="7" s="1"/>
  <c r="H276" i="7"/>
  <c r="J276" i="7" s="1"/>
  <c r="K276" i="7" s="1"/>
  <c r="T275" i="7"/>
  <c r="U275" i="7" s="1"/>
  <c r="R275" i="7"/>
  <c r="N275" i="7"/>
  <c r="P275" i="7" s="1"/>
  <c r="Q275" i="7" s="1"/>
  <c r="H275" i="7"/>
  <c r="J275" i="7" s="1"/>
  <c r="K275" i="7" s="1"/>
  <c r="R274" i="7"/>
  <c r="T274" i="7" s="1"/>
  <c r="U274" i="7" s="1"/>
  <c r="N274" i="7"/>
  <c r="P274" i="7" s="1"/>
  <c r="Q274" i="7" s="1"/>
  <c r="H274" i="7"/>
  <c r="J274" i="7" s="1"/>
  <c r="K274" i="7" s="1"/>
  <c r="R273" i="7"/>
  <c r="T273" i="7" s="1"/>
  <c r="U273" i="7" s="1"/>
  <c r="N273" i="7"/>
  <c r="P273" i="7" s="1"/>
  <c r="Q273" i="7" s="1"/>
  <c r="H273" i="7"/>
  <c r="J273" i="7" s="1"/>
  <c r="K273" i="7" s="1"/>
  <c r="R272" i="7"/>
  <c r="T272" i="7" s="1"/>
  <c r="U272" i="7" s="1"/>
  <c r="N272" i="7"/>
  <c r="P272" i="7" s="1"/>
  <c r="Q272" i="7" s="1"/>
  <c r="H272" i="7"/>
  <c r="J272" i="7" s="1"/>
  <c r="K272" i="7" s="1"/>
  <c r="R271" i="7"/>
  <c r="T271" i="7" s="1"/>
  <c r="U271" i="7" s="1"/>
  <c r="N271" i="7"/>
  <c r="P271" i="7" s="1"/>
  <c r="Q271" i="7" s="1"/>
  <c r="H271" i="7"/>
  <c r="J271" i="7" s="1"/>
  <c r="K271" i="7" s="1"/>
  <c r="R270" i="7"/>
  <c r="T270" i="7" s="1"/>
  <c r="U270" i="7" s="1"/>
  <c r="N270" i="7"/>
  <c r="P270" i="7" s="1"/>
  <c r="Q270" i="7" s="1"/>
  <c r="H270" i="7"/>
  <c r="J270" i="7" s="1"/>
  <c r="K270" i="7" s="1"/>
  <c r="R269" i="7"/>
  <c r="T269" i="7" s="1"/>
  <c r="U269" i="7" s="1"/>
  <c r="N269" i="7"/>
  <c r="P269" i="7" s="1"/>
  <c r="Q269" i="7" s="1"/>
  <c r="H269" i="7"/>
  <c r="J269" i="7" s="1"/>
  <c r="K269" i="7" s="1"/>
  <c r="R268" i="7"/>
  <c r="T268" i="7" s="1"/>
  <c r="U268" i="7" s="1"/>
  <c r="N268" i="7"/>
  <c r="P268" i="7" s="1"/>
  <c r="Q268" i="7" s="1"/>
  <c r="H268" i="7"/>
  <c r="J268" i="7" s="1"/>
  <c r="K268" i="7" s="1"/>
  <c r="R267" i="7"/>
  <c r="T267" i="7" s="1"/>
  <c r="U267" i="7" s="1"/>
  <c r="N267" i="7"/>
  <c r="P267" i="7" s="1"/>
  <c r="Q267" i="7" s="1"/>
  <c r="H267" i="7"/>
  <c r="J267" i="7" s="1"/>
  <c r="K267" i="7" s="1"/>
  <c r="R266" i="7"/>
  <c r="T266" i="7" s="1"/>
  <c r="U266" i="7" s="1"/>
  <c r="N266" i="7"/>
  <c r="P266" i="7" s="1"/>
  <c r="Q266" i="7" s="1"/>
  <c r="H266" i="7"/>
  <c r="J266" i="7" s="1"/>
  <c r="K266" i="7" s="1"/>
  <c r="R265" i="7"/>
  <c r="T265" i="7" s="1"/>
  <c r="U265" i="7" s="1"/>
  <c r="N265" i="7"/>
  <c r="P265" i="7" s="1"/>
  <c r="Q265" i="7" s="1"/>
  <c r="J265" i="7"/>
  <c r="K265" i="7" s="1"/>
  <c r="H265" i="7"/>
  <c r="R264" i="7"/>
  <c r="T264" i="7" s="1"/>
  <c r="U264" i="7" s="1"/>
  <c r="N264" i="7"/>
  <c r="P264" i="7" s="1"/>
  <c r="Q264" i="7" s="1"/>
  <c r="J264" i="7"/>
  <c r="K264" i="7" s="1"/>
  <c r="H264" i="7"/>
  <c r="R263" i="7"/>
  <c r="T263" i="7" s="1"/>
  <c r="U263" i="7" s="1"/>
  <c r="N263" i="7"/>
  <c r="P263" i="7" s="1"/>
  <c r="Q263" i="7" s="1"/>
  <c r="H263" i="7"/>
  <c r="J263" i="7" s="1"/>
  <c r="K263" i="7" s="1"/>
  <c r="R262" i="7"/>
  <c r="T262" i="7" s="1"/>
  <c r="U262" i="7" s="1"/>
  <c r="N262" i="7"/>
  <c r="P262" i="7" s="1"/>
  <c r="Q262" i="7" s="1"/>
  <c r="H262" i="7"/>
  <c r="J262" i="7" s="1"/>
  <c r="K262" i="7" s="1"/>
  <c r="R261" i="7"/>
  <c r="T261" i="7" s="1"/>
  <c r="U261" i="7" s="1"/>
  <c r="N261" i="7"/>
  <c r="P261" i="7" s="1"/>
  <c r="Q261" i="7" s="1"/>
  <c r="H261" i="7"/>
  <c r="J261" i="7" s="1"/>
  <c r="K261" i="7" s="1"/>
  <c r="R260" i="7"/>
  <c r="T260" i="7" s="1"/>
  <c r="U260" i="7" s="1"/>
  <c r="N260" i="7"/>
  <c r="P260" i="7" s="1"/>
  <c r="Q260" i="7" s="1"/>
  <c r="H260" i="7"/>
  <c r="J260" i="7" s="1"/>
  <c r="K260" i="7" s="1"/>
  <c r="R259" i="7"/>
  <c r="T259" i="7" s="1"/>
  <c r="U259" i="7" s="1"/>
  <c r="N259" i="7"/>
  <c r="P259" i="7" s="1"/>
  <c r="Q259" i="7" s="1"/>
  <c r="H259" i="7"/>
  <c r="J259" i="7" s="1"/>
  <c r="K259" i="7" s="1"/>
  <c r="R258" i="7"/>
  <c r="T258" i="7" s="1"/>
  <c r="U258" i="7" s="1"/>
  <c r="N258" i="7"/>
  <c r="P258" i="7" s="1"/>
  <c r="Q258" i="7" s="1"/>
  <c r="H258" i="7"/>
  <c r="J258" i="7" s="1"/>
  <c r="K258" i="7" s="1"/>
  <c r="R257" i="7"/>
  <c r="T257" i="7" s="1"/>
  <c r="U257" i="7" s="1"/>
  <c r="N257" i="7"/>
  <c r="P257" i="7" s="1"/>
  <c r="Q257" i="7" s="1"/>
  <c r="H257" i="7"/>
  <c r="J257" i="7" s="1"/>
  <c r="K257" i="7" s="1"/>
  <c r="R256" i="7"/>
  <c r="T256" i="7" s="1"/>
  <c r="U256" i="7" s="1"/>
  <c r="N256" i="7"/>
  <c r="P256" i="7" s="1"/>
  <c r="Q256" i="7" s="1"/>
  <c r="H256" i="7"/>
  <c r="J256" i="7" s="1"/>
  <c r="K256" i="7" s="1"/>
  <c r="R255" i="7"/>
  <c r="T255" i="7" s="1"/>
  <c r="U255" i="7" s="1"/>
  <c r="N255" i="7"/>
  <c r="P255" i="7" s="1"/>
  <c r="Q255" i="7" s="1"/>
  <c r="H255" i="7"/>
  <c r="J255" i="7" s="1"/>
  <c r="K255" i="7" s="1"/>
  <c r="T254" i="7"/>
  <c r="U254" i="7" s="1"/>
  <c r="R254" i="7"/>
  <c r="N254" i="7"/>
  <c r="P254" i="7" s="1"/>
  <c r="Q254" i="7" s="1"/>
  <c r="H254" i="7"/>
  <c r="J254" i="7" s="1"/>
  <c r="K254" i="7" s="1"/>
  <c r="R253" i="7"/>
  <c r="T253" i="7" s="1"/>
  <c r="U253" i="7" s="1"/>
  <c r="N253" i="7"/>
  <c r="P253" i="7" s="1"/>
  <c r="Q253" i="7" s="1"/>
  <c r="H253" i="7"/>
  <c r="J253" i="7" s="1"/>
  <c r="K253" i="7" s="1"/>
  <c r="R252" i="7"/>
  <c r="T252" i="7" s="1"/>
  <c r="U252" i="7" s="1"/>
  <c r="N252" i="7"/>
  <c r="P252" i="7" s="1"/>
  <c r="Q252" i="7" s="1"/>
  <c r="H252" i="7"/>
  <c r="J252" i="7" s="1"/>
  <c r="K252" i="7" s="1"/>
  <c r="R251" i="7"/>
  <c r="T251" i="7" s="1"/>
  <c r="U251" i="7" s="1"/>
  <c r="N251" i="7"/>
  <c r="P251" i="7" s="1"/>
  <c r="Q251" i="7" s="1"/>
  <c r="H251" i="7"/>
  <c r="J251" i="7" s="1"/>
  <c r="K251" i="7" s="1"/>
  <c r="R250" i="7"/>
  <c r="T250" i="7" s="1"/>
  <c r="U250" i="7" s="1"/>
  <c r="N250" i="7"/>
  <c r="P250" i="7" s="1"/>
  <c r="Q250" i="7" s="1"/>
  <c r="H250" i="7"/>
  <c r="J250" i="7" s="1"/>
  <c r="K250" i="7" s="1"/>
  <c r="R249" i="7"/>
  <c r="T249" i="7" s="1"/>
  <c r="U249" i="7" s="1"/>
  <c r="N249" i="7"/>
  <c r="P249" i="7" s="1"/>
  <c r="Q249" i="7" s="1"/>
  <c r="H249" i="7"/>
  <c r="J249" i="7" s="1"/>
  <c r="K249" i="7" s="1"/>
  <c r="R248" i="7"/>
  <c r="T248" i="7" s="1"/>
  <c r="U248" i="7" s="1"/>
  <c r="N248" i="7"/>
  <c r="P248" i="7" s="1"/>
  <c r="Q248" i="7" s="1"/>
  <c r="H248" i="7"/>
  <c r="J248" i="7" s="1"/>
  <c r="K248" i="7" s="1"/>
  <c r="R247" i="7"/>
  <c r="T247" i="7" s="1"/>
  <c r="U247" i="7" s="1"/>
  <c r="N247" i="7"/>
  <c r="P247" i="7" s="1"/>
  <c r="Q247" i="7" s="1"/>
  <c r="H247" i="7"/>
  <c r="J247" i="7" s="1"/>
  <c r="K247" i="7" s="1"/>
  <c r="R246" i="7"/>
  <c r="T246" i="7" s="1"/>
  <c r="U246" i="7" s="1"/>
  <c r="N246" i="7"/>
  <c r="P246" i="7" s="1"/>
  <c r="Q246" i="7" s="1"/>
  <c r="H246" i="7"/>
  <c r="J246" i="7" s="1"/>
  <c r="K246" i="7" s="1"/>
  <c r="R245" i="7"/>
  <c r="T245" i="7" s="1"/>
  <c r="U245" i="7" s="1"/>
  <c r="N245" i="7"/>
  <c r="P245" i="7" s="1"/>
  <c r="Q245" i="7" s="1"/>
  <c r="H245" i="7"/>
  <c r="J245" i="7" s="1"/>
  <c r="K245" i="7" s="1"/>
  <c r="R244" i="7"/>
  <c r="T244" i="7" s="1"/>
  <c r="U244" i="7" s="1"/>
  <c r="N244" i="7"/>
  <c r="P244" i="7" s="1"/>
  <c r="Q244" i="7" s="1"/>
  <c r="H244" i="7"/>
  <c r="J244" i="7" s="1"/>
  <c r="K244" i="7" s="1"/>
  <c r="T243" i="7"/>
  <c r="U243" i="7" s="1"/>
  <c r="R243" i="7"/>
  <c r="N243" i="7"/>
  <c r="P243" i="7" s="1"/>
  <c r="Q243" i="7" s="1"/>
  <c r="H243" i="7"/>
  <c r="J243" i="7" s="1"/>
  <c r="K243" i="7" s="1"/>
  <c r="R242" i="7"/>
  <c r="T242" i="7" s="1"/>
  <c r="U242" i="7" s="1"/>
  <c r="N242" i="7"/>
  <c r="P242" i="7" s="1"/>
  <c r="Q242" i="7" s="1"/>
  <c r="H242" i="7"/>
  <c r="J242" i="7" s="1"/>
  <c r="K242" i="7" s="1"/>
  <c r="R241" i="7"/>
  <c r="T241" i="7" s="1"/>
  <c r="U241" i="7" s="1"/>
  <c r="N241" i="7"/>
  <c r="P241" i="7" s="1"/>
  <c r="Q241" i="7" s="1"/>
  <c r="H241" i="7"/>
  <c r="J241" i="7" s="1"/>
  <c r="K241" i="7" s="1"/>
  <c r="R240" i="7"/>
  <c r="T240" i="7" s="1"/>
  <c r="U240" i="7" s="1"/>
  <c r="N240" i="7"/>
  <c r="P240" i="7" s="1"/>
  <c r="Q240" i="7" s="1"/>
  <c r="H240" i="7"/>
  <c r="J240" i="7" s="1"/>
  <c r="K240" i="7" s="1"/>
  <c r="R239" i="7"/>
  <c r="T239" i="7" s="1"/>
  <c r="U239" i="7" s="1"/>
  <c r="N239" i="7"/>
  <c r="P239" i="7" s="1"/>
  <c r="Q239" i="7" s="1"/>
  <c r="H239" i="7"/>
  <c r="J239" i="7" s="1"/>
  <c r="K239" i="7" s="1"/>
  <c r="R238" i="7"/>
  <c r="T238" i="7" s="1"/>
  <c r="U238" i="7" s="1"/>
  <c r="N238" i="7"/>
  <c r="P238" i="7" s="1"/>
  <c r="Q238" i="7" s="1"/>
  <c r="H238" i="7"/>
  <c r="J238" i="7" s="1"/>
  <c r="K238" i="7" s="1"/>
  <c r="R237" i="7"/>
  <c r="T237" i="7" s="1"/>
  <c r="U237" i="7" s="1"/>
  <c r="N237" i="7"/>
  <c r="P237" i="7" s="1"/>
  <c r="Q237" i="7" s="1"/>
  <c r="H237" i="7"/>
  <c r="J237" i="7" s="1"/>
  <c r="K237" i="7" s="1"/>
  <c r="R236" i="7"/>
  <c r="T236" i="7" s="1"/>
  <c r="U236" i="7" s="1"/>
  <c r="N236" i="7"/>
  <c r="P236" i="7" s="1"/>
  <c r="Q236" i="7" s="1"/>
  <c r="H236" i="7"/>
  <c r="J236" i="7" s="1"/>
  <c r="K236" i="7" s="1"/>
  <c r="R235" i="7"/>
  <c r="T235" i="7" s="1"/>
  <c r="U235" i="7" s="1"/>
  <c r="N235" i="7"/>
  <c r="P235" i="7" s="1"/>
  <c r="Q235" i="7" s="1"/>
  <c r="H235" i="7"/>
  <c r="J235" i="7" s="1"/>
  <c r="K235" i="7" s="1"/>
  <c r="R234" i="7"/>
  <c r="T234" i="7" s="1"/>
  <c r="U234" i="7" s="1"/>
  <c r="N234" i="7"/>
  <c r="P234" i="7" s="1"/>
  <c r="Q234" i="7" s="1"/>
  <c r="H234" i="7"/>
  <c r="J234" i="7" s="1"/>
  <c r="K234" i="7" s="1"/>
  <c r="R233" i="7"/>
  <c r="T233" i="7" s="1"/>
  <c r="U233" i="7" s="1"/>
  <c r="N233" i="7"/>
  <c r="P233" i="7" s="1"/>
  <c r="Q233" i="7" s="1"/>
  <c r="J233" i="7"/>
  <c r="K233" i="7" s="1"/>
  <c r="H233" i="7"/>
  <c r="R232" i="7"/>
  <c r="T232" i="7" s="1"/>
  <c r="U232" i="7" s="1"/>
  <c r="N232" i="7"/>
  <c r="P232" i="7" s="1"/>
  <c r="Q232" i="7" s="1"/>
  <c r="J232" i="7"/>
  <c r="K232" i="7" s="1"/>
  <c r="H232" i="7"/>
  <c r="R231" i="7"/>
  <c r="T231" i="7" s="1"/>
  <c r="U231" i="7" s="1"/>
  <c r="N231" i="7"/>
  <c r="P231" i="7" s="1"/>
  <c r="Q231" i="7" s="1"/>
  <c r="H231" i="7"/>
  <c r="J231" i="7" s="1"/>
  <c r="K231" i="7" s="1"/>
  <c r="R230" i="7"/>
  <c r="T230" i="7" s="1"/>
  <c r="U230" i="7" s="1"/>
  <c r="N230" i="7"/>
  <c r="P230" i="7" s="1"/>
  <c r="Q230" i="7" s="1"/>
  <c r="H230" i="7"/>
  <c r="J230" i="7" s="1"/>
  <c r="K230" i="7" s="1"/>
  <c r="R229" i="7"/>
  <c r="T229" i="7" s="1"/>
  <c r="U229" i="7" s="1"/>
  <c r="N229" i="7"/>
  <c r="P229" i="7" s="1"/>
  <c r="Q229" i="7" s="1"/>
  <c r="H229" i="7"/>
  <c r="J229" i="7" s="1"/>
  <c r="K229" i="7" s="1"/>
  <c r="R228" i="7"/>
  <c r="T228" i="7" s="1"/>
  <c r="U228" i="7" s="1"/>
  <c r="N228" i="7"/>
  <c r="P228" i="7" s="1"/>
  <c r="Q228" i="7" s="1"/>
  <c r="H228" i="7"/>
  <c r="J228" i="7" s="1"/>
  <c r="K228" i="7" s="1"/>
  <c r="R227" i="7"/>
  <c r="T227" i="7" s="1"/>
  <c r="U227" i="7" s="1"/>
  <c r="N227" i="7"/>
  <c r="P227" i="7" s="1"/>
  <c r="Q227" i="7" s="1"/>
  <c r="H227" i="7"/>
  <c r="J227" i="7" s="1"/>
  <c r="K227" i="7" s="1"/>
  <c r="R226" i="7"/>
  <c r="T226" i="7" s="1"/>
  <c r="U226" i="7" s="1"/>
  <c r="N226" i="7"/>
  <c r="P226" i="7" s="1"/>
  <c r="Q226" i="7" s="1"/>
  <c r="H226" i="7"/>
  <c r="J226" i="7" s="1"/>
  <c r="K226" i="7" s="1"/>
  <c r="R225" i="7"/>
  <c r="T225" i="7" s="1"/>
  <c r="U225" i="7" s="1"/>
  <c r="N225" i="7"/>
  <c r="P225" i="7" s="1"/>
  <c r="Q225" i="7" s="1"/>
  <c r="H225" i="7"/>
  <c r="J225" i="7" s="1"/>
  <c r="K225" i="7" s="1"/>
  <c r="R224" i="7"/>
  <c r="T224" i="7" s="1"/>
  <c r="U224" i="7" s="1"/>
  <c r="N224" i="7"/>
  <c r="P224" i="7" s="1"/>
  <c r="Q224" i="7" s="1"/>
  <c r="H224" i="7"/>
  <c r="J224" i="7" s="1"/>
  <c r="K224" i="7" s="1"/>
  <c r="R223" i="7"/>
  <c r="T223" i="7" s="1"/>
  <c r="U223" i="7" s="1"/>
  <c r="N223" i="7"/>
  <c r="P223" i="7" s="1"/>
  <c r="Q223" i="7" s="1"/>
  <c r="H223" i="7"/>
  <c r="J223" i="7" s="1"/>
  <c r="K223" i="7" s="1"/>
  <c r="R222" i="7"/>
  <c r="T222" i="7" s="1"/>
  <c r="U222" i="7" s="1"/>
  <c r="N222" i="7"/>
  <c r="P222" i="7" s="1"/>
  <c r="Q222" i="7" s="1"/>
  <c r="H222" i="7"/>
  <c r="J222" i="7" s="1"/>
  <c r="K222" i="7" s="1"/>
  <c r="R221" i="7"/>
  <c r="T221" i="7" s="1"/>
  <c r="U221" i="7" s="1"/>
  <c r="N221" i="7"/>
  <c r="P221" i="7" s="1"/>
  <c r="Q221" i="7" s="1"/>
  <c r="H221" i="7"/>
  <c r="J221" i="7" s="1"/>
  <c r="K221" i="7" s="1"/>
  <c r="R220" i="7"/>
  <c r="T220" i="7" s="1"/>
  <c r="U220" i="7" s="1"/>
  <c r="N220" i="7"/>
  <c r="P220" i="7" s="1"/>
  <c r="Q220" i="7" s="1"/>
  <c r="H220" i="7"/>
  <c r="J220" i="7" s="1"/>
  <c r="K220" i="7" s="1"/>
  <c r="R219" i="7"/>
  <c r="T219" i="7" s="1"/>
  <c r="U219" i="7" s="1"/>
  <c r="N219" i="7"/>
  <c r="P219" i="7" s="1"/>
  <c r="Q219" i="7" s="1"/>
  <c r="H219" i="7"/>
  <c r="J219" i="7" s="1"/>
  <c r="K219" i="7" s="1"/>
  <c r="R218" i="7"/>
  <c r="T218" i="7" s="1"/>
  <c r="U218" i="7" s="1"/>
  <c r="N218" i="7"/>
  <c r="P218" i="7" s="1"/>
  <c r="Q218" i="7" s="1"/>
  <c r="H218" i="7"/>
  <c r="J218" i="7" s="1"/>
  <c r="K218" i="7" s="1"/>
  <c r="R217" i="7"/>
  <c r="T217" i="7" s="1"/>
  <c r="U217" i="7" s="1"/>
  <c r="N217" i="7"/>
  <c r="P217" i="7" s="1"/>
  <c r="Q217" i="7" s="1"/>
  <c r="H217" i="7"/>
  <c r="J217" i="7" s="1"/>
  <c r="K217" i="7" s="1"/>
  <c r="R216" i="7"/>
  <c r="T216" i="7" s="1"/>
  <c r="U216" i="7" s="1"/>
  <c r="N216" i="7"/>
  <c r="P216" i="7" s="1"/>
  <c r="Q216" i="7" s="1"/>
  <c r="H216" i="7"/>
  <c r="J216" i="7" s="1"/>
  <c r="K216" i="7" s="1"/>
  <c r="R215" i="7"/>
  <c r="T215" i="7" s="1"/>
  <c r="U215" i="7" s="1"/>
  <c r="N215" i="7"/>
  <c r="P215" i="7" s="1"/>
  <c r="Q215" i="7" s="1"/>
  <c r="H215" i="7"/>
  <c r="J215" i="7" s="1"/>
  <c r="K215" i="7" s="1"/>
  <c r="R214" i="7"/>
  <c r="T214" i="7" s="1"/>
  <c r="U214" i="7" s="1"/>
  <c r="N214" i="7"/>
  <c r="P214" i="7" s="1"/>
  <c r="Q214" i="7" s="1"/>
  <c r="H214" i="7"/>
  <c r="J214" i="7" s="1"/>
  <c r="K214" i="7" s="1"/>
  <c r="R213" i="7"/>
  <c r="T213" i="7" s="1"/>
  <c r="U213" i="7" s="1"/>
  <c r="N213" i="7"/>
  <c r="P213" i="7" s="1"/>
  <c r="Q213" i="7" s="1"/>
  <c r="H213" i="7"/>
  <c r="J213" i="7" s="1"/>
  <c r="K213" i="7" s="1"/>
  <c r="R212" i="7"/>
  <c r="T212" i="7" s="1"/>
  <c r="U212" i="7" s="1"/>
  <c r="N212" i="7"/>
  <c r="P212" i="7" s="1"/>
  <c r="Q212" i="7" s="1"/>
  <c r="H212" i="7"/>
  <c r="J212" i="7" s="1"/>
  <c r="K212" i="7" s="1"/>
  <c r="R211" i="7"/>
  <c r="T211" i="7" s="1"/>
  <c r="U211" i="7" s="1"/>
  <c r="N211" i="7"/>
  <c r="P211" i="7" s="1"/>
  <c r="Q211" i="7" s="1"/>
  <c r="H211" i="7"/>
  <c r="J211" i="7" s="1"/>
  <c r="K211" i="7" s="1"/>
  <c r="R210" i="7"/>
  <c r="T210" i="7" s="1"/>
  <c r="U210" i="7" s="1"/>
  <c r="N210" i="7"/>
  <c r="P210" i="7" s="1"/>
  <c r="Q210" i="7" s="1"/>
  <c r="H210" i="7"/>
  <c r="J210" i="7" s="1"/>
  <c r="K210" i="7" s="1"/>
  <c r="R209" i="7"/>
  <c r="T209" i="7" s="1"/>
  <c r="U209" i="7" s="1"/>
  <c r="N209" i="7"/>
  <c r="P209" i="7" s="1"/>
  <c r="Q209" i="7" s="1"/>
  <c r="H209" i="7"/>
  <c r="J209" i="7" s="1"/>
  <c r="K209" i="7" s="1"/>
  <c r="R208" i="7"/>
  <c r="T208" i="7" s="1"/>
  <c r="U208" i="7" s="1"/>
  <c r="N208" i="7"/>
  <c r="P208" i="7" s="1"/>
  <c r="Q208" i="7" s="1"/>
  <c r="H208" i="7"/>
  <c r="J208" i="7" s="1"/>
  <c r="K208" i="7" s="1"/>
  <c r="R207" i="7"/>
  <c r="T207" i="7" s="1"/>
  <c r="U207" i="7" s="1"/>
  <c r="N207" i="7"/>
  <c r="P207" i="7" s="1"/>
  <c r="Q207" i="7" s="1"/>
  <c r="H207" i="7"/>
  <c r="J207" i="7" s="1"/>
  <c r="K207" i="7" s="1"/>
  <c r="R206" i="7"/>
  <c r="T206" i="7" s="1"/>
  <c r="U206" i="7" s="1"/>
  <c r="N206" i="7"/>
  <c r="P206" i="7" s="1"/>
  <c r="Q206" i="7" s="1"/>
  <c r="H206" i="7"/>
  <c r="J206" i="7" s="1"/>
  <c r="K206" i="7" s="1"/>
  <c r="R205" i="7"/>
  <c r="T205" i="7" s="1"/>
  <c r="U205" i="7" s="1"/>
  <c r="N205" i="7"/>
  <c r="P205" i="7" s="1"/>
  <c r="Q205" i="7" s="1"/>
  <c r="H205" i="7"/>
  <c r="J205" i="7" s="1"/>
  <c r="K205" i="7" s="1"/>
  <c r="R204" i="7"/>
  <c r="T204" i="7" s="1"/>
  <c r="U204" i="7" s="1"/>
  <c r="N204" i="7"/>
  <c r="P204" i="7" s="1"/>
  <c r="Q204" i="7" s="1"/>
  <c r="H204" i="7"/>
  <c r="J204" i="7" s="1"/>
  <c r="K204" i="7" s="1"/>
  <c r="R203" i="7"/>
  <c r="T203" i="7" s="1"/>
  <c r="U203" i="7" s="1"/>
  <c r="N203" i="7"/>
  <c r="P203" i="7" s="1"/>
  <c r="Q203" i="7" s="1"/>
  <c r="H203" i="7"/>
  <c r="J203" i="7" s="1"/>
  <c r="K203" i="7" s="1"/>
  <c r="R202" i="7"/>
  <c r="T202" i="7" s="1"/>
  <c r="U202" i="7" s="1"/>
  <c r="P202" i="7"/>
  <c r="Q202" i="7" s="1"/>
  <c r="N202" i="7"/>
  <c r="H202" i="7"/>
  <c r="J202" i="7" s="1"/>
  <c r="K202" i="7" s="1"/>
  <c r="R201" i="7"/>
  <c r="T201" i="7" s="1"/>
  <c r="U201" i="7" s="1"/>
  <c r="N201" i="7"/>
  <c r="P201" i="7" s="1"/>
  <c r="Q201" i="7" s="1"/>
  <c r="H201" i="7"/>
  <c r="J201" i="7" s="1"/>
  <c r="K201" i="7" s="1"/>
  <c r="R200" i="7"/>
  <c r="T200" i="7" s="1"/>
  <c r="U200" i="7" s="1"/>
  <c r="N200" i="7"/>
  <c r="P200" i="7" s="1"/>
  <c r="Q200" i="7" s="1"/>
  <c r="H200" i="7"/>
  <c r="J200" i="7" s="1"/>
  <c r="K200" i="7" s="1"/>
  <c r="R199" i="7"/>
  <c r="T199" i="7" s="1"/>
  <c r="U199" i="7" s="1"/>
  <c r="P199" i="7"/>
  <c r="Q199" i="7" s="1"/>
  <c r="N199" i="7"/>
  <c r="H199" i="7"/>
  <c r="J199" i="7" s="1"/>
  <c r="K199" i="7" s="1"/>
  <c r="R198" i="7"/>
  <c r="T198" i="7" s="1"/>
  <c r="U198" i="7" s="1"/>
  <c r="N198" i="7"/>
  <c r="P198" i="7" s="1"/>
  <c r="Q198" i="7" s="1"/>
  <c r="H198" i="7"/>
  <c r="J198" i="7" s="1"/>
  <c r="K198" i="7" s="1"/>
  <c r="R197" i="7"/>
  <c r="T197" i="7" s="1"/>
  <c r="U197" i="7" s="1"/>
  <c r="N197" i="7"/>
  <c r="P197" i="7" s="1"/>
  <c r="Q197" i="7" s="1"/>
  <c r="H197" i="7"/>
  <c r="J197" i="7" s="1"/>
  <c r="K197" i="7" s="1"/>
  <c r="R196" i="7"/>
  <c r="T196" i="7" s="1"/>
  <c r="U196" i="7" s="1"/>
  <c r="N196" i="7"/>
  <c r="P196" i="7" s="1"/>
  <c r="Q196" i="7" s="1"/>
  <c r="H196" i="7"/>
  <c r="J196" i="7" s="1"/>
  <c r="K196" i="7" s="1"/>
  <c r="T195" i="7"/>
  <c r="U195" i="7" s="1"/>
  <c r="R195" i="7"/>
  <c r="N195" i="7"/>
  <c r="P195" i="7" s="1"/>
  <c r="Q195" i="7" s="1"/>
  <c r="H195" i="7"/>
  <c r="J195" i="7" s="1"/>
  <c r="K195" i="7" s="1"/>
  <c r="R194" i="7"/>
  <c r="T194" i="7" s="1"/>
  <c r="U194" i="7" s="1"/>
  <c r="N194" i="7"/>
  <c r="P194" i="7" s="1"/>
  <c r="Q194" i="7" s="1"/>
  <c r="H194" i="7"/>
  <c r="J194" i="7" s="1"/>
  <c r="K194" i="7" s="1"/>
  <c r="R193" i="7"/>
  <c r="T193" i="7" s="1"/>
  <c r="U193" i="7" s="1"/>
  <c r="N193" i="7"/>
  <c r="P193" i="7" s="1"/>
  <c r="Q193" i="7" s="1"/>
  <c r="H193" i="7"/>
  <c r="J193" i="7" s="1"/>
  <c r="K193" i="7" s="1"/>
  <c r="R192" i="7"/>
  <c r="T192" i="7" s="1"/>
  <c r="U192" i="7" s="1"/>
  <c r="N192" i="7"/>
  <c r="P192" i="7" s="1"/>
  <c r="Q192" i="7" s="1"/>
  <c r="H192" i="7"/>
  <c r="J192" i="7" s="1"/>
  <c r="K192" i="7" s="1"/>
  <c r="R191" i="7"/>
  <c r="T191" i="7" s="1"/>
  <c r="U191" i="7" s="1"/>
  <c r="N191" i="7"/>
  <c r="P191" i="7" s="1"/>
  <c r="Q191" i="7" s="1"/>
  <c r="H191" i="7"/>
  <c r="J191" i="7" s="1"/>
  <c r="K191" i="7" s="1"/>
  <c r="R190" i="7"/>
  <c r="T190" i="7" s="1"/>
  <c r="U190" i="7" s="1"/>
  <c r="N190" i="7"/>
  <c r="P190" i="7" s="1"/>
  <c r="Q190" i="7" s="1"/>
  <c r="H190" i="7"/>
  <c r="J190" i="7" s="1"/>
  <c r="K190" i="7" s="1"/>
  <c r="R189" i="7"/>
  <c r="T189" i="7" s="1"/>
  <c r="U189" i="7" s="1"/>
  <c r="N189" i="7"/>
  <c r="P189" i="7" s="1"/>
  <c r="Q189" i="7" s="1"/>
  <c r="H189" i="7"/>
  <c r="J189" i="7" s="1"/>
  <c r="K189" i="7" s="1"/>
  <c r="R188" i="7"/>
  <c r="T188" i="7" s="1"/>
  <c r="U188" i="7" s="1"/>
  <c r="N188" i="7"/>
  <c r="P188" i="7" s="1"/>
  <c r="Q188" i="7" s="1"/>
  <c r="H188" i="7"/>
  <c r="J188" i="7" s="1"/>
  <c r="K188" i="7" s="1"/>
  <c r="R187" i="7"/>
  <c r="T187" i="7" s="1"/>
  <c r="U187" i="7" s="1"/>
  <c r="N187" i="7"/>
  <c r="P187" i="7" s="1"/>
  <c r="Q187" i="7" s="1"/>
  <c r="H187" i="7"/>
  <c r="J187" i="7" s="1"/>
  <c r="K187" i="7" s="1"/>
  <c r="R186" i="7"/>
  <c r="T186" i="7" s="1"/>
  <c r="U186" i="7" s="1"/>
  <c r="N186" i="7"/>
  <c r="P186" i="7" s="1"/>
  <c r="Q186" i="7" s="1"/>
  <c r="H186" i="7"/>
  <c r="J186" i="7" s="1"/>
  <c r="K186" i="7" s="1"/>
  <c r="R185" i="7"/>
  <c r="T185" i="7" s="1"/>
  <c r="U185" i="7" s="1"/>
  <c r="N185" i="7"/>
  <c r="P185" i="7" s="1"/>
  <c r="Q185" i="7" s="1"/>
  <c r="H185" i="7"/>
  <c r="J185" i="7" s="1"/>
  <c r="K185" i="7" s="1"/>
  <c r="R184" i="7"/>
  <c r="T184" i="7" s="1"/>
  <c r="U184" i="7" s="1"/>
  <c r="N184" i="7"/>
  <c r="P184" i="7" s="1"/>
  <c r="Q184" i="7" s="1"/>
  <c r="H184" i="7"/>
  <c r="J184" i="7" s="1"/>
  <c r="K184" i="7" s="1"/>
  <c r="R183" i="7"/>
  <c r="T183" i="7" s="1"/>
  <c r="U183" i="7" s="1"/>
  <c r="N183" i="7"/>
  <c r="P183" i="7" s="1"/>
  <c r="Q183" i="7" s="1"/>
  <c r="H183" i="7"/>
  <c r="J183" i="7" s="1"/>
  <c r="K183" i="7" s="1"/>
  <c r="R182" i="7"/>
  <c r="T182" i="7" s="1"/>
  <c r="U182" i="7" s="1"/>
  <c r="N182" i="7"/>
  <c r="P182" i="7" s="1"/>
  <c r="Q182" i="7" s="1"/>
  <c r="H182" i="7"/>
  <c r="J182" i="7" s="1"/>
  <c r="K182" i="7" s="1"/>
  <c r="R181" i="7"/>
  <c r="T181" i="7" s="1"/>
  <c r="U181" i="7" s="1"/>
  <c r="N181" i="7"/>
  <c r="P181" i="7" s="1"/>
  <c r="Q181" i="7" s="1"/>
  <c r="H181" i="7"/>
  <c r="J181" i="7" s="1"/>
  <c r="K181" i="7" s="1"/>
  <c r="R180" i="7"/>
  <c r="T180" i="7" s="1"/>
  <c r="U180" i="7" s="1"/>
  <c r="N180" i="7"/>
  <c r="P180" i="7" s="1"/>
  <c r="Q180" i="7" s="1"/>
  <c r="H180" i="7"/>
  <c r="J180" i="7" s="1"/>
  <c r="K180" i="7" s="1"/>
  <c r="R179" i="7"/>
  <c r="T179" i="7" s="1"/>
  <c r="U179" i="7" s="1"/>
  <c r="N179" i="7"/>
  <c r="P179" i="7" s="1"/>
  <c r="Q179" i="7" s="1"/>
  <c r="H179" i="7"/>
  <c r="J179" i="7" s="1"/>
  <c r="K179" i="7" s="1"/>
  <c r="R178" i="7"/>
  <c r="T178" i="7" s="1"/>
  <c r="U178" i="7" s="1"/>
  <c r="N178" i="7"/>
  <c r="P178" i="7" s="1"/>
  <c r="Q178" i="7" s="1"/>
  <c r="H178" i="7"/>
  <c r="J178" i="7" s="1"/>
  <c r="K178" i="7" s="1"/>
  <c r="R177" i="7"/>
  <c r="T177" i="7" s="1"/>
  <c r="U177" i="7" s="1"/>
  <c r="N177" i="7"/>
  <c r="P177" i="7" s="1"/>
  <c r="Q177" i="7" s="1"/>
  <c r="H177" i="7"/>
  <c r="J177" i="7" s="1"/>
  <c r="K177" i="7" s="1"/>
  <c r="R176" i="7"/>
  <c r="T176" i="7" s="1"/>
  <c r="U176" i="7" s="1"/>
  <c r="N176" i="7"/>
  <c r="P176" i="7" s="1"/>
  <c r="Q176" i="7" s="1"/>
  <c r="H176" i="7"/>
  <c r="J176" i="7" s="1"/>
  <c r="K176" i="7" s="1"/>
  <c r="R175" i="7"/>
  <c r="T175" i="7" s="1"/>
  <c r="U175" i="7" s="1"/>
  <c r="N175" i="7"/>
  <c r="P175" i="7" s="1"/>
  <c r="Q175" i="7" s="1"/>
  <c r="H175" i="7"/>
  <c r="J175" i="7" s="1"/>
  <c r="K175" i="7" s="1"/>
  <c r="R174" i="7"/>
  <c r="T174" i="7" s="1"/>
  <c r="U174" i="7" s="1"/>
  <c r="N174" i="7"/>
  <c r="P174" i="7" s="1"/>
  <c r="Q174" i="7" s="1"/>
  <c r="H174" i="7"/>
  <c r="J174" i="7" s="1"/>
  <c r="K174" i="7" s="1"/>
  <c r="R173" i="7"/>
  <c r="T173" i="7" s="1"/>
  <c r="U173" i="7" s="1"/>
  <c r="N173" i="7"/>
  <c r="P173" i="7" s="1"/>
  <c r="Q173" i="7" s="1"/>
  <c r="H173" i="7"/>
  <c r="J173" i="7" s="1"/>
  <c r="K173" i="7" s="1"/>
  <c r="R172" i="7"/>
  <c r="T172" i="7" s="1"/>
  <c r="U172" i="7" s="1"/>
  <c r="N172" i="7"/>
  <c r="P172" i="7" s="1"/>
  <c r="Q172" i="7" s="1"/>
  <c r="H172" i="7"/>
  <c r="J172" i="7" s="1"/>
  <c r="K172" i="7" s="1"/>
  <c r="R171" i="7"/>
  <c r="T171" i="7" s="1"/>
  <c r="U171" i="7" s="1"/>
  <c r="N171" i="7"/>
  <c r="P171" i="7" s="1"/>
  <c r="Q171" i="7" s="1"/>
  <c r="H171" i="7"/>
  <c r="J171" i="7" s="1"/>
  <c r="K171" i="7" s="1"/>
  <c r="R170" i="7"/>
  <c r="T170" i="7" s="1"/>
  <c r="U170" i="7" s="1"/>
  <c r="N170" i="7"/>
  <c r="P170" i="7" s="1"/>
  <c r="Q170" i="7" s="1"/>
  <c r="H170" i="7"/>
  <c r="J170" i="7" s="1"/>
  <c r="K170" i="7" s="1"/>
  <c r="R169" i="7"/>
  <c r="T169" i="7" s="1"/>
  <c r="U169" i="7" s="1"/>
  <c r="N169" i="7"/>
  <c r="P169" i="7" s="1"/>
  <c r="Q169" i="7" s="1"/>
  <c r="H169" i="7"/>
  <c r="J169" i="7" s="1"/>
  <c r="K169" i="7" s="1"/>
  <c r="R168" i="7"/>
  <c r="T168" i="7" s="1"/>
  <c r="U168" i="7" s="1"/>
  <c r="N168" i="7"/>
  <c r="P168" i="7" s="1"/>
  <c r="Q168" i="7" s="1"/>
  <c r="H168" i="7"/>
  <c r="J168" i="7" s="1"/>
  <c r="K168" i="7" s="1"/>
  <c r="R167" i="7"/>
  <c r="T167" i="7" s="1"/>
  <c r="U167" i="7" s="1"/>
  <c r="N167" i="7"/>
  <c r="P167" i="7" s="1"/>
  <c r="Q167" i="7" s="1"/>
  <c r="H167" i="7"/>
  <c r="J167" i="7" s="1"/>
  <c r="K167" i="7" s="1"/>
  <c r="R166" i="7"/>
  <c r="T166" i="7" s="1"/>
  <c r="U166" i="7" s="1"/>
  <c r="N166" i="7"/>
  <c r="P166" i="7" s="1"/>
  <c r="Q166" i="7" s="1"/>
  <c r="H166" i="7"/>
  <c r="J166" i="7" s="1"/>
  <c r="K166" i="7" s="1"/>
  <c r="R165" i="7"/>
  <c r="T165" i="7" s="1"/>
  <c r="U165" i="7" s="1"/>
  <c r="N165" i="7"/>
  <c r="P165" i="7" s="1"/>
  <c r="Q165" i="7" s="1"/>
  <c r="H165" i="7"/>
  <c r="J165" i="7" s="1"/>
  <c r="K165" i="7" s="1"/>
  <c r="R164" i="7"/>
  <c r="T164" i="7" s="1"/>
  <c r="U164" i="7" s="1"/>
  <c r="N164" i="7"/>
  <c r="P164" i="7" s="1"/>
  <c r="Q164" i="7" s="1"/>
  <c r="H164" i="7"/>
  <c r="J164" i="7" s="1"/>
  <c r="K164" i="7" s="1"/>
  <c r="R163" i="7"/>
  <c r="T163" i="7" s="1"/>
  <c r="U163" i="7" s="1"/>
  <c r="N163" i="7"/>
  <c r="P163" i="7" s="1"/>
  <c r="Q163" i="7" s="1"/>
  <c r="H163" i="7"/>
  <c r="J163" i="7" s="1"/>
  <c r="K163" i="7" s="1"/>
  <c r="R162" i="7"/>
  <c r="T162" i="7" s="1"/>
  <c r="U162" i="7" s="1"/>
  <c r="N162" i="7"/>
  <c r="P162" i="7" s="1"/>
  <c r="Q162" i="7" s="1"/>
  <c r="H162" i="7"/>
  <c r="J162" i="7" s="1"/>
  <c r="K162" i="7" s="1"/>
  <c r="R161" i="7"/>
  <c r="T161" i="7" s="1"/>
  <c r="U161" i="7" s="1"/>
  <c r="N161" i="7"/>
  <c r="P161" i="7" s="1"/>
  <c r="Q161" i="7" s="1"/>
  <c r="H161" i="7"/>
  <c r="J161" i="7" s="1"/>
  <c r="K161" i="7" s="1"/>
  <c r="R160" i="7"/>
  <c r="T160" i="7" s="1"/>
  <c r="U160" i="7" s="1"/>
  <c r="N160" i="7"/>
  <c r="P160" i="7" s="1"/>
  <c r="Q160" i="7" s="1"/>
  <c r="H160" i="7"/>
  <c r="J160" i="7" s="1"/>
  <c r="K160" i="7" s="1"/>
  <c r="R159" i="7"/>
  <c r="T159" i="7" s="1"/>
  <c r="U159" i="7" s="1"/>
  <c r="N159" i="7"/>
  <c r="P159" i="7" s="1"/>
  <c r="Q159" i="7" s="1"/>
  <c r="H159" i="7"/>
  <c r="J159" i="7" s="1"/>
  <c r="K159" i="7" s="1"/>
  <c r="R158" i="7"/>
  <c r="T158" i="7" s="1"/>
  <c r="U158" i="7" s="1"/>
  <c r="N158" i="7"/>
  <c r="P158" i="7" s="1"/>
  <c r="Q158" i="7" s="1"/>
  <c r="H158" i="7"/>
  <c r="J158" i="7" s="1"/>
  <c r="K158" i="7" s="1"/>
  <c r="R157" i="7"/>
  <c r="T157" i="7" s="1"/>
  <c r="U157" i="7" s="1"/>
  <c r="N157" i="7"/>
  <c r="P157" i="7" s="1"/>
  <c r="Q157" i="7" s="1"/>
  <c r="J157" i="7"/>
  <c r="K157" i="7" s="1"/>
  <c r="H157" i="7"/>
  <c r="R156" i="7"/>
  <c r="T156" i="7" s="1"/>
  <c r="U156" i="7" s="1"/>
  <c r="N156" i="7"/>
  <c r="P156" i="7" s="1"/>
  <c r="Q156" i="7" s="1"/>
  <c r="J156" i="7"/>
  <c r="K156" i="7" s="1"/>
  <c r="H156" i="7"/>
  <c r="R155" i="7"/>
  <c r="T155" i="7" s="1"/>
  <c r="U155" i="7" s="1"/>
  <c r="N155" i="7"/>
  <c r="P155" i="7" s="1"/>
  <c r="Q155" i="7" s="1"/>
  <c r="H155" i="7"/>
  <c r="J155" i="7" s="1"/>
  <c r="K155" i="7" s="1"/>
  <c r="R154" i="7"/>
  <c r="T154" i="7" s="1"/>
  <c r="U154" i="7" s="1"/>
  <c r="N154" i="7"/>
  <c r="P154" i="7" s="1"/>
  <c r="Q154" i="7" s="1"/>
  <c r="H154" i="7"/>
  <c r="J154" i="7" s="1"/>
  <c r="K154" i="7" s="1"/>
  <c r="R153" i="7"/>
  <c r="T153" i="7" s="1"/>
  <c r="U153" i="7" s="1"/>
  <c r="N153" i="7"/>
  <c r="P153" i="7" s="1"/>
  <c r="Q153" i="7" s="1"/>
  <c r="J153" i="7"/>
  <c r="K153" i="7" s="1"/>
  <c r="H153" i="7"/>
  <c r="R152" i="7"/>
  <c r="T152" i="7" s="1"/>
  <c r="U152" i="7" s="1"/>
  <c r="N152" i="7"/>
  <c r="P152" i="7" s="1"/>
  <c r="Q152" i="7" s="1"/>
  <c r="J152" i="7"/>
  <c r="K152" i="7" s="1"/>
  <c r="H152" i="7"/>
  <c r="R151" i="7"/>
  <c r="T151" i="7" s="1"/>
  <c r="U151" i="7" s="1"/>
  <c r="N151" i="7"/>
  <c r="P151" i="7" s="1"/>
  <c r="Q151" i="7" s="1"/>
  <c r="H151" i="7"/>
  <c r="J151" i="7" s="1"/>
  <c r="K151" i="7" s="1"/>
  <c r="R150" i="7"/>
  <c r="T150" i="7" s="1"/>
  <c r="U150" i="7" s="1"/>
  <c r="N150" i="7"/>
  <c r="P150" i="7" s="1"/>
  <c r="Q150" i="7" s="1"/>
  <c r="H150" i="7"/>
  <c r="J150" i="7" s="1"/>
  <c r="K150" i="7" s="1"/>
  <c r="R149" i="7"/>
  <c r="T149" i="7" s="1"/>
  <c r="U149" i="7" s="1"/>
  <c r="N149" i="7"/>
  <c r="P149" i="7" s="1"/>
  <c r="Q149" i="7" s="1"/>
  <c r="H149" i="7"/>
  <c r="J149" i="7" s="1"/>
  <c r="K149" i="7" s="1"/>
  <c r="R148" i="7"/>
  <c r="T148" i="7" s="1"/>
  <c r="U148" i="7" s="1"/>
  <c r="N148" i="7"/>
  <c r="P148" i="7" s="1"/>
  <c r="Q148" i="7" s="1"/>
  <c r="H148" i="7"/>
  <c r="J148" i="7" s="1"/>
  <c r="K148" i="7" s="1"/>
  <c r="R147" i="7"/>
  <c r="T147" i="7" s="1"/>
  <c r="U147" i="7" s="1"/>
  <c r="N147" i="7"/>
  <c r="P147" i="7" s="1"/>
  <c r="Q147" i="7" s="1"/>
  <c r="H147" i="7"/>
  <c r="J147" i="7" s="1"/>
  <c r="K147" i="7" s="1"/>
  <c r="R146" i="7"/>
  <c r="T146" i="7" s="1"/>
  <c r="U146" i="7" s="1"/>
  <c r="N146" i="7"/>
  <c r="P146" i="7" s="1"/>
  <c r="Q146" i="7" s="1"/>
  <c r="H146" i="7"/>
  <c r="J146" i="7" s="1"/>
  <c r="K146" i="7" s="1"/>
  <c r="R145" i="7"/>
  <c r="T145" i="7" s="1"/>
  <c r="U145" i="7" s="1"/>
  <c r="N145" i="7"/>
  <c r="P145" i="7" s="1"/>
  <c r="Q145" i="7" s="1"/>
  <c r="H145" i="7"/>
  <c r="J145" i="7" s="1"/>
  <c r="K145" i="7" s="1"/>
  <c r="R144" i="7"/>
  <c r="T144" i="7" s="1"/>
  <c r="U144" i="7" s="1"/>
  <c r="N144" i="7"/>
  <c r="P144" i="7" s="1"/>
  <c r="Q144" i="7" s="1"/>
  <c r="H144" i="7"/>
  <c r="J144" i="7" s="1"/>
  <c r="K144" i="7" s="1"/>
  <c r="R143" i="7"/>
  <c r="T143" i="7" s="1"/>
  <c r="U143" i="7" s="1"/>
  <c r="N143" i="7"/>
  <c r="P143" i="7" s="1"/>
  <c r="Q143" i="7" s="1"/>
  <c r="H143" i="7"/>
  <c r="J143" i="7" s="1"/>
  <c r="K143" i="7" s="1"/>
  <c r="R142" i="7"/>
  <c r="T142" i="7" s="1"/>
  <c r="U142" i="7" s="1"/>
  <c r="N142" i="7"/>
  <c r="P142" i="7" s="1"/>
  <c r="Q142" i="7" s="1"/>
  <c r="H142" i="7"/>
  <c r="J142" i="7" s="1"/>
  <c r="K142" i="7" s="1"/>
  <c r="R141" i="7"/>
  <c r="T141" i="7" s="1"/>
  <c r="U141" i="7" s="1"/>
  <c r="N141" i="7"/>
  <c r="P141" i="7" s="1"/>
  <c r="Q141" i="7" s="1"/>
  <c r="H141" i="7"/>
  <c r="J141" i="7" s="1"/>
  <c r="K141" i="7" s="1"/>
  <c r="T140" i="7"/>
  <c r="U140" i="7" s="1"/>
  <c r="R140" i="7"/>
  <c r="N140" i="7"/>
  <c r="P140" i="7" s="1"/>
  <c r="Q140" i="7" s="1"/>
  <c r="H140" i="7"/>
  <c r="J140" i="7" s="1"/>
  <c r="K140" i="7" s="1"/>
  <c r="R139" i="7"/>
  <c r="T139" i="7" s="1"/>
  <c r="U139" i="7" s="1"/>
  <c r="N139" i="7"/>
  <c r="P139" i="7" s="1"/>
  <c r="Q139" i="7" s="1"/>
  <c r="H139" i="7"/>
  <c r="J139" i="7" s="1"/>
  <c r="K139" i="7" s="1"/>
  <c r="R138" i="7"/>
  <c r="T138" i="7" s="1"/>
  <c r="U138" i="7" s="1"/>
  <c r="P138" i="7"/>
  <c r="Q138" i="7" s="1"/>
  <c r="N138" i="7"/>
  <c r="H138" i="7"/>
  <c r="J138" i="7" s="1"/>
  <c r="K138" i="7" s="1"/>
  <c r="R137" i="7"/>
  <c r="T137" i="7" s="1"/>
  <c r="U137" i="7" s="1"/>
  <c r="N137" i="7"/>
  <c r="P137" i="7" s="1"/>
  <c r="Q137" i="7" s="1"/>
  <c r="H137" i="7"/>
  <c r="J137" i="7" s="1"/>
  <c r="K137" i="7" s="1"/>
  <c r="R136" i="7"/>
  <c r="T136" i="7" s="1"/>
  <c r="U136" i="7" s="1"/>
  <c r="N136" i="7"/>
  <c r="P136" i="7" s="1"/>
  <c r="Q136" i="7" s="1"/>
  <c r="H136" i="7"/>
  <c r="J136" i="7" s="1"/>
  <c r="K136" i="7" s="1"/>
  <c r="R135" i="7"/>
  <c r="T135" i="7" s="1"/>
  <c r="U135" i="7" s="1"/>
  <c r="N135" i="7"/>
  <c r="P135" i="7" s="1"/>
  <c r="Q135" i="7" s="1"/>
  <c r="H135" i="7"/>
  <c r="J135" i="7" s="1"/>
  <c r="K135" i="7" s="1"/>
  <c r="R134" i="7"/>
  <c r="T134" i="7" s="1"/>
  <c r="U134" i="7" s="1"/>
  <c r="N134" i="7"/>
  <c r="P134" i="7" s="1"/>
  <c r="Q134" i="7" s="1"/>
  <c r="H134" i="7"/>
  <c r="J134" i="7" s="1"/>
  <c r="K134" i="7" s="1"/>
  <c r="R133" i="7"/>
  <c r="T133" i="7" s="1"/>
  <c r="U133" i="7" s="1"/>
  <c r="N133" i="7"/>
  <c r="P133" i="7" s="1"/>
  <c r="Q133" i="7" s="1"/>
  <c r="H133" i="7"/>
  <c r="J133" i="7" s="1"/>
  <c r="K133" i="7" s="1"/>
  <c r="R132" i="7"/>
  <c r="T132" i="7" s="1"/>
  <c r="U132" i="7" s="1"/>
  <c r="N132" i="7"/>
  <c r="P132" i="7" s="1"/>
  <c r="Q132" i="7" s="1"/>
  <c r="H132" i="7"/>
  <c r="J132" i="7" s="1"/>
  <c r="K132" i="7" s="1"/>
  <c r="R131" i="7"/>
  <c r="T131" i="7" s="1"/>
  <c r="U131" i="7" s="1"/>
  <c r="N131" i="7"/>
  <c r="P131" i="7" s="1"/>
  <c r="Q131" i="7" s="1"/>
  <c r="H131" i="7"/>
  <c r="J131" i="7" s="1"/>
  <c r="K131" i="7" s="1"/>
  <c r="R130" i="7"/>
  <c r="T130" i="7" s="1"/>
  <c r="U130" i="7" s="1"/>
  <c r="N130" i="7"/>
  <c r="P130" i="7" s="1"/>
  <c r="Q130" i="7" s="1"/>
  <c r="H130" i="7"/>
  <c r="J130" i="7" s="1"/>
  <c r="K130" i="7" s="1"/>
  <c r="R129" i="7"/>
  <c r="T129" i="7" s="1"/>
  <c r="U129" i="7" s="1"/>
  <c r="N129" i="7"/>
  <c r="P129" i="7" s="1"/>
  <c r="Q129" i="7" s="1"/>
  <c r="H129" i="7"/>
  <c r="J129" i="7" s="1"/>
  <c r="K129" i="7" s="1"/>
  <c r="R128" i="7"/>
  <c r="T128" i="7" s="1"/>
  <c r="U128" i="7" s="1"/>
  <c r="N128" i="7"/>
  <c r="P128" i="7" s="1"/>
  <c r="Q128" i="7" s="1"/>
  <c r="H128" i="7"/>
  <c r="J128" i="7" s="1"/>
  <c r="K128" i="7" s="1"/>
  <c r="R127" i="7"/>
  <c r="T127" i="7" s="1"/>
  <c r="U127" i="7" s="1"/>
  <c r="N127" i="7"/>
  <c r="P127" i="7" s="1"/>
  <c r="Q127" i="7" s="1"/>
  <c r="H127" i="7"/>
  <c r="J127" i="7" s="1"/>
  <c r="K127" i="7" s="1"/>
  <c r="R126" i="7"/>
  <c r="T126" i="7" s="1"/>
  <c r="U126" i="7" s="1"/>
  <c r="N126" i="7"/>
  <c r="P126" i="7" s="1"/>
  <c r="Q126" i="7" s="1"/>
  <c r="H126" i="7"/>
  <c r="J126" i="7" s="1"/>
  <c r="K126" i="7" s="1"/>
  <c r="R125" i="7"/>
  <c r="T125" i="7" s="1"/>
  <c r="U125" i="7" s="1"/>
  <c r="N125" i="7"/>
  <c r="P125" i="7" s="1"/>
  <c r="Q125" i="7" s="1"/>
  <c r="H125" i="7"/>
  <c r="J125" i="7" s="1"/>
  <c r="K125" i="7" s="1"/>
  <c r="R124" i="7"/>
  <c r="T124" i="7" s="1"/>
  <c r="U124" i="7" s="1"/>
  <c r="N124" i="7"/>
  <c r="P124" i="7" s="1"/>
  <c r="Q124" i="7" s="1"/>
  <c r="H124" i="7"/>
  <c r="J124" i="7" s="1"/>
  <c r="K124" i="7" s="1"/>
  <c r="R123" i="7"/>
  <c r="T123" i="7" s="1"/>
  <c r="U123" i="7" s="1"/>
  <c r="N123" i="7"/>
  <c r="P123" i="7" s="1"/>
  <c r="Q123" i="7" s="1"/>
  <c r="H123" i="7"/>
  <c r="J123" i="7" s="1"/>
  <c r="K123" i="7" s="1"/>
  <c r="R122" i="7"/>
  <c r="T122" i="7" s="1"/>
  <c r="U122" i="7" s="1"/>
  <c r="N122" i="7"/>
  <c r="P122" i="7" s="1"/>
  <c r="Q122" i="7" s="1"/>
  <c r="H122" i="7"/>
  <c r="J122" i="7" s="1"/>
  <c r="K122" i="7" s="1"/>
  <c r="R121" i="7"/>
  <c r="T121" i="7" s="1"/>
  <c r="U121" i="7" s="1"/>
  <c r="N121" i="7"/>
  <c r="P121" i="7" s="1"/>
  <c r="Q121" i="7" s="1"/>
  <c r="H121" i="7"/>
  <c r="J121" i="7" s="1"/>
  <c r="K121" i="7" s="1"/>
  <c r="R120" i="7"/>
  <c r="T120" i="7" s="1"/>
  <c r="U120" i="7" s="1"/>
  <c r="N120" i="7"/>
  <c r="P120" i="7" s="1"/>
  <c r="Q120" i="7" s="1"/>
  <c r="H120" i="7"/>
  <c r="J120" i="7" s="1"/>
  <c r="K120" i="7" s="1"/>
  <c r="R119" i="7"/>
  <c r="T119" i="7" s="1"/>
  <c r="U119" i="7" s="1"/>
  <c r="N119" i="7"/>
  <c r="P119" i="7" s="1"/>
  <c r="Q119" i="7" s="1"/>
  <c r="H119" i="7"/>
  <c r="J119" i="7" s="1"/>
  <c r="K119" i="7" s="1"/>
  <c r="R118" i="7"/>
  <c r="T118" i="7" s="1"/>
  <c r="U118" i="7" s="1"/>
  <c r="N118" i="7"/>
  <c r="P118" i="7" s="1"/>
  <c r="Q118" i="7" s="1"/>
  <c r="H118" i="7"/>
  <c r="J118" i="7" s="1"/>
  <c r="K118" i="7" s="1"/>
  <c r="R117" i="7"/>
  <c r="T117" i="7" s="1"/>
  <c r="U117" i="7" s="1"/>
  <c r="N117" i="7"/>
  <c r="P117" i="7" s="1"/>
  <c r="Q117" i="7" s="1"/>
  <c r="H117" i="7"/>
  <c r="J117" i="7" s="1"/>
  <c r="K117" i="7" s="1"/>
  <c r="R116" i="7"/>
  <c r="T116" i="7" s="1"/>
  <c r="U116" i="7" s="1"/>
  <c r="N116" i="7"/>
  <c r="P116" i="7" s="1"/>
  <c r="Q116" i="7" s="1"/>
  <c r="H116" i="7"/>
  <c r="J116" i="7" s="1"/>
  <c r="K116" i="7" s="1"/>
  <c r="R115" i="7"/>
  <c r="T115" i="7" s="1"/>
  <c r="U115" i="7" s="1"/>
  <c r="N115" i="7"/>
  <c r="P115" i="7" s="1"/>
  <c r="Q115" i="7" s="1"/>
  <c r="H115" i="7"/>
  <c r="J115" i="7" s="1"/>
  <c r="K115" i="7" s="1"/>
  <c r="R114" i="7"/>
  <c r="T114" i="7" s="1"/>
  <c r="U114" i="7" s="1"/>
  <c r="N114" i="7"/>
  <c r="P114" i="7" s="1"/>
  <c r="Q114" i="7" s="1"/>
  <c r="H114" i="7"/>
  <c r="J114" i="7" s="1"/>
  <c r="K114" i="7" s="1"/>
  <c r="R113" i="7"/>
  <c r="T113" i="7" s="1"/>
  <c r="U113" i="7" s="1"/>
  <c r="N113" i="7"/>
  <c r="P113" i="7" s="1"/>
  <c r="Q113" i="7" s="1"/>
  <c r="J113" i="7"/>
  <c r="K113" i="7" s="1"/>
  <c r="H113" i="7"/>
  <c r="R112" i="7"/>
  <c r="T112" i="7" s="1"/>
  <c r="U112" i="7" s="1"/>
  <c r="N112" i="7"/>
  <c r="P112" i="7" s="1"/>
  <c r="Q112" i="7" s="1"/>
  <c r="H112" i="7"/>
  <c r="J112" i="7" s="1"/>
  <c r="K112" i="7" s="1"/>
  <c r="R111" i="7"/>
  <c r="T111" i="7" s="1"/>
  <c r="U111" i="7" s="1"/>
  <c r="N111" i="7"/>
  <c r="P111" i="7" s="1"/>
  <c r="Q111" i="7" s="1"/>
  <c r="J111" i="7"/>
  <c r="K111" i="7" s="1"/>
  <c r="H111" i="7"/>
  <c r="R110" i="7"/>
  <c r="T110" i="7" s="1"/>
  <c r="U110" i="7" s="1"/>
  <c r="N110" i="7"/>
  <c r="P110" i="7" s="1"/>
  <c r="Q110" i="7" s="1"/>
  <c r="H110" i="7"/>
  <c r="J110" i="7" s="1"/>
  <c r="K110" i="7" s="1"/>
  <c r="R109" i="7"/>
  <c r="T109" i="7" s="1"/>
  <c r="U109" i="7" s="1"/>
  <c r="N109" i="7"/>
  <c r="P109" i="7" s="1"/>
  <c r="Q109" i="7" s="1"/>
  <c r="H109" i="7"/>
  <c r="J109" i="7" s="1"/>
  <c r="K109" i="7" s="1"/>
  <c r="R108" i="7"/>
  <c r="T108" i="7" s="1"/>
  <c r="U108" i="7" s="1"/>
  <c r="P108" i="7"/>
  <c r="Q108" i="7" s="1"/>
  <c r="N108" i="7"/>
  <c r="H108" i="7"/>
  <c r="J108" i="7" s="1"/>
  <c r="K108" i="7" s="1"/>
  <c r="R107" i="7"/>
  <c r="T107" i="7" s="1"/>
  <c r="U107" i="7" s="1"/>
  <c r="N107" i="7"/>
  <c r="P107" i="7" s="1"/>
  <c r="Q107" i="7" s="1"/>
  <c r="H107" i="7"/>
  <c r="J107" i="7" s="1"/>
  <c r="K107" i="7" s="1"/>
  <c r="R106" i="7"/>
  <c r="T106" i="7" s="1"/>
  <c r="U106" i="7" s="1"/>
  <c r="N106" i="7"/>
  <c r="P106" i="7" s="1"/>
  <c r="Q106" i="7" s="1"/>
  <c r="H106" i="7"/>
  <c r="J106" i="7" s="1"/>
  <c r="K106" i="7" s="1"/>
  <c r="R105" i="7"/>
  <c r="T105" i="7" s="1"/>
  <c r="U105" i="7" s="1"/>
  <c r="N105" i="7"/>
  <c r="P105" i="7" s="1"/>
  <c r="Q105" i="7" s="1"/>
  <c r="H105" i="7"/>
  <c r="J105" i="7" s="1"/>
  <c r="K105" i="7" s="1"/>
  <c r="R104" i="7"/>
  <c r="T104" i="7" s="1"/>
  <c r="U104" i="7" s="1"/>
  <c r="N104" i="7"/>
  <c r="P104" i="7" s="1"/>
  <c r="Q104" i="7" s="1"/>
  <c r="H104" i="7"/>
  <c r="J104" i="7" s="1"/>
  <c r="K104" i="7" s="1"/>
  <c r="R103" i="7"/>
  <c r="T103" i="7" s="1"/>
  <c r="U103" i="7" s="1"/>
  <c r="N103" i="7"/>
  <c r="P103" i="7" s="1"/>
  <c r="Q103" i="7" s="1"/>
  <c r="H103" i="7"/>
  <c r="J103" i="7" s="1"/>
  <c r="K103" i="7" s="1"/>
  <c r="R102" i="7"/>
  <c r="T102" i="7" s="1"/>
  <c r="U102" i="7" s="1"/>
  <c r="N102" i="7"/>
  <c r="P102" i="7" s="1"/>
  <c r="Q102" i="7" s="1"/>
  <c r="H102" i="7"/>
  <c r="J102" i="7" s="1"/>
  <c r="K102" i="7" s="1"/>
  <c r="R101" i="7"/>
  <c r="T101" i="7" s="1"/>
  <c r="U101" i="7" s="1"/>
  <c r="N101" i="7"/>
  <c r="P101" i="7" s="1"/>
  <c r="Q101" i="7" s="1"/>
  <c r="H101" i="7"/>
  <c r="J101" i="7" s="1"/>
  <c r="K101" i="7" s="1"/>
  <c r="R100" i="7"/>
  <c r="T100" i="7" s="1"/>
  <c r="U100" i="7" s="1"/>
  <c r="N100" i="7"/>
  <c r="P100" i="7" s="1"/>
  <c r="Q100" i="7" s="1"/>
  <c r="H100" i="7"/>
  <c r="J100" i="7" s="1"/>
  <c r="K100" i="7" s="1"/>
  <c r="R99" i="7"/>
  <c r="T99" i="7" s="1"/>
  <c r="U99" i="7" s="1"/>
  <c r="N99" i="7"/>
  <c r="P99" i="7" s="1"/>
  <c r="Q99" i="7" s="1"/>
  <c r="H99" i="7"/>
  <c r="J99" i="7" s="1"/>
  <c r="K99" i="7" s="1"/>
  <c r="R98" i="7"/>
  <c r="T98" i="7" s="1"/>
  <c r="U98" i="7" s="1"/>
  <c r="N98" i="7"/>
  <c r="P98" i="7" s="1"/>
  <c r="Q98" i="7" s="1"/>
  <c r="H98" i="7"/>
  <c r="J98" i="7" s="1"/>
  <c r="K98" i="7" s="1"/>
  <c r="R97" i="7"/>
  <c r="T97" i="7" s="1"/>
  <c r="U97" i="7" s="1"/>
  <c r="N97" i="7"/>
  <c r="P97" i="7" s="1"/>
  <c r="Q97" i="7" s="1"/>
  <c r="H97" i="7"/>
  <c r="J97" i="7" s="1"/>
  <c r="K97" i="7" s="1"/>
  <c r="R96" i="7"/>
  <c r="T96" i="7" s="1"/>
  <c r="U96" i="7" s="1"/>
  <c r="N96" i="7"/>
  <c r="P96" i="7" s="1"/>
  <c r="Q96" i="7" s="1"/>
  <c r="H96" i="7"/>
  <c r="J96" i="7" s="1"/>
  <c r="K96" i="7" s="1"/>
  <c r="R95" i="7"/>
  <c r="T95" i="7" s="1"/>
  <c r="U95" i="7" s="1"/>
  <c r="N95" i="7"/>
  <c r="P95" i="7" s="1"/>
  <c r="Q95" i="7" s="1"/>
  <c r="H95" i="7"/>
  <c r="J95" i="7" s="1"/>
  <c r="K95" i="7" s="1"/>
  <c r="R94" i="7"/>
  <c r="T94" i="7" s="1"/>
  <c r="U94" i="7" s="1"/>
  <c r="N94" i="7"/>
  <c r="P94" i="7" s="1"/>
  <c r="Q94" i="7" s="1"/>
  <c r="H94" i="7"/>
  <c r="J94" i="7" s="1"/>
  <c r="K94" i="7" s="1"/>
  <c r="R93" i="7"/>
  <c r="T93" i="7" s="1"/>
  <c r="U93" i="7" s="1"/>
  <c r="N93" i="7"/>
  <c r="P93" i="7" s="1"/>
  <c r="Q93" i="7" s="1"/>
  <c r="H93" i="7"/>
  <c r="J93" i="7" s="1"/>
  <c r="K93" i="7" s="1"/>
  <c r="R92" i="7"/>
  <c r="T92" i="7" s="1"/>
  <c r="U92" i="7" s="1"/>
  <c r="N92" i="7"/>
  <c r="P92" i="7" s="1"/>
  <c r="Q92" i="7" s="1"/>
  <c r="H92" i="7"/>
  <c r="J92" i="7" s="1"/>
  <c r="K92" i="7" s="1"/>
  <c r="R91" i="7"/>
  <c r="T91" i="7" s="1"/>
  <c r="U91" i="7" s="1"/>
  <c r="N91" i="7"/>
  <c r="P91" i="7" s="1"/>
  <c r="Q91" i="7" s="1"/>
  <c r="H91" i="7"/>
  <c r="J91" i="7" s="1"/>
  <c r="K91" i="7" s="1"/>
  <c r="R90" i="7"/>
  <c r="T90" i="7" s="1"/>
  <c r="U90" i="7" s="1"/>
  <c r="N90" i="7"/>
  <c r="P90" i="7" s="1"/>
  <c r="Q90" i="7" s="1"/>
  <c r="H90" i="7"/>
  <c r="J90" i="7" s="1"/>
  <c r="K90" i="7" s="1"/>
  <c r="R89" i="7"/>
  <c r="T89" i="7" s="1"/>
  <c r="U89" i="7" s="1"/>
  <c r="N89" i="7"/>
  <c r="P89" i="7" s="1"/>
  <c r="Q89" i="7" s="1"/>
  <c r="H89" i="7"/>
  <c r="J89" i="7" s="1"/>
  <c r="K89" i="7" s="1"/>
  <c r="R88" i="7"/>
  <c r="T88" i="7" s="1"/>
  <c r="U88" i="7" s="1"/>
  <c r="N88" i="7"/>
  <c r="P88" i="7" s="1"/>
  <c r="Q88" i="7" s="1"/>
  <c r="H88" i="7"/>
  <c r="J88" i="7" s="1"/>
  <c r="K88" i="7" s="1"/>
  <c r="R87" i="7"/>
  <c r="T87" i="7" s="1"/>
  <c r="U87" i="7" s="1"/>
  <c r="N87" i="7"/>
  <c r="P87" i="7" s="1"/>
  <c r="Q87" i="7" s="1"/>
  <c r="H87" i="7"/>
  <c r="J87" i="7" s="1"/>
  <c r="K87" i="7" s="1"/>
  <c r="R86" i="7"/>
  <c r="T86" i="7" s="1"/>
  <c r="U86" i="7" s="1"/>
  <c r="N86" i="7"/>
  <c r="P86" i="7" s="1"/>
  <c r="Q86" i="7" s="1"/>
  <c r="H86" i="7"/>
  <c r="J86" i="7" s="1"/>
  <c r="K86" i="7" s="1"/>
  <c r="R85" i="7"/>
  <c r="T85" i="7" s="1"/>
  <c r="U85" i="7" s="1"/>
  <c r="N85" i="7"/>
  <c r="P85" i="7" s="1"/>
  <c r="Q85" i="7" s="1"/>
  <c r="H85" i="7"/>
  <c r="J85" i="7" s="1"/>
  <c r="K85" i="7" s="1"/>
  <c r="R84" i="7"/>
  <c r="T84" i="7" s="1"/>
  <c r="U84" i="7" s="1"/>
  <c r="N84" i="7"/>
  <c r="P84" i="7" s="1"/>
  <c r="Q84" i="7" s="1"/>
  <c r="H84" i="7"/>
  <c r="J84" i="7" s="1"/>
  <c r="K84" i="7" s="1"/>
  <c r="R83" i="7"/>
  <c r="T83" i="7" s="1"/>
  <c r="U83" i="7" s="1"/>
  <c r="N83" i="7"/>
  <c r="P83" i="7" s="1"/>
  <c r="Q83" i="7" s="1"/>
  <c r="H83" i="7"/>
  <c r="J83" i="7" s="1"/>
  <c r="K83" i="7" s="1"/>
  <c r="R82" i="7"/>
  <c r="T82" i="7" s="1"/>
  <c r="U82" i="7" s="1"/>
  <c r="N82" i="7"/>
  <c r="P82" i="7" s="1"/>
  <c r="Q82" i="7" s="1"/>
  <c r="H82" i="7"/>
  <c r="J82" i="7" s="1"/>
  <c r="K82" i="7" s="1"/>
  <c r="R81" i="7"/>
  <c r="T81" i="7" s="1"/>
  <c r="U81" i="7" s="1"/>
  <c r="N81" i="7"/>
  <c r="P81" i="7" s="1"/>
  <c r="Q81" i="7" s="1"/>
  <c r="H81" i="7"/>
  <c r="J81" i="7" s="1"/>
  <c r="K81" i="7" s="1"/>
  <c r="R80" i="7"/>
  <c r="T80" i="7" s="1"/>
  <c r="U80" i="7" s="1"/>
  <c r="N80" i="7"/>
  <c r="P80" i="7" s="1"/>
  <c r="Q80" i="7" s="1"/>
  <c r="H80" i="7"/>
  <c r="J80" i="7" s="1"/>
  <c r="K80" i="7" s="1"/>
  <c r="R79" i="7"/>
  <c r="T79" i="7" s="1"/>
  <c r="U79" i="7" s="1"/>
  <c r="N79" i="7"/>
  <c r="P79" i="7" s="1"/>
  <c r="Q79" i="7" s="1"/>
  <c r="H79" i="7"/>
  <c r="J79" i="7" s="1"/>
  <c r="K79" i="7" s="1"/>
  <c r="R78" i="7"/>
  <c r="T78" i="7" s="1"/>
  <c r="U78" i="7" s="1"/>
  <c r="N78" i="7"/>
  <c r="P78" i="7" s="1"/>
  <c r="Q78" i="7" s="1"/>
  <c r="H78" i="7"/>
  <c r="J78" i="7" s="1"/>
  <c r="K78" i="7" s="1"/>
  <c r="R77" i="7"/>
  <c r="T77" i="7" s="1"/>
  <c r="U77" i="7" s="1"/>
  <c r="N77" i="7"/>
  <c r="P77" i="7" s="1"/>
  <c r="Q77" i="7" s="1"/>
  <c r="H77" i="7"/>
  <c r="J77" i="7" s="1"/>
  <c r="K77" i="7" s="1"/>
  <c r="T76" i="7"/>
  <c r="U76" i="7" s="1"/>
  <c r="R76" i="7"/>
  <c r="N76" i="7"/>
  <c r="P76" i="7" s="1"/>
  <c r="Q76" i="7" s="1"/>
  <c r="H76" i="7"/>
  <c r="J76" i="7" s="1"/>
  <c r="K76" i="7" s="1"/>
  <c r="R75" i="7"/>
  <c r="T75" i="7" s="1"/>
  <c r="U75" i="7" s="1"/>
  <c r="N75" i="7"/>
  <c r="P75" i="7" s="1"/>
  <c r="Q75" i="7" s="1"/>
  <c r="H75" i="7"/>
  <c r="J75" i="7" s="1"/>
  <c r="K75" i="7" s="1"/>
  <c r="R74" i="7"/>
  <c r="T74" i="7" s="1"/>
  <c r="U74" i="7" s="1"/>
  <c r="N74" i="7"/>
  <c r="P74" i="7" s="1"/>
  <c r="Q74" i="7" s="1"/>
  <c r="H74" i="7"/>
  <c r="J74" i="7" s="1"/>
  <c r="K74" i="7" s="1"/>
  <c r="R73" i="7"/>
  <c r="T73" i="7" s="1"/>
  <c r="U73" i="7" s="1"/>
  <c r="N73" i="7"/>
  <c r="P73" i="7" s="1"/>
  <c r="Q73" i="7" s="1"/>
  <c r="H73" i="7"/>
  <c r="J73" i="7" s="1"/>
  <c r="K73" i="7" s="1"/>
  <c r="R72" i="7"/>
  <c r="T72" i="7" s="1"/>
  <c r="U72" i="7" s="1"/>
  <c r="N72" i="7"/>
  <c r="P72" i="7" s="1"/>
  <c r="Q72" i="7" s="1"/>
  <c r="H72" i="7"/>
  <c r="J72" i="7" s="1"/>
  <c r="K72" i="7" s="1"/>
  <c r="R71" i="7"/>
  <c r="N71" i="7"/>
  <c r="H71" i="7"/>
  <c r="R70" i="7"/>
  <c r="N70" i="7"/>
  <c r="H70" i="7"/>
  <c r="R69" i="7"/>
  <c r="N69" i="7"/>
  <c r="H69" i="7"/>
  <c r="R68" i="7"/>
  <c r="N68" i="7"/>
  <c r="H68" i="7"/>
  <c r="R67" i="7"/>
  <c r="N67" i="7"/>
  <c r="R66" i="7"/>
  <c r="N66" i="7"/>
  <c r="R65" i="7"/>
  <c r="N65" i="7"/>
  <c r="R64" i="7"/>
  <c r="N64" i="7"/>
  <c r="R63" i="7"/>
  <c r="N63" i="7"/>
  <c r="R62" i="7"/>
  <c r="N62" i="7"/>
  <c r="R61" i="7"/>
  <c r="N61" i="7"/>
  <c r="R60" i="7"/>
  <c r="N60" i="7"/>
  <c r="R59" i="7"/>
  <c r="N59" i="7"/>
  <c r="R58" i="7"/>
  <c r="N58" i="7"/>
  <c r="R57" i="7"/>
  <c r="N57" i="7"/>
  <c r="R56" i="7"/>
  <c r="N56" i="7"/>
  <c r="R55" i="7"/>
  <c r="N55" i="7"/>
  <c r="R54" i="7"/>
  <c r="N54" i="7"/>
  <c r="R53" i="7"/>
  <c r="N53" i="7"/>
  <c r="R52" i="7"/>
  <c r="N52" i="7"/>
  <c r="R51" i="7"/>
  <c r="N51" i="7"/>
  <c r="R50" i="7"/>
  <c r="N50" i="7"/>
  <c r="R49" i="7"/>
  <c r="N49" i="7"/>
  <c r="R48" i="7"/>
  <c r="N48" i="7"/>
  <c r="R47" i="7"/>
  <c r="N47" i="7"/>
  <c r="R46" i="7"/>
  <c r="N46" i="7"/>
  <c r="R45" i="7"/>
  <c r="N45" i="7"/>
  <c r="R44" i="7"/>
  <c r="N44" i="7"/>
  <c r="R43" i="7"/>
  <c r="N43" i="7"/>
  <c r="R42" i="7"/>
  <c r="N42" i="7"/>
  <c r="V14" i="7"/>
  <c r="S14" i="7"/>
  <c r="O14" i="7"/>
  <c r="P14" i="7" s="1"/>
  <c r="Q14" i="7" s="1"/>
  <c r="I14" i="7"/>
  <c r="B14" i="7"/>
  <c r="G14" i="7" s="1"/>
  <c r="A14" i="7"/>
  <c r="X13" i="7"/>
  <c r="Z13" i="7" s="1"/>
  <c r="U13" i="7"/>
  <c r="Q13" i="7"/>
  <c r="W14" i="7"/>
  <c r="P4" i="7"/>
  <c r="E2" i="7"/>
  <c r="C59" i="1"/>
  <c r="B15" i="7" l="1"/>
  <c r="G15" i="7" s="1"/>
  <c r="H67" i="7"/>
  <c r="J6" i="1"/>
  <c r="K6" i="1" s="1"/>
  <c r="C70" i="7"/>
  <c r="C69" i="7"/>
  <c r="C68" i="7"/>
  <c r="S15" i="7"/>
  <c r="T15" i="7" s="1"/>
  <c r="U15" i="7" s="1"/>
  <c r="O15" i="7"/>
  <c r="P15" i="7" s="1"/>
  <c r="I15" i="7"/>
  <c r="L14" i="7"/>
  <c r="Y13" i="7"/>
  <c r="T14" i="7"/>
  <c r="D68" i="7"/>
  <c r="D69" i="7"/>
  <c r="D70" i="7"/>
  <c r="V15" i="7"/>
  <c r="M14" i="7"/>
  <c r="X14" i="7"/>
  <c r="Z14" i="7" s="1"/>
  <c r="A15" i="7"/>
  <c r="J7" i="1" l="1"/>
  <c r="K7" i="1" s="1"/>
  <c r="O16" i="7"/>
  <c r="P16" i="7" s="1"/>
  <c r="Q16" i="7" s="1"/>
  <c r="L15" i="7"/>
  <c r="M15" i="7"/>
  <c r="W15" i="7"/>
  <c r="S16" i="7"/>
  <c r="T16" i="7" s="1"/>
  <c r="U16" i="7" s="1"/>
  <c r="Y14" i="7"/>
  <c r="U14" i="7"/>
  <c r="Q15" i="7"/>
  <c r="B16" i="7"/>
  <c r="G16" i="7" s="1"/>
  <c r="A16" i="7"/>
  <c r="I16" i="7"/>
  <c r="J8" i="1" l="1"/>
  <c r="K8" i="1" s="1"/>
  <c r="W16" i="7"/>
  <c r="X15" i="7"/>
  <c r="Z15" i="7" s="1"/>
  <c r="L16" i="7"/>
  <c r="V16" i="7"/>
  <c r="I17" i="7" s="1"/>
  <c r="M16" i="7"/>
  <c r="Y15" i="7"/>
  <c r="A17" i="7"/>
  <c r="B17" i="7"/>
  <c r="G17" i="7" s="1"/>
  <c r="O17" i="7"/>
  <c r="S17" i="7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" i="1"/>
  <c r="H64" i="7" l="1"/>
  <c r="H52" i="7"/>
  <c r="H44" i="7"/>
  <c r="H32" i="7"/>
  <c r="H20" i="7"/>
  <c r="H13" i="7"/>
  <c r="H63" i="7"/>
  <c r="H59" i="7"/>
  <c r="H55" i="7"/>
  <c r="H51" i="7"/>
  <c r="H47" i="7"/>
  <c r="H43" i="7"/>
  <c r="H39" i="7"/>
  <c r="H35" i="7"/>
  <c r="H31" i="7"/>
  <c r="H27" i="7"/>
  <c r="H23" i="7"/>
  <c r="H19" i="7"/>
  <c r="H15" i="7"/>
  <c r="H56" i="7"/>
  <c r="H36" i="7"/>
  <c r="H24" i="7"/>
  <c r="H16" i="7"/>
  <c r="H66" i="7"/>
  <c r="H62" i="7"/>
  <c r="H58" i="7"/>
  <c r="H54" i="7"/>
  <c r="H50" i="7"/>
  <c r="H46" i="7"/>
  <c r="H42" i="7"/>
  <c r="H38" i="7"/>
  <c r="H34" i="7"/>
  <c r="H30" i="7"/>
  <c r="H26" i="7"/>
  <c r="H22" i="7"/>
  <c r="H18" i="7"/>
  <c r="H14" i="7"/>
  <c r="H60" i="7"/>
  <c r="H48" i="7"/>
  <c r="H40" i="7"/>
  <c r="H28" i="7"/>
  <c r="H65" i="7"/>
  <c r="H61" i="7"/>
  <c r="H57" i="7"/>
  <c r="H53" i="7"/>
  <c r="H49" i="7"/>
  <c r="H45" i="7"/>
  <c r="H41" i="7"/>
  <c r="H37" i="7"/>
  <c r="H33" i="7"/>
  <c r="H29" i="7"/>
  <c r="H25" i="7"/>
  <c r="H21" i="7"/>
  <c r="H17" i="7"/>
  <c r="J9" i="1"/>
  <c r="K9" i="1" s="1"/>
  <c r="X16" i="7"/>
  <c r="Z16" i="7" s="1"/>
  <c r="W17" i="7"/>
  <c r="Y16" i="7"/>
  <c r="V17" i="7"/>
  <c r="M17" i="7"/>
  <c r="L17" i="7"/>
  <c r="O18" i="7"/>
  <c r="P18" i="7" s="1"/>
  <c r="Q18" i="7" s="1"/>
  <c r="S18" i="7"/>
  <c r="T18" i="7" s="1"/>
  <c r="U18" i="7" s="1"/>
  <c r="J17" i="7"/>
  <c r="K17" i="7" s="1"/>
  <c r="T17" i="7"/>
  <c r="P17" i="7"/>
  <c r="B18" i="7"/>
  <c r="G18" i="7" s="1"/>
  <c r="A18" i="7"/>
  <c r="D30" i="7" l="1"/>
  <c r="C30" i="7"/>
  <c r="C46" i="7"/>
  <c r="D46" i="7"/>
  <c r="C62" i="7"/>
  <c r="D62" i="7"/>
  <c r="C49" i="7"/>
  <c r="D49" i="7"/>
  <c r="C23" i="7"/>
  <c r="D23" i="7"/>
  <c r="D39" i="7"/>
  <c r="C39" i="7"/>
  <c r="D55" i="7"/>
  <c r="C55" i="7"/>
  <c r="D17" i="7"/>
  <c r="C17" i="7"/>
  <c r="J16" i="7"/>
  <c r="K16" i="7" s="1"/>
  <c r="D16" i="7"/>
  <c r="C16" i="7"/>
  <c r="J15" i="7"/>
  <c r="K15" i="7" s="1"/>
  <c r="D32" i="7"/>
  <c r="C32" i="7"/>
  <c r="D48" i="7"/>
  <c r="C48" i="7"/>
  <c r="D64" i="7"/>
  <c r="C64" i="7"/>
  <c r="D45" i="7"/>
  <c r="C45" i="7"/>
  <c r="C26" i="7"/>
  <c r="D26" i="7"/>
  <c r="D42" i="7"/>
  <c r="C42" i="7"/>
  <c r="D58" i="7"/>
  <c r="C58" i="7"/>
  <c r="D41" i="7"/>
  <c r="C41" i="7"/>
  <c r="C19" i="7"/>
  <c r="D19" i="7"/>
  <c r="D35" i="7"/>
  <c r="C35" i="7"/>
  <c r="C51" i="7"/>
  <c r="D51" i="7"/>
  <c r="C67" i="7"/>
  <c r="D67" i="7"/>
  <c r="D57" i="7"/>
  <c r="C57" i="7"/>
  <c r="D28" i="7"/>
  <c r="C28" i="7"/>
  <c r="D44" i="7"/>
  <c r="C44" i="7"/>
  <c r="D60" i="7"/>
  <c r="C60" i="7"/>
  <c r="D33" i="7"/>
  <c r="C33" i="7"/>
  <c r="C22" i="7"/>
  <c r="D22" i="7"/>
  <c r="D38" i="7"/>
  <c r="C38" i="7"/>
  <c r="C54" i="7"/>
  <c r="D54" i="7"/>
  <c r="C29" i="7"/>
  <c r="D15" i="7"/>
  <c r="J14" i="7"/>
  <c r="K14" i="7" s="1"/>
  <c r="C15" i="7"/>
  <c r="D31" i="7"/>
  <c r="C31" i="7"/>
  <c r="D47" i="7"/>
  <c r="C47" i="7"/>
  <c r="D63" i="7"/>
  <c r="C63" i="7"/>
  <c r="D37" i="7"/>
  <c r="C37" i="7"/>
  <c r="D24" i="7"/>
  <c r="C24" i="7"/>
  <c r="D40" i="7"/>
  <c r="C40" i="7"/>
  <c r="D56" i="7"/>
  <c r="C56" i="7"/>
  <c r="D21" i="7"/>
  <c r="C21" i="7"/>
  <c r="C65" i="7"/>
  <c r="D65" i="7"/>
  <c r="C18" i="7"/>
  <c r="D18" i="7"/>
  <c r="D34" i="7"/>
  <c r="C34" i="7"/>
  <c r="C50" i="7"/>
  <c r="D50" i="7"/>
  <c r="C66" i="7"/>
  <c r="D66" i="7"/>
  <c r="D61" i="7"/>
  <c r="C61" i="7"/>
  <c r="C27" i="7"/>
  <c r="D27" i="7"/>
  <c r="C43" i="7"/>
  <c r="D43" i="7"/>
  <c r="C59" i="7"/>
  <c r="D59" i="7"/>
  <c r="D25" i="7"/>
  <c r="C25" i="7"/>
  <c r="D20" i="7"/>
  <c r="C20" i="7"/>
  <c r="D36" i="7"/>
  <c r="C36" i="7"/>
  <c r="C52" i="7"/>
  <c r="D52" i="7"/>
  <c r="D14" i="7"/>
  <c r="J13" i="7"/>
  <c r="K13" i="7" s="1"/>
  <c r="C14" i="7"/>
  <c r="C53" i="7"/>
  <c r="D53" i="7"/>
  <c r="V18" i="7"/>
  <c r="I18" i="7"/>
  <c r="X17" i="7"/>
  <c r="Z17" i="7" s="1"/>
  <c r="L18" i="7"/>
  <c r="Y17" i="7"/>
  <c r="W18" i="7"/>
  <c r="M18" i="7"/>
  <c r="Q17" i="7"/>
  <c r="B19" i="7"/>
  <c r="G19" i="7" s="1"/>
  <c r="A19" i="7"/>
  <c r="U17" i="7"/>
  <c r="J18" i="7" l="1"/>
  <c r="K18" i="7" s="1"/>
  <c r="J10" i="1"/>
  <c r="K10" i="1" s="1"/>
  <c r="M19" i="7"/>
  <c r="X18" i="7"/>
  <c r="Z18" i="7" s="1"/>
  <c r="I19" i="7"/>
  <c r="O19" i="7"/>
  <c r="P19" i="7" s="1"/>
  <c r="S19" i="7"/>
  <c r="T19" i="7" s="1"/>
  <c r="Y18" i="7"/>
  <c r="W19" i="7"/>
  <c r="V19" i="7"/>
  <c r="L19" i="7"/>
  <c r="B20" i="7"/>
  <c r="G20" i="7" s="1"/>
  <c r="A20" i="7"/>
  <c r="J11" i="1" l="1"/>
  <c r="K11" i="1" s="1"/>
  <c r="O20" i="7"/>
  <c r="P20" i="7" s="1"/>
  <c r="Q20" i="7" s="1"/>
  <c r="I20" i="7"/>
  <c r="J19" i="7"/>
  <c r="K19" i="7" s="1"/>
  <c r="S20" i="7"/>
  <c r="T20" i="7" s="1"/>
  <c r="U20" i="7" s="1"/>
  <c r="V20" i="7"/>
  <c r="Y19" i="7"/>
  <c r="W20" i="7"/>
  <c r="X19" i="7"/>
  <c r="Z19" i="7" s="1"/>
  <c r="L20" i="7"/>
  <c r="M20" i="7"/>
  <c r="Q19" i="7"/>
  <c r="A21" i="7"/>
  <c r="B21" i="7"/>
  <c r="G21" i="7" s="1"/>
  <c r="U19" i="7"/>
  <c r="J12" i="1" l="1"/>
  <c r="K12" i="1" s="1"/>
  <c r="I21" i="7"/>
  <c r="O21" i="7"/>
  <c r="P21" i="7" s="1"/>
  <c r="Q21" i="7" s="1"/>
  <c r="J20" i="7"/>
  <c r="K20" i="7" s="1"/>
  <c r="X20" i="7"/>
  <c r="Z20" i="7" s="1"/>
  <c r="S21" i="7"/>
  <c r="M21" i="7"/>
  <c r="V21" i="7"/>
  <c r="Y20" i="7"/>
  <c r="W21" i="7"/>
  <c r="L21" i="7"/>
  <c r="B22" i="7"/>
  <c r="G22" i="7" s="1"/>
  <c r="A22" i="7"/>
  <c r="J21" i="7" l="1"/>
  <c r="K21" i="7" s="1"/>
  <c r="J13" i="1"/>
  <c r="K13" i="1" s="1"/>
  <c r="L22" i="7"/>
  <c r="I22" i="7"/>
  <c r="O22" i="7"/>
  <c r="P22" i="7" s="1"/>
  <c r="Q22" i="7" s="1"/>
  <c r="S22" i="7"/>
  <c r="T22" i="7" s="1"/>
  <c r="U22" i="7" s="1"/>
  <c r="T21" i="7"/>
  <c r="U21" i="7" s="1"/>
  <c r="M22" i="7"/>
  <c r="V22" i="7"/>
  <c r="W22" i="7"/>
  <c r="X21" i="7"/>
  <c r="Z21" i="7" s="1"/>
  <c r="Y21" i="7"/>
  <c r="B23" i="7"/>
  <c r="G23" i="7" s="1"/>
  <c r="A23" i="7"/>
  <c r="F35" i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A6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J22" i="7"/>
  <c r="K22" i="7" s="1"/>
  <c r="J14" i="1"/>
  <c r="K14" i="1" s="1"/>
  <c r="E8" i="7"/>
  <c r="L23" i="7"/>
  <c r="O23" i="7"/>
  <c r="P23" i="7" s="1"/>
  <c r="Q23" i="7" s="1"/>
  <c r="I23" i="7"/>
  <c r="S23" i="7"/>
  <c r="T23" i="7" s="1"/>
  <c r="U23" i="7" s="1"/>
  <c r="W23" i="7"/>
  <c r="Y22" i="7"/>
  <c r="V23" i="7"/>
  <c r="M23" i="7"/>
  <c r="X22" i="7"/>
  <c r="Z22" i="7" s="1"/>
  <c r="A24" i="7"/>
  <c r="B24" i="7"/>
  <c r="G24" i="7" s="1"/>
  <c r="J23" i="7" l="1"/>
  <c r="K23" i="7" s="1"/>
  <c r="J15" i="1"/>
  <c r="K15" i="1" s="1"/>
  <c r="O24" i="7"/>
  <c r="P24" i="7" s="1"/>
  <c r="Q24" i="7" s="1"/>
  <c r="X23" i="7"/>
  <c r="Z23" i="7" s="1"/>
  <c r="S24" i="7"/>
  <c r="T24" i="7" s="1"/>
  <c r="U24" i="7" s="1"/>
  <c r="I24" i="7"/>
  <c r="W24" i="7"/>
  <c r="Y23" i="7"/>
  <c r="V24" i="7"/>
  <c r="M24" i="7"/>
  <c r="L24" i="7"/>
  <c r="B25" i="7"/>
  <c r="G25" i="7" s="1"/>
  <c r="A25" i="7"/>
  <c r="J16" i="1" l="1"/>
  <c r="K16" i="1" s="1"/>
  <c r="S25" i="7"/>
  <c r="T25" i="7" s="1"/>
  <c r="U25" i="7" s="1"/>
  <c r="O25" i="7"/>
  <c r="P25" i="7" s="1"/>
  <c r="Q25" i="7" s="1"/>
  <c r="J24" i="7"/>
  <c r="K24" i="7" s="1"/>
  <c r="I25" i="7"/>
  <c r="V25" i="7"/>
  <c r="W25" i="7"/>
  <c r="X24" i="7"/>
  <c r="Z24" i="7" s="1"/>
  <c r="L25" i="7"/>
  <c r="M25" i="7"/>
  <c r="Y24" i="7"/>
  <c r="B26" i="7"/>
  <c r="G26" i="7" s="1"/>
  <c r="A26" i="7"/>
  <c r="J17" i="1" l="1"/>
  <c r="K17" i="1" s="1"/>
  <c r="S26" i="7"/>
  <c r="T26" i="7" s="1"/>
  <c r="U26" i="7" s="1"/>
  <c r="X25" i="7"/>
  <c r="Z25" i="7" s="1"/>
  <c r="V26" i="7"/>
  <c r="J25" i="7"/>
  <c r="K25" i="7" s="1"/>
  <c r="I26" i="7"/>
  <c r="O26" i="7"/>
  <c r="P26" i="7" s="1"/>
  <c r="Q26" i="7" s="1"/>
  <c r="L26" i="7"/>
  <c r="W26" i="7"/>
  <c r="Y25" i="7"/>
  <c r="M26" i="7"/>
  <c r="B27" i="7"/>
  <c r="G27" i="7" s="1"/>
  <c r="A27" i="7"/>
  <c r="J18" i="1" l="1"/>
  <c r="K18" i="1" s="1"/>
  <c r="S27" i="7"/>
  <c r="T27" i="7" s="1"/>
  <c r="U27" i="7" s="1"/>
  <c r="V27" i="7"/>
  <c r="M27" i="7"/>
  <c r="I27" i="7"/>
  <c r="J26" i="7"/>
  <c r="K26" i="7" s="1"/>
  <c r="O27" i="7"/>
  <c r="P27" i="7" s="1"/>
  <c r="Q27" i="7" s="1"/>
  <c r="X26" i="7"/>
  <c r="Z26" i="7" s="1"/>
  <c r="W27" i="7"/>
  <c r="L27" i="7"/>
  <c r="Y26" i="7"/>
  <c r="A28" i="7"/>
  <c r="B28" i="7"/>
  <c r="G28" i="7" s="1"/>
  <c r="J19" i="1" l="1"/>
  <c r="K19" i="1" s="1"/>
  <c r="M28" i="7"/>
  <c r="I28" i="7"/>
  <c r="L28" i="7"/>
  <c r="W28" i="7"/>
  <c r="V28" i="7"/>
  <c r="S28" i="7"/>
  <c r="T28" i="7" s="1"/>
  <c r="U28" i="7" s="1"/>
  <c r="Y27" i="7"/>
  <c r="X27" i="7"/>
  <c r="Z27" i="7" s="1"/>
  <c r="O28" i="7"/>
  <c r="P28" i="7" s="1"/>
  <c r="Q28" i="7" s="1"/>
  <c r="J27" i="7"/>
  <c r="K27" i="7" s="1"/>
  <c r="B29" i="7"/>
  <c r="G29" i="7" s="1"/>
  <c r="A29" i="7"/>
  <c r="J28" i="7" l="1"/>
  <c r="K28" i="7" s="1"/>
  <c r="J20" i="1"/>
  <c r="K20" i="1" s="1"/>
  <c r="L29" i="7"/>
  <c r="I29" i="7"/>
  <c r="O29" i="7"/>
  <c r="P29" i="7" s="1"/>
  <c r="Q29" i="7" s="1"/>
  <c r="Y28" i="7"/>
  <c r="M29" i="7"/>
  <c r="S29" i="7"/>
  <c r="T29" i="7" s="1"/>
  <c r="U29" i="7" s="1"/>
  <c r="X28" i="7"/>
  <c r="Z28" i="7" s="1"/>
  <c r="V29" i="7"/>
  <c r="W29" i="7"/>
  <c r="A30" i="7"/>
  <c r="B30" i="7"/>
  <c r="G30" i="7" s="1"/>
  <c r="J29" i="7" l="1"/>
  <c r="K29" i="7" s="1"/>
  <c r="J21" i="1"/>
  <c r="K21" i="1" s="1"/>
  <c r="L30" i="7"/>
  <c r="I30" i="7"/>
  <c r="O30" i="7"/>
  <c r="P30" i="7" s="1"/>
  <c r="Q30" i="7" s="1"/>
  <c r="V30" i="7"/>
  <c r="Y29" i="7"/>
  <c r="S30" i="7"/>
  <c r="T30" i="7" s="1"/>
  <c r="U30" i="7" s="1"/>
  <c r="M30" i="7"/>
  <c r="X29" i="7"/>
  <c r="Z29" i="7" s="1"/>
  <c r="W30" i="7"/>
  <c r="B31" i="7"/>
  <c r="G31" i="7" s="1"/>
  <c r="A31" i="7"/>
  <c r="J30" i="7" l="1"/>
  <c r="K30" i="7" s="1"/>
  <c r="J22" i="1"/>
  <c r="K22" i="1" s="1"/>
  <c r="L31" i="7"/>
  <c r="I31" i="7"/>
  <c r="O31" i="7"/>
  <c r="P31" i="7" s="1"/>
  <c r="Q31" i="7" s="1"/>
  <c r="V31" i="7"/>
  <c r="S31" i="7"/>
  <c r="T31" i="7" s="1"/>
  <c r="U31" i="7" s="1"/>
  <c r="W31" i="7"/>
  <c r="Y30" i="7"/>
  <c r="M31" i="7"/>
  <c r="X30" i="7"/>
  <c r="Z30" i="7" s="1"/>
  <c r="A32" i="7"/>
  <c r="B32" i="7"/>
  <c r="G32" i="7" s="1"/>
  <c r="J31" i="7" l="1"/>
  <c r="K31" i="7" s="1"/>
  <c r="J23" i="1"/>
  <c r="K23" i="1" s="1"/>
  <c r="I32" i="7"/>
  <c r="M32" i="7"/>
  <c r="O32" i="7"/>
  <c r="P32" i="7" s="1"/>
  <c r="Q32" i="7" s="1"/>
  <c r="V32" i="7"/>
  <c r="X31" i="7"/>
  <c r="Z31" i="7" s="1"/>
  <c r="S32" i="7"/>
  <c r="T32" i="7" s="1"/>
  <c r="U32" i="7" s="1"/>
  <c r="Y31" i="7"/>
  <c r="L32" i="7"/>
  <c r="W32" i="7"/>
  <c r="B33" i="7"/>
  <c r="G33" i="7" s="1"/>
  <c r="A33" i="7"/>
  <c r="J32" i="7" l="1"/>
  <c r="K32" i="7" s="1"/>
  <c r="J24" i="1"/>
  <c r="K24" i="1" s="1"/>
  <c r="I33" i="7"/>
  <c r="L33" i="7"/>
  <c r="M33" i="7"/>
  <c r="O33" i="7"/>
  <c r="P33" i="7" s="1"/>
  <c r="Q33" i="7" s="1"/>
  <c r="S33" i="7"/>
  <c r="T33" i="7" s="1"/>
  <c r="U33" i="7" s="1"/>
  <c r="X32" i="7"/>
  <c r="Z32" i="7" s="1"/>
  <c r="V33" i="7"/>
  <c r="Y32" i="7"/>
  <c r="W33" i="7"/>
  <c r="A34" i="7"/>
  <c r="B34" i="7"/>
  <c r="G34" i="7" s="1"/>
  <c r="K33" i="7" l="1"/>
  <c r="J25" i="1"/>
  <c r="K25" i="1" s="1"/>
  <c r="I34" i="7"/>
  <c r="L34" i="7"/>
  <c r="O34" i="7"/>
  <c r="P34" i="7" s="1"/>
  <c r="Q34" i="7" s="1"/>
  <c r="S34" i="7"/>
  <c r="T34" i="7" s="1"/>
  <c r="U34" i="7" s="1"/>
  <c r="M34" i="7"/>
  <c r="X33" i="7"/>
  <c r="Z33" i="7" s="1"/>
  <c r="Y33" i="7"/>
  <c r="V34" i="7"/>
  <c r="W34" i="7"/>
  <c r="B35" i="7"/>
  <c r="G35" i="7" s="1"/>
  <c r="A35" i="7"/>
  <c r="J34" i="7" l="1"/>
  <c r="K34" i="7" s="1"/>
  <c r="J26" i="1"/>
  <c r="K26" i="1" s="1"/>
  <c r="I35" i="7"/>
  <c r="L35" i="7"/>
  <c r="O35" i="7"/>
  <c r="P35" i="7" s="1"/>
  <c r="Q35" i="7" s="1"/>
  <c r="S35" i="7"/>
  <c r="T35" i="7" s="1"/>
  <c r="U35" i="7" s="1"/>
  <c r="X34" i="7"/>
  <c r="Z34" i="7" s="1"/>
  <c r="W35" i="7"/>
  <c r="M35" i="7"/>
  <c r="Y34" i="7"/>
  <c r="V35" i="7"/>
  <c r="A36" i="7"/>
  <c r="B36" i="7"/>
  <c r="G36" i="7" s="1"/>
  <c r="J35" i="7" l="1"/>
  <c r="K35" i="7" s="1"/>
  <c r="J27" i="1"/>
  <c r="K27" i="1" s="1"/>
  <c r="L36" i="7"/>
  <c r="S36" i="7"/>
  <c r="T36" i="7" s="1"/>
  <c r="U36" i="7" s="1"/>
  <c r="O36" i="7"/>
  <c r="P36" i="7" s="1"/>
  <c r="Q36" i="7" s="1"/>
  <c r="V36" i="7"/>
  <c r="I36" i="7"/>
  <c r="Y35" i="7"/>
  <c r="M36" i="7"/>
  <c r="X35" i="7"/>
  <c r="Z35" i="7" s="1"/>
  <c r="W36" i="7"/>
  <c r="B37" i="7"/>
  <c r="G37" i="7" s="1"/>
  <c r="A37" i="7"/>
  <c r="J28" i="1" l="1"/>
  <c r="K28" i="1" s="1"/>
  <c r="L37" i="7"/>
  <c r="O37" i="7"/>
  <c r="P37" i="7" s="1"/>
  <c r="Q37" i="7" s="1"/>
  <c r="S37" i="7"/>
  <c r="T37" i="7" s="1"/>
  <c r="U37" i="7" s="1"/>
  <c r="I37" i="7"/>
  <c r="J36" i="7"/>
  <c r="K36" i="7" s="1"/>
  <c r="W37" i="7"/>
  <c r="M37" i="7"/>
  <c r="Y36" i="7"/>
  <c r="V37" i="7"/>
  <c r="X36" i="7"/>
  <c r="Z36" i="7" s="1"/>
  <c r="A38" i="7"/>
  <c r="B38" i="7"/>
  <c r="G38" i="7" s="1"/>
  <c r="J37" i="7" l="1"/>
  <c r="K37" i="7" s="1"/>
  <c r="J29" i="1"/>
  <c r="K29" i="1" s="1"/>
  <c r="L38" i="7"/>
  <c r="S38" i="7"/>
  <c r="T38" i="7" s="1"/>
  <c r="U38" i="7" s="1"/>
  <c r="O38" i="7"/>
  <c r="P38" i="7" s="1"/>
  <c r="Q38" i="7" s="1"/>
  <c r="Y37" i="7"/>
  <c r="M38" i="7"/>
  <c r="X37" i="7"/>
  <c r="Z37" i="7" s="1"/>
  <c r="I38" i="7"/>
  <c r="W38" i="7"/>
  <c r="V38" i="7"/>
  <c r="B39" i="7"/>
  <c r="G39" i="7" s="1"/>
  <c r="A39" i="7"/>
  <c r="J30" i="1" l="1"/>
  <c r="K30" i="1" s="1"/>
  <c r="L39" i="7"/>
  <c r="S39" i="7"/>
  <c r="T39" i="7" s="1"/>
  <c r="U39" i="7" s="1"/>
  <c r="X38" i="7"/>
  <c r="Z38" i="7" s="1"/>
  <c r="I39" i="7"/>
  <c r="Y38" i="7"/>
  <c r="M39" i="7"/>
  <c r="J38" i="7"/>
  <c r="K38" i="7" s="1"/>
  <c r="V39" i="7"/>
  <c r="W39" i="7"/>
  <c r="O39" i="7"/>
  <c r="P39" i="7" s="1"/>
  <c r="Q39" i="7" s="1"/>
  <c r="A40" i="7"/>
  <c r="B40" i="7"/>
  <c r="G40" i="7" s="1"/>
  <c r="J31" i="1" l="1"/>
  <c r="K31" i="1" s="1"/>
  <c r="L40" i="7"/>
  <c r="S40" i="7"/>
  <c r="T40" i="7" s="1"/>
  <c r="U40" i="7" s="1"/>
  <c r="I40" i="7"/>
  <c r="J39" i="7"/>
  <c r="K39" i="7" s="1"/>
  <c r="V40" i="7"/>
  <c r="M40" i="7"/>
  <c r="W40" i="7"/>
  <c r="O40" i="7"/>
  <c r="P40" i="7" s="1"/>
  <c r="Q40" i="7" s="1"/>
  <c r="X39" i="7"/>
  <c r="Z39" i="7" s="1"/>
  <c r="Y39" i="7"/>
  <c r="B41" i="7"/>
  <c r="G41" i="7" s="1"/>
  <c r="A41" i="7"/>
  <c r="J40" i="7" l="1"/>
  <c r="K40" i="7" s="1"/>
  <c r="J32" i="1"/>
  <c r="K32" i="1" s="1"/>
  <c r="M41" i="7"/>
  <c r="I41" i="7"/>
  <c r="S41" i="7"/>
  <c r="T41" i="7" s="1"/>
  <c r="U41" i="7" s="1"/>
  <c r="V41" i="7"/>
  <c r="L41" i="7"/>
  <c r="W41" i="7"/>
  <c r="X40" i="7"/>
  <c r="Z40" i="7" s="1"/>
  <c r="O41" i="7"/>
  <c r="P41" i="7" s="1"/>
  <c r="Q41" i="7" s="1"/>
  <c r="Y40" i="7"/>
  <c r="A42" i="7"/>
  <c r="B42" i="7"/>
  <c r="G42" i="7" s="1"/>
  <c r="J41" i="7" l="1"/>
  <c r="K41" i="7" s="1"/>
  <c r="J33" i="1"/>
  <c r="K33" i="1" s="1"/>
  <c r="L42" i="7"/>
  <c r="I42" i="7"/>
  <c r="M42" i="7"/>
  <c r="S42" i="7"/>
  <c r="T42" i="7" s="1"/>
  <c r="U42" i="7" s="1"/>
  <c r="V42" i="7"/>
  <c r="W42" i="7"/>
  <c r="X41" i="7"/>
  <c r="Z41" i="7" s="1"/>
  <c r="Y41" i="7"/>
  <c r="O42" i="7"/>
  <c r="P42" i="7" s="1"/>
  <c r="Q42" i="7" s="1"/>
  <c r="A43" i="7"/>
  <c r="B43" i="7"/>
  <c r="G43" i="7" s="1"/>
  <c r="J42" i="7" l="1"/>
  <c r="K42" i="7" s="1"/>
  <c r="J34" i="1"/>
  <c r="K34" i="1" s="1"/>
  <c r="L43" i="7"/>
  <c r="X42" i="7"/>
  <c r="Z42" i="7" s="1"/>
  <c r="I43" i="7"/>
  <c r="S43" i="7"/>
  <c r="T43" i="7" s="1"/>
  <c r="U43" i="7" s="1"/>
  <c r="M43" i="7"/>
  <c r="W43" i="7"/>
  <c r="V43" i="7"/>
  <c r="Y42" i="7"/>
  <c r="O43" i="7"/>
  <c r="P43" i="7" s="1"/>
  <c r="Q43" i="7" s="1"/>
  <c r="A44" i="7"/>
  <c r="B44" i="7"/>
  <c r="G44" i="7" s="1"/>
  <c r="J43" i="7" l="1"/>
  <c r="K43" i="7" s="1"/>
  <c r="J35" i="1"/>
  <c r="K35" i="1" s="1"/>
  <c r="I44" i="7"/>
  <c r="M44" i="7"/>
  <c r="L44" i="7"/>
  <c r="S44" i="7"/>
  <c r="T44" i="7" s="1"/>
  <c r="U44" i="7" s="1"/>
  <c r="W44" i="7"/>
  <c r="V44" i="7"/>
  <c r="X43" i="7"/>
  <c r="Z43" i="7" s="1"/>
  <c r="O44" i="7"/>
  <c r="P44" i="7" s="1"/>
  <c r="Q44" i="7" s="1"/>
  <c r="Y43" i="7"/>
  <c r="A45" i="7"/>
  <c r="B45" i="7"/>
  <c r="G45" i="7" s="1"/>
  <c r="J44" i="7" l="1"/>
  <c r="K44" i="7" s="1"/>
  <c r="J36" i="1"/>
  <c r="K36" i="1" s="1"/>
  <c r="L45" i="7"/>
  <c r="S45" i="7"/>
  <c r="T45" i="7" s="1"/>
  <c r="U45" i="7" s="1"/>
  <c r="X44" i="7"/>
  <c r="Z44" i="7" s="1"/>
  <c r="V45" i="7"/>
  <c r="W45" i="7"/>
  <c r="M45" i="7"/>
  <c r="I45" i="7"/>
  <c r="Y44" i="7"/>
  <c r="O45" i="7"/>
  <c r="P45" i="7" s="1"/>
  <c r="Q45" i="7" s="1"/>
  <c r="A46" i="7"/>
  <c r="B46" i="7"/>
  <c r="G46" i="7" s="1"/>
  <c r="J37" i="1" l="1"/>
  <c r="K37" i="1" s="1"/>
  <c r="S46" i="7"/>
  <c r="T46" i="7" s="1"/>
  <c r="U46" i="7" s="1"/>
  <c r="X45" i="7"/>
  <c r="Z45" i="7" s="1"/>
  <c r="W46" i="7"/>
  <c r="V46" i="7"/>
  <c r="L46" i="7"/>
  <c r="M46" i="7"/>
  <c r="I46" i="7"/>
  <c r="J45" i="7"/>
  <c r="K45" i="7" s="1"/>
  <c r="O46" i="7"/>
  <c r="P46" i="7" s="1"/>
  <c r="Q46" i="7" s="1"/>
  <c r="Y45" i="7"/>
  <c r="A47" i="7"/>
  <c r="B47" i="7"/>
  <c r="G47" i="7" s="1"/>
  <c r="J38" i="1" l="1"/>
  <c r="K38" i="1" s="1"/>
  <c r="S47" i="7"/>
  <c r="T47" i="7" s="1"/>
  <c r="U47" i="7" s="1"/>
  <c r="X46" i="7"/>
  <c r="Z46" i="7" s="1"/>
  <c r="V47" i="7"/>
  <c r="W47" i="7"/>
  <c r="J46" i="7"/>
  <c r="K46" i="7" s="1"/>
  <c r="M47" i="7"/>
  <c r="L47" i="7"/>
  <c r="I47" i="7"/>
  <c r="Y46" i="7"/>
  <c r="O47" i="7"/>
  <c r="P47" i="7" s="1"/>
  <c r="Q47" i="7" s="1"/>
  <c r="A48" i="7"/>
  <c r="B48" i="7"/>
  <c r="G48" i="7" s="1"/>
  <c r="J39" i="1" l="1"/>
  <c r="K39" i="1" s="1"/>
  <c r="S48" i="7"/>
  <c r="T48" i="7" s="1"/>
  <c r="U48" i="7" s="1"/>
  <c r="X47" i="7"/>
  <c r="Z47" i="7" s="1"/>
  <c r="V48" i="7"/>
  <c r="W48" i="7"/>
  <c r="M48" i="7"/>
  <c r="L48" i="7"/>
  <c r="I48" i="7"/>
  <c r="J47" i="7"/>
  <c r="K47" i="7" s="1"/>
  <c r="Y47" i="7"/>
  <c r="O48" i="7"/>
  <c r="P48" i="7" s="1"/>
  <c r="Q48" i="7" s="1"/>
  <c r="A49" i="7"/>
  <c r="B49" i="7"/>
  <c r="G49" i="7" s="1"/>
  <c r="J48" i="7" l="1"/>
  <c r="K48" i="7" s="1"/>
  <c r="J40" i="1"/>
  <c r="K40" i="1" s="1"/>
  <c r="X48" i="7"/>
  <c r="Z48" i="7" s="1"/>
  <c r="W49" i="7"/>
  <c r="V49" i="7"/>
  <c r="S49" i="7"/>
  <c r="T49" i="7" s="1"/>
  <c r="U49" i="7" s="1"/>
  <c r="I49" i="7"/>
  <c r="L49" i="7"/>
  <c r="M49" i="7"/>
  <c r="O49" i="7"/>
  <c r="P49" i="7" s="1"/>
  <c r="Q49" i="7" s="1"/>
  <c r="Y48" i="7"/>
  <c r="A50" i="7"/>
  <c r="B50" i="7"/>
  <c r="G50" i="7" s="1"/>
  <c r="J41" i="1" l="1"/>
  <c r="K41" i="1" s="1"/>
  <c r="I50" i="7"/>
  <c r="V50" i="7"/>
  <c r="X49" i="7"/>
  <c r="Z49" i="7" s="1"/>
  <c r="J49" i="7"/>
  <c r="K49" i="7" s="1"/>
  <c r="S50" i="7"/>
  <c r="T50" i="7" s="1"/>
  <c r="U50" i="7" s="1"/>
  <c r="L50" i="7"/>
  <c r="W50" i="7"/>
  <c r="M50" i="7"/>
  <c r="O50" i="7"/>
  <c r="P50" i="7" s="1"/>
  <c r="Q50" i="7" s="1"/>
  <c r="Y49" i="7"/>
  <c r="A51" i="7"/>
  <c r="B51" i="7"/>
  <c r="G51" i="7" s="1"/>
  <c r="J50" i="7" l="1"/>
  <c r="K50" i="7" s="1"/>
  <c r="J42" i="1"/>
  <c r="K42" i="1" s="1"/>
  <c r="M51" i="7"/>
  <c r="V51" i="7"/>
  <c r="I51" i="7"/>
  <c r="X50" i="7"/>
  <c r="Z50" i="7" s="1"/>
  <c r="S51" i="7"/>
  <c r="T51" i="7" s="1"/>
  <c r="U51" i="7" s="1"/>
  <c r="W51" i="7"/>
  <c r="L51" i="7"/>
  <c r="O51" i="7"/>
  <c r="P51" i="7" s="1"/>
  <c r="Q51" i="7" s="1"/>
  <c r="Y50" i="7"/>
  <c r="A52" i="7"/>
  <c r="B52" i="7"/>
  <c r="G52" i="7" s="1"/>
  <c r="J51" i="7" l="1"/>
  <c r="K51" i="7" s="1"/>
  <c r="J43" i="1"/>
  <c r="K43" i="1" s="1"/>
  <c r="X51" i="7"/>
  <c r="Z51" i="7" s="1"/>
  <c r="L52" i="7"/>
  <c r="I52" i="7"/>
  <c r="M52" i="7"/>
  <c r="V52" i="7"/>
  <c r="S52" i="7"/>
  <c r="T52" i="7" s="1"/>
  <c r="U52" i="7" s="1"/>
  <c r="W52" i="7"/>
  <c r="O52" i="7"/>
  <c r="P52" i="7" s="1"/>
  <c r="Q52" i="7" s="1"/>
  <c r="Y51" i="7"/>
  <c r="A53" i="7"/>
  <c r="B53" i="7"/>
  <c r="G53" i="7" s="1"/>
  <c r="J52" i="7" l="1"/>
  <c r="K52" i="7" s="1"/>
  <c r="J44" i="1"/>
  <c r="K44" i="1" s="1"/>
  <c r="L53" i="7"/>
  <c r="I53" i="7"/>
  <c r="M53" i="7"/>
  <c r="V53" i="7"/>
  <c r="W53" i="7"/>
  <c r="S53" i="7"/>
  <c r="T53" i="7" s="1"/>
  <c r="U53" i="7" s="1"/>
  <c r="X52" i="7"/>
  <c r="Z52" i="7" s="1"/>
  <c r="Y52" i="7"/>
  <c r="O53" i="7"/>
  <c r="P53" i="7" s="1"/>
  <c r="Q53" i="7" s="1"/>
  <c r="A54" i="7"/>
  <c r="B54" i="7"/>
  <c r="G54" i="7" s="1"/>
  <c r="J53" i="7" l="1"/>
  <c r="K53" i="7" s="1"/>
  <c r="J45" i="1"/>
  <c r="K45" i="1" s="1"/>
  <c r="L54" i="7"/>
  <c r="I54" i="7"/>
  <c r="M54" i="7"/>
  <c r="X53" i="7"/>
  <c r="Z53" i="7" s="1"/>
  <c r="S54" i="7"/>
  <c r="T54" i="7" s="1"/>
  <c r="U54" i="7" s="1"/>
  <c r="V54" i="7"/>
  <c r="W54" i="7"/>
  <c r="Y53" i="7"/>
  <c r="O54" i="7"/>
  <c r="P54" i="7" s="1"/>
  <c r="Q54" i="7" s="1"/>
  <c r="A55" i="7"/>
  <c r="B55" i="7"/>
  <c r="G55" i="7" s="1"/>
  <c r="J54" i="7" l="1"/>
  <c r="K54" i="7" s="1"/>
  <c r="J46" i="1"/>
  <c r="K46" i="1" s="1"/>
  <c r="I55" i="7"/>
  <c r="L55" i="7"/>
  <c r="S55" i="7"/>
  <c r="T55" i="7" s="1"/>
  <c r="U55" i="7" s="1"/>
  <c r="M55" i="7"/>
  <c r="X54" i="7"/>
  <c r="Z54" i="7" s="1"/>
  <c r="V55" i="7"/>
  <c r="W55" i="7"/>
  <c r="O55" i="7"/>
  <c r="P55" i="7" s="1"/>
  <c r="Q55" i="7" s="1"/>
  <c r="Y54" i="7"/>
  <c r="A56" i="7"/>
  <c r="B56" i="7"/>
  <c r="G56" i="7" s="1"/>
  <c r="J55" i="7" l="1"/>
  <c r="K55" i="7" s="1"/>
  <c r="J47" i="1"/>
  <c r="K47" i="1" s="1"/>
  <c r="L56" i="7"/>
  <c r="S56" i="7"/>
  <c r="T56" i="7" s="1"/>
  <c r="U56" i="7" s="1"/>
  <c r="M56" i="7"/>
  <c r="V56" i="7"/>
  <c r="W56" i="7"/>
  <c r="I56" i="7"/>
  <c r="X55" i="7"/>
  <c r="Z55" i="7" s="1"/>
  <c r="O56" i="7"/>
  <c r="P56" i="7" s="1"/>
  <c r="Q56" i="7" s="1"/>
  <c r="Y55" i="7"/>
  <c r="A57" i="7"/>
  <c r="B57" i="7"/>
  <c r="G57" i="7" s="1"/>
  <c r="J56" i="7" l="1"/>
  <c r="K56" i="7" s="1"/>
  <c r="J48" i="1"/>
  <c r="K48" i="1" s="1"/>
  <c r="L57" i="7"/>
  <c r="M57" i="7"/>
  <c r="V57" i="7"/>
  <c r="X56" i="7"/>
  <c r="Z56" i="7" s="1"/>
  <c r="W57" i="7"/>
  <c r="I57" i="7"/>
  <c r="S57" i="7"/>
  <c r="T57" i="7" s="1"/>
  <c r="U57" i="7" s="1"/>
  <c r="O57" i="7"/>
  <c r="P57" i="7" s="1"/>
  <c r="Q57" i="7" s="1"/>
  <c r="Y56" i="7"/>
  <c r="A58" i="7"/>
  <c r="B58" i="7"/>
  <c r="G58" i="7" s="1"/>
  <c r="J57" i="7" l="1"/>
  <c r="K57" i="7" s="1"/>
  <c r="J49" i="1"/>
  <c r="K49" i="1" s="1"/>
  <c r="V58" i="7"/>
  <c r="X57" i="7"/>
  <c r="Z57" i="7" s="1"/>
  <c r="M58" i="7"/>
  <c r="L58" i="7"/>
  <c r="O58" i="7"/>
  <c r="P58" i="7" s="1"/>
  <c r="Q58" i="7" s="1"/>
  <c r="S58" i="7"/>
  <c r="T58" i="7" s="1"/>
  <c r="U58" i="7" s="1"/>
  <c r="Y57" i="7"/>
  <c r="W58" i="7"/>
  <c r="I58" i="7"/>
  <c r="A59" i="7"/>
  <c r="B59" i="7"/>
  <c r="G59" i="7" s="1"/>
  <c r="J50" i="1" l="1"/>
  <c r="K50" i="1" s="1"/>
  <c r="M59" i="7"/>
  <c r="W59" i="7"/>
  <c r="L59" i="7"/>
  <c r="V59" i="7"/>
  <c r="X58" i="7"/>
  <c r="Z58" i="7" s="1"/>
  <c r="Y58" i="7"/>
  <c r="J58" i="7"/>
  <c r="K58" i="7" s="1"/>
  <c r="O59" i="7"/>
  <c r="P59" i="7" s="1"/>
  <c r="Q59" i="7" s="1"/>
  <c r="I59" i="7"/>
  <c r="S59" i="7"/>
  <c r="T59" i="7" s="1"/>
  <c r="U59" i="7" s="1"/>
  <c r="A60" i="7"/>
  <c r="B60" i="7"/>
  <c r="G60" i="7" s="1"/>
  <c r="J51" i="1" l="1"/>
  <c r="K51" i="1" s="1"/>
  <c r="X59" i="7"/>
  <c r="Z59" i="7" s="1"/>
  <c r="L60" i="7"/>
  <c r="M60" i="7"/>
  <c r="W60" i="7"/>
  <c r="V60" i="7"/>
  <c r="O60" i="7"/>
  <c r="P60" i="7" s="1"/>
  <c r="Q60" i="7" s="1"/>
  <c r="S60" i="7"/>
  <c r="T60" i="7" s="1"/>
  <c r="U60" i="7" s="1"/>
  <c r="I60" i="7"/>
  <c r="J59" i="7"/>
  <c r="K59" i="7" s="1"/>
  <c r="Y59" i="7"/>
  <c r="A61" i="7"/>
  <c r="B61" i="7"/>
  <c r="G61" i="7" s="1"/>
  <c r="J52" i="1" l="1"/>
  <c r="K52" i="1" s="1"/>
  <c r="L61" i="7"/>
  <c r="V61" i="7"/>
  <c r="M61" i="7"/>
  <c r="X60" i="7"/>
  <c r="Z60" i="7" s="1"/>
  <c r="W61" i="7"/>
  <c r="O61" i="7"/>
  <c r="P61" i="7" s="1"/>
  <c r="Q61" i="7" s="1"/>
  <c r="I61" i="7"/>
  <c r="S61" i="7"/>
  <c r="T61" i="7" s="1"/>
  <c r="U61" i="7" s="1"/>
  <c r="Y60" i="7"/>
  <c r="J60" i="7"/>
  <c r="K60" i="7" s="1"/>
  <c r="A62" i="7"/>
  <c r="B62" i="7"/>
  <c r="G62" i="7" s="1"/>
  <c r="J53" i="1" l="1"/>
  <c r="K53" i="1" s="1"/>
  <c r="L62" i="7"/>
  <c r="W62" i="7"/>
  <c r="I62" i="7"/>
  <c r="X61" i="7"/>
  <c r="Z61" i="7" s="1"/>
  <c r="M62" i="7"/>
  <c r="V62" i="7"/>
  <c r="O62" i="7"/>
  <c r="P62" i="7" s="1"/>
  <c r="Q62" i="7" s="1"/>
  <c r="Y61" i="7"/>
  <c r="S62" i="7"/>
  <c r="T62" i="7" s="1"/>
  <c r="U62" i="7" s="1"/>
  <c r="J61" i="7"/>
  <c r="K61" i="7" s="1"/>
  <c r="A63" i="7"/>
  <c r="B63" i="7"/>
  <c r="G63" i="7" s="1"/>
  <c r="J62" i="7" l="1"/>
  <c r="K62" i="7" s="1"/>
  <c r="J54" i="1"/>
  <c r="K54" i="1" s="1"/>
  <c r="V63" i="7"/>
  <c r="M63" i="7"/>
  <c r="W63" i="7"/>
  <c r="L63" i="7"/>
  <c r="I63" i="7"/>
  <c r="X62" i="7"/>
  <c r="Z62" i="7" s="1"/>
  <c r="O63" i="7"/>
  <c r="P63" i="7" s="1"/>
  <c r="Q63" i="7" s="1"/>
  <c r="Y62" i="7"/>
  <c r="S63" i="7"/>
  <c r="T63" i="7" s="1"/>
  <c r="U63" i="7" s="1"/>
  <c r="A64" i="7"/>
  <c r="B64" i="7"/>
  <c r="G64" i="7" s="1"/>
  <c r="J63" i="7" l="1"/>
  <c r="K63" i="7" s="1"/>
  <c r="J55" i="1"/>
  <c r="K55" i="1" s="1"/>
  <c r="V64" i="7"/>
  <c r="M64" i="7"/>
  <c r="L64" i="7"/>
  <c r="W64" i="7"/>
  <c r="X63" i="7"/>
  <c r="Z63" i="7" s="1"/>
  <c r="I64" i="7"/>
  <c r="O64" i="7"/>
  <c r="P64" i="7" s="1"/>
  <c r="Q64" i="7" s="1"/>
  <c r="S64" i="7"/>
  <c r="T64" i="7" s="1"/>
  <c r="U64" i="7" s="1"/>
  <c r="Y63" i="7"/>
  <c r="A65" i="7"/>
  <c r="B65" i="7"/>
  <c r="G65" i="7" s="1"/>
  <c r="J64" i="7" l="1"/>
  <c r="K64" i="7" s="1"/>
  <c r="J56" i="1"/>
  <c r="K56" i="1" s="1"/>
  <c r="M65" i="7"/>
  <c r="X64" i="7"/>
  <c r="Z64" i="7" s="1"/>
  <c r="L65" i="7"/>
  <c r="W65" i="7"/>
  <c r="I65" i="7"/>
  <c r="V65" i="7"/>
  <c r="O65" i="7"/>
  <c r="P65" i="7" s="1"/>
  <c r="Q65" i="7" s="1"/>
  <c r="Y64" i="7"/>
  <c r="S65" i="7"/>
  <c r="T65" i="7" s="1"/>
  <c r="U65" i="7" s="1"/>
  <c r="A66" i="7"/>
  <c r="B66" i="7"/>
  <c r="G66" i="7" s="1"/>
  <c r="J65" i="7" l="1"/>
  <c r="K65" i="7" s="1"/>
  <c r="J57" i="1"/>
  <c r="K57" i="1" s="1"/>
  <c r="L66" i="7"/>
  <c r="M66" i="7"/>
  <c r="V66" i="7"/>
  <c r="W66" i="7"/>
  <c r="X65" i="7"/>
  <c r="Z65" i="7" s="1"/>
  <c r="I66" i="7"/>
  <c r="O66" i="7"/>
  <c r="P66" i="7" s="1"/>
  <c r="Q66" i="7" s="1"/>
  <c r="S66" i="7"/>
  <c r="T66" i="7" s="1"/>
  <c r="U66" i="7" s="1"/>
  <c r="Y65" i="7"/>
  <c r="A67" i="7"/>
  <c r="B67" i="7"/>
  <c r="G67" i="7" s="1"/>
  <c r="J66" i="7" l="1"/>
  <c r="K66" i="7" s="1"/>
  <c r="J58" i="1"/>
  <c r="K58" i="1" s="1"/>
  <c r="L67" i="7"/>
  <c r="M67" i="7"/>
  <c r="V67" i="7"/>
  <c r="X66" i="7"/>
  <c r="Z66" i="7" s="1"/>
  <c r="I67" i="7"/>
  <c r="W67" i="7"/>
  <c r="O67" i="7"/>
  <c r="P67" i="7" s="1"/>
  <c r="Q67" i="7" s="1"/>
  <c r="S67" i="7"/>
  <c r="T67" i="7" s="1"/>
  <c r="U67" i="7" s="1"/>
  <c r="Y66" i="7"/>
  <c r="A68" i="7"/>
  <c r="B68" i="7"/>
  <c r="G68" i="7" s="1"/>
  <c r="J67" i="7" l="1"/>
  <c r="K67" i="7" s="1"/>
  <c r="J59" i="1"/>
  <c r="K59" i="1" s="1"/>
  <c r="L68" i="7"/>
  <c r="M68" i="7"/>
  <c r="V68" i="7"/>
  <c r="I68" i="7"/>
  <c r="X67" i="7"/>
  <c r="Z67" i="7" s="1"/>
  <c r="W68" i="7"/>
  <c r="O68" i="7"/>
  <c r="P68" i="7" s="1"/>
  <c r="Q68" i="7" s="1"/>
  <c r="Y67" i="7"/>
  <c r="S68" i="7"/>
  <c r="T68" i="7" s="1"/>
  <c r="U68" i="7" s="1"/>
  <c r="A69" i="7"/>
  <c r="B69" i="7"/>
  <c r="G69" i="7" s="1"/>
  <c r="J68" i="7" l="1"/>
  <c r="K68" i="7" s="1"/>
  <c r="J60" i="1"/>
  <c r="K60" i="1" s="1"/>
  <c r="L69" i="7"/>
  <c r="M69" i="7"/>
  <c r="I69" i="7"/>
  <c r="V69" i="7"/>
  <c r="X68" i="7"/>
  <c r="Z68" i="7" s="1"/>
  <c r="W69" i="7"/>
  <c r="O69" i="7"/>
  <c r="P69" i="7" s="1"/>
  <c r="Q69" i="7" s="1"/>
  <c r="Y68" i="7"/>
  <c r="S69" i="7"/>
  <c r="T69" i="7" s="1"/>
  <c r="U69" i="7" s="1"/>
  <c r="A70" i="7"/>
  <c r="B70" i="7"/>
  <c r="G70" i="7" s="1"/>
  <c r="J61" i="1" l="1"/>
  <c r="K61" i="1" s="1"/>
  <c r="L70" i="7"/>
  <c r="M70" i="7"/>
  <c r="X69" i="7"/>
  <c r="Z69" i="7" s="1"/>
  <c r="V70" i="7"/>
  <c r="I70" i="7"/>
  <c r="J69" i="7"/>
  <c r="K69" i="7" s="1"/>
  <c r="W70" i="7"/>
  <c r="O70" i="7"/>
  <c r="P70" i="7" s="1"/>
  <c r="Q70" i="7" s="1"/>
  <c r="S70" i="7"/>
  <c r="T70" i="7" s="1"/>
  <c r="U70" i="7" s="1"/>
  <c r="Y69" i="7"/>
  <c r="A71" i="7"/>
  <c r="B71" i="7"/>
  <c r="G71" i="7" s="1"/>
  <c r="I71" i="7" l="1"/>
  <c r="J70" i="7"/>
  <c r="K70" i="7" s="1"/>
  <c r="J62" i="1"/>
  <c r="K62" i="1" s="1"/>
  <c r="L71" i="7"/>
  <c r="M71" i="7"/>
  <c r="W71" i="7"/>
  <c r="V71" i="7"/>
  <c r="X70" i="7"/>
  <c r="Z70" i="7" s="1"/>
  <c r="Y70" i="7"/>
  <c r="O71" i="7"/>
  <c r="P71" i="7" s="1"/>
  <c r="Q71" i="7" s="1"/>
  <c r="S71" i="7"/>
  <c r="T71" i="7" s="1"/>
  <c r="U71" i="7" s="1"/>
  <c r="B72" i="7"/>
  <c r="G72" i="7" s="1"/>
  <c r="A72" i="7"/>
  <c r="M10" i="7" l="1"/>
  <c r="M7" i="7"/>
  <c r="M9" i="7" s="1"/>
  <c r="J63" i="1"/>
  <c r="K63" i="1" s="1"/>
  <c r="J71" i="7"/>
  <c r="M4" i="7"/>
  <c r="M5" i="7"/>
  <c r="H10" i="7"/>
  <c r="H7" i="7"/>
  <c r="L72" i="7"/>
  <c r="X71" i="7"/>
  <c r="Z71" i="7" s="1"/>
  <c r="V72" i="7"/>
  <c r="M72" i="7"/>
  <c r="W72" i="7"/>
  <c r="I72" i="7"/>
  <c r="O72" i="7"/>
  <c r="Y71" i="7"/>
  <c r="S72" i="7"/>
  <c r="A73" i="7"/>
  <c r="B73" i="7"/>
  <c r="G73" i="7" s="1"/>
  <c r="AI28" i="7" l="1"/>
  <c r="AI26" i="7"/>
  <c r="AI29" i="7"/>
  <c r="AI27" i="7"/>
  <c r="M8" i="7"/>
  <c r="K71" i="7"/>
  <c r="J10" i="7"/>
  <c r="J7" i="7"/>
  <c r="M3" i="7"/>
  <c r="J64" i="1"/>
  <c r="K64" i="1" s="1"/>
  <c r="X72" i="7"/>
  <c r="Z72" i="7" s="1"/>
  <c r="I73" i="7"/>
  <c r="M73" i="7"/>
  <c r="L73" i="7"/>
  <c r="O73" i="7"/>
  <c r="V73" i="7"/>
  <c r="W73" i="7"/>
  <c r="S73" i="7"/>
  <c r="Y72" i="7"/>
  <c r="B74" i="7"/>
  <c r="G74" i="7" s="1"/>
  <c r="A74" i="7"/>
  <c r="J65" i="1" l="1"/>
  <c r="K65" i="1" s="1"/>
  <c r="J8" i="7"/>
  <c r="AI4" i="7" s="1"/>
  <c r="J9" i="7"/>
  <c r="I74" i="7"/>
  <c r="S74" i="7"/>
  <c r="O74" i="7"/>
  <c r="L74" i="7"/>
  <c r="M74" i="7"/>
  <c r="X73" i="7"/>
  <c r="Z73" i="7" s="1"/>
  <c r="V74" i="7"/>
  <c r="W74" i="7"/>
  <c r="Y73" i="7"/>
  <c r="A75" i="7"/>
  <c r="B75" i="7"/>
  <c r="G75" i="7" s="1"/>
  <c r="J66" i="1" l="1"/>
  <c r="O75" i="7"/>
  <c r="S75" i="7"/>
  <c r="L75" i="7"/>
  <c r="M75" i="7"/>
  <c r="V75" i="7"/>
  <c r="W75" i="7"/>
  <c r="I75" i="7"/>
  <c r="Y74" i="7"/>
  <c r="X74" i="7"/>
  <c r="Z74" i="7" s="1"/>
  <c r="B76" i="7"/>
  <c r="G76" i="7" s="1"/>
  <c r="A76" i="7"/>
  <c r="J67" i="1" l="1"/>
  <c r="L76" i="7"/>
  <c r="M76" i="7"/>
  <c r="I76" i="7"/>
  <c r="W76" i="7"/>
  <c r="V76" i="7"/>
  <c r="O76" i="7"/>
  <c r="X75" i="7"/>
  <c r="Z75" i="7" s="1"/>
  <c r="S76" i="7"/>
  <c r="Y75" i="7"/>
  <c r="A77" i="7"/>
  <c r="B77" i="7"/>
  <c r="G77" i="7" s="1"/>
  <c r="J68" i="1" l="1"/>
  <c r="L77" i="7"/>
  <c r="S77" i="7"/>
  <c r="O77" i="7"/>
  <c r="V77" i="7"/>
  <c r="X76" i="7"/>
  <c r="Z76" i="7" s="1"/>
  <c r="W77" i="7"/>
  <c r="I77" i="7"/>
  <c r="M77" i="7"/>
  <c r="Y76" i="7"/>
  <c r="B78" i="7"/>
  <c r="G78" i="7" s="1"/>
  <c r="A78" i="7"/>
  <c r="J69" i="1" l="1"/>
  <c r="I78" i="7"/>
  <c r="V78" i="7"/>
  <c r="X77" i="7"/>
  <c r="Z77" i="7" s="1"/>
  <c r="Y77" i="7"/>
  <c r="W78" i="7"/>
  <c r="S78" i="7"/>
  <c r="M78" i="7"/>
  <c r="L78" i="7"/>
  <c r="O78" i="7"/>
  <c r="A79" i="7"/>
  <c r="B79" i="7"/>
  <c r="G79" i="7" s="1"/>
  <c r="J70" i="1" l="1"/>
  <c r="O79" i="7"/>
  <c r="M79" i="7"/>
  <c r="I79" i="7"/>
  <c r="V79" i="7"/>
  <c r="S79" i="7"/>
  <c r="X78" i="7"/>
  <c r="Z78" i="7" s="1"/>
  <c r="L79" i="7"/>
  <c r="Y78" i="7"/>
  <c r="W79" i="7"/>
  <c r="B80" i="7"/>
  <c r="G80" i="7" s="1"/>
  <c r="A80" i="7"/>
  <c r="J71" i="1" l="1"/>
  <c r="O80" i="7"/>
  <c r="S80" i="7"/>
  <c r="I80" i="7"/>
  <c r="W80" i="7"/>
  <c r="L80" i="7"/>
  <c r="M80" i="7"/>
  <c r="Y79" i="7"/>
  <c r="X79" i="7"/>
  <c r="Z79" i="7" s="1"/>
  <c r="V80" i="7"/>
  <c r="A81" i="7"/>
  <c r="B81" i="7"/>
  <c r="G81" i="7" s="1"/>
  <c r="J72" i="1" l="1"/>
  <c r="O81" i="7"/>
  <c r="S81" i="7"/>
  <c r="L81" i="7"/>
  <c r="V81" i="7"/>
  <c r="X80" i="7"/>
  <c r="Z80" i="7" s="1"/>
  <c r="Y80" i="7"/>
  <c r="M81" i="7"/>
  <c r="I81" i="7"/>
  <c r="W81" i="7"/>
  <c r="B82" i="7"/>
  <c r="G82" i="7" s="1"/>
  <c r="A82" i="7"/>
  <c r="J73" i="1" l="1"/>
  <c r="S82" i="7"/>
  <c r="M82" i="7"/>
  <c r="L82" i="7"/>
  <c r="W82" i="7"/>
  <c r="O82" i="7"/>
  <c r="I82" i="7"/>
  <c r="Y81" i="7"/>
  <c r="X81" i="7"/>
  <c r="Z81" i="7" s="1"/>
  <c r="V82" i="7"/>
  <c r="A83" i="7"/>
  <c r="B83" i="7"/>
  <c r="G83" i="7" s="1"/>
  <c r="J74" i="1" l="1"/>
  <c r="S83" i="7"/>
  <c r="L83" i="7"/>
  <c r="I83" i="7"/>
  <c r="O83" i="7"/>
  <c r="Y82" i="7"/>
  <c r="M83" i="7"/>
  <c r="V83" i="7"/>
  <c r="X82" i="7"/>
  <c r="Z82" i="7" s="1"/>
  <c r="W83" i="7"/>
  <c r="B84" i="7"/>
  <c r="G84" i="7" s="1"/>
  <c r="A84" i="7"/>
  <c r="J75" i="1" l="1"/>
  <c r="S84" i="7"/>
  <c r="L84" i="7"/>
  <c r="O84" i="7"/>
  <c r="V84" i="7"/>
  <c r="W84" i="7"/>
  <c r="X83" i="7"/>
  <c r="Z83" i="7" s="1"/>
  <c r="M84" i="7"/>
  <c r="I84" i="7"/>
  <c r="Y83" i="7"/>
  <c r="A85" i="7"/>
  <c r="B85" i="7"/>
  <c r="G85" i="7" s="1"/>
  <c r="J76" i="1" l="1"/>
  <c r="X84" i="7"/>
  <c r="Z84" i="7" s="1"/>
  <c r="O85" i="7"/>
  <c r="I85" i="7"/>
  <c r="W85" i="7"/>
  <c r="V85" i="7"/>
  <c r="M85" i="7"/>
  <c r="Y84" i="7"/>
  <c r="L85" i="7"/>
  <c r="S85" i="7"/>
  <c r="B86" i="7"/>
  <c r="G86" i="7" s="1"/>
  <c r="A86" i="7"/>
  <c r="J77" i="1" l="1"/>
  <c r="S86" i="7"/>
  <c r="O86" i="7"/>
  <c r="W86" i="7"/>
  <c r="V86" i="7"/>
  <c r="M86" i="7"/>
  <c r="X85" i="7"/>
  <c r="Z85" i="7" s="1"/>
  <c r="I86" i="7"/>
  <c r="Y85" i="7"/>
  <c r="L86" i="7"/>
  <c r="A87" i="7"/>
  <c r="B87" i="7"/>
  <c r="G87" i="7" s="1"/>
  <c r="J78" i="1" l="1"/>
  <c r="O87" i="7"/>
  <c r="M87" i="7"/>
  <c r="V87" i="7"/>
  <c r="X86" i="7"/>
  <c r="Z86" i="7" s="1"/>
  <c r="W87" i="7"/>
  <c r="L87" i="7"/>
  <c r="I87" i="7"/>
  <c r="S87" i="7"/>
  <c r="Y86" i="7"/>
  <c r="B88" i="7"/>
  <c r="G88" i="7" s="1"/>
  <c r="A88" i="7"/>
  <c r="J79" i="1" l="1"/>
  <c r="L88" i="7"/>
  <c r="M88" i="7"/>
  <c r="V88" i="7"/>
  <c r="I88" i="7"/>
  <c r="X87" i="7"/>
  <c r="Z87" i="7" s="1"/>
  <c r="W88" i="7"/>
  <c r="Y87" i="7"/>
  <c r="S88" i="7"/>
  <c r="O88" i="7"/>
  <c r="A89" i="7"/>
  <c r="B89" i="7"/>
  <c r="G89" i="7" s="1"/>
  <c r="J80" i="1" l="1"/>
  <c r="L89" i="7"/>
  <c r="S89" i="7"/>
  <c r="I89" i="7"/>
  <c r="M89" i="7"/>
  <c r="X88" i="7"/>
  <c r="Z88" i="7" s="1"/>
  <c r="W89" i="7"/>
  <c r="V89" i="7"/>
  <c r="Y88" i="7"/>
  <c r="O89" i="7"/>
  <c r="B90" i="7"/>
  <c r="G90" i="7" s="1"/>
  <c r="A90" i="7"/>
  <c r="J81" i="1" l="1"/>
  <c r="L90" i="7"/>
  <c r="O90" i="7"/>
  <c r="X89" i="7"/>
  <c r="Z89" i="7" s="1"/>
  <c r="S90" i="7"/>
  <c r="I90" i="7"/>
  <c r="M90" i="7"/>
  <c r="V90" i="7"/>
  <c r="W90" i="7"/>
  <c r="Y89" i="7"/>
  <c r="A91" i="7"/>
  <c r="B91" i="7"/>
  <c r="G91" i="7" s="1"/>
  <c r="J82" i="1" l="1"/>
  <c r="L91" i="7"/>
  <c r="S91" i="7"/>
  <c r="O91" i="7"/>
  <c r="I91" i="7"/>
  <c r="V91" i="7"/>
  <c r="M91" i="7"/>
  <c r="X90" i="7"/>
  <c r="Z90" i="7" s="1"/>
  <c r="W91" i="7"/>
  <c r="Y90" i="7"/>
  <c r="B92" i="7"/>
  <c r="G92" i="7" s="1"/>
  <c r="A92" i="7"/>
  <c r="J83" i="1" l="1"/>
  <c r="L92" i="7"/>
  <c r="O92" i="7"/>
  <c r="S92" i="7"/>
  <c r="I92" i="7"/>
  <c r="V92" i="7"/>
  <c r="M92" i="7"/>
  <c r="W92" i="7"/>
  <c r="Y91" i="7"/>
  <c r="X91" i="7"/>
  <c r="Z91" i="7" s="1"/>
  <c r="A93" i="7"/>
  <c r="B93" i="7"/>
  <c r="G93" i="7" s="1"/>
  <c r="J84" i="1" l="1"/>
  <c r="L93" i="7"/>
  <c r="O93" i="7"/>
  <c r="I93" i="7"/>
  <c r="S93" i="7"/>
  <c r="W93" i="7"/>
  <c r="M93" i="7"/>
  <c r="X92" i="7"/>
  <c r="Z92" i="7" s="1"/>
  <c r="V93" i="7"/>
  <c r="Y92" i="7"/>
  <c r="B94" i="7"/>
  <c r="G94" i="7" s="1"/>
  <c r="A94" i="7"/>
  <c r="J85" i="1" l="1"/>
  <c r="L94" i="7"/>
  <c r="S94" i="7"/>
  <c r="O94" i="7"/>
  <c r="V94" i="7"/>
  <c r="M94" i="7"/>
  <c r="Y93" i="7"/>
  <c r="I94" i="7"/>
  <c r="X93" i="7"/>
  <c r="Z93" i="7" s="1"/>
  <c r="W94" i="7"/>
  <c r="A95" i="7"/>
  <c r="B95" i="7"/>
  <c r="G95" i="7" s="1"/>
  <c r="J86" i="1" l="1"/>
  <c r="L95" i="7"/>
  <c r="I95" i="7"/>
  <c r="V95" i="7"/>
  <c r="M95" i="7"/>
  <c r="O95" i="7"/>
  <c r="S95" i="7"/>
  <c r="W95" i="7"/>
  <c r="X94" i="7"/>
  <c r="Z94" i="7" s="1"/>
  <c r="Y94" i="7"/>
  <c r="B96" i="7"/>
  <c r="G96" i="7" s="1"/>
  <c r="A96" i="7"/>
  <c r="J87" i="1" l="1"/>
  <c r="V96" i="7"/>
  <c r="M96" i="7"/>
  <c r="O96" i="7"/>
  <c r="S96" i="7"/>
  <c r="L96" i="7"/>
  <c r="I96" i="7"/>
  <c r="W96" i="7"/>
  <c r="Y95" i="7"/>
  <c r="X95" i="7"/>
  <c r="Z95" i="7" s="1"/>
  <c r="A97" i="7"/>
  <c r="B97" i="7"/>
  <c r="G97" i="7" s="1"/>
  <c r="J88" i="1" l="1"/>
  <c r="M97" i="7"/>
  <c r="L97" i="7"/>
  <c r="O97" i="7"/>
  <c r="I97" i="7"/>
  <c r="S97" i="7"/>
  <c r="Y96" i="7"/>
  <c r="W97" i="7"/>
  <c r="X96" i="7"/>
  <c r="Z96" i="7" s="1"/>
  <c r="V97" i="7"/>
  <c r="B98" i="7"/>
  <c r="G98" i="7" s="1"/>
  <c r="A98" i="7"/>
  <c r="J89" i="1" l="1"/>
  <c r="M98" i="7"/>
  <c r="L98" i="7"/>
  <c r="S98" i="7"/>
  <c r="O98" i="7"/>
  <c r="W98" i="7"/>
  <c r="X97" i="7"/>
  <c r="Z97" i="7" s="1"/>
  <c r="V98" i="7"/>
  <c r="Y97" i="7"/>
  <c r="I98" i="7"/>
  <c r="A99" i="7"/>
  <c r="B99" i="7"/>
  <c r="G99" i="7" s="1"/>
  <c r="J90" i="1" l="1"/>
  <c r="L99" i="7"/>
  <c r="O99" i="7"/>
  <c r="X98" i="7"/>
  <c r="Z98" i="7" s="1"/>
  <c r="M99" i="7"/>
  <c r="V99" i="7"/>
  <c r="W99" i="7"/>
  <c r="Y98" i="7"/>
  <c r="S99" i="7"/>
  <c r="I99" i="7"/>
  <c r="B100" i="7"/>
  <c r="G100" i="7" s="1"/>
  <c r="A100" i="7"/>
  <c r="J91" i="1" l="1"/>
  <c r="L100" i="7"/>
  <c r="O100" i="7"/>
  <c r="M100" i="7"/>
  <c r="W100" i="7"/>
  <c r="X99" i="7"/>
  <c r="Z99" i="7" s="1"/>
  <c r="V100" i="7"/>
  <c r="I100" i="7"/>
  <c r="S100" i="7"/>
  <c r="Y99" i="7"/>
  <c r="A101" i="7"/>
  <c r="B101" i="7"/>
  <c r="G101" i="7" s="1"/>
  <c r="J92" i="1" l="1"/>
  <c r="O101" i="7"/>
  <c r="L101" i="7"/>
  <c r="M101" i="7"/>
  <c r="V101" i="7"/>
  <c r="X100" i="7"/>
  <c r="Z100" i="7" s="1"/>
  <c r="I101" i="7"/>
  <c r="W101" i="7"/>
  <c r="S101" i="7"/>
  <c r="Y100" i="7"/>
  <c r="B102" i="7"/>
  <c r="G102" i="7" s="1"/>
  <c r="A102" i="7"/>
  <c r="J93" i="1" l="1"/>
  <c r="O102" i="7"/>
  <c r="L102" i="7"/>
  <c r="M102" i="7"/>
  <c r="X101" i="7"/>
  <c r="Z101" i="7" s="1"/>
  <c r="S102" i="7"/>
  <c r="W102" i="7"/>
  <c r="I102" i="7"/>
  <c r="V102" i="7"/>
  <c r="Y101" i="7"/>
  <c r="A103" i="7"/>
  <c r="B103" i="7"/>
  <c r="G103" i="7" s="1"/>
  <c r="J94" i="1" l="1"/>
  <c r="L103" i="7"/>
  <c r="S103" i="7"/>
  <c r="X102" i="7"/>
  <c r="Z102" i="7" s="1"/>
  <c r="W103" i="7"/>
  <c r="M103" i="7"/>
  <c r="O103" i="7"/>
  <c r="V103" i="7"/>
  <c r="Y102" i="7"/>
  <c r="I103" i="7"/>
  <c r="B104" i="7"/>
  <c r="G104" i="7" s="1"/>
  <c r="A104" i="7"/>
  <c r="J95" i="1" l="1"/>
  <c r="L104" i="7"/>
  <c r="S104" i="7"/>
  <c r="I104" i="7"/>
  <c r="V104" i="7"/>
  <c r="W104" i="7"/>
  <c r="M104" i="7"/>
  <c r="X103" i="7"/>
  <c r="Z103" i="7" s="1"/>
  <c r="O104" i="7"/>
  <c r="Y103" i="7"/>
  <c r="A105" i="7"/>
  <c r="B105" i="7"/>
  <c r="G105" i="7" s="1"/>
  <c r="J96" i="1" l="1"/>
  <c r="S105" i="7"/>
  <c r="X104" i="7"/>
  <c r="Z104" i="7" s="1"/>
  <c r="I105" i="7"/>
  <c r="V105" i="7"/>
  <c r="Y104" i="7"/>
  <c r="L105" i="7"/>
  <c r="O105" i="7"/>
  <c r="W105" i="7"/>
  <c r="M105" i="7"/>
  <c r="B106" i="7"/>
  <c r="G106" i="7" s="1"/>
  <c r="A106" i="7"/>
  <c r="J97" i="1" l="1"/>
  <c r="S106" i="7"/>
  <c r="I106" i="7"/>
  <c r="M106" i="7"/>
  <c r="X105" i="7"/>
  <c r="Z105" i="7" s="1"/>
  <c r="O106" i="7"/>
  <c r="V106" i="7"/>
  <c r="W106" i="7"/>
  <c r="Y105" i="7"/>
  <c r="L106" i="7"/>
  <c r="A107" i="7"/>
  <c r="B107" i="7"/>
  <c r="G107" i="7" s="1"/>
  <c r="J98" i="1" l="1"/>
  <c r="S107" i="7"/>
  <c r="O107" i="7"/>
  <c r="M107" i="7"/>
  <c r="I107" i="7"/>
  <c r="V107" i="7"/>
  <c r="Y106" i="7"/>
  <c r="W107" i="7"/>
  <c r="L107" i="7"/>
  <c r="X106" i="7"/>
  <c r="Z106" i="7" s="1"/>
  <c r="B108" i="7"/>
  <c r="G108" i="7" s="1"/>
  <c r="A108" i="7"/>
  <c r="J99" i="1" l="1"/>
  <c r="L108" i="7"/>
  <c r="S108" i="7"/>
  <c r="M108" i="7"/>
  <c r="X107" i="7"/>
  <c r="Z107" i="7" s="1"/>
  <c r="I108" i="7"/>
  <c r="O108" i="7"/>
  <c r="V108" i="7"/>
  <c r="W108" i="7"/>
  <c r="Y107" i="7"/>
  <c r="A109" i="7"/>
  <c r="B109" i="7"/>
  <c r="G109" i="7" s="1"/>
  <c r="J100" i="1" l="1"/>
  <c r="L109" i="7"/>
  <c r="S109" i="7"/>
  <c r="I109" i="7"/>
  <c r="O109" i="7"/>
  <c r="M109" i="7"/>
  <c r="X108" i="7"/>
  <c r="Z108" i="7" s="1"/>
  <c r="V109" i="7"/>
  <c r="Y108" i="7"/>
  <c r="W109" i="7"/>
  <c r="B110" i="7"/>
  <c r="G110" i="7" s="1"/>
  <c r="A110" i="7"/>
  <c r="J101" i="1" l="1"/>
  <c r="S110" i="7"/>
  <c r="L110" i="7"/>
  <c r="I110" i="7"/>
  <c r="O110" i="7"/>
  <c r="M110" i="7"/>
  <c r="Y109" i="7"/>
  <c r="X109" i="7"/>
  <c r="Z109" i="7" s="1"/>
  <c r="W110" i="7"/>
  <c r="V110" i="7"/>
  <c r="A111" i="7"/>
  <c r="B111" i="7"/>
  <c r="G111" i="7" s="1"/>
  <c r="J102" i="1" l="1"/>
  <c r="S111" i="7"/>
  <c r="L111" i="7"/>
  <c r="O111" i="7"/>
  <c r="M111" i="7"/>
  <c r="V111" i="7"/>
  <c r="Y110" i="7"/>
  <c r="X110" i="7"/>
  <c r="Z110" i="7" s="1"/>
  <c r="I111" i="7"/>
  <c r="W111" i="7"/>
  <c r="B112" i="7"/>
  <c r="G112" i="7" s="1"/>
  <c r="A112" i="7"/>
  <c r="J103" i="1" l="1"/>
  <c r="S112" i="7"/>
  <c r="L112" i="7"/>
  <c r="M112" i="7"/>
  <c r="X111" i="7"/>
  <c r="Z111" i="7" s="1"/>
  <c r="V112" i="7"/>
  <c r="Y111" i="7"/>
  <c r="I112" i="7"/>
  <c r="O112" i="7"/>
  <c r="W112" i="7"/>
  <c r="A113" i="7"/>
  <c r="B113" i="7"/>
  <c r="G113" i="7" s="1"/>
  <c r="J104" i="1" l="1"/>
  <c r="L113" i="7"/>
  <c r="M113" i="7"/>
  <c r="I113" i="7"/>
  <c r="O113" i="7"/>
  <c r="W113" i="7"/>
  <c r="S113" i="7"/>
  <c r="X112" i="7"/>
  <c r="Z112" i="7" s="1"/>
  <c r="Y112" i="7"/>
  <c r="V113" i="7"/>
  <c r="B114" i="7"/>
  <c r="G114" i="7" s="1"/>
  <c r="A114" i="7"/>
  <c r="J105" i="1" l="1"/>
  <c r="L114" i="7"/>
  <c r="O114" i="7"/>
  <c r="S114" i="7"/>
  <c r="V114" i="7"/>
  <c r="W114" i="7"/>
  <c r="X113" i="7"/>
  <c r="Z113" i="7" s="1"/>
  <c r="Y113" i="7"/>
  <c r="I114" i="7"/>
  <c r="M114" i="7"/>
  <c r="A115" i="7"/>
  <c r="B115" i="7"/>
  <c r="G115" i="7" s="1"/>
  <c r="J106" i="1" l="1"/>
  <c r="L115" i="7"/>
  <c r="I115" i="7"/>
  <c r="V115" i="7"/>
  <c r="X114" i="7"/>
  <c r="Z114" i="7" s="1"/>
  <c r="O115" i="7"/>
  <c r="S115" i="7"/>
  <c r="W115" i="7"/>
  <c r="M115" i="7"/>
  <c r="Y114" i="7"/>
  <c r="B116" i="7"/>
  <c r="G116" i="7" s="1"/>
  <c r="A116" i="7"/>
  <c r="J107" i="1" l="1"/>
  <c r="V116" i="7"/>
  <c r="I116" i="7"/>
  <c r="S116" i="7"/>
  <c r="O116" i="7"/>
  <c r="Y115" i="7"/>
  <c r="X115" i="7"/>
  <c r="Z115" i="7" s="1"/>
  <c r="W116" i="7"/>
  <c r="M116" i="7"/>
  <c r="L116" i="7"/>
  <c r="A117" i="7"/>
  <c r="B117" i="7"/>
  <c r="G117" i="7" s="1"/>
  <c r="J108" i="1" l="1"/>
  <c r="M117" i="7"/>
  <c r="X116" i="7"/>
  <c r="Z116" i="7" s="1"/>
  <c r="I117" i="7"/>
  <c r="O117" i="7"/>
  <c r="S117" i="7"/>
  <c r="V117" i="7"/>
  <c r="W117" i="7"/>
  <c r="L117" i="7"/>
  <c r="Y116" i="7"/>
  <c r="B118" i="7"/>
  <c r="G118" i="7" s="1"/>
  <c r="A118" i="7"/>
  <c r="J109" i="1" l="1"/>
  <c r="L118" i="7"/>
  <c r="M118" i="7"/>
  <c r="O118" i="7"/>
  <c r="S118" i="7"/>
  <c r="I118" i="7"/>
  <c r="X117" i="7"/>
  <c r="Z117" i="7" s="1"/>
  <c r="W118" i="7"/>
  <c r="V118" i="7"/>
  <c r="Y117" i="7"/>
  <c r="A119" i="7"/>
  <c r="B119" i="7"/>
  <c r="G119" i="7" s="1"/>
  <c r="J110" i="1" l="1"/>
  <c r="L119" i="7"/>
  <c r="S119" i="7"/>
  <c r="I119" i="7"/>
  <c r="O119" i="7"/>
  <c r="V119" i="7"/>
  <c r="Y118" i="7"/>
  <c r="W119" i="7"/>
  <c r="X118" i="7"/>
  <c r="Z118" i="7" s="1"/>
  <c r="M119" i="7"/>
  <c r="A120" i="7"/>
  <c r="B120" i="7"/>
  <c r="G120" i="7" s="1"/>
  <c r="J111" i="1" l="1"/>
  <c r="L120" i="7"/>
  <c r="S120" i="7"/>
  <c r="I120" i="7"/>
  <c r="O120" i="7"/>
  <c r="V120" i="7"/>
  <c r="X119" i="7"/>
  <c r="Z119" i="7" s="1"/>
  <c r="Y119" i="7"/>
  <c r="M120" i="7"/>
  <c r="W120" i="7"/>
  <c r="B121" i="7"/>
  <c r="G121" i="7" s="1"/>
  <c r="A121" i="7"/>
  <c r="J112" i="1" l="1"/>
  <c r="L121" i="7"/>
  <c r="S121" i="7"/>
  <c r="I121" i="7"/>
  <c r="O121" i="7"/>
  <c r="X120" i="7"/>
  <c r="Z120" i="7" s="1"/>
  <c r="Y120" i="7"/>
  <c r="M121" i="7"/>
  <c r="W121" i="7"/>
  <c r="V121" i="7"/>
  <c r="A122" i="7"/>
  <c r="B122" i="7"/>
  <c r="G122" i="7" s="1"/>
  <c r="J113" i="1" l="1"/>
  <c r="L122" i="7"/>
  <c r="S122" i="7"/>
  <c r="O122" i="7"/>
  <c r="W122" i="7"/>
  <c r="Y121" i="7"/>
  <c r="X121" i="7"/>
  <c r="Z121" i="7" s="1"/>
  <c r="V122" i="7"/>
  <c r="I122" i="7"/>
  <c r="M122" i="7"/>
  <c r="A123" i="7"/>
  <c r="B123" i="7"/>
  <c r="G123" i="7" s="1"/>
  <c r="J114" i="1" l="1"/>
  <c r="S123" i="7"/>
  <c r="I123" i="7"/>
  <c r="O123" i="7"/>
  <c r="M123" i="7"/>
  <c r="V123" i="7"/>
  <c r="X122" i="7"/>
  <c r="Z122" i="7" s="1"/>
  <c r="Y122" i="7"/>
  <c r="L123" i="7"/>
  <c r="W123" i="7"/>
  <c r="B124" i="7"/>
  <c r="G124" i="7" s="1"/>
  <c r="A124" i="7"/>
  <c r="J115" i="1" l="1"/>
  <c r="S124" i="7"/>
  <c r="V124" i="7"/>
  <c r="O124" i="7"/>
  <c r="L124" i="7"/>
  <c r="X123" i="7"/>
  <c r="Z123" i="7" s="1"/>
  <c r="M124" i="7"/>
  <c r="I124" i="7"/>
  <c r="Y123" i="7"/>
  <c r="W124" i="7"/>
  <c r="A125" i="7"/>
  <c r="B125" i="7"/>
  <c r="G125" i="7" s="1"/>
  <c r="J116" i="1" l="1"/>
  <c r="O125" i="7"/>
  <c r="M125" i="7"/>
  <c r="V125" i="7"/>
  <c r="L125" i="7"/>
  <c r="Y124" i="7"/>
  <c r="S125" i="7"/>
  <c r="I125" i="7"/>
  <c r="W125" i="7"/>
  <c r="X124" i="7"/>
  <c r="Z124" i="7" s="1"/>
  <c r="B126" i="7"/>
  <c r="G126" i="7" s="1"/>
  <c r="A126" i="7"/>
  <c r="J117" i="1" l="1"/>
  <c r="O126" i="7"/>
  <c r="L126" i="7"/>
  <c r="M126" i="7"/>
  <c r="V126" i="7"/>
  <c r="W126" i="7"/>
  <c r="X125" i="7"/>
  <c r="Z125" i="7" s="1"/>
  <c r="S126" i="7"/>
  <c r="Y125" i="7"/>
  <c r="I126" i="7"/>
  <c r="B127" i="7"/>
  <c r="G127" i="7" s="1"/>
  <c r="A127" i="7"/>
  <c r="J118" i="1" l="1"/>
  <c r="L127" i="7"/>
  <c r="M127" i="7"/>
  <c r="X126" i="7"/>
  <c r="Z126" i="7" s="1"/>
  <c r="V127" i="7"/>
  <c r="W127" i="7"/>
  <c r="Y126" i="7"/>
  <c r="S127" i="7"/>
  <c r="I127" i="7"/>
  <c r="O127" i="7"/>
  <c r="B128" i="7"/>
  <c r="G128" i="7" s="1"/>
  <c r="A128" i="7"/>
  <c r="J119" i="1" l="1"/>
  <c r="L128" i="7"/>
  <c r="I128" i="7"/>
  <c r="M128" i="7"/>
  <c r="X127" i="7"/>
  <c r="Z127" i="7" s="1"/>
  <c r="W128" i="7"/>
  <c r="V128" i="7"/>
  <c r="S128" i="7"/>
  <c r="Y127" i="7"/>
  <c r="O128" i="7"/>
  <c r="B129" i="7"/>
  <c r="G129" i="7" s="1"/>
  <c r="A129" i="7"/>
  <c r="J120" i="1" l="1"/>
  <c r="S129" i="7"/>
  <c r="L129" i="7"/>
  <c r="I129" i="7"/>
  <c r="O129" i="7"/>
  <c r="V129" i="7"/>
  <c r="X128" i="7"/>
  <c r="Z128" i="7" s="1"/>
  <c r="W129" i="7"/>
  <c r="M129" i="7"/>
  <c r="Y128" i="7"/>
  <c r="B130" i="7"/>
  <c r="G130" i="7" s="1"/>
  <c r="A130" i="7"/>
  <c r="J121" i="1" l="1"/>
  <c r="S130" i="7"/>
  <c r="L130" i="7"/>
  <c r="I130" i="7"/>
  <c r="O130" i="7"/>
  <c r="V130" i="7"/>
  <c r="M130" i="7"/>
  <c r="Y129" i="7"/>
  <c r="X129" i="7"/>
  <c r="Z129" i="7" s="1"/>
  <c r="W130" i="7"/>
  <c r="A131" i="7"/>
  <c r="B131" i="7"/>
  <c r="G131" i="7" s="1"/>
  <c r="J122" i="1" l="1"/>
  <c r="L131" i="7"/>
  <c r="S131" i="7"/>
  <c r="I131" i="7"/>
  <c r="O131" i="7"/>
  <c r="V131" i="7"/>
  <c r="M131" i="7"/>
  <c r="Y130" i="7"/>
  <c r="W131" i="7"/>
  <c r="X130" i="7"/>
  <c r="Z130" i="7" s="1"/>
  <c r="B132" i="7"/>
  <c r="G132" i="7" s="1"/>
  <c r="A132" i="7"/>
  <c r="J123" i="1" l="1"/>
  <c r="L132" i="7"/>
  <c r="S132" i="7"/>
  <c r="O132" i="7"/>
  <c r="I132" i="7"/>
  <c r="M132" i="7"/>
  <c r="Y131" i="7"/>
  <c r="W132" i="7"/>
  <c r="X131" i="7"/>
  <c r="Z131" i="7" s="1"/>
  <c r="V132" i="7"/>
  <c r="A133" i="7"/>
  <c r="B133" i="7"/>
  <c r="G133" i="7" s="1"/>
  <c r="J124" i="1" l="1"/>
  <c r="L133" i="7"/>
  <c r="S133" i="7"/>
  <c r="O133" i="7"/>
  <c r="Y132" i="7"/>
  <c r="V133" i="7"/>
  <c r="X132" i="7"/>
  <c r="Z132" i="7" s="1"/>
  <c r="I133" i="7"/>
  <c r="W133" i="7"/>
  <c r="M133" i="7"/>
  <c r="B134" i="7"/>
  <c r="G134" i="7" s="1"/>
  <c r="A134" i="7"/>
  <c r="I134" i="7" l="1"/>
  <c r="M134" i="7"/>
  <c r="S134" i="7"/>
  <c r="O134" i="7"/>
  <c r="Y133" i="7"/>
  <c r="V134" i="7"/>
  <c r="X133" i="7"/>
  <c r="Z133" i="7" s="1"/>
  <c r="L134" i="7"/>
  <c r="W134" i="7"/>
  <c r="B135" i="7"/>
  <c r="G135" i="7" s="1"/>
  <c r="A135" i="7"/>
  <c r="O135" i="7" l="1"/>
  <c r="S135" i="7"/>
  <c r="M135" i="7"/>
  <c r="L135" i="7"/>
  <c r="I135" i="7"/>
  <c r="X134" i="7"/>
  <c r="Z134" i="7" s="1"/>
  <c r="V135" i="7"/>
  <c r="Y134" i="7"/>
  <c r="W135" i="7"/>
  <c r="B136" i="7"/>
  <c r="G136" i="7" s="1"/>
  <c r="A136" i="7"/>
  <c r="O136" i="7" l="1"/>
  <c r="L136" i="7"/>
  <c r="S136" i="7"/>
  <c r="W136" i="7"/>
  <c r="Y135" i="7"/>
  <c r="I136" i="7"/>
  <c r="M136" i="7"/>
  <c r="X135" i="7"/>
  <c r="Z135" i="7" s="1"/>
  <c r="V136" i="7"/>
  <c r="B137" i="7"/>
  <c r="G137" i="7" s="1"/>
  <c r="A137" i="7"/>
  <c r="L137" i="7" l="1"/>
  <c r="S137" i="7"/>
  <c r="O137" i="7"/>
  <c r="M137" i="7"/>
  <c r="Y136" i="7"/>
  <c r="X136" i="7"/>
  <c r="Z136" i="7" s="1"/>
  <c r="I137" i="7"/>
  <c r="V137" i="7"/>
  <c r="W137" i="7"/>
  <c r="B138" i="7"/>
  <c r="G138" i="7" s="1"/>
  <c r="A138" i="7"/>
  <c r="L138" i="7" l="1"/>
  <c r="S138" i="7"/>
  <c r="M138" i="7"/>
  <c r="V138" i="7"/>
  <c r="O138" i="7"/>
  <c r="Y137" i="7"/>
  <c r="X137" i="7"/>
  <c r="Z137" i="7" s="1"/>
  <c r="W138" i="7"/>
  <c r="I138" i="7"/>
  <c r="A139" i="7"/>
  <c r="B139" i="7"/>
  <c r="G139" i="7" s="1"/>
  <c r="L139" i="7" l="1"/>
  <c r="I139" i="7"/>
  <c r="M139" i="7"/>
  <c r="X138" i="7"/>
  <c r="Z138" i="7" s="1"/>
  <c r="O139" i="7"/>
  <c r="S139" i="7"/>
  <c r="W139" i="7"/>
  <c r="V139" i="7"/>
  <c r="Y138" i="7"/>
  <c r="B140" i="7"/>
  <c r="G140" i="7" s="1"/>
  <c r="A140" i="7"/>
  <c r="L140" i="7" l="1"/>
  <c r="O140" i="7"/>
  <c r="S140" i="7"/>
  <c r="Y139" i="7"/>
  <c r="V140" i="7"/>
  <c r="W140" i="7"/>
  <c r="X139" i="7"/>
  <c r="Z139" i="7" s="1"/>
  <c r="I140" i="7"/>
  <c r="M140" i="7"/>
  <c r="A141" i="7"/>
  <c r="B141" i="7"/>
  <c r="G141" i="7" s="1"/>
  <c r="S141" i="7" l="1"/>
  <c r="V141" i="7"/>
  <c r="O141" i="7"/>
  <c r="X140" i="7"/>
  <c r="Z140" i="7" s="1"/>
  <c r="W141" i="7"/>
  <c r="I141" i="7"/>
  <c r="M141" i="7"/>
  <c r="L141" i="7"/>
  <c r="Y140" i="7"/>
  <c r="B142" i="7"/>
  <c r="G142" i="7" s="1"/>
  <c r="A142" i="7"/>
  <c r="S142" i="7" l="1"/>
  <c r="V142" i="7"/>
  <c r="Y141" i="7"/>
  <c r="M142" i="7"/>
  <c r="O142" i="7"/>
  <c r="I142" i="7"/>
  <c r="X141" i="7"/>
  <c r="Z141" i="7" s="1"/>
  <c r="L142" i="7"/>
  <c r="W142" i="7"/>
  <c r="B143" i="7"/>
  <c r="G143" i="7" s="1"/>
  <c r="A143" i="7"/>
  <c r="I143" i="7" l="1"/>
  <c r="M143" i="7"/>
  <c r="W143" i="7"/>
  <c r="L143" i="7"/>
  <c r="X142" i="7"/>
  <c r="Z142" i="7" s="1"/>
  <c r="O143" i="7"/>
  <c r="S143" i="7"/>
  <c r="V143" i="7"/>
  <c r="Y142" i="7"/>
  <c r="B144" i="7"/>
  <c r="G144" i="7" s="1"/>
  <c r="A144" i="7"/>
  <c r="S144" i="7" l="1"/>
  <c r="O144" i="7"/>
  <c r="L144" i="7"/>
  <c r="W144" i="7"/>
  <c r="V144" i="7"/>
  <c r="M144" i="7"/>
  <c r="Y143" i="7"/>
  <c r="X143" i="7"/>
  <c r="Z143" i="7" s="1"/>
  <c r="I144" i="7"/>
  <c r="B145" i="7"/>
  <c r="G145" i="7" s="1"/>
  <c r="A145" i="7"/>
  <c r="S145" i="7" l="1"/>
  <c r="L145" i="7"/>
  <c r="X144" i="7"/>
  <c r="Z144" i="7" s="1"/>
  <c r="V145" i="7"/>
  <c r="O145" i="7"/>
  <c r="W145" i="7"/>
  <c r="Y144" i="7"/>
  <c r="M145" i="7"/>
  <c r="I145" i="7"/>
  <c r="B146" i="7"/>
  <c r="G146" i="7" s="1"/>
  <c r="A146" i="7"/>
  <c r="L146" i="7" l="1"/>
  <c r="I146" i="7"/>
  <c r="V146" i="7"/>
  <c r="X145" i="7"/>
  <c r="M146" i="7"/>
  <c r="W146" i="7"/>
  <c r="O146" i="7"/>
  <c r="S146" i="7"/>
  <c r="Y145" i="7"/>
  <c r="B147" i="7"/>
  <c r="G147" i="7" s="1"/>
  <c r="A147" i="7"/>
  <c r="L147" i="7" l="1"/>
  <c r="S147" i="7"/>
  <c r="O147" i="7"/>
  <c r="I147" i="7"/>
  <c r="X146" i="7"/>
  <c r="W147" i="7"/>
  <c r="M147" i="7"/>
  <c r="V147" i="7"/>
  <c r="Y146" i="7"/>
  <c r="A148" i="7"/>
  <c r="B148" i="7"/>
  <c r="G148" i="7" s="1"/>
  <c r="L148" i="7" l="1"/>
  <c r="S148" i="7"/>
  <c r="I148" i="7"/>
  <c r="O148" i="7"/>
  <c r="X147" i="7"/>
  <c r="Y147" i="7"/>
  <c r="M148" i="7"/>
  <c r="W148" i="7"/>
  <c r="V148" i="7"/>
  <c r="B149" i="7"/>
  <c r="G149" i="7" s="1"/>
  <c r="A149" i="7"/>
  <c r="L149" i="7" l="1"/>
  <c r="S149" i="7"/>
  <c r="O149" i="7"/>
  <c r="Y148" i="7"/>
  <c r="W149" i="7"/>
  <c r="I149" i="7"/>
  <c r="V149" i="7"/>
  <c r="M149" i="7"/>
  <c r="X148" i="7"/>
  <c r="B150" i="7"/>
  <c r="G150" i="7" s="1"/>
  <c r="A150" i="7"/>
  <c r="S150" i="7" l="1"/>
  <c r="L150" i="7"/>
  <c r="X149" i="7"/>
  <c r="O150" i="7"/>
  <c r="I150" i="7"/>
  <c r="W150" i="7"/>
  <c r="M150" i="7"/>
  <c r="Y149" i="7"/>
  <c r="V150" i="7"/>
  <c r="B151" i="7"/>
  <c r="G151" i="7" s="1"/>
  <c r="A151" i="7"/>
  <c r="S151" i="7" l="1"/>
  <c r="L151" i="7"/>
  <c r="O151" i="7"/>
  <c r="V151" i="7"/>
  <c r="I151" i="7"/>
  <c r="M151" i="7"/>
  <c r="W151" i="7"/>
  <c r="Y150" i="7"/>
  <c r="X150" i="7"/>
  <c r="A152" i="7"/>
  <c r="B152" i="7"/>
  <c r="G152" i="7" s="1"/>
  <c r="L152" i="7" l="1"/>
  <c r="O152" i="7"/>
  <c r="I152" i="7"/>
  <c r="S152" i="7"/>
  <c r="M152" i="7"/>
  <c r="Y151" i="7"/>
  <c r="X151" i="7"/>
  <c r="V152" i="7"/>
  <c r="W152" i="7"/>
  <c r="B153" i="7"/>
  <c r="G153" i="7" s="1"/>
  <c r="A153" i="7"/>
  <c r="L153" i="7" l="1"/>
  <c r="I153" i="7"/>
  <c r="V153" i="7"/>
  <c r="S153" i="7"/>
  <c r="O153" i="7"/>
  <c r="M153" i="7"/>
  <c r="W153" i="7"/>
  <c r="X152" i="7"/>
  <c r="Y152" i="7"/>
  <c r="B154" i="7"/>
  <c r="G154" i="7" s="1"/>
  <c r="A154" i="7"/>
  <c r="O154" i="7" l="1"/>
  <c r="S154" i="7"/>
  <c r="I154" i="7"/>
  <c r="M154" i="7"/>
  <c r="Y153" i="7"/>
  <c r="L154" i="7"/>
  <c r="V154" i="7"/>
  <c r="W154" i="7"/>
  <c r="X153" i="7"/>
  <c r="B155" i="7"/>
  <c r="G155" i="7" s="1"/>
  <c r="A155" i="7"/>
  <c r="O155" i="7" l="1"/>
  <c r="M155" i="7"/>
  <c r="S155" i="7"/>
  <c r="Y154" i="7"/>
  <c r="L155" i="7"/>
  <c r="W155" i="7"/>
  <c r="I155" i="7"/>
  <c r="V155" i="7"/>
  <c r="X154" i="7"/>
  <c r="A156" i="7"/>
  <c r="B156" i="7"/>
  <c r="G156" i="7" s="1"/>
  <c r="S156" i="7" l="1"/>
  <c r="L156" i="7"/>
  <c r="Y155" i="7"/>
  <c r="X155" i="7"/>
  <c r="W156" i="7"/>
  <c r="O156" i="7"/>
  <c r="I156" i="7"/>
  <c r="V156" i="7"/>
  <c r="M156" i="7"/>
  <c r="B157" i="7"/>
  <c r="G157" i="7" s="1"/>
  <c r="A157" i="7"/>
  <c r="L157" i="7" l="1"/>
  <c r="M157" i="7"/>
  <c r="X156" i="7"/>
  <c r="I157" i="7"/>
  <c r="W157" i="7"/>
  <c r="Y156" i="7"/>
  <c r="O157" i="7"/>
  <c r="S157" i="7"/>
  <c r="V157" i="7"/>
  <c r="B158" i="7"/>
  <c r="G158" i="7" s="1"/>
  <c r="A158" i="7"/>
  <c r="L158" i="7" l="1"/>
  <c r="M158" i="7"/>
  <c r="S158" i="7"/>
  <c r="O158" i="7"/>
  <c r="I158" i="7"/>
  <c r="X157" i="7"/>
  <c r="Y157" i="7"/>
  <c r="W158" i="7"/>
  <c r="V158" i="7"/>
  <c r="B159" i="7"/>
  <c r="G159" i="7" s="1"/>
  <c r="A159" i="7"/>
  <c r="L159" i="7" l="1"/>
  <c r="O159" i="7"/>
  <c r="S159" i="7"/>
  <c r="X158" i="7"/>
  <c r="V159" i="7"/>
  <c r="W159" i="7"/>
  <c r="I159" i="7"/>
  <c r="M159" i="7"/>
  <c r="Y158" i="7"/>
  <c r="A160" i="7"/>
  <c r="B160" i="7"/>
  <c r="G160" i="7" s="1"/>
  <c r="S160" i="7" l="1"/>
  <c r="X159" i="7"/>
  <c r="V160" i="7"/>
  <c r="I160" i="7"/>
  <c r="O160" i="7"/>
  <c r="W160" i="7"/>
  <c r="M160" i="7"/>
  <c r="L160" i="7"/>
  <c r="Y159" i="7"/>
  <c r="B161" i="7"/>
  <c r="G161" i="7" s="1"/>
  <c r="A161" i="7"/>
  <c r="S161" i="7" l="1"/>
  <c r="M161" i="7"/>
  <c r="O161" i="7"/>
  <c r="I161" i="7"/>
  <c r="V161" i="7"/>
  <c r="L161" i="7"/>
  <c r="X160" i="7"/>
  <c r="W161" i="7"/>
  <c r="Y160" i="7"/>
  <c r="B162" i="7"/>
  <c r="G162" i="7" s="1"/>
  <c r="A162" i="7"/>
  <c r="S162" i="7" l="1"/>
  <c r="M162" i="7"/>
  <c r="L162" i="7"/>
  <c r="O162" i="7"/>
  <c r="W162" i="7"/>
  <c r="I162" i="7"/>
  <c r="X161" i="7"/>
  <c r="V162" i="7"/>
  <c r="Y161" i="7"/>
  <c r="B163" i="7"/>
  <c r="G163" i="7" s="1"/>
  <c r="A163" i="7"/>
  <c r="S163" i="7" l="1"/>
  <c r="M163" i="7"/>
  <c r="L163" i="7"/>
  <c r="O163" i="7"/>
  <c r="X162" i="7"/>
  <c r="V163" i="7"/>
  <c r="W163" i="7"/>
  <c r="Y162" i="7"/>
  <c r="I163" i="7"/>
  <c r="A164" i="7"/>
  <c r="B164" i="7"/>
  <c r="G164" i="7" s="1"/>
  <c r="S164" i="7" l="1"/>
  <c r="M164" i="7"/>
  <c r="L164" i="7"/>
  <c r="V164" i="7"/>
  <c r="I164" i="7"/>
  <c r="Y163" i="7"/>
  <c r="O164" i="7"/>
  <c r="W164" i="7"/>
  <c r="X163" i="7"/>
  <c r="B165" i="7"/>
  <c r="G165" i="7" s="1"/>
  <c r="A165" i="7"/>
  <c r="M165" i="7" l="1"/>
  <c r="L165" i="7"/>
  <c r="X164" i="7"/>
  <c r="O165" i="7"/>
  <c r="I165" i="7"/>
  <c r="S165" i="7"/>
  <c r="W165" i="7"/>
  <c r="V165" i="7"/>
  <c r="Y164" i="7"/>
  <c r="B166" i="7"/>
  <c r="G166" i="7" s="1"/>
  <c r="A166" i="7"/>
  <c r="L166" i="7" l="1"/>
  <c r="M166" i="7"/>
  <c r="O166" i="7"/>
  <c r="S166" i="7"/>
  <c r="V166" i="7"/>
  <c r="I166" i="7"/>
  <c r="X165" i="7"/>
  <c r="W166" i="7"/>
  <c r="Y165" i="7"/>
  <c r="B167" i="7"/>
  <c r="G167" i="7" s="1"/>
  <c r="A167" i="7"/>
  <c r="L167" i="7" l="1"/>
  <c r="M167" i="7"/>
  <c r="S167" i="7"/>
  <c r="I167" i="7"/>
  <c r="O167" i="7"/>
  <c r="V167" i="7"/>
  <c r="X166" i="7"/>
  <c r="W167" i="7"/>
  <c r="Y166" i="7"/>
  <c r="A168" i="7"/>
  <c r="B168" i="7"/>
  <c r="G168" i="7" s="1"/>
  <c r="L168" i="7" l="1"/>
  <c r="M168" i="7"/>
  <c r="S168" i="7"/>
  <c r="O168" i="7"/>
  <c r="X167" i="7"/>
  <c r="V168" i="7"/>
  <c r="I168" i="7"/>
  <c r="W168" i="7"/>
  <c r="Y167" i="7"/>
  <c r="B169" i="7"/>
  <c r="G169" i="7" s="1"/>
  <c r="A169" i="7"/>
  <c r="L169" i="7" l="1"/>
  <c r="S169" i="7"/>
  <c r="M169" i="7"/>
  <c r="Y168" i="7"/>
  <c r="O169" i="7"/>
  <c r="V169" i="7"/>
  <c r="I169" i="7"/>
  <c r="W169" i="7"/>
  <c r="X168" i="7"/>
  <c r="B170" i="7"/>
  <c r="G170" i="7" s="1"/>
  <c r="A170" i="7"/>
  <c r="S170" i="7" l="1"/>
  <c r="L170" i="7"/>
  <c r="M170" i="7"/>
  <c r="V170" i="7"/>
  <c r="W170" i="7"/>
  <c r="X169" i="7"/>
  <c r="O170" i="7"/>
  <c r="I170" i="7"/>
  <c r="Y169" i="7"/>
  <c r="B171" i="7"/>
  <c r="G171" i="7" s="1"/>
  <c r="A171" i="7"/>
  <c r="S171" i="7" l="1"/>
  <c r="L171" i="7"/>
  <c r="X170" i="7"/>
  <c r="M171" i="7"/>
  <c r="W171" i="7"/>
  <c r="V171" i="7"/>
  <c r="Y170" i="7"/>
  <c r="O171" i="7"/>
  <c r="I171" i="7"/>
  <c r="A172" i="7"/>
  <c r="B172" i="7"/>
  <c r="G172" i="7" s="1"/>
  <c r="L172" i="7" l="1"/>
  <c r="M172" i="7"/>
  <c r="V172" i="7"/>
  <c r="W172" i="7"/>
  <c r="X171" i="7"/>
  <c r="I172" i="7"/>
  <c r="Y171" i="7"/>
  <c r="S172" i="7"/>
  <c r="O172" i="7"/>
  <c r="B173" i="7"/>
  <c r="G173" i="7" s="1"/>
  <c r="A173" i="7"/>
  <c r="L173" i="7" l="1"/>
  <c r="M173" i="7"/>
  <c r="I173" i="7"/>
  <c r="X172" i="7"/>
  <c r="W173" i="7"/>
  <c r="V173" i="7"/>
  <c r="O173" i="7"/>
  <c r="S173" i="7"/>
  <c r="Y172" i="7"/>
  <c r="B174" i="7"/>
  <c r="G174" i="7" s="1"/>
  <c r="A174" i="7"/>
  <c r="L174" i="7" l="1"/>
  <c r="S174" i="7"/>
  <c r="O174" i="7"/>
  <c r="I174" i="7"/>
  <c r="W174" i="7"/>
  <c r="M174" i="7"/>
  <c r="X173" i="7"/>
  <c r="V174" i="7"/>
  <c r="Y173" i="7"/>
  <c r="B175" i="7"/>
  <c r="G175" i="7" s="1"/>
  <c r="A175" i="7"/>
  <c r="O175" i="7" l="1"/>
  <c r="S175" i="7"/>
  <c r="V175" i="7"/>
  <c r="I175" i="7"/>
  <c r="W175" i="7"/>
  <c r="L175" i="7"/>
  <c r="X174" i="7"/>
  <c r="M175" i="7"/>
  <c r="Y174" i="7"/>
  <c r="A176" i="7"/>
  <c r="B176" i="7"/>
  <c r="G176" i="7" s="1"/>
  <c r="S176" i="7" l="1"/>
  <c r="V176" i="7"/>
  <c r="I176" i="7"/>
  <c r="X175" i="7"/>
  <c r="O176" i="7"/>
  <c r="W176" i="7"/>
  <c r="M176" i="7"/>
  <c r="Y175" i="7"/>
  <c r="L176" i="7"/>
  <c r="B177" i="7"/>
  <c r="G177" i="7" s="1"/>
  <c r="A177" i="7"/>
  <c r="S177" i="7" l="1"/>
  <c r="V177" i="7"/>
  <c r="I177" i="7"/>
  <c r="O177" i="7"/>
  <c r="M177" i="7"/>
  <c r="X176" i="7"/>
  <c r="Y176" i="7"/>
  <c r="W177" i="7"/>
  <c r="L177" i="7"/>
  <c r="B178" i="7"/>
  <c r="G178" i="7" s="1"/>
  <c r="A178" i="7"/>
  <c r="S178" i="7" l="1"/>
  <c r="M178" i="7"/>
  <c r="V178" i="7"/>
  <c r="I178" i="7"/>
  <c r="O178" i="7"/>
  <c r="L178" i="7"/>
  <c r="Y177" i="7"/>
  <c r="X177" i="7"/>
  <c r="W178" i="7"/>
  <c r="B179" i="7"/>
  <c r="G179" i="7" s="1"/>
  <c r="A179" i="7"/>
  <c r="S179" i="7" l="1"/>
  <c r="X178" i="7"/>
  <c r="L179" i="7"/>
  <c r="I179" i="7"/>
  <c r="M179" i="7"/>
  <c r="O179" i="7"/>
  <c r="W179" i="7"/>
  <c r="V179" i="7"/>
  <c r="Y178" i="7"/>
  <c r="A180" i="7"/>
  <c r="B180" i="7"/>
  <c r="G180" i="7" s="1"/>
  <c r="S180" i="7" l="1"/>
  <c r="L180" i="7"/>
  <c r="O180" i="7"/>
  <c r="W180" i="7"/>
  <c r="I180" i="7"/>
  <c r="X179" i="7"/>
  <c r="V180" i="7"/>
  <c r="Y179" i="7"/>
  <c r="M180" i="7"/>
  <c r="B181" i="7"/>
  <c r="G181" i="7" s="1"/>
  <c r="A181" i="7"/>
  <c r="S181" i="7" l="1"/>
  <c r="V181" i="7"/>
  <c r="O181" i="7"/>
  <c r="X180" i="7"/>
  <c r="Y180" i="7"/>
  <c r="M181" i="7"/>
  <c r="L181" i="7"/>
  <c r="I181" i="7"/>
  <c r="W181" i="7"/>
  <c r="B182" i="7"/>
  <c r="G182" i="7" s="1"/>
  <c r="A182" i="7"/>
  <c r="S182" i="7" l="1"/>
  <c r="M182" i="7"/>
  <c r="I182" i="7"/>
  <c r="Y181" i="7"/>
  <c r="L182" i="7"/>
  <c r="W182" i="7"/>
  <c r="X181" i="7"/>
  <c r="V182" i="7"/>
  <c r="O182" i="7"/>
  <c r="B183" i="7"/>
  <c r="G183" i="7" s="1"/>
  <c r="A183" i="7"/>
  <c r="S183" i="7" l="1"/>
  <c r="L183" i="7"/>
  <c r="O183" i="7"/>
  <c r="W183" i="7"/>
  <c r="V183" i="7"/>
  <c r="I183" i="7"/>
  <c r="Y182" i="7"/>
  <c r="M183" i="7"/>
  <c r="X182" i="7"/>
  <c r="A184" i="7"/>
  <c r="B184" i="7"/>
  <c r="G184" i="7" s="1"/>
  <c r="S184" i="7" l="1"/>
  <c r="I184" i="7"/>
  <c r="V184" i="7"/>
  <c r="X183" i="7"/>
  <c r="O184" i="7"/>
  <c r="W184" i="7"/>
  <c r="L184" i="7"/>
  <c r="Y183" i="7"/>
  <c r="M184" i="7"/>
  <c r="B185" i="7"/>
  <c r="G185" i="7" s="1"/>
  <c r="A185" i="7"/>
  <c r="S185" i="7" l="1"/>
  <c r="L185" i="7"/>
  <c r="O185" i="7"/>
  <c r="I185" i="7"/>
  <c r="Y184" i="7"/>
  <c r="M185" i="7"/>
  <c r="V185" i="7"/>
  <c r="X184" i="7"/>
  <c r="W185" i="7"/>
  <c r="B186" i="7"/>
  <c r="G186" i="7" s="1"/>
  <c r="A186" i="7"/>
  <c r="L186" i="7" l="1"/>
  <c r="O186" i="7"/>
  <c r="I186" i="7"/>
  <c r="S186" i="7"/>
  <c r="M186" i="7"/>
  <c r="V186" i="7"/>
  <c r="X185" i="7"/>
  <c r="W186" i="7"/>
  <c r="Y185" i="7"/>
  <c r="B187" i="7"/>
  <c r="G187" i="7" s="1"/>
  <c r="A187" i="7"/>
  <c r="L187" i="7" l="1"/>
  <c r="O187" i="7"/>
  <c r="S187" i="7"/>
  <c r="Y186" i="7"/>
  <c r="M187" i="7"/>
  <c r="I187" i="7"/>
  <c r="W187" i="7"/>
  <c r="V187" i="7"/>
  <c r="X186" i="7"/>
  <c r="A188" i="7"/>
  <c r="B188" i="7"/>
  <c r="G188" i="7" s="1"/>
  <c r="L188" i="7" l="1"/>
  <c r="S188" i="7"/>
  <c r="M188" i="7"/>
  <c r="O188" i="7"/>
  <c r="X187" i="7"/>
  <c r="I188" i="7"/>
  <c r="V188" i="7"/>
  <c r="Y187" i="7"/>
  <c r="W188" i="7"/>
  <c r="B189" i="7"/>
  <c r="G189" i="7" s="1"/>
  <c r="A189" i="7"/>
  <c r="L189" i="7" l="1"/>
  <c r="S189" i="7"/>
  <c r="M189" i="7"/>
  <c r="I189" i="7"/>
  <c r="O189" i="7"/>
  <c r="V189" i="7"/>
  <c r="Y188" i="7"/>
  <c r="W189" i="7"/>
  <c r="X188" i="7"/>
  <c r="B190" i="7"/>
  <c r="G190" i="7" s="1"/>
  <c r="A190" i="7"/>
  <c r="L190" i="7" l="1"/>
  <c r="S190" i="7"/>
  <c r="M190" i="7"/>
  <c r="O190" i="7"/>
  <c r="I190" i="7"/>
  <c r="Y189" i="7"/>
  <c r="W190" i="7"/>
  <c r="V190" i="7"/>
  <c r="X189" i="7"/>
  <c r="B191" i="7"/>
  <c r="G191" i="7" s="1"/>
  <c r="A191" i="7"/>
  <c r="L191" i="7" l="1"/>
  <c r="S191" i="7"/>
  <c r="O191" i="7"/>
  <c r="X190" i="7"/>
  <c r="M191" i="7"/>
  <c r="W191" i="7"/>
  <c r="Y190" i="7"/>
  <c r="V191" i="7"/>
  <c r="I191" i="7"/>
  <c r="A192" i="7"/>
  <c r="B192" i="7"/>
  <c r="G192" i="7" s="1"/>
  <c r="L192" i="7" l="1"/>
  <c r="S192" i="7"/>
  <c r="W192" i="7"/>
  <c r="X191" i="7"/>
  <c r="V192" i="7"/>
  <c r="M192" i="7"/>
  <c r="I192" i="7"/>
  <c r="Y191" i="7"/>
  <c r="O192" i="7"/>
  <c r="B193" i="7"/>
  <c r="G193" i="7" s="1"/>
  <c r="A193" i="7"/>
  <c r="S193" i="7" l="1"/>
  <c r="W193" i="7"/>
  <c r="V193" i="7"/>
  <c r="X192" i="7"/>
  <c r="M193" i="7"/>
  <c r="L193" i="7"/>
  <c r="Y192" i="7"/>
  <c r="I193" i="7"/>
  <c r="O193" i="7"/>
  <c r="B194" i="7"/>
  <c r="G194" i="7" s="1"/>
  <c r="A194" i="7"/>
  <c r="S194" i="7" l="1"/>
  <c r="W194" i="7"/>
  <c r="V194" i="7"/>
  <c r="X193" i="7"/>
  <c r="M194" i="7"/>
  <c r="L194" i="7"/>
  <c r="I194" i="7"/>
  <c r="Y193" i="7"/>
  <c r="O194" i="7"/>
  <c r="B195" i="7"/>
  <c r="G195" i="7" s="1"/>
  <c r="A195" i="7"/>
  <c r="S195" i="7" l="1"/>
  <c r="M195" i="7"/>
  <c r="V195" i="7"/>
  <c r="X194" i="7"/>
  <c r="W195" i="7"/>
  <c r="L195" i="7"/>
  <c r="I195" i="7"/>
  <c r="O195" i="7"/>
  <c r="Y194" i="7"/>
  <c r="A196" i="7"/>
  <c r="B196" i="7"/>
  <c r="G196" i="7" s="1"/>
  <c r="L196" i="7" l="1"/>
  <c r="M196" i="7"/>
  <c r="I196" i="7"/>
  <c r="X195" i="7"/>
  <c r="W196" i="7"/>
  <c r="V196" i="7"/>
  <c r="Y195" i="7"/>
  <c r="O196" i="7"/>
  <c r="S196" i="7"/>
  <c r="B197" i="7"/>
  <c r="G197" i="7" s="1"/>
  <c r="A197" i="7"/>
  <c r="M197" i="7" l="1"/>
  <c r="L197" i="7"/>
  <c r="S197" i="7"/>
  <c r="O197" i="7"/>
  <c r="W197" i="7"/>
  <c r="I197" i="7"/>
  <c r="V197" i="7"/>
  <c r="X196" i="7"/>
  <c r="Y196" i="7"/>
  <c r="B198" i="7"/>
  <c r="G198" i="7" s="1"/>
  <c r="A198" i="7"/>
  <c r="L198" i="7" l="1"/>
  <c r="S198" i="7"/>
  <c r="X197" i="7"/>
  <c r="M198" i="7"/>
  <c r="O198" i="7"/>
  <c r="I198" i="7"/>
  <c r="W198" i="7"/>
  <c r="Y197" i="7"/>
  <c r="V198" i="7"/>
  <c r="B199" i="7"/>
  <c r="G199" i="7" s="1"/>
  <c r="A199" i="7"/>
  <c r="L199" i="7" l="1"/>
  <c r="S199" i="7"/>
  <c r="V199" i="7"/>
  <c r="O199" i="7"/>
  <c r="Y198" i="7"/>
  <c r="M199" i="7"/>
  <c r="X198" i="7"/>
  <c r="I199" i="7"/>
  <c r="W199" i="7"/>
  <c r="A200" i="7"/>
  <c r="B200" i="7"/>
  <c r="G200" i="7" s="1"/>
  <c r="V200" i="7" l="1"/>
  <c r="O200" i="7"/>
  <c r="W200" i="7"/>
  <c r="X199" i="7"/>
  <c r="M200" i="7"/>
  <c r="L200" i="7"/>
  <c r="S200" i="7"/>
  <c r="I200" i="7"/>
  <c r="Y199" i="7"/>
  <c r="B201" i="7"/>
  <c r="G201" i="7" s="1"/>
  <c r="A201" i="7"/>
  <c r="I201" i="7" l="1"/>
  <c r="V201" i="7"/>
  <c r="W201" i="7"/>
  <c r="X200" i="7"/>
  <c r="M201" i="7"/>
  <c r="Y200" i="7"/>
  <c r="L201" i="7"/>
  <c r="O201" i="7"/>
  <c r="S201" i="7"/>
  <c r="B202" i="7"/>
  <c r="G202" i="7" s="1"/>
  <c r="A202" i="7"/>
  <c r="V202" i="7" l="1"/>
  <c r="S202" i="7"/>
  <c r="I202" i="7"/>
  <c r="X201" i="7"/>
  <c r="W202" i="7"/>
  <c r="M202" i="7"/>
  <c r="Y201" i="7"/>
  <c r="L202" i="7"/>
  <c r="O202" i="7"/>
  <c r="B203" i="7"/>
  <c r="G203" i="7" s="1"/>
  <c r="A203" i="7"/>
  <c r="V203" i="7" l="1"/>
  <c r="I203" i="7"/>
  <c r="S203" i="7"/>
  <c r="O203" i="7"/>
  <c r="X202" i="7"/>
  <c r="W203" i="7"/>
  <c r="M203" i="7"/>
  <c r="L203" i="7"/>
  <c r="Y202" i="7"/>
  <c r="A204" i="7"/>
  <c r="B204" i="7"/>
  <c r="G204" i="7" s="1"/>
  <c r="M204" i="7" l="1"/>
  <c r="I204" i="7"/>
  <c r="X203" i="7"/>
  <c r="S204" i="7"/>
  <c r="O204" i="7"/>
  <c r="V204" i="7"/>
  <c r="W204" i="7"/>
  <c r="Y203" i="7"/>
  <c r="L204" i="7"/>
  <c r="B205" i="7"/>
  <c r="G205" i="7" s="1"/>
  <c r="A205" i="7"/>
  <c r="L205" i="7" l="1"/>
  <c r="I205" i="7"/>
  <c r="O205" i="7"/>
  <c r="S205" i="7"/>
  <c r="M205" i="7"/>
  <c r="X204" i="7"/>
  <c r="W205" i="7"/>
  <c r="V205" i="7"/>
  <c r="Y204" i="7"/>
  <c r="B206" i="7"/>
  <c r="G206" i="7" s="1"/>
  <c r="A206" i="7"/>
  <c r="L206" i="7" l="1"/>
  <c r="S206" i="7"/>
  <c r="O206" i="7"/>
  <c r="M206" i="7"/>
  <c r="I206" i="7"/>
  <c r="X205" i="7"/>
  <c r="Y205" i="7"/>
  <c r="V206" i="7"/>
  <c r="W206" i="7"/>
  <c r="B207" i="7"/>
  <c r="G207" i="7" s="1"/>
  <c r="A207" i="7"/>
  <c r="L207" i="7" l="1"/>
  <c r="S207" i="7"/>
  <c r="I207" i="7"/>
  <c r="O207" i="7"/>
  <c r="M207" i="7"/>
  <c r="V207" i="7"/>
  <c r="W207" i="7"/>
  <c r="Y206" i="7"/>
  <c r="X206" i="7"/>
  <c r="A208" i="7"/>
  <c r="B208" i="7"/>
  <c r="G208" i="7" s="1"/>
  <c r="L208" i="7" l="1"/>
  <c r="S208" i="7"/>
  <c r="I208" i="7"/>
  <c r="O208" i="7"/>
  <c r="Y207" i="7"/>
  <c r="M208" i="7"/>
  <c r="W208" i="7"/>
  <c r="X207" i="7"/>
  <c r="V208" i="7"/>
  <c r="B209" i="7"/>
  <c r="G209" i="7" s="1"/>
  <c r="A209" i="7"/>
  <c r="L209" i="7" l="1"/>
  <c r="S209" i="7"/>
  <c r="O209" i="7"/>
  <c r="M209" i="7"/>
  <c r="Y208" i="7"/>
  <c r="I209" i="7"/>
  <c r="V209" i="7"/>
  <c r="W209" i="7"/>
  <c r="X208" i="7"/>
  <c r="B210" i="7"/>
  <c r="G210" i="7" s="1"/>
  <c r="A210" i="7"/>
  <c r="L210" i="7" l="1"/>
  <c r="S210" i="7"/>
  <c r="I210" i="7"/>
  <c r="O210" i="7"/>
  <c r="M210" i="7"/>
  <c r="X209" i="7"/>
  <c r="Y209" i="7"/>
  <c r="W210" i="7"/>
  <c r="V210" i="7"/>
  <c r="B211" i="7"/>
  <c r="G211" i="7" s="1"/>
  <c r="A211" i="7"/>
  <c r="L211" i="7" l="1"/>
  <c r="S211" i="7"/>
  <c r="O211" i="7"/>
  <c r="V211" i="7"/>
  <c r="M211" i="7"/>
  <c r="I211" i="7"/>
  <c r="Y210" i="7"/>
  <c r="W211" i="7"/>
  <c r="X210" i="7"/>
  <c r="A212" i="7"/>
  <c r="B212" i="7"/>
  <c r="G212" i="7" s="1"/>
  <c r="L212" i="7" l="1"/>
  <c r="S212" i="7"/>
  <c r="X211" i="7"/>
  <c r="M212" i="7"/>
  <c r="I212" i="7"/>
  <c r="W212" i="7"/>
  <c r="O212" i="7"/>
  <c r="Y211" i="7"/>
  <c r="V212" i="7"/>
  <c r="B213" i="7"/>
  <c r="G213" i="7" s="1"/>
  <c r="A213" i="7"/>
  <c r="L213" i="7" l="1"/>
  <c r="S213" i="7"/>
  <c r="I213" i="7"/>
  <c r="O213" i="7"/>
  <c r="X212" i="7"/>
  <c r="W213" i="7"/>
  <c r="V213" i="7"/>
  <c r="Y212" i="7"/>
  <c r="M213" i="7"/>
  <c r="B214" i="7"/>
  <c r="G214" i="7" s="1"/>
  <c r="A214" i="7"/>
  <c r="L214" i="7" l="1"/>
  <c r="S214" i="7"/>
  <c r="I214" i="7"/>
  <c r="O214" i="7"/>
  <c r="Y213" i="7"/>
  <c r="X213" i="7"/>
  <c r="M214" i="7"/>
  <c r="V214" i="7"/>
  <c r="W214" i="7"/>
  <c r="B215" i="7"/>
  <c r="G215" i="7" s="1"/>
  <c r="A215" i="7"/>
  <c r="S215" i="7" l="1"/>
  <c r="O215" i="7"/>
  <c r="I215" i="7"/>
  <c r="V215" i="7"/>
  <c r="M215" i="7"/>
  <c r="L215" i="7"/>
  <c r="X214" i="7"/>
  <c r="W215" i="7"/>
  <c r="Y214" i="7"/>
  <c r="A216" i="7"/>
  <c r="B216" i="7"/>
  <c r="G216" i="7" s="1"/>
  <c r="S216" i="7" l="1"/>
  <c r="V216" i="7"/>
  <c r="I216" i="7"/>
  <c r="O216" i="7"/>
  <c r="M216" i="7"/>
  <c r="L216" i="7"/>
  <c r="W216" i="7"/>
  <c r="Y215" i="7"/>
  <c r="X215" i="7"/>
  <c r="B217" i="7"/>
  <c r="G217" i="7" s="1"/>
  <c r="A217" i="7"/>
  <c r="V217" i="7" l="1"/>
  <c r="M217" i="7"/>
  <c r="I217" i="7"/>
  <c r="O217" i="7"/>
  <c r="S217" i="7"/>
  <c r="L217" i="7"/>
  <c r="Y216" i="7"/>
  <c r="W217" i="7"/>
  <c r="X216" i="7"/>
  <c r="B218" i="7"/>
  <c r="G218" i="7" s="1"/>
  <c r="A218" i="7"/>
  <c r="V218" i="7" l="1"/>
  <c r="I218" i="7"/>
  <c r="M218" i="7"/>
  <c r="L218" i="7"/>
  <c r="S218" i="7"/>
  <c r="O218" i="7"/>
  <c r="X217" i="7"/>
  <c r="W218" i="7"/>
  <c r="Y217" i="7"/>
  <c r="B219" i="7"/>
  <c r="G219" i="7" s="1"/>
  <c r="A219" i="7"/>
  <c r="I219" i="7" l="1"/>
  <c r="O219" i="7"/>
  <c r="S219" i="7"/>
  <c r="L219" i="7"/>
  <c r="M219" i="7"/>
  <c r="Y218" i="7"/>
  <c r="V219" i="7"/>
  <c r="W219" i="7"/>
  <c r="X218" i="7"/>
  <c r="A220" i="7"/>
  <c r="B220" i="7"/>
  <c r="G220" i="7" s="1"/>
  <c r="S220" i="7" l="1"/>
  <c r="I220" i="7"/>
  <c r="O220" i="7"/>
  <c r="L220" i="7"/>
  <c r="M220" i="7"/>
  <c r="V220" i="7"/>
  <c r="W220" i="7"/>
  <c r="X219" i="7"/>
  <c r="Y219" i="7"/>
  <c r="B221" i="7"/>
  <c r="G221" i="7" s="1"/>
  <c r="A221" i="7"/>
  <c r="O221" i="7" l="1"/>
  <c r="S221" i="7"/>
  <c r="I221" i="7"/>
  <c r="L221" i="7"/>
  <c r="M221" i="7"/>
  <c r="V221" i="7"/>
  <c r="X220" i="7"/>
  <c r="Y220" i="7"/>
  <c r="W221" i="7"/>
  <c r="B222" i="7"/>
  <c r="G222" i="7" s="1"/>
  <c r="A222" i="7"/>
  <c r="I222" i="7" l="1"/>
  <c r="S222" i="7"/>
  <c r="O222" i="7"/>
  <c r="L222" i="7"/>
  <c r="M222" i="7"/>
  <c r="W222" i="7"/>
  <c r="V222" i="7"/>
  <c r="X221" i="7"/>
  <c r="Y221" i="7"/>
  <c r="B223" i="7"/>
  <c r="G223" i="7" s="1"/>
  <c r="A223" i="7"/>
  <c r="O223" i="7" l="1"/>
  <c r="S223" i="7"/>
  <c r="L223" i="7"/>
  <c r="M223" i="7"/>
  <c r="I223" i="7"/>
  <c r="X222" i="7"/>
  <c r="Y222" i="7"/>
  <c r="W223" i="7"/>
  <c r="V223" i="7"/>
  <c r="A224" i="7"/>
  <c r="B224" i="7"/>
  <c r="G224" i="7" s="1"/>
  <c r="O224" i="7" l="1"/>
  <c r="L224" i="7"/>
  <c r="M224" i="7"/>
  <c r="S224" i="7"/>
  <c r="W224" i="7"/>
  <c r="I224" i="7"/>
  <c r="V224" i="7"/>
  <c r="Y223" i="7"/>
  <c r="X223" i="7"/>
  <c r="B225" i="7"/>
  <c r="G225" i="7" s="1"/>
  <c r="A225" i="7"/>
  <c r="S225" i="7" l="1"/>
  <c r="L225" i="7"/>
  <c r="I225" i="7"/>
  <c r="Y224" i="7"/>
  <c r="O225" i="7"/>
  <c r="X224" i="7"/>
  <c r="W225" i="7"/>
  <c r="M225" i="7"/>
  <c r="V225" i="7"/>
  <c r="B226" i="7"/>
  <c r="G226" i="7" s="1"/>
  <c r="A226" i="7"/>
  <c r="L226" i="7" l="1"/>
  <c r="S226" i="7"/>
  <c r="O226" i="7"/>
  <c r="X225" i="7"/>
  <c r="W226" i="7"/>
  <c r="Y225" i="7"/>
  <c r="I226" i="7"/>
  <c r="M226" i="7"/>
  <c r="V226" i="7"/>
  <c r="B227" i="7"/>
  <c r="G227" i="7" s="1"/>
  <c r="A227" i="7"/>
  <c r="O227" i="7" l="1"/>
  <c r="Y226" i="7"/>
  <c r="W227" i="7"/>
  <c r="V227" i="7"/>
  <c r="M227" i="7"/>
  <c r="S227" i="7"/>
  <c r="L227" i="7"/>
  <c r="I227" i="7"/>
  <c r="X226" i="7"/>
  <c r="A228" i="7"/>
  <c r="B228" i="7"/>
  <c r="G228" i="7" s="1"/>
  <c r="L228" i="7" l="1"/>
  <c r="X227" i="7"/>
  <c r="V228" i="7"/>
  <c r="S228" i="7"/>
  <c r="O228" i="7"/>
  <c r="W228" i="7"/>
  <c r="I228" i="7"/>
  <c r="M228" i="7"/>
  <c r="Y227" i="7"/>
  <c r="B229" i="7"/>
  <c r="G229" i="7" s="1"/>
  <c r="A229" i="7"/>
  <c r="L229" i="7" l="1"/>
  <c r="I229" i="7"/>
  <c r="X228" i="7"/>
  <c r="V229" i="7"/>
  <c r="O229" i="7"/>
  <c r="S229" i="7"/>
  <c r="M229" i="7"/>
  <c r="W229" i="7"/>
  <c r="Y228" i="7"/>
  <c r="B230" i="7"/>
  <c r="G230" i="7" s="1"/>
  <c r="A230" i="7"/>
  <c r="L230" i="7" l="1"/>
  <c r="S230" i="7"/>
  <c r="I230" i="7"/>
  <c r="O230" i="7"/>
  <c r="W230" i="7"/>
  <c r="V230" i="7"/>
  <c r="M230" i="7"/>
  <c r="X229" i="7"/>
  <c r="Y229" i="7"/>
  <c r="B231" i="7"/>
  <c r="G231" i="7" s="1"/>
  <c r="A231" i="7"/>
  <c r="L231" i="7" l="1"/>
  <c r="O231" i="7"/>
  <c r="I231" i="7"/>
  <c r="S231" i="7"/>
  <c r="X230" i="7"/>
  <c r="V231" i="7"/>
  <c r="W231" i="7"/>
  <c r="Y230" i="7"/>
  <c r="M231" i="7"/>
  <c r="A232" i="7"/>
  <c r="B232" i="7"/>
  <c r="G232" i="7" s="1"/>
  <c r="L232" i="7" l="1"/>
  <c r="O232" i="7"/>
  <c r="S232" i="7"/>
  <c r="I232" i="7"/>
  <c r="V232" i="7"/>
  <c r="X231" i="7"/>
  <c r="W232" i="7"/>
  <c r="M232" i="7"/>
  <c r="Y231" i="7"/>
  <c r="B233" i="7"/>
  <c r="G233" i="7" s="1"/>
  <c r="A233" i="7"/>
  <c r="O233" i="7" l="1"/>
  <c r="I233" i="7"/>
  <c r="S233" i="7"/>
  <c r="X232" i="7"/>
  <c r="Y232" i="7"/>
  <c r="V233" i="7"/>
  <c r="W233" i="7"/>
  <c r="M233" i="7"/>
  <c r="L233" i="7"/>
  <c r="B234" i="7"/>
  <c r="G234" i="7" s="1"/>
  <c r="A234" i="7"/>
  <c r="O234" i="7" l="1"/>
  <c r="I234" i="7"/>
  <c r="S234" i="7"/>
  <c r="X233" i="7"/>
  <c r="W234" i="7"/>
  <c r="Y233" i="7"/>
  <c r="V234" i="7"/>
  <c r="M234" i="7"/>
  <c r="L234" i="7"/>
  <c r="B235" i="7"/>
  <c r="G235" i="7" s="1"/>
  <c r="A235" i="7"/>
  <c r="O235" i="7" l="1"/>
  <c r="I235" i="7"/>
  <c r="S235" i="7"/>
  <c r="M235" i="7"/>
  <c r="X234" i="7"/>
  <c r="V235" i="7"/>
  <c r="Y234" i="7"/>
  <c r="L235" i="7"/>
  <c r="W235" i="7"/>
  <c r="A236" i="7"/>
  <c r="B236" i="7"/>
  <c r="G236" i="7" s="1"/>
  <c r="O236" i="7" l="1"/>
  <c r="I236" i="7"/>
  <c r="S236" i="7"/>
  <c r="L236" i="7"/>
  <c r="M236" i="7"/>
  <c r="Y235" i="7"/>
  <c r="V236" i="7"/>
  <c r="W236" i="7"/>
  <c r="X235" i="7"/>
  <c r="B237" i="7"/>
  <c r="G237" i="7" s="1"/>
  <c r="A237" i="7"/>
  <c r="O237" i="7" l="1"/>
  <c r="S237" i="7"/>
  <c r="L237" i="7"/>
  <c r="M237" i="7"/>
  <c r="Y236" i="7"/>
  <c r="V237" i="7"/>
  <c r="X236" i="7"/>
  <c r="I237" i="7"/>
  <c r="W237" i="7"/>
  <c r="B238" i="7"/>
  <c r="G238" i="7" s="1"/>
  <c r="A238" i="7"/>
  <c r="S238" i="7" l="1"/>
  <c r="M238" i="7"/>
  <c r="L238" i="7"/>
  <c r="V238" i="7"/>
  <c r="O238" i="7"/>
  <c r="I238" i="7"/>
  <c r="Y237" i="7"/>
  <c r="X237" i="7"/>
  <c r="W238" i="7"/>
  <c r="B239" i="7"/>
  <c r="G239" i="7" s="1"/>
  <c r="A239" i="7"/>
  <c r="S239" i="7" l="1"/>
  <c r="L239" i="7"/>
  <c r="M239" i="7"/>
  <c r="I239" i="7"/>
  <c r="W239" i="7"/>
  <c r="O239" i="7"/>
  <c r="Y238" i="7"/>
  <c r="V239" i="7"/>
  <c r="X238" i="7"/>
  <c r="A240" i="7"/>
  <c r="B240" i="7"/>
  <c r="G240" i="7" s="1"/>
  <c r="S240" i="7" l="1"/>
  <c r="L240" i="7"/>
  <c r="I240" i="7"/>
  <c r="O240" i="7"/>
  <c r="X239" i="7"/>
  <c r="V240" i="7"/>
  <c r="M240" i="7"/>
  <c r="W240" i="7"/>
  <c r="Y239" i="7"/>
  <c r="B241" i="7"/>
  <c r="G241" i="7" s="1"/>
  <c r="A241" i="7"/>
  <c r="S241" i="7" l="1"/>
  <c r="L241" i="7"/>
  <c r="I241" i="7"/>
  <c r="O241" i="7"/>
  <c r="Y240" i="7"/>
  <c r="M241" i="7"/>
  <c r="X240" i="7"/>
  <c r="W241" i="7"/>
  <c r="V241" i="7"/>
  <c r="B242" i="7"/>
  <c r="G242" i="7" s="1"/>
  <c r="A242" i="7"/>
  <c r="L242" i="7" l="1"/>
  <c r="S242" i="7"/>
  <c r="O242" i="7"/>
  <c r="W242" i="7"/>
  <c r="V242" i="7"/>
  <c r="I242" i="7"/>
  <c r="Y241" i="7"/>
  <c r="M242" i="7"/>
  <c r="X241" i="7"/>
  <c r="B243" i="7"/>
  <c r="G243" i="7" s="1"/>
  <c r="A243" i="7"/>
  <c r="L243" i="7" l="1"/>
  <c r="O243" i="7"/>
  <c r="V243" i="7"/>
  <c r="X242" i="7"/>
  <c r="I243" i="7"/>
  <c r="S243" i="7"/>
  <c r="M243" i="7"/>
  <c r="W243" i="7"/>
  <c r="Y242" i="7"/>
  <c r="A244" i="7"/>
  <c r="B244" i="7"/>
  <c r="G244" i="7" s="1"/>
  <c r="M244" i="7" l="1"/>
  <c r="O244" i="7"/>
  <c r="X243" i="7"/>
  <c r="I244" i="7"/>
  <c r="S244" i="7"/>
  <c r="L244" i="7"/>
  <c r="V244" i="7"/>
  <c r="W244" i="7"/>
  <c r="Y243" i="7"/>
  <c r="B245" i="7"/>
  <c r="G245" i="7" s="1"/>
  <c r="A245" i="7"/>
  <c r="O245" i="7" l="1"/>
  <c r="L245" i="7"/>
  <c r="I245" i="7"/>
  <c r="S245" i="7"/>
  <c r="M245" i="7"/>
  <c r="W245" i="7"/>
  <c r="V245" i="7"/>
  <c r="Y244" i="7"/>
  <c r="X244" i="7"/>
  <c r="B246" i="7"/>
  <c r="G246" i="7" s="1"/>
  <c r="A246" i="7"/>
  <c r="L246" i="7" l="1"/>
  <c r="S246" i="7"/>
  <c r="O246" i="7"/>
  <c r="I246" i="7"/>
  <c r="M246" i="7"/>
  <c r="Y245" i="7"/>
  <c r="W246" i="7"/>
  <c r="V246" i="7"/>
  <c r="X245" i="7"/>
  <c r="B247" i="7"/>
  <c r="G247" i="7" s="1"/>
  <c r="A247" i="7"/>
  <c r="L247" i="7" l="1"/>
  <c r="S247" i="7"/>
  <c r="O247" i="7"/>
  <c r="X246" i="7"/>
  <c r="I247" i="7"/>
  <c r="Y246" i="7"/>
  <c r="M247" i="7"/>
  <c r="V247" i="7"/>
  <c r="W247" i="7"/>
  <c r="A248" i="7"/>
  <c r="B248" i="7"/>
  <c r="G248" i="7" s="1"/>
  <c r="L248" i="7" l="1"/>
  <c r="O248" i="7"/>
  <c r="S248" i="7"/>
  <c r="V248" i="7"/>
  <c r="M248" i="7"/>
  <c r="I248" i="7"/>
  <c r="W248" i="7"/>
  <c r="Y247" i="7"/>
  <c r="X247" i="7"/>
  <c r="B249" i="7"/>
  <c r="G249" i="7" s="1"/>
  <c r="A249" i="7"/>
  <c r="L249" i="7" l="1"/>
  <c r="S249" i="7"/>
  <c r="M249" i="7"/>
  <c r="V249" i="7"/>
  <c r="I249" i="7"/>
  <c r="O249" i="7"/>
  <c r="Y248" i="7"/>
  <c r="W249" i="7"/>
  <c r="X248" i="7"/>
  <c r="B250" i="7"/>
  <c r="G250" i="7" s="1"/>
  <c r="A250" i="7"/>
  <c r="L250" i="7" l="1"/>
  <c r="I250" i="7"/>
  <c r="V250" i="7"/>
  <c r="M250" i="7"/>
  <c r="O250" i="7"/>
  <c r="S250" i="7"/>
  <c r="X249" i="7"/>
  <c r="Y249" i="7"/>
  <c r="W250" i="7"/>
  <c r="B251" i="7"/>
  <c r="G251" i="7" s="1"/>
  <c r="A251" i="7"/>
  <c r="L251" i="7" l="1"/>
  <c r="O251" i="7"/>
  <c r="S251" i="7"/>
  <c r="I251" i="7"/>
  <c r="V251" i="7"/>
  <c r="M251" i="7"/>
  <c r="X250" i="7"/>
  <c r="W251" i="7"/>
  <c r="Y250" i="7"/>
  <c r="A252" i="7"/>
  <c r="B252" i="7"/>
  <c r="G252" i="7" s="1"/>
  <c r="S252" i="7" l="1"/>
  <c r="I252" i="7"/>
  <c r="O252" i="7"/>
  <c r="W252" i="7"/>
  <c r="M252" i="7"/>
  <c r="L252" i="7"/>
  <c r="V252" i="7"/>
  <c r="Y251" i="7"/>
  <c r="X251" i="7"/>
  <c r="B253" i="7"/>
  <c r="G253" i="7" s="1"/>
  <c r="A253" i="7"/>
  <c r="S253" i="7" l="1"/>
  <c r="O253" i="7"/>
  <c r="W253" i="7"/>
  <c r="L253" i="7"/>
  <c r="V253" i="7"/>
  <c r="M253" i="7"/>
  <c r="I253" i="7"/>
  <c r="X252" i="7"/>
  <c r="Y252" i="7"/>
  <c r="B254" i="7"/>
  <c r="G254" i="7" s="1"/>
  <c r="A254" i="7"/>
  <c r="S254" i="7" l="1"/>
  <c r="L254" i="7"/>
  <c r="W254" i="7"/>
  <c r="Y253" i="7"/>
  <c r="V254" i="7"/>
  <c r="M254" i="7"/>
  <c r="I254" i="7"/>
  <c r="X253" i="7"/>
  <c r="O254" i="7"/>
  <c r="B255" i="7"/>
  <c r="G255" i="7" s="1"/>
  <c r="A255" i="7"/>
  <c r="V255" i="7" l="1"/>
  <c r="M255" i="7"/>
  <c r="X254" i="7"/>
  <c r="O255" i="7"/>
  <c r="W255" i="7"/>
  <c r="I255" i="7"/>
  <c r="L255" i="7"/>
  <c r="S255" i="7"/>
  <c r="Y254" i="7"/>
  <c r="A256" i="7"/>
  <c r="B256" i="7"/>
  <c r="G256" i="7" s="1"/>
  <c r="X255" i="7" l="1"/>
  <c r="M256" i="7"/>
  <c r="L256" i="7"/>
  <c r="O256" i="7"/>
  <c r="I256" i="7"/>
  <c r="W256" i="7"/>
  <c r="V256" i="7"/>
  <c r="S256" i="7"/>
  <c r="Y255" i="7"/>
  <c r="B257" i="7"/>
  <c r="G257" i="7" s="1"/>
  <c r="A257" i="7"/>
  <c r="M257" i="7" l="1"/>
  <c r="L257" i="7"/>
  <c r="O257" i="7"/>
  <c r="S257" i="7"/>
  <c r="X256" i="7"/>
  <c r="V257" i="7"/>
  <c r="Y256" i="7"/>
  <c r="I257" i="7"/>
  <c r="W257" i="7"/>
  <c r="B258" i="7"/>
  <c r="G258" i="7" s="1"/>
  <c r="A258" i="7"/>
  <c r="L258" i="7" l="1"/>
  <c r="M258" i="7"/>
  <c r="O258" i="7"/>
  <c r="Y257" i="7"/>
  <c r="I258" i="7"/>
  <c r="S258" i="7"/>
  <c r="W258" i="7"/>
  <c r="X257" i="7"/>
  <c r="V258" i="7"/>
  <c r="B259" i="7"/>
  <c r="G259" i="7" s="1"/>
  <c r="A259" i="7"/>
  <c r="L259" i="7" l="1"/>
  <c r="M259" i="7"/>
  <c r="O259" i="7"/>
  <c r="V259" i="7"/>
  <c r="I259" i="7"/>
  <c r="S259" i="7"/>
  <c r="W259" i="7"/>
  <c r="Y258" i="7"/>
  <c r="X258" i="7"/>
  <c r="A260" i="7"/>
  <c r="B260" i="7"/>
  <c r="G260" i="7" s="1"/>
  <c r="L260" i="7" l="1"/>
  <c r="M260" i="7"/>
  <c r="O260" i="7"/>
  <c r="Y259" i="7"/>
  <c r="I260" i="7"/>
  <c r="S260" i="7"/>
  <c r="V260" i="7"/>
  <c r="X259" i="7"/>
  <c r="W260" i="7"/>
  <c r="B261" i="7"/>
  <c r="G261" i="7" s="1"/>
  <c r="A261" i="7"/>
  <c r="L261" i="7" l="1"/>
  <c r="M261" i="7"/>
  <c r="S261" i="7"/>
  <c r="O261" i="7"/>
  <c r="X260" i="7"/>
  <c r="I261" i="7"/>
  <c r="V261" i="7"/>
  <c r="W261" i="7"/>
  <c r="Y260" i="7"/>
  <c r="B262" i="7"/>
  <c r="G262" i="7" s="1"/>
  <c r="A262" i="7"/>
  <c r="L262" i="7" l="1"/>
  <c r="S262" i="7"/>
  <c r="V262" i="7"/>
  <c r="O262" i="7"/>
  <c r="I262" i="7"/>
  <c r="M262" i="7"/>
  <c r="W262" i="7"/>
  <c r="Y261" i="7"/>
  <c r="X261" i="7"/>
  <c r="B263" i="7"/>
  <c r="G263" i="7" s="1"/>
  <c r="A263" i="7"/>
  <c r="I263" i="7" l="1"/>
  <c r="M263" i="7"/>
  <c r="Y262" i="7"/>
  <c r="O263" i="7"/>
  <c r="S263" i="7"/>
  <c r="W263" i="7"/>
  <c r="V263" i="7"/>
  <c r="L263" i="7"/>
  <c r="X262" i="7"/>
  <c r="A264" i="7"/>
  <c r="B264" i="7"/>
  <c r="G264" i="7" s="1"/>
  <c r="S264" i="7" l="1"/>
  <c r="L264" i="7"/>
  <c r="O264" i="7"/>
  <c r="I264" i="7"/>
  <c r="M264" i="7"/>
  <c r="V264" i="7"/>
  <c r="W264" i="7"/>
  <c r="Y263" i="7"/>
  <c r="X263" i="7"/>
  <c r="B265" i="7"/>
  <c r="G265" i="7" s="1"/>
  <c r="A265" i="7"/>
  <c r="S265" i="7" l="1"/>
  <c r="L265" i="7"/>
  <c r="O265" i="7"/>
  <c r="V265" i="7"/>
  <c r="M265" i="7"/>
  <c r="X264" i="7"/>
  <c r="Y264" i="7"/>
  <c r="W265" i="7"/>
  <c r="I265" i="7"/>
  <c r="B266" i="7"/>
  <c r="G266" i="7" s="1"/>
  <c r="A266" i="7"/>
  <c r="S266" i="7" l="1"/>
  <c r="L266" i="7"/>
  <c r="V266" i="7"/>
  <c r="M266" i="7"/>
  <c r="X265" i="7"/>
  <c r="W266" i="7"/>
  <c r="I266" i="7"/>
  <c r="O266" i="7"/>
  <c r="Y265" i="7"/>
  <c r="B267" i="7"/>
  <c r="G267" i="7" s="1"/>
  <c r="A267" i="7"/>
  <c r="S267" i="7" l="1"/>
  <c r="X266" i="7"/>
  <c r="M267" i="7"/>
  <c r="L267" i="7"/>
  <c r="V267" i="7"/>
  <c r="W267" i="7"/>
  <c r="Y266" i="7"/>
  <c r="O267" i="7"/>
  <c r="I267" i="7"/>
  <c r="A268" i="7"/>
  <c r="B268" i="7"/>
  <c r="G268" i="7" s="1"/>
  <c r="M268" i="7" l="1"/>
  <c r="L268" i="7"/>
  <c r="I268" i="7"/>
  <c r="V268" i="7"/>
  <c r="X267" i="7"/>
  <c r="W268" i="7"/>
  <c r="Y267" i="7"/>
  <c r="O268" i="7"/>
  <c r="S268" i="7"/>
  <c r="B269" i="7"/>
  <c r="G269" i="7" s="1"/>
  <c r="A269" i="7"/>
  <c r="L269" i="7" l="1"/>
  <c r="M269" i="7"/>
  <c r="O269" i="7"/>
  <c r="I269" i="7"/>
  <c r="V269" i="7"/>
  <c r="W269" i="7"/>
  <c r="X268" i="7"/>
  <c r="Y268" i="7"/>
  <c r="S269" i="7"/>
  <c r="B270" i="7"/>
  <c r="G270" i="7" s="1"/>
  <c r="A270" i="7"/>
  <c r="L270" i="7" l="1"/>
  <c r="M270" i="7"/>
  <c r="S270" i="7"/>
  <c r="O270" i="7"/>
  <c r="I270" i="7"/>
  <c r="V270" i="7"/>
  <c r="W270" i="7"/>
  <c r="X269" i="7"/>
  <c r="Y269" i="7"/>
  <c r="B271" i="7"/>
  <c r="G271" i="7" s="1"/>
  <c r="A271" i="7"/>
  <c r="L271" i="7" l="1"/>
  <c r="M271" i="7"/>
  <c r="O271" i="7"/>
  <c r="W271" i="7"/>
  <c r="S271" i="7"/>
  <c r="I271" i="7"/>
  <c r="V271" i="7"/>
  <c r="Y270" i="7"/>
  <c r="X270" i="7"/>
  <c r="A272" i="7"/>
  <c r="B272" i="7"/>
  <c r="G272" i="7" s="1"/>
  <c r="L272" i="7" l="1"/>
  <c r="W272" i="7"/>
  <c r="S272" i="7"/>
  <c r="O272" i="7"/>
  <c r="X271" i="7"/>
  <c r="Y271" i="7"/>
  <c r="M272" i="7"/>
  <c r="V272" i="7"/>
  <c r="I272" i="7"/>
  <c r="B273" i="7"/>
  <c r="G273" i="7" s="1"/>
  <c r="A273" i="7"/>
  <c r="L273" i="7" l="1"/>
  <c r="V273" i="7"/>
  <c r="I273" i="7"/>
  <c r="X272" i="7"/>
  <c r="O273" i="7"/>
  <c r="S273" i="7"/>
  <c r="W273" i="7"/>
  <c r="Y272" i="7"/>
  <c r="M273" i="7"/>
  <c r="B274" i="7"/>
  <c r="G274" i="7" s="1"/>
  <c r="A274" i="7"/>
  <c r="L274" i="7" l="1"/>
  <c r="I274" i="7"/>
  <c r="S274" i="7"/>
  <c r="O274" i="7"/>
  <c r="W274" i="7"/>
  <c r="M274" i="7"/>
  <c r="V274" i="7"/>
  <c r="Y273" i="7"/>
  <c r="X273" i="7"/>
  <c r="B275" i="7"/>
  <c r="G275" i="7" s="1"/>
  <c r="A275" i="7"/>
  <c r="L275" i="7" l="1"/>
  <c r="O275" i="7"/>
  <c r="S275" i="7"/>
  <c r="V275" i="7"/>
  <c r="X274" i="7"/>
  <c r="M275" i="7"/>
  <c r="W275" i="7"/>
  <c r="I275" i="7"/>
  <c r="Y274" i="7"/>
  <c r="A276" i="7"/>
  <c r="B276" i="7"/>
  <c r="G276" i="7" s="1"/>
  <c r="O276" i="7" l="1"/>
  <c r="M276" i="7"/>
  <c r="V276" i="7"/>
  <c r="X275" i="7"/>
  <c r="Y275" i="7"/>
  <c r="W276" i="7"/>
  <c r="L276" i="7"/>
  <c r="I276" i="7"/>
  <c r="S276" i="7"/>
  <c r="B277" i="7"/>
  <c r="G277" i="7" s="1"/>
  <c r="A277" i="7"/>
  <c r="O277" i="7" l="1"/>
  <c r="L277" i="7"/>
  <c r="M277" i="7"/>
  <c r="X276" i="7"/>
  <c r="I277" i="7"/>
  <c r="S277" i="7"/>
  <c r="W277" i="7"/>
  <c r="V277" i="7"/>
  <c r="Y276" i="7"/>
  <c r="B278" i="7"/>
  <c r="G278" i="7" s="1"/>
  <c r="A278" i="7"/>
  <c r="O278" i="7" l="1"/>
  <c r="L278" i="7"/>
  <c r="M278" i="7"/>
  <c r="S278" i="7"/>
  <c r="V278" i="7"/>
  <c r="I278" i="7"/>
  <c r="X277" i="7"/>
  <c r="Y277" i="7"/>
  <c r="W278" i="7"/>
  <c r="B279" i="7"/>
  <c r="G279" i="7" s="1"/>
  <c r="A279" i="7"/>
  <c r="L279" i="7" l="1"/>
  <c r="M279" i="7"/>
  <c r="S279" i="7"/>
  <c r="X278" i="7"/>
  <c r="O279" i="7"/>
  <c r="I279" i="7"/>
  <c r="V279" i="7"/>
  <c r="W279" i="7"/>
  <c r="Y278" i="7"/>
  <c r="A280" i="7"/>
  <c r="B280" i="7"/>
  <c r="G280" i="7" s="1"/>
  <c r="L280" i="7" l="1"/>
  <c r="M280" i="7"/>
  <c r="S280" i="7"/>
  <c r="V280" i="7"/>
  <c r="O280" i="7"/>
  <c r="I280" i="7"/>
  <c r="Y279" i="7"/>
  <c r="X279" i="7"/>
  <c r="W280" i="7"/>
  <c r="B281" i="7"/>
  <c r="G281" i="7" s="1"/>
  <c r="A281" i="7"/>
  <c r="L281" i="7" l="1"/>
  <c r="M281" i="7"/>
  <c r="S281" i="7"/>
  <c r="X280" i="7"/>
  <c r="I281" i="7"/>
  <c r="O281" i="7"/>
  <c r="V281" i="7"/>
  <c r="Y280" i="7"/>
  <c r="W281" i="7"/>
  <c r="B282" i="7"/>
  <c r="G282" i="7" s="1"/>
  <c r="A282" i="7"/>
  <c r="L282" i="7" l="1"/>
  <c r="S282" i="7"/>
  <c r="I282" i="7"/>
  <c r="O282" i="7"/>
  <c r="Y281" i="7"/>
  <c r="M282" i="7"/>
  <c r="X281" i="7"/>
  <c r="W282" i="7"/>
  <c r="V282" i="7"/>
  <c r="B283" i="7"/>
  <c r="G283" i="7" s="1"/>
  <c r="A283" i="7"/>
  <c r="L283" i="7" l="1"/>
  <c r="I283" i="7"/>
  <c r="S283" i="7"/>
  <c r="O283" i="7"/>
  <c r="Y282" i="7"/>
  <c r="M283" i="7"/>
  <c r="W283" i="7"/>
  <c r="V283" i="7"/>
  <c r="X282" i="7"/>
  <c r="A284" i="7"/>
  <c r="B284" i="7"/>
  <c r="G284" i="7" s="1"/>
  <c r="L284" i="7" l="1"/>
  <c r="S284" i="7"/>
  <c r="O284" i="7"/>
  <c r="W284" i="7"/>
  <c r="V284" i="7"/>
  <c r="X283" i="7"/>
  <c r="Y283" i="7"/>
  <c r="M284" i="7"/>
  <c r="I284" i="7"/>
  <c r="B285" i="7"/>
  <c r="G285" i="7" s="1"/>
  <c r="A285" i="7"/>
  <c r="I285" i="7" l="1"/>
  <c r="V285" i="7"/>
  <c r="X284" i="7"/>
  <c r="M285" i="7"/>
  <c r="W285" i="7"/>
  <c r="L285" i="7"/>
  <c r="O285" i="7"/>
  <c r="Y284" i="7"/>
  <c r="S285" i="7"/>
  <c r="B286" i="7"/>
  <c r="G286" i="7" s="1"/>
  <c r="A286" i="7"/>
  <c r="S286" i="7" l="1"/>
  <c r="O286" i="7"/>
  <c r="M286" i="7"/>
  <c r="I286" i="7"/>
  <c r="X285" i="7"/>
  <c r="V286" i="7"/>
  <c r="L286" i="7"/>
  <c r="W286" i="7"/>
  <c r="Y285" i="7"/>
  <c r="B287" i="7"/>
  <c r="G287" i="7" s="1"/>
  <c r="A287" i="7"/>
  <c r="O287" i="7" l="1"/>
  <c r="L287" i="7"/>
  <c r="M287" i="7"/>
  <c r="S287" i="7"/>
  <c r="I287" i="7"/>
  <c r="V287" i="7"/>
  <c r="W287" i="7"/>
  <c r="Y286" i="7"/>
  <c r="X286" i="7"/>
  <c r="A288" i="7"/>
  <c r="B288" i="7"/>
  <c r="G288" i="7" s="1"/>
  <c r="L288" i="7" l="1"/>
  <c r="M288" i="7"/>
  <c r="S288" i="7"/>
  <c r="I288" i="7"/>
  <c r="X287" i="7"/>
  <c r="O288" i="7"/>
  <c r="W288" i="7"/>
  <c r="V288" i="7"/>
  <c r="Y287" i="7"/>
  <c r="B289" i="7"/>
  <c r="G289" i="7" s="1"/>
  <c r="A289" i="7"/>
  <c r="L289" i="7" l="1"/>
  <c r="S289" i="7"/>
  <c r="O289" i="7"/>
  <c r="I289" i="7"/>
  <c r="W289" i="7"/>
  <c r="Y288" i="7"/>
  <c r="X288" i="7"/>
  <c r="M289" i="7"/>
  <c r="V289" i="7"/>
  <c r="B290" i="7"/>
  <c r="G290" i="7" s="1"/>
  <c r="A290" i="7"/>
  <c r="L290" i="7" l="1"/>
  <c r="S290" i="7"/>
  <c r="I290" i="7"/>
  <c r="O290" i="7"/>
  <c r="V290" i="7"/>
  <c r="X289" i="7"/>
  <c r="M290" i="7"/>
  <c r="Y289" i="7"/>
  <c r="W290" i="7"/>
  <c r="B291" i="7"/>
  <c r="G291" i="7" s="1"/>
  <c r="A291" i="7"/>
  <c r="L291" i="7" l="1"/>
  <c r="I291" i="7"/>
  <c r="S291" i="7"/>
  <c r="O291" i="7"/>
  <c r="X290" i="7"/>
  <c r="M291" i="7"/>
  <c r="W291" i="7"/>
  <c r="Y290" i="7"/>
  <c r="V291" i="7"/>
  <c r="A292" i="7"/>
  <c r="B292" i="7"/>
  <c r="G292" i="7" s="1"/>
  <c r="O292" i="7" l="1"/>
  <c r="L292" i="7"/>
  <c r="S292" i="7"/>
  <c r="W292" i="7"/>
  <c r="V292" i="7"/>
  <c r="Y291" i="7"/>
  <c r="X291" i="7"/>
  <c r="M292" i="7"/>
  <c r="I292" i="7"/>
  <c r="B293" i="7"/>
  <c r="G293" i="7" s="1"/>
  <c r="A293" i="7"/>
  <c r="L293" i="7" l="1"/>
  <c r="I293" i="7"/>
  <c r="X292" i="7"/>
  <c r="V293" i="7"/>
  <c r="O293" i="7"/>
  <c r="M293" i="7"/>
  <c r="W293" i="7"/>
  <c r="Y292" i="7"/>
  <c r="S293" i="7"/>
  <c r="B294" i="7"/>
  <c r="G294" i="7" s="1"/>
  <c r="A294" i="7"/>
  <c r="L294" i="7" l="1"/>
  <c r="O294" i="7"/>
  <c r="I294" i="7"/>
  <c r="V294" i="7"/>
  <c r="M294" i="7"/>
  <c r="X293" i="7"/>
  <c r="Y293" i="7"/>
  <c r="W294" i="7"/>
  <c r="S294" i="7"/>
  <c r="B295" i="7"/>
  <c r="G295" i="7" s="1"/>
  <c r="A295" i="7"/>
  <c r="L295" i="7" l="1"/>
  <c r="S295" i="7"/>
  <c r="O295" i="7"/>
  <c r="I295" i="7"/>
  <c r="V295" i="7"/>
  <c r="M295" i="7"/>
  <c r="X294" i="7"/>
  <c r="W295" i="7"/>
  <c r="Y294" i="7"/>
  <c r="A296" i="7"/>
  <c r="B296" i="7"/>
  <c r="G296" i="7" s="1"/>
  <c r="L296" i="7" l="1"/>
  <c r="S296" i="7"/>
  <c r="I296" i="7"/>
  <c r="O296" i="7"/>
  <c r="Y295" i="7"/>
  <c r="M296" i="7"/>
  <c r="W296" i="7"/>
  <c r="X295" i="7"/>
  <c r="V296" i="7"/>
  <c r="B297" i="7"/>
  <c r="G297" i="7" s="1"/>
  <c r="A297" i="7"/>
  <c r="L297" i="7" l="1"/>
  <c r="S297" i="7"/>
  <c r="I297" i="7"/>
  <c r="O297" i="7"/>
  <c r="X296" i="7"/>
  <c r="Y296" i="7"/>
  <c r="W297" i="7"/>
  <c r="M297" i="7"/>
  <c r="V297" i="7"/>
  <c r="B298" i="7"/>
  <c r="G298" i="7" s="1"/>
  <c r="A298" i="7"/>
  <c r="S298" i="7" l="1"/>
  <c r="O298" i="7"/>
  <c r="M298" i="7"/>
  <c r="W298" i="7"/>
  <c r="L298" i="7"/>
  <c r="V298" i="7"/>
  <c r="I298" i="7"/>
  <c r="X297" i="7"/>
  <c r="Y297" i="7"/>
  <c r="B299" i="7"/>
  <c r="G299" i="7" s="1"/>
  <c r="A299" i="7"/>
  <c r="O299" i="7" l="1"/>
  <c r="W299" i="7"/>
  <c r="L299" i="7"/>
  <c r="S299" i="7"/>
  <c r="X298" i="7"/>
  <c r="V299" i="7"/>
  <c r="M299" i="7"/>
  <c r="I299" i="7"/>
  <c r="Y298" i="7"/>
  <c r="A300" i="7"/>
  <c r="B300" i="7"/>
  <c r="G300" i="7" s="1"/>
  <c r="O300" i="7" l="1"/>
  <c r="V300" i="7"/>
  <c r="W300" i="7"/>
  <c r="X299" i="7"/>
  <c r="L300" i="7"/>
  <c r="Y299" i="7"/>
  <c r="S300" i="7"/>
  <c r="M300" i="7"/>
  <c r="I300" i="7"/>
  <c r="B301" i="7"/>
  <c r="G301" i="7" s="1"/>
  <c r="A301" i="7"/>
  <c r="V301" i="7" l="1"/>
  <c r="X300" i="7"/>
  <c r="L301" i="7"/>
  <c r="W301" i="7"/>
  <c r="M301" i="7"/>
  <c r="Y300" i="7"/>
  <c r="S301" i="7"/>
  <c r="I301" i="7"/>
  <c r="O301" i="7"/>
  <c r="B302" i="7"/>
  <c r="G302" i="7" s="1"/>
  <c r="A302" i="7"/>
  <c r="V302" i="7" l="1"/>
  <c r="W302" i="7"/>
  <c r="M302" i="7"/>
  <c r="L302" i="7"/>
  <c r="X301" i="7"/>
  <c r="Y301" i="7"/>
  <c r="S302" i="7"/>
  <c r="O302" i="7"/>
  <c r="I302" i="7"/>
  <c r="B303" i="7"/>
  <c r="G303" i="7" s="1"/>
  <c r="A303" i="7"/>
  <c r="V303" i="7" l="1"/>
  <c r="X302" i="7"/>
  <c r="W303" i="7"/>
  <c r="M303" i="7"/>
  <c r="L303" i="7"/>
  <c r="Y302" i="7"/>
  <c r="S303" i="7"/>
  <c r="O303" i="7"/>
  <c r="I303" i="7"/>
  <c r="A304" i="7"/>
  <c r="B304" i="7"/>
  <c r="G304" i="7" s="1"/>
  <c r="M304" i="7" l="1"/>
  <c r="X303" i="7"/>
  <c r="V304" i="7"/>
  <c r="W304" i="7"/>
  <c r="L304" i="7"/>
  <c r="O304" i="7"/>
  <c r="S304" i="7"/>
  <c r="Y303" i="7"/>
  <c r="I304" i="7"/>
  <c r="B305" i="7"/>
  <c r="G305" i="7" s="1"/>
  <c r="A305" i="7"/>
  <c r="L305" i="7" l="1"/>
  <c r="M305" i="7"/>
  <c r="V305" i="7"/>
  <c r="W305" i="7"/>
  <c r="X304" i="7"/>
  <c r="Y304" i="7"/>
  <c r="O305" i="7"/>
  <c r="S305" i="7"/>
  <c r="I305" i="7"/>
  <c r="B306" i="7"/>
  <c r="G306" i="7" s="1"/>
  <c r="A306" i="7"/>
  <c r="L306" i="7" l="1"/>
  <c r="M306" i="7"/>
  <c r="W306" i="7"/>
  <c r="X305" i="7"/>
  <c r="V306" i="7"/>
  <c r="S306" i="7"/>
  <c r="I306" i="7"/>
  <c r="O306" i="7"/>
  <c r="Y305" i="7"/>
  <c r="B307" i="7"/>
  <c r="G307" i="7" s="1"/>
  <c r="A307" i="7"/>
  <c r="X306" i="7" l="1"/>
  <c r="L307" i="7"/>
  <c r="M307" i="7"/>
  <c r="W307" i="7"/>
  <c r="V307" i="7"/>
  <c r="S307" i="7"/>
  <c r="I307" i="7"/>
  <c r="O307" i="7"/>
  <c r="Y306" i="7"/>
  <c r="A308" i="7"/>
  <c r="B308" i="7"/>
  <c r="G308" i="7" s="1"/>
  <c r="L308" i="7" l="1"/>
  <c r="M308" i="7"/>
  <c r="W308" i="7"/>
  <c r="S308" i="7"/>
  <c r="X307" i="7"/>
  <c r="V308" i="7"/>
  <c r="I308" i="7"/>
  <c r="O308" i="7"/>
  <c r="Y307" i="7"/>
  <c r="B309" i="7"/>
  <c r="G309" i="7" s="1"/>
  <c r="A309" i="7"/>
  <c r="L309" i="7" l="1"/>
  <c r="X308" i="7"/>
  <c r="I309" i="7"/>
  <c r="M309" i="7"/>
  <c r="W309" i="7"/>
  <c r="V309" i="7"/>
  <c r="Y308" i="7"/>
  <c r="O309" i="7"/>
  <c r="S309" i="7"/>
  <c r="B310" i="7"/>
  <c r="G310" i="7" s="1"/>
  <c r="A310" i="7"/>
  <c r="L310" i="7" l="1"/>
  <c r="O310" i="7"/>
  <c r="M310" i="7"/>
  <c r="I310" i="7"/>
  <c r="X309" i="7"/>
  <c r="W310" i="7"/>
  <c r="V310" i="7"/>
  <c r="Y309" i="7"/>
  <c r="S310" i="7"/>
  <c r="B311" i="7"/>
  <c r="G311" i="7" s="1"/>
  <c r="A311" i="7"/>
  <c r="L311" i="7" l="1"/>
  <c r="O311" i="7"/>
  <c r="S311" i="7"/>
  <c r="X310" i="7"/>
  <c r="W311" i="7"/>
  <c r="V311" i="7"/>
  <c r="M311" i="7"/>
  <c r="I311" i="7"/>
  <c r="Y310" i="7"/>
  <c r="A312" i="7"/>
  <c r="B312" i="7"/>
  <c r="G312" i="7" s="1"/>
  <c r="L312" i="7" l="1"/>
  <c r="S312" i="7"/>
  <c r="X311" i="7"/>
  <c r="M312" i="7"/>
  <c r="V312" i="7"/>
  <c r="W312" i="7"/>
  <c r="I312" i="7"/>
  <c r="Y311" i="7"/>
  <c r="O312" i="7"/>
  <c r="B313" i="7"/>
  <c r="G313" i="7" s="1"/>
  <c r="A313" i="7"/>
  <c r="L313" i="7" l="1"/>
  <c r="M313" i="7"/>
  <c r="S313" i="7"/>
  <c r="X312" i="7"/>
  <c r="W313" i="7"/>
  <c r="V313" i="7"/>
  <c r="Y312" i="7"/>
  <c r="I313" i="7"/>
  <c r="O313" i="7"/>
  <c r="B314" i="7"/>
  <c r="G314" i="7" s="1"/>
  <c r="A314" i="7"/>
  <c r="L314" i="7" l="1"/>
  <c r="W314" i="7"/>
  <c r="V314" i="7"/>
  <c r="X313" i="7"/>
  <c r="M314" i="7"/>
  <c r="Y313" i="7"/>
  <c r="O314" i="7"/>
  <c r="I314" i="7"/>
  <c r="S314" i="7"/>
  <c r="B315" i="7"/>
  <c r="G315" i="7" s="1"/>
  <c r="A315" i="7"/>
  <c r="L315" i="7" l="1"/>
  <c r="X314" i="7"/>
  <c r="V315" i="7"/>
  <c r="I315" i="7"/>
  <c r="M315" i="7"/>
  <c r="W315" i="7"/>
  <c r="S315" i="7"/>
  <c r="Y314" i="7"/>
  <c r="O315" i="7"/>
  <c r="A316" i="7"/>
  <c r="B316" i="7"/>
  <c r="G316" i="7" s="1"/>
  <c r="M316" i="7" l="1"/>
  <c r="I316" i="7"/>
  <c r="V316" i="7"/>
  <c r="S316" i="7"/>
  <c r="L316" i="7"/>
  <c r="W316" i="7"/>
  <c r="X315" i="7"/>
  <c r="Y315" i="7"/>
  <c r="O316" i="7"/>
  <c r="B317" i="7"/>
  <c r="G317" i="7" s="1"/>
  <c r="A317" i="7"/>
  <c r="S317" i="7" l="1"/>
  <c r="I317" i="7"/>
  <c r="L317" i="7"/>
  <c r="M317" i="7"/>
  <c r="O317" i="7"/>
  <c r="W317" i="7"/>
  <c r="X316" i="7"/>
  <c r="V317" i="7"/>
  <c r="Y316" i="7"/>
  <c r="B318" i="7"/>
  <c r="G318" i="7" s="1"/>
  <c r="A318" i="7"/>
  <c r="L318" i="7" l="1"/>
  <c r="S318" i="7"/>
  <c r="M318" i="7"/>
  <c r="O318" i="7"/>
  <c r="Y317" i="7"/>
  <c r="V318" i="7"/>
  <c r="I318" i="7"/>
  <c r="X317" i="7"/>
  <c r="W318" i="7"/>
  <c r="B319" i="7"/>
  <c r="G319" i="7" s="1"/>
  <c r="A319" i="7"/>
  <c r="L319" i="7" l="1"/>
  <c r="M319" i="7"/>
  <c r="I319" i="7"/>
  <c r="Y318" i="7"/>
  <c r="O319" i="7"/>
  <c r="S319" i="7"/>
  <c r="V319" i="7"/>
  <c r="W319" i="7"/>
  <c r="X318" i="7"/>
  <c r="A320" i="7"/>
  <c r="B320" i="7"/>
  <c r="G320" i="7" s="1"/>
  <c r="L320" i="7" l="1"/>
  <c r="M320" i="7"/>
  <c r="S320" i="7"/>
  <c r="O320" i="7"/>
  <c r="V320" i="7"/>
  <c r="I320" i="7"/>
  <c r="Y319" i="7"/>
  <c r="W320" i="7"/>
  <c r="X319" i="7"/>
  <c r="B321" i="7"/>
  <c r="G321" i="7" s="1"/>
  <c r="A321" i="7"/>
  <c r="L321" i="7" l="1"/>
  <c r="M321" i="7"/>
  <c r="V321" i="7"/>
  <c r="I321" i="7"/>
  <c r="O321" i="7"/>
  <c r="S321" i="7"/>
  <c r="W321" i="7"/>
  <c r="X320" i="7"/>
  <c r="Y320" i="7"/>
  <c r="B322" i="7"/>
  <c r="G322" i="7" s="1"/>
  <c r="A322" i="7"/>
  <c r="L322" i="7" l="1"/>
  <c r="X321" i="7"/>
  <c r="M322" i="7"/>
  <c r="S322" i="7"/>
  <c r="O322" i="7"/>
  <c r="I322" i="7"/>
  <c r="Y321" i="7"/>
  <c r="W322" i="7"/>
  <c r="V322" i="7"/>
  <c r="B323" i="7"/>
  <c r="G323" i="7" s="1"/>
  <c r="A323" i="7"/>
  <c r="L323" i="7" l="1"/>
  <c r="S323" i="7"/>
  <c r="O323" i="7"/>
  <c r="W323" i="7"/>
  <c r="V323" i="7"/>
  <c r="Y322" i="7"/>
  <c r="X322" i="7"/>
  <c r="M323" i="7"/>
  <c r="I323" i="7"/>
  <c r="A324" i="7"/>
  <c r="B324" i="7"/>
  <c r="G324" i="7" s="1"/>
  <c r="S324" i="7" l="1"/>
  <c r="V324" i="7"/>
  <c r="X323" i="7"/>
  <c r="W324" i="7"/>
  <c r="Y323" i="7"/>
  <c r="L324" i="7"/>
  <c r="I324" i="7"/>
  <c r="O324" i="7"/>
  <c r="M324" i="7"/>
  <c r="B325" i="7"/>
  <c r="G325" i="7" s="1"/>
  <c r="A325" i="7"/>
  <c r="V325" i="7" l="1"/>
  <c r="M325" i="7"/>
  <c r="I325" i="7"/>
  <c r="X324" i="7"/>
  <c r="W325" i="7"/>
  <c r="Y324" i="7"/>
  <c r="S325" i="7"/>
  <c r="L325" i="7"/>
  <c r="O325" i="7"/>
  <c r="B326" i="7"/>
  <c r="G326" i="7" s="1"/>
  <c r="A326" i="7"/>
  <c r="I326" i="7" l="1"/>
  <c r="L326" i="7"/>
  <c r="M326" i="7"/>
  <c r="W326" i="7"/>
  <c r="S326" i="7"/>
  <c r="O326" i="7"/>
  <c r="X325" i="7"/>
  <c r="V326" i="7"/>
  <c r="Y325" i="7"/>
  <c r="B327" i="7"/>
  <c r="G327" i="7" s="1"/>
  <c r="A327" i="7"/>
  <c r="S327" i="7" l="1"/>
  <c r="O327" i="7"/>
  <c r="L327" i="7"/>
  <c r="W327" i="7"/>
  <c r="Y326" i="7"/>
  <c r="V327" i="7"/>
  <c r="X326" i="7"/>
  <c r="M327" i="7"/>
  <c r="I327" i="7"/>
  <c r="A328" i="7"/>
  <c r="B328" i="7"/>
  <c r="G328" i="7" s="1"/>
  <c r="S328" i="7" l="1"/>
  <c r="V328" i="7"/>
  <c r="X327" i="7"/>
  <c r="O328" i="7"/>
  <c r="I328" i="7"/>
  <c r="Y327" i="7"/>
  <c r="M328" i="7"/>
  <c r="L328" i="7"/>
  <c r="W328" i="7"/>
  <c r="B329" i="7"/>
  <c r="G329" i="7" s="1"/>
  <c r="A329" i="7"/>
  <c r="V329" i="7" l="1"/>
  <c r="M329" i="7"/>
  <c r="O329" i="7"/>
  <c r="S329" i="7"/>
  <c r="I329" i="7"/>
  <c r="L329" i="7"/>
  <c r="Y328" i="7"/>
  <c r="W329" i="7"/>
  <c r="X328" i="7"/>
  <c r="B330" i="7"/>
  <c r="G330" i="7" s="1"/>
  <c r="A330" i="7"/>
  <c r="V330" i="7" l="1"/>
  <c r="I330" i="7"/>
  <c r="M330" i="7"/>
  <c r="L330" i="7"/>
  <c r="O330" i="7"/>
  <c r="S330" i="7"/>
  <c r="X329" i="7"/>
  <c r="W330" i="7"/>
  <c r="Y329" i="7"/>
  <c r="B331" i="7"/>
  <c r="G331" i="7" s="1"/>
  <c r="A331" i="7"/>
  <c r="S331" i="7" l="1"/>
  <c r="I331" i="7"/>
  <c r="O331" i="7"/>
  <c r="L331" i="7"/>
  <c r="M331" i="7"/>
  <c r="Y330" i="7"/>
  <c r="W331" i="7"/>
  <c r="V331" i="7"/>
  <c r="X330" i="7"/>
  <c r="A332" i="7"/>
  <c r="B332" i="7"/>
  <c r="G332" i="7" s="1"/>
  <c r="S332" i="7" l="1"/>
  <c r="O332" i="7"/>
  <c r="L332" i="7"/>
  <c r="M332" i="7"/>
  <c r="X331" i="7"/>
  <c r="I332" i="7"/>
  <c r="W332" i="7"/>
  <c r="Y331" i="7"/>
  <c r="V332" i="7"/>
  <c r="B333" i="7"/>
  <c r="G333" i="7" s="1"/>
  <c r="A333" i="7"/>
  <c r="S333" i="7" l="1"/>
  <c r="L333" i="7"/>
  <c r="Y332" i="7"/>
  <c r="O333" i="7"/>
  <c r="W333" i="7"/>
  <c r="M333" i="7"/>
  <c r="V333" i="7"/>
  <c r="I333" i="7"/>
  <c r="X332" i="7"/>
  <c r="B334" i="7"/>
  <c r="G334" i="7" s="1"/>
  <c r="A334" i="7"/>
  <c r="S334" i="7" l="1"/>
  <c r="X333" i="7"/>
  <c r="W334" i="7"/>
  <c r="M334" i="7"/>
  <c r="L334" i="7"/>
  <c r="V334" i="7"/>
  <c r="Y333" i="7"/>
  <c r="O334" i="7"/>
  <c r="I334" i="7"/>
  <c r="B335" i="7"/>
  <c r="G335" i="7" s="1"/>
  <c r="A335" i="7"/>
  <c r="S335" i="7" l="1"/>
  <c r="V335" i="7"/>
  <c r="L335" i="7"/>
  <c r="W335" i="7"/>
  <c r="Y334" i="7"/>
  <c r="X334" i="7"/>
  <c r="M335" i="7"/>
  <c r="O335" i="7"/>
  <c r="I335" i="7"/>
  <c r="A336" i="7"/>
  <c r="B336" i="7"/>
  <c r="G336" i="7" s="1"/>
  <c r="S336" i="7" l="1"/>
  <c r="M336" i="7"/>
  <c r="X335" i="7"/>
  <c r="V336" i="7"/>
  <c r="I336" i="7"/>
  <c r="L336" i="7"/>
  <c r="O336" i="7"/>
  <c r="W336" i="7"/>
  <c r="Y335" i="7"/>
  <c r="B337" i="7"/>
  <c r="G337" i="7" s="1"/>
  <c r="A337" i="7"/>
  <c r="S337" i="7" l="1"/>
  <c r="L337" i="7"/>
  <c r="M337" i="7"/>
  <c r="V337" i="7"/>
  <c r="I337" i="7"/>
  <c r="O337" i="7"/>
  <c r="W337" i="7"/>
  <c r="Y336" i="7"/>
  <c r="X336" i="7"/>
  <c r="B338" i="7"/>
  <c r="G338" i="7" s="1"/>
  <c r="A338" i="7"/>
  <c r="L338" i="7" l="1"/>
  <c r="M338" i="7"/>
  <c r="V338" i="7"/>
  <c r="I338" i="7"/>
  <c r="S338" i="7"/>
  <c r="O338" i="7"/>
  <c r="W338" i="7"/>
  <c r="X337" i="7"/>
  <c r="Y337" i="7"/>
  <c r="B339" i="7"/>
  <c r="G339" i="7" s="1"/>
  <c r="A339" i="7"/>
  <c r="L339" i="7" l="1"/>
  <c r="M339" i="7"/>
  <c r="V339" i="7"/>
  <c r="S339" i="7"/>
  <c r="I339" i="7"/>
  <c r="O339" i="7"/>
  <c r="W339" i="7"/>
  <c r="X338" i="7"/>
  <c r="Y338" i="7"/>
  <c r="A340" i="7"/>
  <c r="B340" i="7"/>
  <c r="G340" i="7" s="1"/>
  <c r="L340" i="7" l="1"/>
  <c r="X339" i="7"/>
  <c r="M340" i="7"/>
  <c r="S340" i="7"/>
  <c r="I340" i="7"/>
  <c r="O340" i="7"/>
  <c r="Y339" i="7"/>
  <c r="V340" i="7"/>
  <c r="W340" i="7"/>
  <c r="B341" i="7"/>
  <c r="G341" i="7" s="1"/>
  <c r="A341" i="7"/>
  <c r="L341" i="7" l="1"/>
  <c r="S341" i="7"/>
  <c r="I341" i="7"/>
  <c r="O341" i="7"/>
  <c r="M341" i="7"/>
  <c r="Y340" i="7"/>
  <c r="W341" i="7"/>
  <c r="X340" i="7"/>
  <c r="V341" i="7"/>
  <c r="B342" i="7"/>
  <c r="G342" i="7" s="1"/>
  <c r="A342" i="7"/>
  <c r="L342" i="7" l="1"/>
  <c r="S342" i="7"/>
  <c r="O342" i="7"/>
  <c r="W342" i="7"/>
  <c r="V342" i="7"/>
  <c r="I342" i="7"/>
  <c r="M342" i="7"/>
  <c r="X341" i="7"/>
  <c r="Y341" i="7"/>
  <c r="B343" i="7"/>
  <c r="G343" i="7" s="1"/>
  <c r="A343" i="7"/>
  <c r="Y342" i="7" l="1"/>
  <c r="V343" i="7"/>
  <c r="X342" i="7"/>
  <c r="I343" i="7"/>
  <c r="S343" i="7"/>
  <c r="O343" i="7"/>
  <c r="M343" i="7"/>
  <c r="W343" i="7"/>
  <c r="L343" i="7"/>
  <c r="A344" i="7"/>
  <c r="B344" i="7"/>
  <c r="G344" i="7" s="1"/>
  <c r="V344" i="7" l="1"/>
  <c r="I344" i="7"/>
  <c r="M344" i="7"/>
  <c r="O344" i="7"/>
  <c r="S344" i="7"/>
  <c r="W344" i="7"/>
  <c r="X343" i="7"/>
  <c r="L344" i="7"/>
  <c r="Y343" i="7"/>
  <c r="B345" i="7"/>
  <c r="G345" i="7" s="1"/>
  <c r="A345" i="7"/>
  <c r="M345" i="7" l="1"/>
  <c r="I345" i="7"/>
  <c r="X344" i="7"/>
  <c r="O345" i="7"/>
  <c r="S345" i="7"/>
  <c r="L345" i="7"/>
  <c r="W345" i="7"/>
  <c r="V345" i="7"/>
  <c r="Y344" i="7"/>
  <c r="B346" i="7"/>
  <c r="G346" i="7" s="1"/>
  <c r="A346" i="7"/>
  <c r="L346" i="7" l="1"/>
  <c r="S346" i="7"/>
  <c r="O346" i="7"/>
  <c r="W346" i="7"/>
  <c r="V346" i="7"/>
  <c r="Y345" i="7"/>
  <c r="M346" i="7"/>
  <c r="I346" i="7"/>
  <c r="X345" i="7"/>
  <c r="B347" i="7"/>
  <c r="G347" i="7" s="1"/>
  <c r="A347" i="7"/>
  <c r="L347" i="7" l="1"/>
  <c r="O347" i="7"/>
  <c r="V347" i="7"/>
  <c r="X346" i="7"/>
  <c r="M347" i="7"/>
  <c r="W347" i="7"/>
  <c r="I347" i="7"/>
  <c r="S347" i="7"/>
  <c r="Y346" i="7"/>
  <c r="A348" i="7"/>
  <c r="B348" i="7"/>
  <c r="G348" i="7" s="1"/>
  <c r="I348" i="7" l="1"/>
  <c r="M348" i="7"/>
  <c r="L348" i="7"/>
  <c r="W348" i="7"/>
  <c r="S348" i="7"/>
  <c r="O348" i="7"/>
  <c r="V348" i="7"/>
  <c r="X347" i="7"/>
  <c r="Y347" i="7"/>
  <c r="B349" i="7"/>
  <c r="G349" i="7" s="1"/>
  <c r="A349" i="7"/>
  <c r="S349" i="7" l="1"/>
  <c r="O349" i="7"/>
  <c r="L349" i="7"/>
  <c r="X348" i="7"/>
  <c r="I349" i="7"/>
  <c r="W349" i="7"/>
  <c r="M349" i="7"/>
  <c r="V349" i="7"/>
  <c r="Y348" i="7"/>
  <c r="B350" i="7"/>
  <c r="G350" i="7" s="1"/>
  <c r="A350" i="7"/>
  <c r="S350" i="7" l="1"/>
  <c r="L350" i="7"/>
  <c r="O350" i="7"/>
  <c r="I350" i="7"/>
  <c r="V350" i="7"/>
  <c r="X349" i="7"/>
  <c r="Y349" i="7"/>
  <c r="W350" i="7"/>
  <c r="M350" i="7"/>
  <c r="B351" i="7"/>
  <c r="G351" i="7" s="1"/>
  <c r="A351" i="7"/>
  <c r="S351" i="7" l="1"/>
  <c r="M351" i="7"/>
  <c r="O351" i="7"/>
  <c r="I351" i="7"/>
  <c r="X350" i="7"/>
  <c r="W351" i="7"/>
  <c r="Y350" i="7"/>
  <c r="L351" i="7"/>
  <c r="V351" i="7"/>
  <c r="A352" i="7"/>
  <c r="B352" i="7"/>
  <c r="G352" i="7" s="1"/>
  <c r="S352" i="7" l="1"/>
  <c r="M352" i="7"/>
  <c r="L352" i="7"/>
  <c r="O352" i="7"/>
  <c r="V352" i="7"/>
  <c r="X351" i="7"/>
  <c r="W352" i="7"/>
  <c r="Y351" i="7"/>
  <c r="I352" i="7"/>
  <c r="B353" i="7"/>
  <c r="G353" i="7" s="1"/>
  <c r="A353" i="7"/>
  <c r="L353" i="7" l="1"/>
  <c r="M353" i="7"/>
  <c r="X352" i="7"/>
  <c r="I353" i="7"/>
  <c r="V353" i="7"/>
  <c r="W353" i="7"/>
  <c r="O353" i="7"/>
  <c r="S353" i="7"/>
  <c r="Y352" i="7"/>
  <c r="B354" i="7"/>
  <c r="G354" i="7" s="1"/>
  <c r="A354" i="7"/>
  <c r="L354" i="7" l="1"/>
  <c r="M354" i="7"/>
  <c r="O354" i="7"/>
  <c r="I354" i="7"/>
  <c r="V354" i="7"/>
  <c r="X353" i="7"/>
  <c r="W354" i="7"/>
  <c r="Y353" i="7"/>
  <c r="S354" i="7"/>
  <c r="B355" i="7"/>
  <c r="G355" i="7" s="1"/>
  <c r="A355" i="7"/>
  <c r="L355" i="7" l="1"/>
  <c r="M355" i="7"/>
  <c r="O355" i="7"/>
  <c r="X354" i="7"/>
  <c r="I355" i="7"/>
  <c r="Y354" i="7"/>
  <c r="W355" i="7"/>
  <c r="S355" i="7"/>
  <c r="V355" i="7"/>
  <c r="B356" i="7"/>
  <c r="G356" i="7" s="1"/>
  <c r="A356" i="7"/>
  <c r="O356" i="7" l="1"/>
  <c r="L356" i="7"/>
  <c r="I356" i="7"/>
  <c r="S356" i="7"/>
  <c r="M356" i="7"/>
  <c r="W356" i="7"/>
  <c r="V356" i="7"/>
  <c r="X355" i="7"/>
  <c r="Y355" i="7"/>
  <c r="B357" i="7"/>
  <c r="G357" i="7" s="1"/>
  <c r="A357" i="7"/>
  <c r="O357" i="7" l="1"/>
  <c r="L357" i="7"/>
  <c r="S357" i="7"/>
  <c r="M357" i="7"/>
  <c r="I357" i="7"/>
  <c r="W357" i="7"/>
  <c r="Y356" i="7"/>
  <c r="V357" i="7"/>
  <c r="X356" i="7"/>
  <c r="B358" i="7"/>
  <c r="G358" i="7" s="1"/>
  <c r="A358" i="7"/>
  <c r="L358" i="7" l="1"/>
  <c r="S358" i="7"/>
  <c r="M358" i="7"/>
  <c r="O358" i="7"/>
  <c r="V358" i="7"/>
  <c r="W358" i="7"/>
  <c r="Y357" i="7"/>
  <c r="X357" i="7"/>
  <c r="I358" i="7"/>
  <c r="A359" i="7"/>
  <c r="B359" i="7"/>
  <c r="G359" i="7" s="1"/>
  <c r="L359" i="7" l="1"/>
  <c r="S359" i="7"/>
  <c r="M359" i="7"/>
  <c r="O359" i="7"/>
  <c r="W359" i="7"/>
  <c r="I359" i="7"/>
  <c r="V359" i="7"/>
  <c r="Y358" i="7"/>
  <c r="X358" i="7"/>
  <c r="B360" i="7"/>
  <c r="G360" i="7" s="1"/>
  <c r="A360" i="7"/>
  <c r="L360" i="7" l="1"/>
  <c r="S360" i="7"/>
  <c r="I360" i="7"/>
  <c r="M360" i="7"/>
  <c r="O360" i="7"/>
  <c r="Y359" i="7"/>
  <c r="W360" i="7"/>
  <c r="X359" i="7"/>
  <c r="V360" i="7"/>
  <c r="A361" i="7"/>
  <c r="B361" i="7"/>
  <c r="G361" i="7" s="1"/>
  <c r="L361" i="7" l="1"/>
  <c r="S361" i="7"/>
  <c r="M361" i="7"/>
  <c r="O361" i="7"/>
  <c r="V361" i="7"/>
  <c r="Y360" i="7"/>
  <c r="X360" i="7"/>
  <c r="I361" i="7"/>
  <c r="W361" i="7"/>
  <c r="B362" i="7"/>
  <c r="G362" i="7" s="1"/>
  <c r="A362" i="7"/>
  <c r="L362" i="7" l="1"/>
  <c r="S362" i="7"/>
  <c r="M362" i="7"/>
  <c r="X361" i="7"/>
  <c r="I362" i="7"/>
  <c r="O362" i="7"/>
  <c r="Y361" i="7"/>
  <c r="V362" i="7"/>
  <c r="W362" i="7"/>
  <c r="A363" i="7"/>
  <c r="B363" i="7"/>
  <c r="G363" i="7" s="1"/>
  <c r="L363" i="7" l="1"/>
  <c r="S363" i="7"/>
  <c r="I363" i="7"/>
  <c r="O363" i="7"/>
  <c r="Y362" i="7"/>
  <c r="W363" i="7"/>
  <c r="X362" i="7"/>
  <c r="M363" i="7"/>
  <c r="V363" i="7"/>
  <c r="B364" i="7"/>
  <c r="G364" i="7" s="1"/>
  <c r="A364" i="7"/>
  <c r="L364" i="7" l="1"/>
  <c r="S364" i="7"/>
  <c r="O364" i="7"/>
  <c r="X363" i="7"/>
  <c r="Y363" i="7"/>
  <c r="I364" i="7"/>
  <c r="M364" i="7"/>
  <c r="W364" i="7"/>
  <c r="V364" i="7"/>
  <c r="A365" i="7"/>
  <c r="B365" i="7"/>
  <c r="G365" i="7" s="1"/>
  <c r="L365" i="7" l="1"/>
  <c r="O365" i="7"/>
  <c r="V365" i="7"/>
  <c r="I365" i="7"/>
  <c r="M365" i="7"/>
  <c r="S365" i="7"/>
  <c r="Y364" i="7"/>
  <c r="W365" i="7"/>
  <c r="X364" i="7"/>
  <c r="B366" i="7"/>
  <c r="G366" i="7" s="1"/>
  <c r="A366" i="7"/>
  <c r="L366" i="7" l="1"/>
  <c r="O366" i="7"/>
  <c r="S366" i="7"/>
  <c r="I366" i="7"/>
  <c r="V366" i="7"/>
  <c r="M366" i="7"/>
  <c r="Y365" i="7"/>
  <c r="W366" i="7"/>
  <c r="X365" i="7"/>
  <c r="A367" i="7"/>
  <c r="B367" i="7"/>
  <c r="G367" i="7" s="1"/>
  <c r="L367" i="7" l="1"/>
  <c r="O367" i="7"/>
  <c r="S367" i="7"/>
  <c r="I367" i="7"/>
  <c r="M367" i="7"/>
  <c r="V367" i="7"/>
  <c r="W367" i="7"/>
  <c r="X366" i="7"/>
  <c r="Y366" i="7"/>
  <c r="B368" i="7"/>
  <c r="G368" i="7" s="1"/>
  <c r="A368" i="7"/>
  <c r="L368" i="7" l="1"/>
  <c r="O368" i="7"/>
  <c r="I368" i="7"/>
  <c r="W368" i="7"/>
  <c r="S368" i="7"/>
  <c r="M368" i="7"/>
  <c r="V368" i="7"/>
  <c r="Y367" i="7"/>
  <c r="X367" i="7"/>
  <c r="A369" i="7"/>
  <c r="B369" i="7"/>
  <c r="G369" i="7" s="1"/>
  <c r="L369" i="7" l="1"/>
  <c r="O369" i="7"/>
  <c r="S369" i="7"/>
  <c r="Y368" i="7"/>
  <c r="W369" i="7"/>
  <c r="X368" i="7"/>
  <c r="V369" i="7"/>
  <c r="M369" i="7"/>
  <c r="I369" i="7"/>
  <c r="B370" i="7"/>
  <c r="G370" i="7" s="1"/>
  <c r="A370" i="7"/>
  <c r="V370" i="7" l="1"/>
  <c r="I370" i="7"/>
  <c r="M370" i="7"/>
  <c r="X369" i="7"/>
  <c r="L370" i="7"/>
  <c r="O370" i="7"/>
  <c r="W370" i="7"/>
  <c r="Y369" i="7"/>
  <c r="S370" i="7"/>
  <c r="B371" i="7"/>
  <c r="G371" i="7" s="1"/>
  <c r="A371" i="7"/>
  <c r="V371" i="7" l="1"/>
  <c r="M371" i="7"/>
  <c r="I371" i="7"/>
  <c r="O371" i="7"/>
  <c r="L371" i="7"/>
  <c r="X370" i="7"/>
  <c r="W371" i="7"/>
  <c r="Y370" i="7"/>
  <c r="S371" i="7"/>
  <c r="B372" i="7"/>
  <c r="G372" i="7" s="1"/>
  <c r="A372" i="7"/>
  <c r="X371" i="7" l="1"/>
  <c r="I372" i="7"/>
  <c r="M372" i="7"/>
  <c r="L372" i="7"/>
  <c r="O372" i="7"/>
  <c r="Y371" i="7"/>
  <c r="W372" i="7"/>
  <c r="V372" i="7"/>
  <c r="S372" i="7"/>
  <c r="A373" i="7"/>
  <c r="B373" i="7"/>
  <c r="G373" i="7" s="1"/>
  <c r="S373" i="7" l="1"/>
  <c r="O373" i="7"/>
  <c r="L373" i="7"/>
  <c r="V373" i="7"/>
  <c r="W373" i="7"/>
  <c r="X372" i="7"/>
  <c r="I373" i="7"/>
  <c r="M373" i="7"/>
  <c r="Y372" i="7"/>
  <c r="B374" i="7"/>
  <c r="G374" i="7" s="1"/>
  <c r="A374" i="7"/>
  <c r="S374" i="7" l="1"/>
  <c r="V374" i="7"/>
  <c r="Y373" i="7"/>
  <c r="O374" i="7"/>
  <c r="I374" i="7"/>
  <c r="X373" i="7"/>
  <c r="M374" i="7"/>
  <c r="W374" i="7"/>
  <c r="L374" i="7"/>
  <c r="B375" i="7"/>
  <c r="G375" i="7" s="1"/>
  <c r="A375" i="7"/>
  <c r="O375" i="7" l="1"/>
  <c r="M375" i="7"/>
  <c r="S375" i="7"/>
  <c r="I375" i="7"/>
  <c r="W375" i="7"/>
  <c r="V375" i="7"/>
  <c r="L375" i="7"/>
  <c r="X374" i="7"/>
  <c r="Y374" i="7"/>
  <c r="B376" i="7"/>
  <c r="G376" i="7" s="1"/>
  <c r="A376" i="7"/>
  <c r="M376" i="7" l="1"/>
  <c r="L376" i="7"/>
  <c r="O376" i="7"/>
  <c r="S376" i="7"/>
  <c r="V376" i="7"/>
  <c r="X375" i="7"/>
  <c r="I376" i="7"/>
  <c r="W376" i="7"/>
  <c r="Y375" i="7"/>
  <c r="A377" i="7"/>
  <c r="B377" i="7"/>
  <c r="G377" i="7" s="1"/>
  <c r="M377" i="7" l="1"/>
  <c r="L377" i="7"/>
  <c r="I377" i="7"/>
  <c r="X376" i="7"/>
  <c r="W377" i="7"/>
  <c r="V377" i="7"/>
  <c r="O377" i="7"/>
  <c r="S377" i="7"/>
  <c r="Y376" i="7"/>
  <c r="B378" i="7"/>
  <c r="G378" i="7" s="1"/>
  <c r="A378" i="7"/>
  <c r="L378" i="7" l="1"/>
  <c r="M378" i="7"/>
  <c r="O378" i="7"/>
  <c r="S378" i="7"/>
  <c r="V378" i="7"/>
  <c r="W378" i="7"/>
  <c r="X377" i="7"/>
  <c r="I378" i="7"/>
  <c r="Y377" i="7"/>
  <c r="B379" i="7"/>
  <c r="G379" i="7" s="1"/>
  <c r="A379" i="7"/>
  <c r="L379" i="7" l="1"/>
  <c r="S379" i="7"/>
  <c r="W379" i="7"/>
  <c r="X378" i="7"/>
  <c r="V379" i="7"/>
  <c r="M379" i="7"/>
  <c r="Y378" i="7"/>
  <c r="O379" i="7"/>
  <c r="I379" i="7"/>
  <c r="B380" i="7"/>
  <c r="G380" i="7" s="1"/>
  <c r="A380" i="7"/>
  <c r="O380" i="7" l="1"/>
  <c r="M380" i="7"/>
  <c r="V380" i="7"/>
  <c r="L380" i="7"/>
  <c r="I380" i="7"/>
  <c r="S380" i="7"/>
  <c r="X379" i="7"/>
  <c r="Y379" i="7"/>
  <c r="W380" i="7"/>
  <c r="A381" i="7"/>
  <c r="B381" i="7"/>
  <c r="G381" i="7" s="1"/>
  <c r="O381" i="7" l="1"/>
  <c r="L381" i="7"/>
  <c r="X380" i="7"/>
  <c r="M381" i="7"/>
  <c r="I381" i="7"/>
  <c r="S381" i="7"/>
  <c r="V381" i="7"/>
  <c r="W381" i="7"/>
  <c r="Y380" i="7"/>
  <c r="B382" i="7"/>
  <c r="G382" i="7" s="1"/>
  <c r="A382" i="7"/>
  <c r="O382" i="7" l="1"/>
  <c r="L382" i="7"/>
  <c r="Y381" i="7"/>
  <c r="I382" i="7"/>
  <c r="S382" i="7"/>
  <c r="X381" i="7"/>
  <c r="M382" i="7"/>
  <c r="W382" i="7"/>
  <c r="V382" i="7"/>
  <c r="B383" i="7"/>
  <c r="G383" i="7" s="1"/>
  <c r="A383" i="7"/>
  <c r="O383" i="7" l="1"/>
  <c r="L383" i="7"/>
  <c r="I383" i="7"/>
  <c r="S383" i="7"/>
  <c r="W383" i="7"/>
  <c r="M383" i="7"/>
  <c r="Y382" i="7"/>
  <c r="X382" i="7"/>
  <c r="V383" i="7"/>
  <c r="B384" i="7"/>
  <c r="G384" i="7" s="1"/>
  <c r="A384" i="7"/>
  <c r="O384" i="7" l="1"/>
  <c r="L384" i="7"/>
  <c r="S384" i="7"/>
  <c r="V384" i="7"/>
  <c r="Y383" i="7"/>
  <c r="X383" i="7"/>
  <c r="M384" i="7"/>
  <c r="W384" i="7"/>
  <c r="I384" i="7"/>
  <c r="A385" i="7"/>
  <c r="B385" i="7"/>
  <c r="G385" i="7" s="1"/>
  <c r="I385" i="7" l="1"/>
  <c r="X384" i="7"/>
  <c r="M385" i="7"/>
  <c r="V385" i="7"/>
  <c r="W385" i="7"/>
  <c r="L385" i="7"/>
  <c r="S385" i="7"/>
  <c r="Y384" i="7"/>
  <c r="O385" i="7"/>
  <c r="B386" i="7"/>
  <c r="G386" i="7" s="1"/>
  <c r="A386" i="7"/>
  <c r="O386" i="7" l="1"/>
  <c r="S386" i="7"/>
  <c r="L386" i="7"/>
  <c r="V386" i="7"/>
  <c r="W386" i="7"/>
  <c r="I386" i="7"/>
  <c r="M386" i="7"/>
  <c r="X385" i="7"/>
  <c r="Y385" i="7"/>
  <c r="B387" i="7"/>
  <c r="G387" i="7" s="1"/>
  <c r="A387" i="7"/>
  <c r="S387" i="7" l="1"/>
  <c r="W387" i="7"/>
  <c r="V387" i="7"/>
  <c r="O387" i="7"/>
  <c r="I387" i="7"/>
  <c r="X386" i="7"/>
  <c r="Y386" i="7"/>
  <c r="M387" i="7"/>
  <c r="L387" i="7"/>
  <c r="B388" i="7"/>
  <c r="G388" i="7" s="1"/>
  <c r="A388" i="7"/>
  <c r="S388" i="7" l="1"/>
  <c r="W388" i="7"/>
  <c r="V388" i="7"/>
  <c r="X387" i="7"/>
  <c r="Y387" i="7"/>
  <c r="O388" i="7"/>
  <c r="I388" i="7"/>
  <c r="M388" i="7"/>
  <c r="L388" i="7"/>
  <c r="A389" i="7"/>
  <c r="B389" i="7"/>
  <c r="G389" i="7" s="1"/>
  <c r="X388" i="7" l="1"/>
  <c r="I389" i="7"/>
  <c r="V389" i="7"/>
  <c r="W389" i="7"/>
  <c r="O389" i="7"/>
  <c r="S389" i="7"/>
  <c r="L389" i="7"/>
  <c r="M389" i="7"/>
  <c r="Y388" i="7"/>
  <c r="B390" i="7"/>
  <c r="G390" i="7" s="1"/>
  <c r="A390" i="7"/>
  <c r="V390" i="7" l="1"/>
  <c r="S390" i="7"/>
  <c r="I390" i="7"/>
  <c r="O390" i="7"/>
  <c r="X389" i="7"/>
  <c r="W390" i="7"/>
  <c r="Y389" i="7"/>
  <c r="L390" i="7"/>
  <c r="M390" i="7"/>
  <c r="B391" i="7"/>
  <c r="G391" i="7" s="1"/>
  <c r="A391" i="7"/>
  <c r="S391" i="7" l="1"/>
  <c r="I391" i="7"/>
  <c r="X390" i="7"/>
  <c r="O391" i="7"/>
  <c r="V391" i="7"/>
  <c r="L391" i="7"/>
  <c r="M391" i="7"/>
  <c r="W391" i="7"/>
  <c r="Y390" i="7"/>
  <c r="B392" i="7"/>
  <c r="G392" i="7" s="1"/>
  <c r="A392" i="7"/>
  <c r="O392" i="7" l="1"/>
  <c r="I392" i="7"/>
  <c r="S392" i="7"/>
  <c r="L392" i="7"/>
  <c r="V392" i="7"/>
  <c r="M392" i="7"/>
  <c r="W392" i="7"/>
  <c r="Y391" i="7"/>
  <c r="X391" i="7"/>
  <c r="A393" i="7"/>
  <c r="B393" i="7"/>
  <c r="G393" i="7" s="1"/>
  <c r="O393" i="7" l="1"/>
  <c r="S393" i="7"/>
  <c r="L393" i="7"/>
  <c r="I393" i="7"/>
  <c r="X392" i="7"/>
  <c r="M393" i="7"/>
  <c r="W393" i="7"/>
  <c r="V393" i="7"/>
  <c r="Y392" i="7"/>
  <c r="B394" i="7"/>
  <c r="G394" i="7" s="1"/>
  <c r="A394" i="7"/>
  <c r="S394" i="7" l="1"/>
  <c r="O394" i="7"/>
  <c r="L394" i="7"/>
  <c r="Y393" i="7"/>
  <c r="W394" i="7"/>
  <c r="V394" i="7"/>
  <c r="X393" i="7"/>
  <c r="M394" i="7"/>
  <c r="I394" i="7"/>
  <c r="B395" i="7"/>
  <c r="G395" i="7" s="1"/>
  <c r="A395" i="7"/>
  <c r="M395" i="7" l="1"/>
  <c r="X394" i="7"/>
  <c r="V395" i="7"/>
  <c r="I395" i="7"/>
  <c r="O395" i="7"/>
  <c r="Y394" i="7"/>
  <c r="W395" i="7"/>
  <c r="S395" i="7"/>
  <c r="L395" i="7"/>
  <c r="B396" i="7"/>
  <c r="G396" i="7" s="1"/>
  <c r="A396" i="7"/>
  <c r="L396" i="7" l="1"/>
  <c r="V396" i="7"/>
  <c r="M396" i="7"/>
  <c r="S396" i="7"/>
  <c r="O396" i="7"/>
  <c r="I396" i="7"/>
  <c r="X395" i="7"/>
  <c r="W396" i="7"/>
  <c r="Y395" i="7"/>
  <c r="A397" i="7"/>
  <c r="B397" i="7"/>
  <c r="G397" i="7" s="1"/>
  <c r="L397" i="7" l="1"/>
  <c r="W397" i="7"/>
  <c r="M397" i="7"/>
  <c r="O397" i="7"/>
  <c r="I397" i="7"/>
  <c r="S397" i="7"/>
  <c r="V397" i="7"/>
  <c r="Y396" i="7"/>
  <c r="X396" i="7"/>
  <c r="B398" i="7"/>
  <c r="G398" i="7" s="1"/>
  <c r="A398" i="7"/>
  <c r="L398" i="7" l="1"/>
  <c r="I398" i="7"/>
  <c r="O398" i="7"/>
  <c r="M398" i="7"/>
  <c r="W398" i="7"/>
  <c r="S398" i="7"/>
  <c r="V398" i="7"/>
  <c r="Y397" i="7"/>
  <c r="X397" i="7"/>
  <c r="B399" i="7"/>
  <c r="G399" i="7" s="1"/>
  <c r="A399" i="7"/>
  <c r="L399" i="7" l="1"/>
  <c r="S399" i="7"/>
  <c r="O399" i="7"/>
  <c r="V399" i="7"/>
  <c r="M399" i="7"/>
  <c r="I399" i="7"/>
  <c r="W399" i="7"/>
  <c r="X398" i="7"/>
  <c r="Y398" i="7"/>
  <c r="B400" i="7"/>
  <c r="G400" i="7" s="1"/>
  <c r="A400" i="7"/>
  <c r="S400" i="7" l="1"/>
  <c r="W400" i="7"/>
  <c r="M400" i="7"/>
  <c r="L400" i="7"/>
  <c r="O400" i="7"/>
  <c r="I400" i="7"/>
  <c r="X399" i="7"/>
  <c r="Y399" i="7"/>
  <c r="V400" i="7"/>
  <c r="A401" i="7"/>
  <c r="B401" i="7"/>
  <c r="G401" i="7" s="1"/>
  <c r="S401" i="7" l="1"/>
  <c r="L401" i="7"/>
  <c r="O401" i="7"/>
  <c r="Y400" i="7"/>
  <c r="X400" i="7"/>
  <c r="M401" i="7"/>
  <c r="V401" i="7"/>
  <c r="I401" i="7"/>
  <c r="W401" i="7"/>
  <c r="B402" i="7"/>
  <c r="G402" i="7" s="1"/>
  <c r="A402" i="7"/>
  <c r="V402" i="7" l="1"/>
  <c r="M402" i="7"/>
  <c r="L402" i="7"/>
  <c r="I402" i="7"/>
  <c r="S402" i="7"/>
  <c r="Y401" i="7"/>
  <c r="O402" i="7"/>
  <c r="W402" i="7"/>
  <c r="X401" i="7"/>
  <c r="B403" i="7"/>
  <c r="G403" i="7" s="1"/>
  <c r="A403" i="7"/>
  <c r="V403" i="7" l="1"/>
  <c r="I403" i="7"/>
  <c r="M403" i="7"/>
  <c r="L403" i="7"/>
  <c r="S403" i="7"/>
  <c r="O403" i="7"/>
  <c r="Y402" i="7"/>
  <c r="X402" i="7"/>
  <c r="W403" i="7"/>
  <c r="B404" i="7"/>
  <c r="G404" i="7" s="1"/>
  <c r="A404" i="7"/>
  <c r="V404" i="7" l="1"/>
  <c r="M404" i="7"/>
  <c r="I404" i="7"/>
  <c r="O404" i="7"/>
  <c r="S404" i="7"/>
  <c r="L404" i="7"/>
  <c r="W404" i="7"/>
  <c r="Y403" i="7"/>
  <c r="X403" i="7"/>
  <c r="A405" i="7"/>
  <c r="B405" i="7"/>
  <c r="G405" i="7" s="1"/>
  <c r="W405" i="7" l="1"/>
  <c r="I405" i="7"/>
  <c r="M405" i="7"/>
  <c r="L405" i="7"/>
  <c r="S405" i="7"/>
  <c r="O405" i="7"/>
  <c r="V405" i="7"/>
  <c r="X404" i="7"/>
  <c r="Y404" i="7"/>
  <c r="B406" i="7"/>
  <c r="G406" i="7" s="1"/>
  <c r="A406" i="7"/>
  <c r="X405" i="7" l="1"/>
  <c r="O406" i="7"/>
  <c r="S406" i="7"/>
  <c r="L406" i="7"/>
  <c r="M406" i="7"/>
  <c r="W406" i="7"/>
  <c r="V406" i="7"/>
  <c r="Y405" i="7"/>
  <c r="I406" i="7"/>
  <c r="B407" i="7"/>
  <c r="G407" i="7" s="1"/>
  <c r="A407" i="7"/>
  <c r="L407" i="7" l="1"/>
  <c r="O407" i="7"/>
  <c r="V407" i="7"/>
  <c r="I407" i="7"/>
  <c r="W407" i="7"/>
  <c r="M407" i="7"/>
  <c r="S407" i="7"/>
  <c r="X406" i="7"/>
  <c r="Y406" i="7"/>
  <c r="B408" i="7"/>
  <c r="G408" i="7" s="1"/>
  <c r="A408" i="7"/>
  <c r="O408" i="7" l="1"/>
  <c r="I408" i="7"/>
  <c r="W408" i="7"/>
  <c r="X407" i="7"/>
  <c r="S408" i="7"/>
  <c r="L408" i="7"/>
  <c r="V408" i="7"/>
  <c r="Y407" i="7"/>
  <c r="M408" i="7"/>
  <c r="A409" i="7"/>
  <c r="B409" i="7"/>
  <c r="G409" i="7" s="1"/>
  <c r="O409" i="7" l="1"/>
  <c r="S409" i="7"/>
  <c r="X408" i="7"/>
  <c r="V409" i="7"/>
  <c r="I409" i="7"/>
  <c r="L409" i="7"/>
  <c r="M409" i="7"/>
  <c r="W409" i="7"/>
  <c r="Y408" i="7"/>
  <c r="B410" i="7"/>
  <c r="G410" i="7" s="1"/>
  <c r="A410" i="7"/>
  <c r="S410" i="7" l="1"/>
  <c r="W410" i="7"/>
  <c r="I410" i="7"/>
  <c r="M410" i="7"/>
  <c r="O410" i="7"/>
  <c r="Y409" i="7"/>
  <c r="L410" i="7"/>
  <c r="X409" i="7"/>
  <c r="V410" i="7"/>
  <c r="B411" i="7"/>
  <c r="G411" i="7" s="1"/>
  <c r="A411" i="7"/>
  <c r="S411" i="7" l="1"/>
  <c r="M411" i="7"/>
  <c r="O411" i="7"/>
  <c r="L411" i="7"/>
  <c r="X410" i="7"/>
  <c r="I411" i="7"/>
  <c r="Y410" i="7"/>
  <c r="W411" i="7"/>
  <c r="V411" i="7"/>
  <c r="B412" i="7"/>
  <c r="G412" i="7" s="1"/>
  <c r="A412" i="7"/>
  <c r="M412" i="7" l="1"/>
  <c r="L412" i="7"/>
  <c r="O412" i="7"/>
  <c r="X411" i="7"/>
  <c r="I412" i="7"/>
  <c r="S412" i="7"/>
  <c r="V412" i="7"/>
  <c r="W412" i="7"/>
  <c r="Y411" i="7"/>
  <c r="A413" i="7"/>
  <c r="B413" i="7"/>
  <c r="G413" i="7" s="1"/>
  <c r="M413" i="7" l="1"/>
  <c r="L413" i="7"/>
  <c r="O413" i="7"/>
  <c r="V413" i="7"/>
  <c r="S413" i="7"/>
  <c r="W413" i="7"/>
  <c r="I413" i="7"/>
  <c r="Y412" i="7"/>
  <c r="X412" i="7"/>
  <c r="B414" i="7"/>
  <c r="G414" i="7" s="1"/>
  <c r="A414" i="7"/>
  <c r="M414" i="7" l="1"/>
  <c r="O414" i="7"/>
  <c r="L414" i="7"/>
  <c r="V414" i="7"/>
  <c r="W414" i="7"/>
  <c r="I414" i="7"/>
  <c r="S414" i="7"/>
  <c r="Y413" i="7"/>
  <c r="X413" i="7"/>
  <c r="B415" i="7"/>
  <c r="G415" i="7" s="1"/>
  <c r="A415" i="7"/>
  <c r="M415" i="7" l="1"/>
  <c r="L415" i="7"/>
  <c r="O415" i="7"/>
  <c r="V415" i="7"/>
  <c r="I415" i="7"/>
  <c r="X414" i="7"/>
  <c r="W415" i="7"/>
  <c r="Y414" i="7"/>
  <c r="S415" i="7"/>
  <c r="B416" i="7"/>
  <c r="G416" i="7" s="1"/>
  <c r="A416" i="7"/>
  <c r="M416" i="7" l="1"/>
  <c r="L416" i="7"/>
  <c r="O416" i="7"/>
  <c r="V416" i="7"/>
  <c r="I416" i="7"/>
  <c r="S416" i="7"/>
  <c r="W416" i="7"/>
  <c r="X415" i="7"/>
  <c r="Y415" i="7"/>
  <c r="A417" i="7"/>
  <c r="B417" i="7"/>
  <c r="G417" i="7" s="1"/>
  <c r="L417" i="7" l="1"/>
  <c r="M417" i="7"/>
  <c r="O417" i="7"/>
  <c r="Y416" i="7"/>
  <c r="I417" i="7"/>
  <c r="S417" i="7"/>
  <c r="W417" i="7"/>
  <c r="V417" i="7"/>
  <c r="X416" i="7"/>
  <c r="B418" i="7"/>
  <c r="G418" i="7" s="1"/>
  <c r="A418" i="7"/>
  <c r="L418" i="7" l="1"/>
  <c r="O418" i="7"/>
  <c r="I418" i="7"/>
  <c r="S418" i="7"/>
  <c r="M418" i="7"/>
  <c r="X417" i="7"/>
  <c r="V418" i="7"/>
  <c r="W418" i="7"/>
  <c r="Y417" i="7"/>
  <c r="B419" i="7"/>
  <c r="G419" i="7" s="1"/>
  <c r="A419" i="7"/>
  <c r="L419" i="7" l="1"/>
  <c r="S419" i="7"/>
  <c r="O419" i="7"/>
  <c r="Y418" i="7"/>
  <c r="M419" i="7"/>
  <c r="W419" i="7"/>
  <c r="I419" i="7"/>
  <c r="V419" i="7"/>
  <c r="X418" i="7"/>
  <c r="B420" i="7"/>
  <c r="G420" i="7" s="1"/>
  <c r="A420" i="7"/>
  <c r="L420" i="7" l="1"/>
  <c r="O420" i="7"/>
  <c r="X419" i="7"/>
  <c r="S420" i="7"/>
  <c r="V420" i="7"/>
  <c r="M420" i="7"/>
  <c r="W420" i="7"/>
  <c r="I420" i="7"/>
  <c r="Y419" i="7"/>
  <c r="A421" i="7"/>
  <c r="B421" i="7"/>
  <c r="G421" i="7" s="1"/>
  <c r="S421" i="7" l="1"/>
  <c r="M421" i="7"/>
  <c r="O421" i="7"/>
  <c r="I421" i="7"/>
  <c r="L421" i="7"/>
  <c r="Y420" i="7"/>
  <c r="X420" i="7"/>
  <c r="V421" i="7"/>
  <c r="W421" i="7"/>
  <c r="B422" i="7"/>
  <c r="G422" i="7" s="1"/>
  <c r="A422" i="7"/>
  <c r="S422" i="7" l="1"/>
  <c r="L422" i="7"/>
  <c r="I422" i="7"/>
  <c r="O422" i="7"/>
  <c r="Y421" i="7"/>
  <c r="M422" i="7"/>
  <c r="V422" i="7"/>
  <c r="W422" i="7"/>
  <c r="X421" i="7"/>
  <c r="B423" i="7"/>
  <c r="G423" i="7" s="1"/>
  <c r="A423" i="7"/>
  <c r="L423" i="7" l="1"/>
  <c r="S423" i="7"/>
  <c r="I423" i="7"/>
  <c r="O423" i="7"/>
  <c r="X422" i="7"/>
  <c r="Y422" i="7"/>
  <c r="M423" i="7"/>
  <c r="W423" i="7"/>
  <c r="V423" i="7"/>
  <c r="B424" i="7"/>
  <c r="G424" i="7" s="1"/>
  <c r="A424" i="7"/>
  <c r="S424" i="7" l="1"/>
  <c r="O424" i="7"/>
  <c r="X423" i="7"/>
  <c r="M424" i="7"/>
  <c r="L424" i="7"/>
  <c r="V424" i="7"/>
  <c r="Y423" i="7"/>
  <c r="I424" i="7"/>
  <c r="W424" i="7"/>
  <c r="A425" i="7"/>
  <c r="B425" i="7"/>
  <c r="G425" i="7" s="1"/>
  <c r="S425" i="7" l="1"/>
  <c r="M425" i="7"/>
  <c r="L425" i="7"/>
  <c r="X424" i="7"/>
  <c r="O425" i="7"/>
  <c r="V425" i="7"/>
  <c r="W425" i="7"/>
  <c r="I425" i="7"/>
  <c r="Y424" i="7"/>
  <c r="B426" i="7"/>
  <c r="G426" i="7" s="1"/>
  <c r="A426" i="7"/>
  <c r="S426" i="7" l="1"/>
  <c r="L426" i="7"/>
  <c r="I426" i="7"/>
  <c r="X425" i="7"/>
  <c r="M426" i="7"/>
  <c r="V426" i="7"/>
  <c r="Y425" i="7"/>
  <c r="O426" i="7"/>
  <c r="W426" i="7"/>
  <c r="B427" i="7"/>
  <c r="G427" i="7" s="1"/>
  <c r="A427" i="7"/>
  <c r="S427" i="7" l="1"/>
  <c r="L427" i="7"/>
  <c r="O427" i="7"/>
  <c r="M427" i="7"/>
  <c r="I427" i="7"/>
  <c r="Y426" i="7"/>
  <c r="X426" i="7"/>
  <c r="V427" i="7"/>
  <c r="W427" i="7"/>
  <c r="B428" i="7"/>
  <c r="G428" i="7" s="1"/>
  <c r="A428" i="7"/>
  <c r="L428" i="7" l="1"/>
  <c r="O428" i="7"/>
  <c r="M428" i="7"/>
  <c r="S428" i="7"/>
  <c r="V428" i="7"/>
  <c r="X427" i="7"/>
  <c r="I428" i="7"/>
  <c r="W428" i="7"/>
  <c r="Y427" i="7"/>
  <c r="A429" i="7"/>
  <c r="B429" i="7"/>
  <c r="G429" i="7" s="1"/>
  <c r="L429" i="7" l="1"/>
  <c r="M429" i="7"/>
  <c r="S429" i="7"/>
  <c r="Y428" i="7"/>
  <c r="I429" i="7"/>
  <c r="V429" i="7"/>
  <c r="W429" i="7"/>
  <c r="X428" i="7"/>
  <c r="O429" i="7"/>
  <c r="B430" i="7"/>
  <c r="G430" i="7" s="1"/>
  <c r="A430" i="7"/>
  <c r="L430" i="7" l="1"/>
  <c r="S430" i="7"/>
  <c r="V430" i="7"/>
  <c r="I430" i="7"/>
  <c r="W430" i="7"/>
  <c r="M430" i="7"/>
  <c r="O430" i="7"/>
  <c r="X429" i="7"/>
  <c r="Y429" i="7"/>
  <c r="B431" i="7"/>
  <c r="G431" i="7" s="1"/>
  <c r="A431" i="7"/>
  <c r="S431" i="7" l="1"/>
  <c r="M431" i="7"/>
  <c r="V431" i="7"/>
  <c r="I431" i="7"/>
  <c r="O431" i="7"/>
  <c r="X430" i="7"/>
  <c r="L431" i="7"/>
  <c r="Y430" i="7"/>
  <c r="W431" i="7"/>
  <c r="B432" i="7"/>
  <c r="G432" i="7" s="1"/>
  <c r="A432" i="7"/>
  <c r="S432" i="7" l="1"/>
  <c r="W432" i="7"/>
  <c r="M432" i="7"/>
  <c r="O432" i="7"/>
  <c r="L432" i="7"/>
  <c r="I432" i="7"/>
  <c r="X431" i="7"/>
  <c r="Y431" i="7"/>
  <c r="V432" i="7"/>
  <c r="A433" i="7"/>
  <c r="B433" i="7"/>
  <c r="G433" i="7" s="1"/>
  <c r="S433" i="7" l="1"/>
  <c r="L433" i="7"/>
  <c r="O433" i="7"/>
  <c r="I433" i="7"/>
  <c r="V433" i="7"/>
  <c r="M433" i="7"/>
  <c r="W433" i="7"/>
  <c r="Y432" i="7"/>
  <c r="X432" i="7"/>
  <c r="B434" i="7"/>
  <c r="G434" i="7" s="1"/>
  <c r="A434" i="7"/>
  <c r="S434" i="7" l="1"/>
  <c r="L434" i="7"/>
  <c r="I434" i="7"/>
  <c r="O434" i="7"/>
  <c r="X433" i="7"/>
  <c r="M434" i="7"/>
  <c r="V434" i="7"/>
  <c r="Y433" i="7"/>
  <c r="W434" i="7"/>
  <c r="B435" i="7"/>
  <c r="G435" i="7" s="1"/>
  <c r="A435" i="7"/>
  <c r="S435" i="7" l="1"/>
  <c r="L435" i="7"/>
  <c r="I435" i="7"/>
  <c r="O435" i="7"/>
  <c r="V435" i="7"/>
  <c r="M435" i="7"/>
  <c r="W435" i="7"/>
  <c r="Y434" i="7"/>
  <c r="X434" i="7"/>
  <c r="B436" i="7"/>
  <c r="G436" i="7" s="1"/>
  <c r="A436" i="7"/>
  <c r="S436" i="7" l="1"/>
  <c r="L436" i="7"/>
  <c r="O436" i="7"/>
  <c r="I436" i="7"/>
  <c r="X435" i="7"/>
  <c r="M436" i="7"/>
  <c r="V436" i="7"/>
  <c r="W436" i="7"/>
  <c r="Y435" i="7"/>
  <c r="A437" i="7"/>
  <c r="B437" i="7"/>
  <c r="G437" i="7" s="1"/>
  <c r="L437" i="7" l="1"/>
  <c r="S437" i="7"/>
  <c r="O437" i="7"/>
  <c r="M437" i="7"/>
  <c r="I437" i="7"/>
  <c r="V437" i="7"/>
  <c r="W437" i="7"/>
  <c r="X436" i="7"/>
  <c r="Y436" i="7"/>
  <c r="B438" i="7"/>
  <c r="G438" i="7" s="1"/>
  <c r="A438" i="7"/>
  <c r="L438" i="7" l="1"/>
  <c r="S438" i="7"/>
  <c r="M438" i="7"/>
  <c r="O438" i="7"/>
  <c r="V438" i="7"/>
  <c r="I438" i="7"/>
  <c r="W438" i="7"/>
  <c r="Y437" i="7"/>
  <c r="X437" i="7"/>
  <c r="B439" i="7"/>
  <c r="G439" i="7" s="1"/>
  <c r="A439" i="7"/>
  <c r="L439" i="7" l="1"/>
  <c r="S439" i="7"/>
  <c r="M439" i="7"/>
  <c r="V439" i="7"/>
  <c r="W439" i="7"/>
  <c r="I439" i="7"/>
  <c r="O439" i="7"/>
  <c r="X438" i="7"/>
  <c r="Y438" i="7"/>
  <c r="B440" i="7"/>
  <c r="G440" i="7" s="1"/>
  <c r="A440" i="7"/>
  <c r="L440" i="7" l="1"/>
  <c r="M440" i="7"/>
  <c r="I440" i="7"/>
  <c r="V440" i="7"/>
  <c r="X439" i="7"/>
  <c r="W440" i="7"/>
  <c r="S440" i="7"/>
  <c r="O440" i="7"/>
  <c r="Y439" i="7"/>
  <c r="A441" i="7"/>
  <c r="B441" i="7"/>
  <c r="G441" i="7" s="1"/>
  <c r="L441" i="7" l="1"/>
  <c r="M441" i="7"/>
  <c r="S441" i="7"/>
  <c r="O441" i="7"/>
  <c r="X440" i="7"/>
  <c r="I441" i="7"/>
  <c r="W441" i="7"/>
  <c r="V441" i="7"/>
  <c r="Y440" i="7"/>
  <c r="B442" i="7"/>
  <c r="G442" i="7" s="1"/>
  <c r="A442" i="7"/>
  <c r="L442" i="7" l="1"/>
  <c r="M442" i="7"/>
  <c r="S442" i="7"/>
  <c r="O442" i="7"/>
  <c r="I442" i="7"/>
  <c r="V442" i="7"/>
  <c r="W442" i="7"/>
  <c r="X441" i="7"/>
  <c r="Y441" i="7"/>
  <c r="B443" i="7"/>
  <c r="G443" i="7" s="1"/>
  <c r="A443" i="7"/>
  <c r="L443" i="7" l="1"/>
  <c r="M443" i="7"/>
  <c r="S443" i="7"/>
  <c r="I443" i="7"/>
  <c r="O443" i="7"/>
  <c r="W443" i="7"/>
  <c r="Y442" i="7"/>
  <c r="X442" i="7"/>
  <c r="V443" i="7"/>
  <c r="B444" i="7"/>
  <c r="G444" i="7" s="1"/>
  <c r="A444" i="7"/>
  <c r="L444" i="7" l="1"/>
  <c r="M444" i="7"/>
  <c r="S444" i="7"/>
  <c r="O444" i="7"/>
  <c r="Y443" i="7"/>
  <c r="V444" i="7"/>
  <c r="X443" i="7"/>
  <c r="W444" i="7"/>
  <c r="I444" i="7"/>
  <c r="A445" i="7"/>
  <c r="B445" i="7"/>
  <c r="G445" i="7" s="1"/>
  <c r="L445" i="7" l="1"/>
  <c r="M445" i="7"/>
  <c r="Y444" i="7"/>
  <c r="I445" i="7"/>
  <c r="O445" i="7"/>
  <c r="X444" i="7"/>
  <c r="W445" i="7"/>
  <c r="S445" i="7"/>
  <c r="V445" i="7"/>
  <c r="B446" i="7"/>
  <c r="G446" i="7" s="1"/>
  <c r="A446" i="7"/>
  <c r="L446" i="7" l="1"/>
  <c r="M446" i="7"/>
  <c r="O446" i="7"/>
  <c r="S446" i="7"/>
  <c r="Y445" i="7"/>
  <c r="X445" i="7"/>
  <c r="I446" i="7"/>
  <c r="V446" i="7"/>
  <c r="W446" i="7"/>
  <c r="B447" i="7"/>
  <c r="G447" i="7" s="1"/>
  <c r="A447" i="7"/>
  <c r="L447" i="7" l="1"/>
  <c r="S447" i="7"/>
  <c r="I447" i="7"/>
  <c r="O447" i="7"/>
  <c r="X446" i="7"/>
  <c r="M447" i="7"/>
  <c r="V447" i="7"/>
  <c r="W447" i="7"/>
  <c r="Y446" i="7"/>
  <c r="B448" i="7"/>
  <c r="G448" i="7" s="1"/>
  <c r="A448" i="7"/>
  <c r="I448" i="7" l="1"/>
  <c r="S448" i="7"/>
  <c r="M448" i="7"/>
  <c r="V448" i="7"/>
  <c r="O448" i="7"/>
  <c r="L448" i="7"/>
  <c r="X447" i="7"/>
  <c r="W448" i="7"/>
  <c r="Y447" i="7"/>
  <c r="A449" i="7"/>
  <c r="B449" i="7"/>
  <c r="G449" i="7" s="1"/>
  <c r="O449" i="7" l="1"/>
  <c r="I449" i="7"/>
  <c r="S449" i="7"/>
  <c r="V449" i="7"/>
  <c r="M449" i="7"/>
  <c r="L449" i="7"/>
  <c r="Y448" i="7"/>
  <c r="W449" i="7"/>
  <c r="X448" i="7"/>
  <c r="B450" i="7"/>
  <c r="G450" i="7" s="1"/>
  <c r="A450" i="7"/>
  <c r="O450" i="7" l="1"/>
  <c r="I450" i="7"/>
  <c r="S450" i="7"/>
  <c r="V450" i="7"/>
  <c r="M450" i="7"/>
  <c r="L450" i="7"/>
  <c r="Y449" i="7"/>
  <c r="W450" i="7"/>
  <c r="X449" i="7"/>
  <c r="B451" i="7"/>
  <c r="G451" i="7" s="1"/>
  <c r="A451" i="7"/>
  <c r="O451" i="7" l="1"/>
  <c r="I451" i="7"/>
  <c r="S451" i="7"/>
  <c r="M451" i="7"/>
  <c r="W451" i="7"/>
  <c r="L451" i="7"/>
  <c r="V451" i="7"/>
  <c r="Y450" i="7"/>
  <c r="X450" i="7"/>
  <c r="B452" i="7"/>
  <c r="G452" i="7" s="1"/>
  <c r="A452" i="7"/>
  <c r="O452" i="7" l="1"/>
  <c r="S452" i="7"/>
  <c r="L452" i="7"/>
  <c r="M452" i="7"/>
  <c r="W452" i="7"/>
  <c r="I452" i="7"/>
  <c r="Y451" i="7"/>
  <c r="V452" i="7"/>
  <c r="X451" i="7"/>
  <c r="A453" i="7"/>
  <c r="B453" i="7"/>
  <c r="G453" i="7" s="1"/>
  <c r="S453" i="7" l="1"/>
  <c r="L453" i="7"/>
  <c r="V453" i="7"/>
  <c r="O453" i="7"/>
  <c r="M453" i="7"/>
  <c r="W453" i="7"/>
  <c r="X452" i="7"/>
  <c r="I453" i="7"/>
  <c r="Y452" i="7"/>
  <c r="B454" i="7"/>
  <c r="G454" i="7" s="1"/>
  <c r="A454" i="7"/>
  <c r="L454" i="7" l="1"/>
  <c r="X453" i="7"/>
  <c r="I454" i="7"/>
  <c r="M454" i="7"/>
  <c r="W454" i="7"/>
  <c r="V454" i="7"/>
  <c r="O454" i="7"/>
  <c r="Y453" i="7"/>
  <c r="S454" i="7"/>
  <c r="B455" i="7"/>
  <c r="G455" i="7" s="1"/>
  <c r="A455" i="7"/>
  <c r="L455" i="7" l="1"/>
  <c r="O455" i="7"/>
  <c r="X454" i="7"/>
  <c r="M455" i="7"/>
  <c r="W455" i="7"/>
  <c r="V455" i="7"/>
  <c r="I455" i="7"/>
  <c r="Y454" i="7"/>
  <c r="S455" i="7"/>
  <c r="B456" i="7"/>
  <c r="G456" i="7" s="1"/>
  <c r="A456" i="7"/>
  <c r="L456" i="7" l="1"/>
  <c r="M456" i="7"/>
  <c r="I456" i="7"/>
  <c r="V456" i="7"/>
  <c r="W456" i="7"/>
  <c r="X455" i="7"/>
  <c r="O456" i="7"/>
  <c r="Y455" i="7"/>
  <c r="S456" i="7"/>
  <c r="A457" i="7"/>
  <c r="B457" i="7"/>
  <c r="G457" i="7" s="1"/>
  <c r="L457" i="7" l="1"/>
  <c r="M457" i="7"/>
  <c r="W457" i="7"/>
  <c r="I457" i="7"/>
  <c r="O457" i="7"/>
  <c r="V457" i="7"/>
  <c r="X456" i="7"/>
  <c r="Y456" i="7"/>
  <c r="S457" i="7"/>
  <c r="B458" i="7"/>
  <c r="G458" i="7" s="1"/>
  <c r="A458" i="7"/>
  <c r="L458" i="7" l="1"/>
  <c r="X457" i="7"/>
  <c r="S458" i="7"/>
  <c r="O458" i="7"/>
  <c r="W458" i="7"/>
  <c r="M458" i="7"/>
  <c r="V458" i="7"/>
  <c r="I458" i="7"/>
  <c r="Y457" i="7"/>
  <c r="B459" i="7"/>
  <c r="G459" i="7" s="1"/>
  <c r="A459" i="7"/>
  <c r="L459" i="7" l="1"/>
  <c r="S459" i="7"/>
  <c r="V459" i="7"/>
  <c r="X458" i="7"/>
  <c r="M459" i="7"/>
  <c r="W459" i="7"/>
  <c r="Y458" i="7"/>
  <c r="O459" i="7"/>
  <c r="I459" i="7"/>
  <c r="B460" i="7"/>
  <c r="G460" i="7" s="1"/>
  <c r="A460" i="7"/>
  <c r="M460" i="7" l="1"/>
  <c r="V460" i="7"/>
  <c r="X459" i="7"/>
  <c r="W460" i="7"/>
  <c r="L460" i="7"/>
  <c r="Y459" i="7"/>
  <c r="S460" i="7"/>
  <c r="I460" i="7"/>
  <c r="O460" i="7"/>
  <c r="A461" i="7"/>
  <c r="B461" i="7"/>
  <c r="G461" i="7" s="1"/>
  <c r="S461" i="7" l="1"/>
  <c r="L461" i="7"/>
  <c r="M461" i="7"/>
  <c r="W461" i="7"/>
  <c r="X460" i="7"/>
  <c r="V461" i="7"/>
  <c r="Y460" i="7"/>
  <c r="O461" i="7"/>
  <c r="I461" i="7"/>
  <c r="B462" i="7"/>
  <c r="G462" i="7" s="1"/>
  <c r="A462" i="7"/>
  <c r="S462" i="7" l="1"/>
  <c r="L462" i="7"/>
  <c r="X461" i="7"/>
  <c r="W462" i="7"/>
  <c r="M462" i="7"/>
  <c r="V462" i="7"/>
  <c r="I462" i="7"/>
  <c r="Y461" i="7"/>
  <c r="O462" i="7"/>
  <c r="B463" i="7"/>
  <c r="G463" i="7" s="1"/>
  <c r="A463" i="7"/>
  <c r="S463" i="7" l="1"/>
  <c r="L463" i="7"/>
  <c r="X462" i="7"/>
  <c r="V463" i="7"/>
  <c r="M463" i="7"/>
  <c r="W463" i="7"/>
  <c r="Y462" i="7"/>
  <c r="I463" i="7"/>
  <c r="O463" i="7"/>
  <c r="B464" i="7"/>
  <c r="G464" i="7" s="1"/>
  <c r="A464" i="7"/>
  <c r="X463" i="7" l="1"/>
  <c r="M464" i="7"/>
  <c r="I464" i="7"/>
  <c r="L464" i="7"/>
  <c r="V464" i="7"/>
  <c r="W464" i="7"/>
  <c r="O464" i="7"/>
  <c r="Y463" i="7"/>
  <c r="S464" i="7"/>
  <c r="A465" i="7"/>
  <c r="B465" i="7"/>
  <c r="G465" i="7" s="1"/>
  <c r="L465" i="7" l="1"/>
  <c r="M465" i="7"/>
  <c r="O465" i="7"/>
  <c r="X464" i="7"/>
  <c r="I465" i="7"/>
  <c r="W465" i="7"/>
  <c r="V465" i="7"/>
  <c r="Y464" i="7"/>
  <c r="S465" i="7"/>
  <c r="B466" i="7"/>
  <c r="G466" i="7" s="1"/>
  <c r="A466" i="7"/>
  <c r="L466" i="7" l="1"/>
  <c r="O466" i="7"/>
  <c r="X465" i="7"/>
  <c r="M466" i="7"/>
  <c r="V466" i="7"/>
  <c r="I466" i="7"/>
  <c r="W466" i="7"/>
  <c r="Y465" i="7"/>
  <c r="S466" i="7"/>
  <c r="B467" i="7"/>
  <c r="G467" i="7" s="1"/>
  <c r="A467" i="7"/>
  <c r="L467" i="7" l="1"/>
  <c r="O467" i="7"/>
  <c r="M467" i="7"/>
  <c r="X466" i="7"/>
  <c r="I467" i="7"/>
  <c r="W467" i="7"/>
  <c r="S467" i="7"/>
  <c r="Y466" i="7"/>
  <c r="V467" i="7"/>
  <c r="B468" i="7"/>
  <c r="G468" i="7" s="1"/>
  <c r="A468" i="7"/>
  <c r="L468" i="7" l="1"/>
  <c r="O468" i="7"/>
  <c r="S468" i="7"/>
  <c r="W468" i="7"/>
  <c r="V468" i="7"/>
  <c r="X467" i="7"/>
  <c r="I468" i="7"/>
  <c r="M468" i="7"/>
  <c r="Y467" i="7"/>
  <c r="A469" i="7"/>
  <c r="B469" i="7"/>
  <c r="G469" i="7" s="1"/>
  <c r="S469" i="7" l="1"/>
  <c r="V469" i="7"/>
  <c r="X468" i="7"/>
  <c r="I469" i="7"/>
  <c r="Y468" i="7"/>
  <c r="W469" i="7"/>
  <c r="L469" i="7"/>
  <c r="O469" i="7"/>
  <c r="M469" i="7"/>
  <c r="B470" i="7"/>
  <c r="G470" i="7" s="1"/>
  <c r="A470" i="7"/>
  <c r="V470" i="7" l="1"/>
  <c r="I470" i="7"/>
  <c r="M470" i="7"/>
  <c r="S470" i="7"/>
  <c r="O470" i="7"/>
  <c r="X469" i="7"/>
  <c r="L470" i="7"/>
  <c r="W470" i="7"/>
  <c r="Y469" i="7"/>
  <c r="B471" i="7"/>
  <c r="G471" i="7" s="1"/>
  <c r="A471" i="7"/>
  <c r="M471" i="7" l="1"/>
  <c r="I471" i="7"/>
  <c r="O471" i="7"/>
  <c r="S471" i="7"/>
  <c r="L471" i="7"/>
  <c r="Y470" i="7"/>
  <c r="X470" i="7"/>
  <c r="W471" i="7"/>
  <c r="V471" i="7"/>
  <c r="B472" i="7"/>
  <c r="G472" i="7" s="1"/>
  <c r="A472" i="7"/>
  <c r="L472" i="7" l="1"/>
  <c r="S472" i="7"/>
  <c r="O472" i="7"/>
  <c r="I472" i="7"/>
  <c r="Y471" i="7"/>
  <c r="W472" i="7"/>
  <c r="M472" i="7"/>
  <c r="X471" i="7"/>
  <c r="V472" i="7"/>
  <c r="A473" i="7"/>
  <c r="B473" i="7"/>
  <c r="G473" i="7" s="1"/>
  <c r="L473" i="7" l="1"/>
  <c r="S473" i="7"/>
  <c r="O473" i="7"/>
  <c r="V473" i="7"/>
  <c r="Y472" i="7"/>
  <c r="W473" i="7"/>
  <c r="X472" i="7"/>
  <c r="I473" i="7"/>
  <c r="M473" i="7"/>
  <c r="B474" i="7"/>
  <c r="G474" i="7" s="1"/>
  <c r="A474" i="7"/>
  <c r="I474" i="7" l="1"/>
  <c r="V474" i="7"/>
  <c r="M474" i="7"/>
  <c r="L474" i="7"/>
  <c r="S474" i="7"/>
  <c r="X473" i="7"/>
  <c r="O474" i="7"/>
  <c r="Y473" i="7"/>
  <c r="W474" i="7"/>
  <c r="B475" i="7"/>
  <c r="G475" i="7" s="1"/>
  <c r="A475" i="7"/>
  <c r="S475" i="7" l="1"/>
  <c r="O475" i="7"/>
  <c r="I475" i="7"/>
  <c r="V475" i="7"/>
  <c r="M475" i="7"/>
  <c r="L475" i="7"/>
  <c r="W475" i="7"/>
  <c r="X474" i="7"/>
  <c r="Y474" i="7"/>
  <c r="B476" i="7"/>
  <c r="G476" i="7" s="1"/>
  <c r="A476" i="7"/>
  <c r="O476" i="7" l="1"/>
  <c r="S476" i="7"/>
  <c r="I476" i="7"/>
  <c r="X475" i="7"/>
  <c r="L476" i="7"/>
  <c r="M476" i="7"/>
  <c r="W476" i="7"/>
  <c r="Y475" i="7"/>
  <c r="V476" i="7"/>
  <c r="A477" i="7"/>
  <c r="B477" i="7"/>
  <c r="G477" i="7" s="1"/>
  <c r="S477" i="7" l="1"/>
  <c r="O477" i="7"/>
  <c r="L477" i="7"/>
  <c r="V477" i="7"/>
  <c r="Y476" i="7"/>
  <c r="W477" i="7"/>
  <c r="M477" i="7"/>
  <c r="X476" i="7"/>
  <c r="I477" i="7"/>
  <c r="B478" i="7"/>
  <c r="G478" i="7" s="1"/>
  <c r="A478" i="7"/>
  <c r="L478" i="7" l="1"/>
  <c r="V478" i="7"/>
  <c r="I478" i="7"/>
  <c r="X477" i="7"/>
  <c r="W478" i="7"/>
  <c r="M478" i="7"/>
  <c r="Y477" i="7"/>
  <c r="S478" i="7"/>
  <c r="O478" i="7"/>
  <c r="B479" i="7"/>
  <c r="G479" i="7" s="1"/>
  <c r="A479" i="7"/>
  <c r="X478" i="7" l="1"/>
  <c r="I479" i="7"/>
  <c r="W479" i="7"/>
  <c r="O479" i="7"/>
  <c r="V479" i="7"/>
  <c r="S479" i="7"/>
  <c r="M479" i="7"/>
  <c r="L479" i="7"/>
  <c r="Y478" i="7"/>
  <c r="B480" i="7"/>
  <c r="G480" i="7" s="1"/>
  <c r="A480" i="7"/>
  <c r="S480" i="7" l="1"/>
  <c r="O480" i="7"/>
  <c r="V480" i="7"/>
  <c r="X479" i="7"/>
  <c r="M480" i="7"/>
  <c r="I480" i="7"/>
  <c r="W480" i="7"/>
  <c r="Y479" i="7"/>
  <c r="L480" i="7"/>
  <c r="A481" i="7"/>
  <c r="B481" i="7"/>
  <c r="G481" i="7" s="1"/>
  <c r="V481" i="7" l="1"/>
  <c r="O481" i="7"/>
  <c r="M481" i="7"/>
  <c r="S481" i="7"/>
  <c r="W481" i="7"/>
  <c r="X480" i="7"/>
  <c r="I481" i="7"/>
  <c r="Y480" i="7"/>
  <c r="L481" i="7"/>
  <c r="B482" i="7"/>
  <c r="G482" i="7" s="1"/>
  <c r="A482" i="7"/>
  <c r="V482" i="7" l="1"/>
  <c r="O482" i="7"/>
  <c r="M482" i="7"/>
  <c r="X481" i="7"/>
  <c r="W482" i="7"/>
  <c r="I482" i="7"/>
  <c r="S482" i="7"/>
  <c r="Y481" i="7"/>
  <c r="L482" i="7"/>
  <c r="B483" i="7"/>
  <c r="G483" i="7" s="1"/>
  <c r="A483" i="7"/>
  <c r="V483" i="7" l="1"/>
  <c r="M483" i="7"/>
  <c r="O483" i="7"/>
  <c r="L483" i="7"/>
  <c r="S483" i="7"/>
  <c r="X482" i="7"/>
  <c r="W483" i="7"/>
  <c r="I483" i="7"/>
  <c r="Y482" i="7"/>
  <c r="B484" i="7"/>
  <c r="G484" i="7" s="1"/>
  <c r="A484" i="7"/>
  <c r="I484" i="7" l="1"/>
  <c r="M484" i="7"/>
  <c r="L484" i="7"/>
  <c r="W484" i="7"/>
  <c r="O484" i="7"/>
  <c r="V484" i="7"/>
  <c r="X483" i="7"/>
  <c r="S484" i="7"/>
  <c r="Y483" i="7"/>
  <c r="A485" i="7"/>
  <c r="B485" i="7"/>
  <c r="G485" i="7" s="1"/>
  <c r="I485" i="7" l="1"/>
  <c r="S485" i="7"/>
  <c r="O485" i="7"/>
  <c r="L485" i="7"/>
  <c r="M485" i="7"/>
  <c r="V485" i="7"/>
  <c r="W485" i="7"/>
  <c r="X484" i="7"/>
  <c r="Y484" i="7"/>
  <c r="B486" i="7"/>
  <c r="G486" i="7" s="1"/>
  <c r="A486" i="7"/>
  <c r="O486" i="7" l="1"/>
  <c r="I486" i="7"/>
  <c r="S486" i="7"/>
  <c r="L486" i="7"/>
  <c r="V486" i="7"/>
  <c r="M486" i="7"/>
  <c r="X485" i="7"/>
  <c r="Y485" i="7"/>
  <c r="W486" i="7"/>
  <c r="B487" i="7"/>
  <c r="G487" i="7" s="1"/>
  <c r="A487" i="7"/>
  <c r="O487" i="7" l="1"/>
  <c r="I487" i="7"/>
  <c r="S487" i="7"/>
  <c r="M487" i="7"/>
  <c r="L487" i="7"/>
  <c r="W487" i="7"/>
  <c r="X486" i="7"/>
  <c r="Y486" i="7"/>
  <c r="V487" i="7"/>
  <c r="B488" i="7"/>
  <c r="G488" i="7" s="1"/>
  <c r="A488" i="7"/>
  <c r="O488" i="7" l="1"/>
  <c r="S488" i="7"/>
  <c r="L488" i="7"/>
  <c r="V488" i="7"/>
  <c r="I488" i="7"/>
  <c r="M488" i="7"/>
  <c r="W488" i="7"/>
  <c r="Y487" i="7"/>
  <c r="X487" i="7"/>
  <c r="A489" i="7"/>
  <c r="B489" i="7"/>
  <c r="G489" i="7" s="1"/>
  <c r="L489" i="7" l="1"/>
  <c r="I489" i="7"/>
  <c r="M489" i="7"/>
  <c r="O489" i="7"/>
  <c r="S489" i="7"/>
  <c r="Y488" i="7"/>
  <c r="X488" i="7"/>
  <c r="W489" i="7"/>
  <c r="V489" i="7"/>
  <c r="B490" i="7"/>
  <c r="G490" i="7" s="1"/>
  <c r="A490" i="7"/>
  <c r="L490" i="7" l="1"/>
  <c r="S490" i="7"/>
  <c r="O490" i="7"/>
  <c r="Y489" i="7"/>
  <c r="V490" i="7"/>
  <c r="X489" i="7"/>
  <c r="W490" i="7"/>
  <c r="M490" i="7"/>
  <c r="I490" i="7"/>
  <c r="B491" i="7"/>
  <c r="G491" i="7" s="1"/>
  <c r="A491" i="7"/>
  <c r="S491" i="7" l="1"/>
  <c r="L491" i="7"/>
  <c r="X490" i="7"/>
  <c r="I491" i="7"/>
  <c r="O491" i="7"/>
  <c r="V491" i="7"/>
  <c r="Y490" i="7"/>
  <c r="W491" i="7"/>
  <c r="M491" i="7"/>
  <c r="B492" i="7"/>
  <c r="G492" i="7" s="1"/>
  <c r="A492" i="7"/>
  <c r="S492" i="7" l="1"/>
  <c r="L492" i="7"/>
  <c r="O492" i="7"/>
  <c r="I492" i="7"/>
  <c r="X491" i="7"/>
  <c r="V492" i="7"/>
  <c r="Y491" i="7"/>
  <c r="W492" i="7"/>
  <c r="M492" i="7"/>
  <c r="A493" i="7"/>
  <c r="B493" i="7"/>
  <c r="G493" i="7" s="1"/>
  <c r="S493" i="7" l="1"/>
  <c r="L493" i="7"/>
  <c r="I493" i="7"/>
  <c r="O493" i="7"/>
  <c r="X492" i="7"/>
  <c r="V493" i="7"/>
  <c r="W493" i="7"/>
  <c r="M493" i="7"/>
  <c r="Y492" i="7"/>
  <c r="B494" i="7"/>
  <c r="G494" i="7" s="1"/>
  <c r="A494" i="7"/>
  <c r="S494" i="7" l="1"/>
  <c r="I494" i="7"/>
  <c r="O494" i="7"/>
  <c r="X493" i="7"/>
  <c r="W494" i="7"/>
  <c r="V494" i="7"/>
  <c r="M494" i="7"/>
  <c r="L494" i="7"/>
  <c r="Y493" i="7"/>
  <c r="B495" i="7"/>
  <c r="G495" i="7" s="1"/>
  <c r="A495" i="7"/>
  <c r="S495" i="7" l="1"/>
  <c r="V495" i="7"/>
  <c r="O495" i="7"/>
  <c r="X494" i="7"/>
  <c r="M495" i="7"/>
  <c r="I495" i="7"/>
  <c r="L495" i="7"/>
  <c r="W495" i="7"/>
  <c r="Y494" i="7"/>
  <c r="B496" i="7"/>
  <c r="G496" i="7" s="1"/>
  <c r="A496" i="7"/>
  <c r="I496" i="7" l="1"/>
  <c r="M496" i="7"/>
  <c r="X495" i="7"/>
  <c r="L496" i="7"/>
  <c r="O496" i="7"/>
  <c r="S496" i="7"/>
  <c r="Y495" i="7"/>
  <c r="V496" i="7"/>
  <c r="W496" i="7"/>
  <c r="A497" i="7"/>
  <c r="B497" i="7"/>
  <c r="G497" i="7" s="1"/>
  <c r="O497" i="7" l="1"/>
  <c r="S497" i="7"/>
  <c r="L497" i="7"/>
  <c r="X496" i="7"/>
  <c r="I497" i="7"/>
  <c r="M497" i="7"/>
  <c r="Y496" i="7"/>
  <c r="V497" i="7"/>
  <c r="W497" i="7"/>
  <c r="B498" i="7"/>
  <c r="G498" i="7" s="1"/>
  <c r="A498" i="7"/>
  <c r="S498" i="7" l="1"/>
  <c r="L498" i="7"/>
  <c r="X497" i="7"/>
  <c r="O498" i="7"/>
  <c r="I498" i="7"/>
  <c r="M498" i="7"/>
  <c r="Y497" i="7"/>
  <c r="V498" i="7"/>
  <c r="W498" i="7"/>
  <c r="B499" i="7"/>
  <c r="G499" i="7" s="1"/>
  <c r="A499" i="7"/>
  <c r="L499" i="7" l="1"/>
  <c r="O499" i="7"/>
  <c r="S499" i="7"/>
  <c r="M499" i="7"/>
  <c r="V499" i="7"/>
  <c r="W499" i="7"/>
  <c r="X498" i="7"/>
  <c r="Y498" i="7"/>
  <c r="I499" i="7"/>
  <c r="B500" i="7"/>
  <c r="G500" i="7" s="1"/>
  <c r="A500" i="7"/>
  <c r="L500" i="7" l="1"/>
  <c r="S500" i="7"/>
  <c r="M500" i="7"/>
  <c r="V500" i="7"/>
  <c r="W500" i="7"/>
  <c r="X499" i="7"/>
  <c r="Y499" i="7"/>
  <c r="I500" i="7"/>
  <c r="O500" i="7"/>
  <c r="A501" i="7"/>
  <c r="B501" i="7"/>
  <c r="G501" i="7" s="1"/>
  <c r="L501" i="7" l="1"/>
  <c r="S501" i="7"/>
  <c r="W501" i="7"/>
  <c r="M501" i="7"/>
  <c r="V501" i="7"/>
  <c r="X500" i="7"/>
  <c r="I501" i="7"/>
  <c r="Y500" i="7"/>
  <c r="O501" i="7"/>
  <c r="B502" i="7"/>
  <c r="G502" i="7" s="1"/>
  <c r="A502" i="7"/>
  <c r="L502" i="7" l="1"/>
  <c r="S502" i="7"/>
  <c r="W502" i="7"/>
  <c r="V502" i="7"/>
  <c r="X501" i="7"/>
  <c r="M502" i="7"/>
  <c r="I502" i="7"/>
  <c r="O502" i="7"/>
  <c r="Y501" i="7"/>
  <c r="B503" i="7"/>
  <c r="G503" i="7" s="1"/>
  <c r="A503" i="7"/>
  <c r="X502" i="7" l="1"/>
  <c r="V503" i="7"/>
  <c r="M503" i="7"/>
  <c r="I503" i="7"/>
  <c r="L503" i="7"/>
  <c r="S503" i="7"/>
  <c r="W503" i="7"/>
  <c r="Y502" i="7"/>
  <c r="O503" i="7"/>
  <c r="B504" i="7"/>
  <c r="G504" i="7" s="1"/>
  <c r="A504" i="7"/>
  <c r="L504" i="7" l="1"/>
  <c r="I504" i="7"/>
  <c r="W504" i="7"/>
  <c r="M504" i="7"/>
  <c r="S504" i="7"/>
  <c r="V504" i="7"/>
  <c r="X503" i="7"/>
  <c r="Y503" i="7"/>
  <c r="O504" i="7"/>
  <c r="A505" i="7"/>
  <c r="B505" i="7"/>
  <c r="G505" i="7" s="1"/>
  <c r="L505" i="7" l="1"/>
  <c r="V505" i="7"/>
  <c r="I505" i="7"/>
  <c r="O505" i="7"/>
  <c r="S505" i="7"/>
  <c r="M505" i="7"/>
  <c r="W505" i="7"/>
  <c r="X504" i="7"/>
  <c r="Y504" i="7"/>
  <c r="B506" i="7"/>
  <c r="G506" i="7" s="1"/>
  <c r="A506" i="7"/>
  <c r="I506" i="7" l="1"/>
  <c r="M506" i="7"/>
  <c r="S506" i="7"/>
  <c r="O506" i="7"/>
  <c r="Y505" i="7"/>
  <c r="L506" i="7"/>
  <c r="W506" i="7"/>
  <c r="X505" i="7"/>
  <c r="V506" i="7"/>
  <c r="B507" i="7"/>
  <c r="G507" i="7" s="1"/>
  <c r="A507" i="7"/>
  <c r="S507" i="7" l="1"/>
  <c r="O507" i="7"/>
  <c r="L507" i="7"/>
  <c r="V507" i="7"/>
  <c r="X506" i="7"/>
  <c r="M507" i="7"/>
  <c r="I507" i="7"/>
  <c r="W507" i="7"/>
  <c r="Y506" i="7"/>
  <c r="B508" i="7"/>
  <c r="G508" i="7" s="1"/>
  <c r="A508" i="7"/>
  <c r="O508" i="7" l="1"/>
  <c r="M508" i="7"/>
  <c r="X507" i="7"/>
  <c r="L508" i="7"/>
  <c r="S508" i="7"/>
  <c r="I508" i="7"/>
  <c r="W508" i="7"/>
  <c r="Y507" i="7"/>
  <c r="V508" i="7"/>
  <c r="A509" i="7"/>
  <c r="B509" i="7"/>
  <c r="G509" i="7" s="1"/>
  <c r="O509" i="7" l="1"/>
  <c r="L509" i="7"/>
  <c r="Y508" i="7"/>
  <c r="S509" i="7"/>
  <c r="V509" i="7"/>
  <c r="X508" i="7"/>
  <c r="M509" i="7"/>
  <c r="I509" i="7"/>
  <c r="W509" i="7"/>
  <c r="B510" i="7"/>
  <c r="G510" i="7" s="1"/>
  <c r="A510" i="7"/>
  <c r="L510" i="7" l="1"/>
  <c r="S510" i="7"/>
  <c r="V510" i="7"/>
  <c r="M510" i="7"/>
  <c r="I510" i="7"/>
  <c r="Y509" i="7"/>
  <c r="O510" i="7"/>
  <c r="W510" i="7"/>
  <c r="X509" i="7"/>
  <c r="B511" i="7"/>
  <c r="G511" i="7" s="1"/>
  <c r="A511" i="7"/>
  <c r="V511" i="7" l="1"/>
  <c r="M511" i="7"/>
  <c r="I511" i="7"/>
  <c r="X510" i="7"/>
  <c r="L511" i="7"/>
  <c r="W511" i="7"/>
  <c r="S511" i="7"/>
  <c r="O511" i="7"/>
  <c r="Y510" i="7"/>
  <c r="B512" i="7"/>
  <c r="G512" i="7" s="1"/>
  <c r="A512" i="7"/>
  <c r="I512" i="7" l="1"/>
  <c r="X511" i="7"/>
  <c r="M512" i="7"/>
  <c r="L512" i="7"/>
  <c r="S512" i="7"/>
  <c r="O512" i="7"/>
  <c r="V512" i="7"/>
  <c r="Y511" i="7"/>
  <c r="W512" i="7"/>
  <c r="A513" i="7"/>
  <c r="B513" i="7"/>
  <c r="G513" i="7" s="1"/>
  <c r="S513" i="7" l="1"/>
  <c r="I513" i="7"/>
  <c r="O513" i="7"/>
  <c r="L513" i="7"/>
  <c r="M513" i="7"/>
  <c r="X512" i="7"/>
  <c r="W513" i="7"/>
  <c r="Y512" i="7"/>
  <c r="V513" i="7"/>
  <c r="B514" i="7"/>
  <c r="G514" i="7" s="1"/>
  <c r="A514" i="7"/>
  <c r="S514" i="7" l="1"/>
  <c r="O514" i="7"/>
  <c r="L514" i="7"/>
  <c r="Y513" i="7"/>
  <c r="I514" i="7"/>
  <c r="X513" i="7"/>
  <c r="W514" i="7"/>
  <c r="M514" i="7"/>
  <c r="V514" i="7"/>
  <c r="B515" i="7"/>
  <c r="G515" i="7" s="1"/>
  <c r="A515" i="7"/>
  <c r="S515" i="7" l="1"/>
  <c r="L515" i="7"/>
  <c r="O515" i="7"/>
  <c r="V515" i="7"/>
  <c r="M515" i="7"/>
  <c r="I515" i="7"/>
  <c r="X514" i="7"/>
  <c r="Y514" i="7"/>
  <c r="W515" i="7"/>
  <c r="B516" i="7"/>
  <c r="G516" i="7" s="1"/>
  <c r="A516" i="7"/>
  <c r="L516" i="7" l="1"/>
  <c r="I516" i="7"/>
  <c r="M516" i="7"/>
  <c r="O516" i="7"/>
  <c r="S516" i="7"/>
  <c r="Y515" i="7"/>
  <c r="V516" i="7"/>
  <c r="X515" i="7"/>
  <c r="W516" i="7"/>
  <c r="A517" i="7"/>
  <c r="B517" i="7"/>
  <c r="G517" i="7" s="1"/>
  <c r="L517" i="7" l="1"/>
  <c r="I517" i="7"/>
  <c r="S517" i="7"/>
  <c r="O517" i="7"/>
  <c r="X516" i="7"/>
  <c r="M517" i="7"/>
  <c r="W517" i="7"/>
  <c r="V517" i="7"/>
  <c r="Y516" i="7"/>
  <c r="B518" i="7"/>
  <c r="G518" i="7" s="1"/>
  <c r="A518" i="7"/>
  <c r="L518" i="7" l="1"/>
  <c r="O518" i="7"/>
  <c r="S518" i="7"/>
  <c r="M518" i="7"/>
  <c r="I518" i="7"/>
  <c r="V518" i="7"/>
  <c r="Y517" i="7"/>
  <c r="W518" i="7"/>
  <c r="X517" i="7"/>
  <c r="B519" i="7"/>
  <c r="G519" i="7" s="1"/>
  <c r="A519" i="7"/>
  <c r="L519" i="7" l="1"/>
  <c r="O519" i="7"/>
  <c r="S519" i="7"/>
  <c r="M519" i="7"/>
  <c r="V519" i="7"/>
  <c r="I519" i="7"/>
  <c r="X518" i="7"/>
  <c r="W519" i="7"/>
  <c r="Y518" i="7"/>
  <c r="B520" i="7"/>
  <c r="G520" i="7" s="1"/>
  <c r="A520" i="7"/>
  <c r="L520" i="7" l="1"/>
  <c r="O520" i="7"/>
  <c r="M520" i="7"/>
  <c r="Y519" i="7"/>
  <c r="I520" i="7"/>
  <c r="S520" i="7"/>
  <c r="V520" i="7"/>
  <c r="X519" i="7"/>
  <c r="W520" i="7"/>
  <c r="A521" i="7"/>
  <c r="B521" i="7"/>
  <c r="G521" i="7" s="1"/>
  <c r="L521" i="7" l="1"/>
  <c r="O521" i="7"/>
  <c r="M521" i="7"/>
  <c r="S521" i="7"/>
  <c r="V521" i="7"/>
  <c r="I521" i="7"/>
  <c r="Y520" i="7"/>
  <c r="W521" i="7"/>
  <c r="X520" i="7"/>
  <c r="B522" i="7"/>
  <c r="G522" i="7" s="1"/>
  <c r="A522" i="7"/>
  <c r="O522" i="7" l="1"/>
  <c r="L522" i="7"/>
  <c r="S522" i="7"/>
  <c r="I522" i="7"/>
  <c r="M522" i="7"/>
  <c r="Y521" i="7"/>
  <c r="W522" i="7"/>
  <c r="X521" i="7"/>
  <c r="V522" i="7"/>
  <c r="B523" i="7"/>
  <c r="G523" i="7" s="1"/>
  <c r="A523" i="7"/>
  <c r="O523" i="7" l="1"/>
  <c r="L523" i="7"/>
  <c r="S523" i="7"/>
  <c r="V523" i="7"/>
  <c r="Y522" i="7"/>
  <c r="X522" i="7"/>
  <c r="M523" i="7"/>
  <c r="W523" i="7"/>
  <c r="I523" i="7"/>
  <c r="B524" i="7"/>
  <c r="G524" i="7" s="1"/>
  <c r="A524" i="7"/>
  <c r="O524" i="7" l="1"/>
  <c r="L524" i="7"/>
  <c r="X523" i="7"/>
  <c r="M524" i="7"/>
  <c r="I524" i="7"/>
  <c r="Y523" i="7"/>
  <c r="W524" i="7"/>
  <c r="V524" i="7"/>
  <c r="S524" i="7"/>
  <c r="A525" i="7"/>
  <c r="B525" i="7"/>
  <c r="G525" i="7" s="1"/>
  <c r="O525" i="7" l="1"/>
  <c r="L525" i="7"/>
  <c r="S525" i="7"/>
  <c r="W525" i="7"/>
  <c r="Y524" i="7"/>
  <c r="X524" i="7"/>
  <c r="I525" i="7"/>
  <c r="V525" i="7"/>
  <c r="M525" i="7"/>
  <c r="B526" i="7"/>
  <c r="G526" i="7" s="1"/>
  <c r="A526" i="7"/>
  <c r="L526" i="7" l="1"/>
  <c r="S526" i="7"/>
  <c r="X525" i="7"/>
  <c r="V526" i="7"/>
  <c r="I526" i="7"/>
  <c r="O526" i="7"/>
  <c r="M526" i="7"/>
  <c r="Y525" i="7"/>
  <c r="W526" i="7"/>
  <c r="B527" i="7"/>
  <c r="G527" i="7" s="1"/>
  <c r="A527" i="7"/>
  <c r="L527" i="7" l="1"/>
  <c r="S527" i="7"/>
  <c r="X526" i="7"/>
  <c r="O527" i="7"/>
  <c r="I527" i="7"/>
  <c r="M527" i="7"/>
  <c r="Y526" i="7"/>
  <c r="W527" i="7"/>
  <c r="V527" i="7"/>
  <c r="B528" i="7"/>
  <c r="G528" i="7" s="1"/>
  <c r="A528" i="7"/>
  <c r="L528" i="7" l="1"/>
  <c r="S528" i="7"/>
  <c r="O528" i="7"/>
  <c r="I528" i="7"/>
  <c r="Y527" i="7"/>
  <c r="V528" i="7"/>
  <c r="M528" i="7"/>
  <c r="W528" i="7"/>
  <c r="X527" i="7"/>
  <c r="A529" i="7"/>
  <c r="B529" i="7"/>
  <c r="G529" i="7" s="1"/>
  <c r="L529" i="7" l="1"/>
  <c r="O529" i="7"/>
  <c r="S529" i="7"/>
  <c r="I529" i="7"/>
  <c r="Y528" i="7"/>
  <c r="W529" i="7"/>
  <c r="X528" i="7"/>
  <c r="V529" i="7"/>
  <c r="M529" i="7"/>
  <c r="B530" i="7"/>
  <c r="G530" i="7" s="1"/>
  <c r="A530" i="7"/>
  <c r="L530" i="7" l="1"/>
  <c r="S530" i="7"/>
  <c r="O530" i="7"/>
  <c r="I530" i="7"/>
  <c r="Y529" i="7"/>
  <c r="X529" i="7"/>
  <c r="W530" i="7"/>
  <c r="M530" i="7"/>
  <c r="V530" i="7"/>
  <c r="B531" i="7"/>
  <c r="G531" i="7" s="1"/>
  <c r="A531" i="7"/>
  <c r="S531" i="7" l="1"/>
  <c r="O531" i="7"/>
  <c r="M531" i="7"/>
  <c r="V531" i="7"/>
  <c r="W531" i="7"/>
  <c r="L531" i="7"/>
  <c r="Y530" i="7"/>
  <c r="I531" i="7"/>
  <c r="X530" i="7"/>
  <c r="B532" i="7"/>
  <c r="G532" i="7" s="1"/>
  <c r="A532" i="7"/>
  <c r="L532" i="7" l="1"/>
  <c r="W532" i="7"/>
  <c r="M532" i="7"/>
  <c r="I532" i="7"/>
  <c r="V532" i="7"/>
  <c r="X531" i="7"/>
  <c r="S532" i="7"/>
  <c r="Y531" i="7"/>
  <c r="O532" i="7"/>
  <c r="A533" i="7"/>
  <c r="B533" i="7"/>
  <c r="G533" i="7" s="1"/>
  <c r="L533" i="7" l="1"/>
  <c r="O533" i="7"/>
  <c r="I533" i="7"/>
  <c r="X532" i="7"/>
  <c r="S533" i="7"/>
  <c r="W533" i="7"/>
  <c r="V533" i="7"/>
  <c r="M533" i="7"/>
  <c r="Y532" i="7"/>
  <c r="B534" i="7"/>
  <c r="G534" i="7" s="1"/>
  <c r="A534" i="7"/>
  <c r="O534" i="7" l="1"/>
  <c r="S534" i="7"/>
  <c r="V534" i="7"/>
  <c r="I534" i="7"/>
  <c r="X533" i="7"/>
  <c r="W534" i="7"/>
  <c r="M534" i="7"/>
  <c r="L534" i="7"/>
  <c r="Y533" i="7"/>
  <c r="B535" i="7"/>
  <c r="G535" i="7" s="1"/>
  <c r="A535" i="7"/>
  <c r="S535" i="7" l="1"/>
  <c r="V535" i="7"/>
  <c r="O535" i="7"/>
  <c r="I535" i="7"/>
  <c r="L535" i="7"/>
  <c r="W535" i="7"/>
  <c r="M535" i="7"/>
  <c r="Y534" i="7"/>
  <c r="X534" i="7"/>
  <c r="B536" i="7"/>
  <c r="G536" i="7" s="1"/>
  <c r="A536" i="7"/>
  <c r="V536" i="7" l="1"/>
  <c r="O536" i="7"/>
  <c r="S536" i="7"/>
  <c r="I536" i="7"/>
  <c r="X535" i="7"/>
  <c r="W536" i="7"/>
  <c r="L536" i="7"/>
  <c r="Y535" i="7"/>
  <c r="M536" i="7"/>
  <c r="A537" i="7"/>
  <c r="B537" i="7"/>
  <c r="G537" i="7" s="1"/>
  <c r="I537" i="7" l="1"/>
  <c r="V537" i="7"/>
  <c r="O537" i="7"/>
  <c r="S537" i="7"/>
  <c r="Y536" i="7"/>
  <c r="X536" i="7"/>
  <c r="W537" i="7"/>
  <c r="L537" i="7"/>
  <c r="M537" i="7"/>
  <c r="B538" i="7"/>
  <c r="G538" i="7" s="1"/>
  <c r="A538" i="7"/>
  <c r="I538" i="7" l="1"/>
  <c r="S538" i="7"/>
  <c r="X537" i="7"/>
  <c r="O538" i="7"/>
  <c r="L538" i="7"/>
  <c r="V538" i="7"/>
  <c r="Y537" i="7"/>
  <c r="W538" i="7"/>
  <c r="M538" i="7"/>
  <c r="B539" i="7"/>
  <c r="G539" i="7" s="1"/>
  <c r="A539" i="7"/>
  <c r="S539" i="7" l="1"/>
  <c r="O539" i="7"/>
  <c r="I539" i="7"/>
  <c r="L539" i="7"/>
  <c r="X538" i="7"/>
  <c r="V539" i="7"/>
  <c r="Y538" i="7"/>
  <c r="M539" i="7"/>
  <c r="W539" i="7"/>
  <c r="B540" i="7"/>
  <c r="G540" i="7" s="1"/>
  <c r="A540" i="7"/>
  <c r="O540" i="7" l="1"/>
  <c r="I540" i="7"/>
  <c r="S540" i="7"/>
  <c r="L540" i="7"/>
  <c r="Y539" i="7"/>
  <c r="X539" i="7"/>
  <c r="W540" i="7"/>
  <c r="M540" i="7"/>
  <c r="V540" i="7"/>
  <c r="A541" i="7"/>
  <c r="B541" i="7"/>
  <c r="G541" i="7" s="1"/>
  <c r="O541" i="7" l="1"/>
  <c r="S541" i="7"/>
  <c r="L541" i="7"/>
  <c r="X540" i="7"/>
  <c r="V541" i="7"/>
  <c r="Y540" i="7"/>
  <c r="I541" i="7"/>
  <c r="M541" i="7"/>
  <c r="W541" i="7"/>
  <c r="B542" i="7"/>
  <c r="G542" i="7" s="1"/>
  <c r="A542" i="7"/>
  <c r="S542" i="7" l="1"/>
  <c r="M542" i="7"/>
  <c r="I542" i="7"/>
  <c r="O542" i="7"/>
  <c r="Y541" i="7"/>
  <c r="L542" i="7"/>
  <c r="X541" i="7"/>
  <c r="V542" i="7"/>
  <c r="W542" i="7"/>
  <c r="B543" i="7"/>
  <c r="G543" i="7" s="1"/>
  <c r="A543" i="7"/>
  <c r="S543" i="7" l="1"/>
  <c r="L543" i="7"/>
  <c r="I543" i="7"/>
  <c r="V543" i="7"/>
  <c r="O543" i="7"/>
  <c r="W543" i="7"/>
  <c r="M543" i="7"/>
  <c r="X542" i="7"/>
  <c r="Y542" i="7"/>
  <c r="B544" i="7"/>
  <c r="G544" i="7" s="1"/>
  <c r="A544" i="7"/>
  <c r="S544" i="7" l="1"/>
  <c r="O544" i="7"/>
  <c r="I544" i="7"/>
  <c r="M544" i="7"/>
  <c r="X543" i="7"/>
  <c r="L544" i="7"/>
  <c r="Y543" i="7"/>
  <c r="V544" i="7"/>
  <c r="W544" i="7"/>
  <c r="A545" i="7"/>
  <c r="B545" i="7"/>
  <c r="G545" i="7" s="1"/>
  <c r="S545" i="7" l="1"/>
  <c r="O545" i="7"/>
  <c r="M545" i="7"/>
  <c r="L545" i="7"/>
  <c r="V545" i="7"/>
  <c r="I545" i="7"/>
  <c r="Y544" i="7"/>
  <c r="W545" i="7"/>
  <c r="X544" i="7"/>
  <c r="B546" i="7"/>
  <c r="G546" i="7" s="1"/>
  <c r="A546" i="7"/>
  <c r="O546" i="7" l="1"/>
  <c r="L546" i="7"/>
  <c r="M546" i="7"/>
  <c r="S546" i="7"/>
  <c r="Y545" i="7"/>
  <c r="I546" i="7"/>
  <c r="W546" i="7"/>
  <c r="X545" i="7"/>
  <c r="V546" i="7"/>
  <c r="B547" i="7"/>
  <c r="G547" i="7" s="1"/>
  <c r="A547" i="7"/>
  <c r="L547" i="7" l="1"/>
  <c r="M547" i="7"/>
  <c r="S547" i="7"/>
  <c r="O547" i="7"/>
  <c r="X546" i="7"/>
  <c r="V547" i="7"/>
  <c r="Y546" i="7"/>
  <c r="W547" i="7"/>
  <c r="I547" i="7"/>
  <c r="B548" i="7"/>
  <c r="G548" i="7" s="1"/>
  <c r="A548" i="7"/>
  <c r="L548" i="7" l="1"/>
  <c r="V548" i="7"/>
  <c r="W548" i="7"/>
  <c r="M548" i="7"/>
  <c r="I548" i="7"/>
  <c r="O548" i="7"/>
  <c r="S548" i="7"/>
  <c r="Y547" i="7"/>
  <c r="X547" i="7"/>
  <c r="A549" i="7"/>
  <c r="B549" i="7"/>
  <c r="G549" i="7" s="1"/>
  <c r="I549" i="7" l="1"/>
  <c r="M549" i="7"/>
  <c r="V549" i="7"/>
  <c r="X548" i="7"/>
  <c r="L549" i="7"/>
  <c r="O549" i="7"/>
  <c r="W549" i="7"/>
  <c r="Y548" i="7"/>
  <c r="S549" i="7"/>
  <c r="B550" i="7"/>
  <c r="G550" i="7" s="1"/>
  <c r="A550" i="7"/>
  <c r="O550" i="7" l="1"/>
  <c r="V550" i="7"/>
  <c r="L550" i="7"/>
  <c r="M550" i="7"/>
  <c r="I550" i="7"/>
  <c r="Y549" i="7"/>
  <c r="X549" i="7"/>
  <c r="W550" i="7"/>
  <c r="S550" i="7"/>
  <c r="B551" i="7"/>
  <c r="G551" i="7" s="1"/>
  <c r="A551" i="7"/>
  <c r="O551" i="7" l="1"/>
  <c r="V551" i="7"/>
  <c r="M551" i="7"/>
  <c r="L551" i="7"/>
  <c r="S551" i="7"/>
  <c r="I551" i="7"/>
  <c r="W551" i="7"/>
  <c r="Y550" i="7"/>
  <c r="X550" i="7"/>
  <c r="B552" i="7"/>
  <c r="G552" i="7" s="1"/>
  <c r="A552" i="7"/>
  <c r="O552" i="7" l="1"/>
  <c r="M552" i="7"/>
  <c r="L552" i="7"/>
  <c r="W552" i="7"/>
  <c r="I552" i="7"/>
  <c r="S552" i="7"/>
  <c r="X551" i="7"/>
  <c r="Y551" i="7"/>
  <c r="V552" i="7"/>
  <c r="A553" i="7"/>
  <c r="B553" i="7"/>
  <c r="G553" i="7" s="1"/>
  <c r="O553" i="7" l="1"/>
  <c r="L553" i="7"/>
  <c r="S553" i="7"/>
  <c r="Y552" i="7"/>
  <c r="X552" i="7"/>
  <c r="I553" i="7"/>
  <c r="W553" i="7"/>
  <c r="M553" i="7"/>
  <c r="V553" i="7"/>
  <c r="B554" i="7"/>
  <c r="G554" i="7" s="1"/>
  <c r="A554" i="7"/>
  <c r="S554" i="7" l="1"/>
  <c r="M554" i="7"/>
  <c r="O554" i="7"/>
  <c r="L554" i="7"/>
  <c r="Y553" i="7"/>
  <c r="W554" i="7"/>
  <c r="I554" i="7"/>
  <c r="V554" i="7"/>
  <c r="X553" i="7"/>
  <c r="B555" i="7"/>
  <c r="G555" i="7" s="1"/>
  <c r="A555" i="7"/>
  <c r="S555" i="7" l="1"/>
  <c r="M555" i="7"/>
  <c r="L555" i="7"/>
  <c r="Y554" i="7"/>
  <c r="W555" i="7"/>
  <c r="X554" i="7"/>
  <c r="O555" i="7"/>
  <c r="V555" i="7"/>
  <c r="I555" i="7"/>
  <c r="B556" i="7"/>
  <c r="G556" i="7" s="1"/>
  <c r="A556" i="7"/>
  <c r="L556" i="7" l="1"/>
  <c r="M556" i="7"/>
  <c r="V556" i="7"/>
  <c r="X555" i="7"/>
  <c r="I556" i="7"/>
  <c r="S556" i="7"/>
  <c r="Y555" i="7"/>
  <c r="W556" i="7"/>
  <c r="O556" i="7"/>
  <c r="A557" i="7"/>
  <c r="B557" i="7"/>
  <c r="G557" i="7" s="1"/>
  <c r="L557" i="7" l="1"/>
  <c r="M557" i="7"/>
  <c r="S557" i="7"/>
  <c r="I557" i="7"/>
  <c r="X556" i="7"/>
  <c r="O557" i="7"/>
  <c r="Y556" i="7"/>
  <c r="W557" i="7"/>
  <c r="V557" i="7"/>
  <c r="B558" i="7"/>
  <c r="G558" i="7" s="1"/>
  <c r="A558" i="7"/>
  <c r="L558" i="7" l="1"/>
  <c r="O558" i="7"/>
  <c r="S558" i="7"/>
  <c r="V558" i="7"/>
  <c r="W558" i="7"/>
  <c r="Y557" i="7"/>
  <c r="I558" i="7"/>
  <c r="M558" i="7"/>
  <c r="X557" i="7"/>
  <c r="B559" i="7"/>
  <c r="G559" i="7" s="1"/>
  <c r="A559" i="7"/>
  <c r="O559" i="7" l="1"/>
  <c r="X558" i="7"/>
  <c r="V559" i="7"/>
  <c r="W559" i="7"/>
  <c r="I559" i="7"/>
  <c r="S559" i="7"/>
  <c r="M559" i="7"/>
  <c r="L559" i="7"/>
  <c r="Y558" i="7"/>
  <c r="B560" i="7"/>
  <c r="G560" i="7" s="1"/>
  <c r="A560" i="7"/>
  <c r="X559" i="7" l="1"/>
  <c r="I560" i="7"/>
  <c r="V560" i="7"/>
  <c r="S560" i="7"/>
  <c r="O560" i="7"/>
  <c r="Y559" i="7"/>
  <c r="L560" i="7"/>
  <c r="W560" i="7"/>
  <c r="M560" i="7"/>
  <c r="A561" i="7"/>
  <c r="B561" i="7"/>
  <c r="G561" i="7" s="1"/>
  <c r="X560" i="7" l="1"/>
  <c r="S561" i="7"/>
  <c r="I561" i="7"/>
  <c r="O561" i="7"/>
  <c r="Y560" i="7"/>
  <c r="M561" i="7"/>
  <c r="V561" i="7"/>
  <c r="W561" i="7"/>
  <c r="L561" i="7"/>
  <c r="B562" i="7"/>
  <c r="G562" i="7" s="1"/>
  <c r="A562" i="7"/>
  <c r="I562" i="7" l="1"/>
  <c r="S562" i="7"/>
  <c r="O562" i="7"/>
  <c r="L562" i="7"/>
  <c r="V562" i="7"/>
  <c r="W562" i="7"/>
  <c r="Y561" i="7"/>
  <c r="M562" i="7"/>
  <c r="X561" i="7"/>
  <c r="B563" i="7"/>
  <c r="G563" i="7" s="1"/>
  <c r="A563" i="7"/>
  <c r="L563" i="7" l="1"/>
  <c r="I563" i="7"/>
  <c r="S563" i="7"/>
  <c r="O563" i="7"/>
  <c r="V563" i="7"/>
  <c r="Y562" i="7"/>
  <c r="X562" i="7"/>
  <c r="M563" i="7"/>
  <c r="W563" i="7"/>
  <c r="B564" i="7"/>
  <c r="G564" i="7" s="1"/>
  <c r="A564" i="7"/>
  <c r="L564" i="7" l="1"/>
  <c r="I564" i="7"/>
  <c r="X563" i="7"/>
  <c r="O564" i="7"/>
  <c r="S564" i="7"/>
  <c r="M564" i="7"/>
  <c r="V564" i="7"/>
  <c r="Y563" i="7"/>
  <c r="W564" i="7"/>
  <c r="A565" i="7"/>
  <c r="B565" i="7"/>
  <c r="G565" i="7" s="1"/>
  <c r="L565" i="7" l="1"/>
  <c r="S565" i="7"/>
  <c r="O565" i="7"/>
  <c r="I565" i="7"/>
  <c r="X564" i="7"/>
  <c r="M565" i="7"/>
  <c r="V565" i="7"/>
  <c r="Y564" i="7"/>
  <c r="W565" i="7"/>
  <c r="B566" i="7"/>
  <c r="G566" i="7" s="1"/>
  <c r="A566" i="7"/>
  <c r="L566" i="7" l="1"/>
  <c r="S566" i="7"/>
  <c r="O566" i="7"/>
  <c r="W566" i="7"/>
  <c r="M566" i="7"/>
  <c r="I566" i="7"/>
  <c r="V566" i="7"/>
  <c r="X565" i="7"/>
  <c r="Y565" i="7"/>
  <c r="B567" i="7"/>
  <c r="G567" i="7" s="1"/>
  <c r="A567" i="7"/>
  <c r="L567" i="7" l="1"/>
  <c r="O567" i="7"/>
  <c r="W567" i="7"/>
  <c r="X566" i="7"/>
  <c r="M567" i="7"/>
  <c r="S567" i="7"/>
  <c r="I567" i="7"/>
  <c r="Y566" i="7"/>
  <c r="V567" i="7"/>
  <c r="B568" i="7"/>
  <c r="G568" i="7" s="1"/>
  <c r="A568" i="7"/>
  <c r="L568" i="7" l="1"/>
  <c r="X567" i="7"/>
  <c r="I568" i="7"/>
  <c r="W568" i="7"/>
  <c r="M568" i="7"/>
  <c r="S568" i="7"/>
  <c r="O568" i="7"/>
  <c r="Y567" i="7"/>
  <c r="V568" i="7"/>
  <c r="A569" i="7"/>
  <c r="B569" i="7"/>
  <c r="G569" i="7" s="1"/>
  <c r="L569" i="7" l="1"/>
  <c r="O569" i="7"/>
  <c r="S569" i="7"/>
  <c r="M569" i="7"/>
  <c r="V569" i="7"/>
  <c r="Y568" i="7"/>
  <c r="X568" i="7"/>
  <c r="W569" i="7"/>
  <c r="I569" i="7"/>
  <c r="B570" i="7"/>
  <c r="G570" i="7" s="1"/>
  <c r="A570" i="7"/>
  <c r="L570" i="7" l="1"/>
  <c r="O570" i="7"/>
  <c r="M570" i="7"/>
  <c r="X569" i="7"/>
  <c r="S570" i="7"/>
  <c r="W570" i="7"/>
  <c r="V570" i="7"/>
  <c r="I570" i="7"/>
  <c r="Y569" i="7"/>
  <c r="B571" i="7"/>
  <c r="G571" i="7" s="1"/>
  <c r="A571" i="7"/>
  <c r="L571" i="7" l="1"/>
  <c r="X570" i="7"/>
  <c r="S571" i="7"/>
  <c r="V571" i="7"/>
  <c r="M571" i="7"/>
  <c r="W571" i="7"/>
  <c r="Y570" i="7"/>
  <c r="O571" i="7"/>
  <c r="I571" i="7"/>
  <c r="B572" i="7"/>
  <c r="G572" i="7" s="1"/>
  <c r="A572" i="7"/>
  <c r="L572" i="7" l="1"/>
  <c r="I572" i="7"/>
  <c r="M572" i="7"/>
  <c r="W572" i="7"/>
  <c r="V572" i="7"/>
  <c r="X571" i="7"/>
  <c r="S572" i="7"/>
  <c r="Y571" i="7"/>
  <c r="O572" i="7"/>
  <c r="A573" i="7"/>
  <c r="B573" i="7"/>
  <c r="G573" i="7" s="1"/>
  <c r="L573" i="7" l="1"/>
  <c r="I573" i="7"/>
  <c r="S573" i="7"/>
  <c r="V573" i="7"/>
  <c r="W573" i="7"/>
  <c r="X572" i="7"/>
  <c r="M573" i="7"/>
  <c r="Y572" i="7"/>
  <c r="O573" i="7"/>
  <c r="B574" i="7"/>
  <c r="G574" i="7" s="1"/>
  <c r="A574" i="7"/>
  <c r="O574" i="7" l="1"/>
  <c r="I574" i="7"/>
  <c r="S574" i="7"/>
  <c r="M574" i="7"/>
  <c r="X573" i="7"/>
  <c r="V574" i="7"/>
  <c r="W574" i="7"/>
  <c r="L574" i="7"/>
  <c r="Y573" i="7"/>
  <c r="B575" i="7"/>
  <c r="G575" i="7" s="1"/>
  <c r="A575" i="7"/>
  <c r="O575" i="7" l="1"/>
  <c r="S575" i="7"/>
  <c r="L575" i="7"/>
  <c r="M575" i="7"/>
  <c r="W575" i="7"/>
  <c r="I575" i="7"/>
  <c r="X574" i="7"/>
  <c r="V575" i="7"/>
  <c r="Y574" i="7"/>
  <c r="B576" i="7"/>
  <c r="G576" i="7" s="1"/>
  <c r="A576" i="7"/>
  <c r="O576" i="7" l="1"/>
  <c r="L576" i="7"/>
  <c r="V576" i="7"/>
  <c r="S576" i="7"/>
  <c r="M576" i="7"/>
  <c r="W576" i="7"/>
  <c r="X575" i="7"/>
  <c r="I576" i="7"/>
  <c r="Y575" i="7"/>
  <c r="A577" i="7"/>
  <c r="B577" i="7"/>
  <c r="G577" i="7" s="1"/>
  <c r="L577" i="7" l="1"/>
  <c r="X576" i="7"/>
  <c r="M577" i="7"/>
  <c r="W577" i="7"/>
  <c r="V577" i="7"/>
  <c r="Y576" i="7"/>
  <c r="S577" i="7"/>
  <c r="O577" i="7"/>
  <c r="I577" i="7"/>
  <c r="B578" i="7"/>
  <c r="G578" i="7" s="1"/>
  <c r="A578" i="7"/>
  <c r="L578" i="7" l="1"/>
  <c r="W578" i="7"/>
  <c r="V578" i="7"/>
  <c r="M578" i="7"/>
  <c r="X577" i="7"/>
  <c r="O578" i="7"/>
  <c r="I578" i="7"/>
  <c r="S578" i="7"/>
  <c r="Y577" i="7"/>
  <c r="B579" i="7"/>
  <c r="G579" i="7" s="1"/>
  <c r="A579" i="7"/>
  <c r="L579" i="7" l="1"/>
  <c r="V579" i="7"/>
  <c r="I579" i="7"/>
  <c r="X578" i="7"/>
  <c r="M579" i="7"/>
  <c r="W579" i="7"/>
  <c r="O579" i="7"/>
  <c r="S579" i="7"/>
  <c r="Y578" i="7"/>
  <c r="B580" i="7"/>
  <c r="G580" i="7" s="1"/>
  <c r="A580" i="7"/>
  <c r="V580" i="7" l="1"/>
  <c r="M580" i="7"/>
  <c r="O580" i="7"/>
  <c r="I580" i="7"/>
  <c r="W580" i="7"/>
  <c r="X579" i="7"/>
  <c r="L580" i="7"/>
  <c r="Y579" i="7"/>
  <c r="S580" i="7"/>
  <c r="A581" i="7"/>
  <c r="B581" i="7"/>
  <c r="G581" i="7" s="1"/>
  <c r="V581" i="7" l="1"/>
  <c r="I581" i="7"/>
  <c r="L581" i="7"/>
  <c r="M581" i="7"/>
  <c r="O581" i="7"/>
  <c r="S581" i="7"/>
  <c r="W581" i="7"/>
  <c r="X580" i="7"/>
  <c r="Y580" i="7"/>
  <c r="B582" i="7"/>
  <c r="G582" i="7" s="1"/>
  <c r="A582" i="7"/>
  <c r="I582" i="7" l="1"/>
  <c r="S582" i="7"/>
  <c r="O582" i="7"/>
  <c r="L582" i="7"/>
  <c r="M582" i="7"/>
  <c r="Y581" i="7"/>
  <c r="W582" i="7"/>
  <c r="X581" i="7"/>
  <c r="V582" i="7"/>
  <c r="B583" i="7"/>
  <c r="G583" i="7" s="1"/>
  <c r="A583" i="7"/>
  <c r="O583" i="7" l="1"/>
  <c r="S583" i="7"/>
  <c r="M583" i="7"/>
  <c r="L583" i="7"/>
  <c r="W583" i="7"/>
  <c r="X582" i="7"/>
  <c r="Y582" i="7"/>
  <c r="V583" i="7"/>
  <c r="I583" i="7"/>
  <c r="B584" i="7"/>
  <c r="G584" i="7" s="1"/>
  <c r="A584" i="7"/>
  <c r="L584" i="7" l="1"/>
  <c r="V584" i="7"/>
  <c r="M584" i="7"/>
  <c r="I584" i="7"/>
  <c r="W584" i="7"/>
  <c r="X583" i="7"/>
  <c r="S584" i="7"/>
  <c r="O584" i="7"/>
  <c r="Y583" i="7"/>
  <c r="A585" i="7"/>
  <c r="B585" i="7"/>
  <c r="G585" i="7" s="1"/>
  <c r="L585" i="7" l="1"/>
  <c r="V585" i="7"/>
  <c r="M585" i="7"/>
  <c r="I585" i="7"/>
  <c r="O585" i="7"/>
  <c r="X584" i="7"/>
  <c r="W585" i="7"/>
  <c r="Y584" i="7"/>
  <c r="S585" i="7"/>
  <c r="B586" i="7"/>
  <c r="G586" i="7" s="1"/>
  <c r="A586" i="7"/>
  <c r="L586" i="7" l="1"/>
  <c r="X585" i="7"/>
  <c r="I586" i="7"/>
  <c r="S586" i="7"/>
  <c r="O586" i="7"/>
  <c r="M586" i="7"/>
  <c r="W586" i="7"/>
  <c r="V586" i="7"/>
  <c r="Y585" i="7"/>
  <c r="B587" i="7"/>
  <c r="G587" i="7" s="1"/>
  <c r="A587" i="7"/>
  <c r="L587" i="7" l="1"/>
  <c r="S587" i="7"/>
  <c r="O587" i="7"/>
  <c r="V587" i="7"/>
  <c r="Y586" i="7"/>
  <c r="I587" i="7"/>
  <c r="X586" i="7"/>
  <c r="M587" i="7"/>
  <c r="W587" i="7"/>
  <c r="B588" i="7"/>
  <c r="G588" i="7" s="1"/>
  <c r="A588" i="7"/>
  <c r="L588" i="7" l="1"/>
  <c r="M588" i="7"/>
  <c r="I588" i="7"/>
  <c r="S588" i="7"/>
  <c r="Y587" i="7"/>
  <c r="O588" i="7"/>
  <c r="V588" i="7"/>
  <c r="W588" i="7"/>
  <c r="X587" i="7"/>
  <c r="A589" i="7"/>
  <c r="B589" i="7"/>
  <c r="G589" i="7" s="1"/>
  <c r="L589" i="7" l="1"/>
  <c r="M589" i="7"/>
  <c r="S589" i="7"/>
  <c r="O589" i="7"/>
  <c r="I589" i="7"/>
  <c r="Y588" i="7"/>
  <c r="W589" i="7"/>
  <c r="X588" i="7"/>
  <c r="V589" i="7"/>
  <c r="B590" i="7"/>
  <c r="G590" i="7" s="1"/>
  <c r="A590" i="7"/>
  <c r="L590" i="7" l="1"/>
  <c r="O590" i="7"/>
  <c r="M590" i="7"/>
  <c r="S590" i="7"/>
  <c r="I590" i="7"/>
  <c r="Y589" i="7"/>
  <c r="V590" i="7"/>
  <c r="W590" i="7"/>
  <c r="X589" i="7"/>
  <c r="B591" i="7"/>
  <c r="G591" i="7" s="1"/>
  <c r="A591" i="7"/>
  <c r="L591" i="7" l="1"/>
  <c r="M591" i="7"/>
  <c r="O591" i="7"/>
  <c r="I591" i="7"/>
  <c r="S591" i="7"/>
  <c r="Y590" i="7"/>
  <c r="X590" i="7"/>
  <c r="V591" i="7"/>
  <c r="W591" i="7"/>
  <c r="B592" i="7"/>
  <c r="G592" i="7" s="1"/>
  <c r="A592" i="7"/>
  <c r="L592" i="7" l="1"/>
  <c r="O592" i="7"/>
  <c r="M592" i="7"/>
  <c r="S592" i="7"/>
  <c r="W592" i="7"/>
  <c r="I592" i="7"/>
  <c r="Y591" i="7"/>
  <c r="V592" i="7"/>
  <c r="X591" i="7"/>
  <c r="A593" i="7"/>
  <c r="B593" i="7"/>
  <c r="G593" i="7" s="1"/>
  <c r="L593" i="7" l="1"/>
  <c r="S593" i="7"/>
  <c r="Y592" i="7"/>
  <c r="O593" i="7"/>
  <c r="V593" i="7"/>
  <c r="X592" i="7"/>
  <c r="I593" i="7"/>
  <c r="M593" i="7"/>
  <c r="W593" i="7"/>
  <c r="B594" i="7"/>
  <c r="G594" i="7" s="1"/>
  <c r="A594" i="7"/>
  <c r="O594" i="7" l="1"/>
  <c r="X593" i="7"/>
  <c r="I594" i="7"/>
  <c r="M594" i="7"/>
  <c r="S594" i="7"/>
  <c r="L594" i="7"/>
  <c r="V594" i="7"/>
  <c r="Y593" i="7"/>
  <c r="W594" i="7"/>
  <c r="B595" i="7"/>
  <c r="G595" i="7" s="1"/>
  <c r="A595" i="7"/>
  <c r="O595" i="7" l="1"/>
  <c r="I595" i="7"/>
  <c r="S595" i="7"/>
  <c r="L595" i="7"/>
  <c r="M595" i="7"/>
  <c r="X594" i="7"/>
  <c r="W595" i="7"/>
  <c r="Y594" i="7"/>
  <c r="V595" i="7"/>
  <c r="B596" i="7"/>
  <c r="G596" i="7" s="1"/>
  <c r="A596" i="7"/>
  <c r="O596" i="7" l="1"/>
  <c r="S596" i="7"/>
  <c r="L596" i="7"/>
  <c r="Y595" i="7"/>
  <c r="V596" i="7"/>
  <c r="W596" i="7"/>
  <c r="M596" i="7"/>
  <c r="I596" i="7"/>
  <c r="X595" i="7"/>
  <c r="A597" i="7"/>
  <c r="B597" i="7"/>
  <c r="G597" i="7" s="1"/>
  <c r="V597" i="7" l="1"/>
  <c r="M597" i="7"/>
  <c r="L597" i="7"/>
  <c r="Y596" i="7"/>
  <c r="X596" i="7"/>
  <c r="S597" i="7"/>
  <c r="O597" i="7"/>
  <c r="W597" i="7"/>
  <c r="I597" i="7"/>
  <c r="B598" i="7"/>
  <c r="G598" i="7" s="1"/>
  <c r="A598" i="7"/>
  <c r="M598" i="7" l="1"/>
  <c r="L598" i="7"/>
  <c r="Y597" i="7"/>
  <c r="W598" i="7"/>
  <c r="X597" i="7"/>
  <c r="S598" i="7"/>
  <c r="I598" i="7"/>
  <c r="O598" i="7"/>
  <c r="V598" i="7"/>
  <c r="B599" i="7"/>
  <c r="G599" i="7" s="1"/>
  <c r="A599" i="7"/>
  <c r="L599" i="7" l="1"/>
  <c r="I599" i="7"/>
  <c r="S599" i="7"/>
  <c r="V599" i="7"/>
  <c r="O599" i="7"/>
  <c r="Y598" i="7"/>
  <c r="X598" i="7"/>
  <c r="W599" i="7"/>
  <c r="M599" i="7"/>
  <c r="B600" i="7"/>
  <c r="G600" i="7" s="1"/>
  <c r="A600" i="7"/>
  <c r="V600" i="7" l="1"/>
  <c r="I600" i="7"/>
  <c r="M600" i="7"/>
  <c r="O600" i="7"/>
  <c r="S600" i="7"/>
  <c r="X599" i="7"/>
  <c r="L600" i="7"/>
  <c r="Y599" i="7"/>
  <c r="W600" i="7"/>
  <c r="A601" i="7"/>
  <c r="B601" i="7"/>
  <c r="G601" i="7" s="1"/>
  <c r="V601" i="7" l="1"/>
  <c r="M601" i="7"/>
  <c r="I601" i="7"/>
  <c r="S601" i="7"/>
  <c r="O601" i="7"/>
  <c r="L601" i="7"/>
  <c r="W601" i="7"/>
  <c r="X600" i="7"/>
  <c r="Y600" i="7"/>
  <c r="B602" i="7"/>
  <c r="G602" i="7" s="1"/>
  <c r="A602" i="7"/>
  <c r="V602" i="7" l="1"/>
  <c r="I602" i="7"/>
  <c r="M602" i="7"/>
  <c r="L602" i="7"/>
  <c r="O602" i="7"/>
  <c r="S602" i="7"/>
  <c r="X601" i="7"/>
  <c r="Y601" i="7"/>
  <c r="W602" i="7"/>
  <c r="B603" i="7"/>
  <c r="G603" i="7" s="1"/>
  <c r="A603" i="7"/>
  <c r="I603" i="7" l="1"/>
  <c r="M603" i="7"/>
  <c r="S603" i="7"/>
  <c r="O603" i="7"/>
  <c r="W603" i="7"/>
  <c r="L603" i="7"/>
  <c r="X602" i="7"/>
  <c r="Y602" i="7"/>
  <c r="V603" i="7"/>
  <c r="B604" i="7"/>
  <c r="G604" i="7" s="1"/>
  <c r="A604" i="7"/>
  <c r="I604" i="7" l="1"/>
  <c r="O604" i="7"/>
  <c r="S604" i="7"/>
  <c r="L604" i="7"/>
  <c r="V604" i="7"/>
  <c r="W604" i="7"/>
  <c r="Y603" i="7"/>
  <c r="M604" i="7"/>
  <c r="X603" i="7"/>
  <c r="A605" i="7"/>
  <c r="B605" i="7"/>
  <c r="G605" i="7" s="1"/>
  <c r="I605" i="7" l="1"/>
  <c r="S605" i="7"/>
  <c r="O605" i="7"/>
  <c r="V605" i="7"/>
  <c r="X604" i="7"/>
  <c r="Y604" i="7"/>
  <c r="W605" i="7"/>
  <c r="M605" i="7"/>
  <c r="L605" i="7"/>
  <c r="B606" i="7"/>
  <c r="G606" i="7" s="1"/>
  <c r="A606" i="7"/>
  <c r="I606" i="7" l="1"/>
  <c r="S606" i="7"/>
  <c r="O606" i="7"/>
  <c r="M606" i="7"/>
  <c r="X605" i="7"/>
  <c r="Y605" i="7"/>
  <c r="V606" i="7"/>
  <c r="W606" i="7"/>
  <c r="L606" i="7"/>
  <c r="B607" i="7"/>
  <c r="G607" i="7" s="1"/>
  <c r="A607" i="7"/>
  <c r="S607" i="7" l="1"/>
  <c r="I607" i="7"/>
  <c r="O607" i="7"/>
  <c r="L607" i="7"/>
  <c r="X606" i="7"/>
  <c r="V607" i="7"/>
  <c r="M607" i="7"/>
  <c r="Y606" i="7"/>
  <c r="W607" i="7"/>
  <c r="B608" i="7"/>
  <c r="G608" i="7" s="1"/>
  <c r="A608" i="7"/>
  <c r="O608" i="7" l="1"/>
  <c r="S608" i="7"/>
  <c r="I608" i="7"/>
  <c r="L608" i="7"/>
  <c r="X607" i="7"/>
  <c r="M608" i="7"/>
  <c r="W608" i="7"/>
  <c r="Y607" i="7"/>
  <c r="V608" i="7"/>
  <c r="A609" i="7"/>
  <c r="B609" i="7"/>
  <c r="G609" i="7" s="1"/>
  <c r="S609" i="7" l="1"/>
  <c r="O609" i="7"/>
  <c r="L609" i="7"/>
  <c r="X608" i="7"/>
  <c r="Y608" i="7"/>
  <c r="W609" i="7"/>
  <c r="M609" i="7"/>
  <c r="I609" i="7"/>
  <c r="V609" i="7"/>
  <c r="B610" i="7"/>
  <c r="G610" i="7" s="1"/>
  <c r="A610" i="7"/>
  <c r="S610" i="7" l="1"/>
  <c r="Y609" i="7"/>
  <c r="W610" i="7"/>
  <c r="M610" i="7"/>
  <c r="L610" i="7"/>
  <c r="O610" i="7"/>
  <c r="I610" i="7"/>
  <c r="V610" i="7"/>
  <c r="X609" i="7"/>
  <c r="B611" i="7"/>
  <c r="G611" i="7" s="1"/>
  <c r="A611" i="7"/>
  <c r="S611" i="7" l="1"/>
  <c r="X610" i="7"/>
  <c r="L611" i="7"/>
  <c r="V611" i="7"/>
  <c r="I611" i="7"/>
  <c r="O611" i="7"/>
  <c r="W611" i="7"/>
  <c r="M611" i="7"/>
  <c r="Y610" i="7"/>
  <c r="B612" i="7"/>
  <c r="G612" i="7" s="1"/>
  <c r="A612" i="7"/>
  <c r="S612" i="7" l="1"/>
  <c r="M612" i="7"/>
  <c r="L612" i="7"/>
  <c r="O612" i="7"/>
  <c r="I612" i="7"/>
  <c r="X611" i="7"/>
  <c r="V612" i="7"/>
  <c r="W612" i="7"/>
  <c r="Y611" i="7"/>
  <c r="B613" i="7"/>
  <c r="G613" i="7" s="1"/>
  <c r="A613" i="7"/>
  <c r="M613" i="7" l="1"/>
  <c r="L613" i="7"/>
  <c r="O613" i="7"/>
  <c r="S613" i="7"/>
  <c r="V613" i="7"/>
  <c r="I613" i="7"/>
  <c r="Y612" i="7"/>
  <c r="X612" i="7"/>
  <c r="W613" i="7"/>
  <c r="B614" i="7"/>
  <c r="G614" i="7" s="1"/>
  <c r="A614" i="7"/>
  <c r="L614" i="7" l="1"/>
  <c r="V614" i="7"/>
  <c r="O614" i="7"/>
  <c r="S614" i="7"/>
  <c r="I614" i="7"/>
  <c r="M614" i="7"/>
  <c r="X613" i="7"/>
  <c r="W614" i="7"/>
  <c r="Y613" i="7"/>
  <c r="A615" i="7"/>
  <c r="B615" i="7"/>
  <c r="G615" i="7" s="1"/>
  <c r="L615" i="7" l="1"/>
  <c r="S615" i="7"/>
  <c r="I615" i="7"/>
  <c r="O615" i="7"/>
  <c r="W615" i="7"/>
  <c r="M615" i="7"/>
  <c r="V615" i="7"/>
  <c r="X614" i="7"/>
  <c r="Y614" i="7"/>
  <c r="A616" i="7"/>
  <c r="B616" i="7"/>
  <c r="G616" i="7" s="1"/>
  <c r="L616" i="7" l="1"/>
  <c r="S616" i="7"/>
  <c r="O616" i="7"/>
  <c r="M616" i="7"/>
  <c r="W616" i="7"/>
  <c r="I616" i="7"/>
  <c r="V616" i="7"/>
  <c r="Y615" i="7"/>
  <c r="X615" i="7"/>
  <c r="B617" i="7"/>
  <c r="G617" i="7" s="1"/>
  <c r="A617" i="7"/>
  <c r="L617" i="7" l="1"/>
  <c r="S617" i="7"/>
  <c r="O617" i="7"/>
  <c r="Y616" i="7"/>
  <c r="M617" i="7"/>
  <c r="X616" i="7"/>
  <c r="I617" i="7"/>
  <c r="W617" i="7"/>
  <c r="V617" i="7"/>
  <c r="B618" i="7"/>
  <c r="G618" i="7" s="1"/>
  <c r="A618" i="7"/>
  <c r="L618" i="7" l="1"/>
  <c r="S618" i="7"/>
  <c r="M618" i="7"/>
  <c r="O618" i="7"/>
  <c r="I618" i="7"/>
  <c r="V618" i="7"/>
  <c r="Y617" i="7"/>
  <c r="X617" i="7"/>
  <c r="W618" i="7"/>
  <c r="A619" i="7"/>
  <c r="B619" i="7"/>
  <c r="G619" i="7" s="1"/>
  <c r="L619" i="7" l="1"/>
  <c r="S619" i="7"/>
  <c r="M619" i="7"/>
  <c r="O619" i="7"/>
  <c r="W619" i="7"/>
  <c r="I619" i="7"/>
  <c r="X618" i="7"/>
  <c r="Y618" i="7"/>
  <c r="V619" i="7"/>
  <c r="B620" i="7"/>
  <c r="G620" i="7" s="1"/>
  <c r="A620" i="7"/>
  <c r="L620" i="7" l="1"/>
  <c r="S620" i="7"/>
  <c r="W620" i="7"/>
  <c r="O620" i="7"/>
  <c r="V620" i="7"/>
  <c r="Y619" i="7"/>
  <c r="M620" i="7"/>
  <c r="X619" i="7"/>
  <c r="I620" i="7"/>
  <c r="B621" i="7"/>
  <c r="G621" i="7" s="1"/>
  <c r="A621" i="7"/>
  <c r="O621" i="7" l="1"/>
  <c r="W621" i="7"/>
  <c r="V621" i="7"/>
  <c r="X620" i="7"/>
  <c r="M621" i="7"/>
  <c r="L621" i="7"/>
  <c r="I621" i="7"/>
  <c r="S621" i="7"/>
  <c r="Y620" i="7"/>
  <c r="B622" i="7"/>
  <c r="G622" i="7" s="1"/>
  <c r="A622" i="7"/>
  <c r="O622" i="7" l="1"/>
  <c r="W622" i="7"/>
  <c r="V622" i="7"/>
  <c r="X621" i="7"/>
  <c r="L622" i="7"/>
  <c r="M622" i="7"/>
  <c r="I622" i="7"/>
  <c r="S622" i="7"/>
  <c r="Y621" i="7"/>
  <c r="A623" i="7"/>
  <c r="B623" i="7"/>
  <c r="G623" i="7" s="1"/>
  <c r="O623" i="7" l="1"/>
  <c r="X622" i="7"/>
  <c r="V623" i="7"/>
  <c r="W623" i="7"/>
  <c r="M623" i="7"/>
  <c r="I623" i="7"/>
  <c r="L623" i="7"/>
  <c r="Y622" i="7"/>
  <c r="S623" i="7"/>
  <c r="A624" i="7"/>
  <c r="B624" i="7"/>
  <c r="G624" i="7" s="1"/>
  <c r="O624" i="7" l="1"/>
  <c r="X623" i="7"/>
  <c r="V624" i="7"/>
  <c r="W624" i="7"/>
  <c r="M624" i="7"/>
  <c r="L624" i="7"/>
  <c r="I624" i="7"/>
  <c r="Y623" i="7"/>
  <c r="S624" i="7"/>
  <c r="B625" i="7"/>
  <c r="G625" i="7" s="1"/>
  <c r="A625" i="7"/>
  <c r="I625" i="7" l="1"/>
  <c r="X624" i="7"/>
  <c r="L625" i="7"/>
  <c r="V625" i="7"/>
  <c r="W625" i="7"/>
  <c r="S625" i="7"/>
  <c r="O625" i="7"/>
  <c r="M625" i="7"/>
  <c r="Y624" i="7"/>
  <c r="B626" i="7"/>
  <c r="G626" i="7" s="1"/>
  <c r="A626" i="7"/>
  <c r="I626" i="7" l="1"/>
  <c r="O626" i="7"/>
  <c r="S626" i="7"/>
  <c r="V626" i="7"/>
  <c r="L626" i="7"/>
  <c r="X625" i="7"/>
  <c r="W626" i="7"/>
  <c r="M626" i="7"/>
  <c r="Y625" i="7"/>
  <c r="A627" i="7"/>
  <c r="B627" i="7"/>
  <c r="G627" i="7" s="1"/>
  <c r="I627" i="7" l="1"/>
  <c r="S627" i="7"/>
  <c r="O627" i="7"/>
  <c r="M627" i="7"/>
  <c r="V627" i="7"/>
  <c r="L627" i="7"/>
  <c r="W627" i="7"/>
  <c r="X626" i="7"/>
  <c r="Y626" i="7"/>
  <c r="B628" i="7"/>
  <c r="G628" i="7" s="1"/>
  <c r="A628" i="7"/>
  <c r="I628" i="7" l="1"/>
  <c r="O628" i="7"/>
  <c r="S628" i="7"/>
  <c r="Y627" i="7"/>
  <c r="L628" i="7"/>
  <c r="M628" i="7"/>
  <c r="X627" i="7"/>
  <c r="V628" i="7"/>
  <c r="W628" i="7"/>
  <c r="B629" i="7"/>
  <c r="G629" i="7" s="1"/>
  <c r="A629" i="7"/>
  <c r="S629" i="7" l="1"/>
  <c r="O629" i="7"/>
  <c r="L629" i="7"/>
  <c r="M629" i="7"/>
  <c r="X628" i="7"/>
  <c r="I629" i="7"/>
  <c r="W629" i="7"/>
  <c r="Y628" i="7"/>
  <c r="V629" i="7"/>
  <c r="B630" i="7"/>
  <c r="G630" i="7" s="1"/>
  <c r="A630" i="7"/>
  <c r="O630" i="7" l="1"/>
  <c r="L630" i="7"/>
  <c r="X629" i="7"/>
  <c r="S630" i="7"/>
  <c r="Y629" i="7"/>
  <c r="V630" i="7"/>
  <c r="I630" i="7"/>
  <c r="W630" i="7"/>
  <c r="M630" i="7"/>
  <c r="B631" i="7"/>
  <c r="G631" i="7" s="1"/>
  <c r="A631" i="7"/>
  <c r="L631" i="7" l="1"/>
  <c r="I631" i="7"/>
  <c r="V631" i="7"/>
  <c r="W631" i="7"/>
  <c r="M631" i="7"/>
  <c r="O631" i="7"/>
  <c r="X630" i="7"/>
  <c r="Y630" i="7"/>
  <c r="S631" i="7"/>
  <c r="A632" i="7"/>
  <c r="B632" i="7"/>
  <c r="G632" i="7" s="1"/>
  <c r="L632" i="7" l="1"/>
  <c r="I632" i="7"/>
  <c r="S632" i="7"/>
  <c r="X631" i="7"/>
  <c r="V632" i="7"/>
  <c r="M632" i="7"/>
  <c r="Y631" i="7"/>
  <c r="W632" i="7"/>
  <c r="O632" i="7"/>
  <c r="B633" i="7"/>
  <c r="G633" i="7" s="1"/>
  <c r="A633" i="7"/>
  <c r="O633" i="7" l="1"/>
  <c r="I633" i="7"/>
  <c r="S633" i="7"/>
  <c r="V633" i="7"/>
  <c r="M633" i="7"/>
  <c r="L633" i="7"/>
  <c r="X632" i="7"/>
  <c r="W633" i="7"/>
  <c r="Y632" i="7"/>
  <c r="B634" i="7"/>
  <c r="G634" i="7" s="1"/>
  <c r="A634" i="7"/>
  <c r="O634" i="7" l="1"/>
  <c r="I634" i="7"/>
  <c r="S634" i="7"/>
  <c r="L634" i="7"/>
  <c r="M634" i="7"/>
  <c r="Y633" i="7"/>
  <c r="V634" i="7"/>
  <c r="W634" i="7"/>
  <c r="X633" i="7"/>
  <c r="B635" i="7"/>
  <c r="G635" i="7" s="1"/>
  <c r="A635" i="7"/>
  <c r="O635" i="7" l="1"/>
  <c r="S635" i="7"/>
  <c r="M635" i="7"/>
  <c r="L635" i="7"/>
  <c r="V635" i="7"/>
  <c r="I635" i="7"/>
  <c r="Y634" i="7"/>
  <c r="W635" i="7"/>
  <c r="X634" i="7"/>
  <c r="A636" i="7"/>
  <c r="B636" i="7"/>
  <c r="G636" i="7" s="1"/>
  <c r="M636" i="7" l="1"/>
  <c r="L636" i="7"/>
  <c r="I636" i="7"/>
  <c r="Y635" i="7"/>
  <c r="O636" i="7"/>
  <c r="S636" i="7"/>
  <c r="V636" i="7"/>
  <c r="W636" i="7"/>
  <c r="X635" i="7"/>
  <c r="B637" i="7"/>
  <c r="G637" i="7" s="1"/>
  <c r="A637" i="7"/>
  <c r="L637" i="7" l="1"/>
  <c r="S637" i="7"/>
  <c r="O637" i="7"/>
  <c r="X636" i="7"/>
  <c r="W637" i="7"/>
  <c r="I637" i="7"/>
  <c r="M637" i="7"/>
  <c r="V637" i="7"/>
  <c r="Y636" i="7"/>
  <c r="B638" i="7"/>
  <c r="G638" i="7" s="1"/>
  <c r="A638" i="7"/>
  <c r="S638" i="7" l="1"/>
  <c r="O638" i="7"/>
  <c r="V638" i="7"/>
  <c r="M638" i="7"/>
  <c r="L638" i="7"/>
  <c r="W638" i="7"/>
  <c r="I638" i="7"/>
  <c r="X637" i="7"/>
  <c r="Y637" i="7"/>
  <c r="B639" i="7"/>
  <c r="G639" i="7" s="1"/>
  <c r="A639" i="7"/>
  <c r="I639" i="7" l="1"/>
  <c r="M639" i="7"/>
  <c r="L639" i="7"/>
  <c r="X638" i="7"/>
  <c r="W639" i="7"/>
  <c r="V639" i="7"/>
  <c r="O639" i="7"/>
  <c r="S639" i="7"/>
  <c r="Y638" i="7"/>
  <c r="A640" i="7"/>
  <c r="B640" i="7"/>
  <c r="G640" i="7" s="1"/>
  <c r="L640" i="7" l="1"/>
  <c r="S640" i="7"/>
  <c r="O640" i="7"/>
  <c r="I640" i="7"/>
  <c r="X639" i="7"/>
  <c r="M640" i="7"/>
  <c r="V640" i="7"/>
  <c r="W640" i="7"/>
  <c r="Y639" i="7"/>
  <c r="B641" i="7"/>
  <c r="G641" i="7" s="1"/>
  <c r="A641" i="7"/>
  <c r="S641" i="7" l="1"/>
  <c r="L641" i="7"/>
  <c r="O641" i="7"/>
  <c r="I641" i="7"/>
  <c r="Y640" i="7"/>
  <c r="X640" i="7"/>
  <c r="M641" i="7"/>
  <c r="V641" i="7"/>
  <c r="W641" i="7"/>
  <c r="B642" i="7"/>
  <c r="G642" i="7" s="1"/>
  <c r="A642" i="7"/>
  <c r="S642" i="7" l="1"/>
  <c r="L642" i="7"/>
  <c r="O642" i="7"/>
  <c r="V642" i="7"/>
  <c r="X641" i="7"/>
  <c r="Y641" i="7"/>
  <c r="M642" i="7"/>
  <c r="I642" i="7"/>
  <c r="W642" i="7"/>
  <c r="B643" i="7"/>
  <c r="G643" i="7" s="1"/>
  <c r="A643" i="7"/>
  <c r="I643" i="7" l="1"/>
  <c r="M643" i="7"/>
  <c r="V643" i="7"/>
  <c r="O643" i="7"/>
  <c r="L643" i="7"/>
  <c r="Y642" i="7"/>
  <c r="W643" i="7"/>
  <c r="X642" i="7"/>
  <c r="S643" i="7"/>
  <c r="A644" i="7"/>
  <c r="B644" i="7"/>
  <c r="G644" i="7" s="1"/>
  <c r="S644" i="7" l="1"/>
  <c r="O644" i="7"/>
  <c r="I644" i="7"/>
  <c r="M644" i="7"/>
  <c r="L644" i="7"/>
  <c r="Y643" i="7"/>
  <c r="V644" i="7"/>
  <c r="X643" i="7"/>
  <c r="W644" i="7"/>
  <c r="B645" i="7"/>
  <c r="G645" i="7" s="1"/>
  <c r="A645" i="7"/>
  <c r="S645" i="7" l="1"/>
  <c r="I645" i="7"/>
  <c r="O645" i="7"/>
  <c r="L645" i="7"/>
  <c r="M645" i="7"/>
  <c r="X644" i="7"/>
  <c r="V645" i="7"/>
  <c r="W645" i="7"/>
  <c r="Y644" i="7"/>
  <c r="B646" i="7"/>
  <c r="G646" i="7" s="1"/>
  <c r="A646" i="7"/>
  <c r="S646" i="7" l="1"/>
  <c r="O646" i="7"/>
  <c r="L646" i="7"/>
  <c r="M646" i="7"/>
  <c r="Y645" i="7"/>
  <c r="I646" i="7"/>
  <c r="W646" i="7"/>
  <c r="V646" i="7"/>
  <c r="X645" i="7"/>
  <c r="B647" i="7"/>
  <c r="G647" i="7" s="1"/>
  <c r="A647" i="7"/>
  <c r="S647" i="7" l="1"/>
  <c r="L647" i="7"/>
  <c r="M647" i="7"/>
  <c r="O647" i="7"/>
  <c r="V647" i="7"/>
  <c r="X646" i="7"/>
  <c r="I647" i="7"/>
  <c r="W647" i="7"/>
  <c r="Y646" i="7"/>
  <c r="A648" i="7"/>
  <c r="B648" i="7"/>
  <c r="G648" i="7" s="1"/>
  <c r="L648" i="7" l="1"/>
  <c r="M648" i="7"/>
  <c r="O648" i="7"/>
  <c r="V648" i="7"/>
  <c r="X647" i="7"/>
  <c r="S648" i="7"/>
  <c r="I648" i="7"/>
  <c r="W648" i="7"/>
  <c r="Y647" i="7"/>
  <c r="B649" i="7"/>
  <c r="G649" i="7" s="1"/>
  <c r="A649" i="7"/>
  <c r="L649" i="7" l="1"/>
  <c r="O649" i="7"/>
  <c r="M649" i="7"/>
  <c r="W649" i="7"/>
  <c r="S649" i="7"/>
  <c r="I649" i="7"/>
  <c r="X648" i="7"/>
  <c r="V649" i="7"/>
  <c r="Y648" i="7"/>
  <c r="B650" i="7"/>
  <c r="G650" i="7" s="1"/>
  <c r="A650" i="7"/>
  <c r="L650" i="7" l="1"/>
  <c r="S650" i="7"/>
  <c r="Y649" i="7"/>
  <c r="O650" i="7"/>
  <c r="V650" i="7"/>
  <c r="I650" i="7"/>
  <c r="W650" i="7"/>
  <c r="X649" i="7"/>
  <c r="M650" i="7"/>
  <c r="B651" i="7"/>
  <c r="G651" i="7" s="1"/>
  <c r="A651" i="7"/>
  <c r="M651" i="7" l="1"/>
  <c r="S651" i="7"/>
  <c r="V651" i="7"/>
  <c r="O651" i="7"/>
  <c r="I651" i="7"/>
  <c r="X650" i="7"/>
  <c r="W651" i="7"/>
  <c r="L651" i="7"/>
  <c r="Y650" i="7"/>
  <c r="B652" i="7"/>
  <c r="G652" i="7" s="1"/>
  <c r="A652" i="7"/>
  <c r="M652" i="7" l="1"/>
  <c r="L652" i="7"/>
  <c r="V652" i="7"/>
  <c r="O652" i="7"/>
  <c r="I652" i="7"/>
  <c r="S652" i="7"/>
  <c r="X651" i="7"/>
  <c r="Y651" i="7"/>
  <c r="W652" i="7"/>
  <c r="A653" i="7"/>
  <c r="B653" i="7"/>
  <c r="G653" i="7" s="1"/>
  <c r="L653" i="7" l="1"/>
  <c r="M653" i="7"/>
  <c r="X652" i="7"/>
  <c r="I653" i="7"/>
  <c r="O653" i="7"/>
  <c r="S653" i="7"/>
  <c r="V653" i="7"/>
  <c r="W653" i="7"/>
  <c r="Y652" i="7"/>
  <c r="B654" i="7"/>
  <c r="G654" i="7" s="1"/>
  <c r="A654" i="7"/>
  <c r="L654" i="7" l="1"/>
  <c r="I654" i="7"/>
  <c r="O654" i="7"/>
  <c r="S654" i="7"/>
  <c r="X653" i="7"/>
  <c r="M654" i="7"/>
  <c r="V654" i="7"/>
  <c r="Y653" i="7"/>
  <c r="W654" i="7"/>
  <c r="B655" i="7"/>
  <c r="G655" i="7" s="1"/>
  <c r="A655" i="7"/>
  <c r="L655" i="7" l="1"/>
  <c r="S655" i="7"/>
  <c r="O655" i="7"/>
  <c r="M655" i="7"/>
  <c r="I655" i="7"/>
  <c r="V655" i="7"/>
  <c r="X654" i="7"/>
  <c r="Y654" i="7"/>
  <c r="W655" i="7"/>
  <c r="B656" i="7"/>
  <c r="G656" i="7" s="1"/>
  <c r="A656" i="7"/>
  <c r="L656" i="7" l="1"/>
  <c r="O656" i="7"/>
  <c r="I656" i="7"/>
  <c r="M656" i="7"/>
  <c r="S656" i="7"/>
  <c r="W656" i="7"/>
  <c r="V656" i="7"/>
  <c r="X655" i="7"/>
  <c r="Y655" i="7"/>
  <c r="A657" i="7"/>
  <c r="B657" i="7"/>
  <c r="G657" i="7" s="1"/>
  <c r="L657" i="7" l="1"/>
  <c r="O657" i="7"/>
  <c r="I657" i="7"/>
  <c r="S657" i="7"/>
  <c r="M657" i="7"/>
  <c r="V657" i="7"/>
  <c r="W657" i="7"/>
  <c r="Y656" i="7"/>
  <c r="X656" i="7"/>
  <c r="B658" i="7"/>
  <c r="G658" i="7" s="1"/>
  <c r="A658" i="7"/>
  <c r="L658" i="7" l="1"/>
  <c r="O658" i="7"/>
  <c r="I658" i="7"/>
  <c r="S658" i="7"/>
  <c r="X657" i="7"/>
  <c r="M658" i="7"/>
  <c r="W658" i="7"/>
  <c r="Y657" i="7"/>
  <c r="V658" i="7"/>
  <c r="B659" i="7"/>
  <c r="G659" i="7" s="1"/>
  <c r="A659" i="7"/>
  <c r="L659" i="7" l="1"/>
  <c r="O659" i="7"/>
  <c r="I659" i="7"/>
  <c r="S659" i="7"/>
  <c r="Y658" i="7"/>
  <c r="X658" i="7"/>
  <c r="W659" i="7"/>
  <c r="V659" i="7"/>
  <c r="M659" i="7"/>
  <c r="B660" i="7"/>
  <c r="G660" i="7" s="1"/>
  <c r="A660" i="7"/>
  <c r="S660" i="7" l="1"/>
  <c r="I660" i="7"/>
  <c r="O660" i="7"/>
  <c r="V660" i="7"/>
  <c r="X659" i="7"/>
  <c r="W660" i="7"/>
  <c r="L660" i="7"/>
  <c r="Y659" i="7"/>
  <c r="M660" i="7"/>
  <c r="A661" i="7"/>
  <c r="B661" i="7"/>
  <c r="G661" i="7" s="1"/>
  <c r="O661" i="7" l="1"/>
  <c r="S661" i="7"/>
  <c r="I661" i="7"/>
  <c r="X660" i="7"/>
  <c r="V661" i="7"/>
  <c r="L661" i="7"/>
  <c r="W661" i="7"/>
  <c r="M661" i="7"/>
  <c r="Y660" i="7"/>
  <c r="B662" i="7"/>
  <c r="G662" i="7" s="1"/>
  <c r="A662" i="7"/>
  <c r="O662" i="7" l="1"/>
  <c r="S662" i="7"/>
  <c r="I662" i="7"/>
  <c r="X661" i="7"/>
  <c r="L662" i="7"/>
  <c r="Y661" i="7"/>
  <c r="V662" i="7"/>
  <c r="M662" i="7"/>
  <c r="W662" i="7"/>
  <c r="B663" i="7"/>
  <c r="G663" i="7" s="1"/>
  <c r="A663" i="7"/>
  <c r="S663" i="7" l="1"/>
  <c r="I663" i="7"/>
  <c r="O663" i="7"/>
  <c r="L663" i="7"/>
  <c r="X662" i="7"/>
  <c r="M663" i="7"/>
  <c r="W663" i="7"/>
  <c r="Y662" i="7"/>
  <c r="V663" i="7"/>
  <c r="B664" i="7"/>
  <c r="G664" i="7" s="1"/>
  <c r="A664" i="7"/>
  <c r="O664" i="7" l="1"/>
  <c r="S664" i="7"/>
  <c r="I664" i="7"/>
  <c r="L664" i="7"/>
  <c r="Y663" i="7"/>
  <c r="M664" i="7"/>
  <c r="V664" i="7"/>
  <c r="X663" i="7"/>
  <c r="W664" i="7"/>
  <c r="A665" i="7"/>
  <c r="B665" i="7"/>
  <c r="G665" i="7" s="1"/>
  <c r="O665" i="7" l="1"/>
  <c r="I665" i="7"/>
  <c r="S665" i="7"/>
  <c r="L665" i="7"/>
  <c r="M665" i="7"/>
  <c r="W665" i="7"/>
  <c r="Y664" i="7"/>
  <c r="X664" i="7"/>
  <c r="V665" i="7"/>
  <c r="B666" i="7"/>
  <c r="G666" i="7" s="1"/>
  <c r="A666" i="7"/>
  <c r="O666" i="7" l="1"/>
  <c r="S666" i="7"/>
  <c r="L666" i="7"/>
  <c r="X665" i="7"/>
  <c r="Y665" i="7"/>
  <c r="M666" i="7"/>
  <c r="W666" i="7"/>
  <c r="I666" i="7"/>
  <c r="V666" i="7"/>
  <c r="B667" i="7"/>
  <c r="G667" i="7" s="1"/>
  <c r="A667" i="7"/>
  <c r="L667" i="7" l="1"/>
  <c r="X666" i="7"/>
  <c r="M667" i="7"/>
  <c r="W667" i="7"/>
  <c r="Y666" i="7"/>
  <c r="I667" i="7"/>
  <c r="V667" i="7"/>
  <c r="O667" i="7"/>
  <c r="S667" i="7"/>
  <c r="B668" i="7"/>
  <c r="G668" i="7" s="1"/>
  <c r="A668" i="7"/>
  <c r="L668" i="7" l="1"/>
  <c r="M668" i="7"/>
  <c r="V668" i="7"/>
  <c r="X667" i="7"/>
  <c r="Y667" i="7"/>
  <c r="I668" i="7"/>
  <c r="W668" i="7"/>
  <c r="O668" i="7"/>
  <c r="S668" i="7"/>
  <c r="A669" i="7"/>
  <c r="B669" i="7"/>
  <c r="G669" i="7" s="1"/>
  <c r="L669" i="7" l="1"/>
  <c r="M669" i="7"/>
  <c r="V669" i="7"/>
  <c r="O669" i="7"/>
  <c r="X668" i="7"/>
  <c r="S669" i="7"/>
  <c r="I669" i="7"/>
  <c r="Y668" i="7"/>
  <c r="W669" i="7"/>
  <c r="B670" i="7"/>
  <c r="G670" i="7" s="1"/>
  <c r="A670" i="7"/>
  <c r="L670" i="7" l="1"/>
  <c r="M670" i="7"/>
  <c r="I670" i="7"/>
  <c r="Y669" i="7"/>
  <c r="O670" i="7"/>
  <c r="S670" i="7"/>
  <c r="X669" i="7"/>
  <c r="V670" i="7"/>
  <c r="W670" i="7"/>
  <c r="B671" i="7"/>
  <c r="G671" i="7" s="1"/>
  <c r="A671" i="7"/>
  <c r="L671" i="7" l="1"/>
  <c r="M671" i="7"/>
  <c r="S671" i="7"/>
  <c r="O671" i="7"/>
  <c r="I671" i="7"/>
  <c r="V671" i="7"/>
  <c r="X670" i="7"/>
  <c r="Y670" i="7"/>
  <c r="W671" i="7"/>
  <c r="B672" i="7"/>
  <c r="G672" i="7" s="1"/>
  <c r="A672" i="7"/>
  <c r="L672" i="7" l="1"/>
  <c r="M672" i="7"/>
  <c r="O672" i="7"/>
  <c r="I672" i="7"/>
  <c r="S672" i="7"/>
  <c r="Y671" i="7"/>
  <c r="V672" i="7"/>
  <c r="X671" i="7"/>
  <c r="W672" i="7"/>
  <c r="A673" i="7"/>
  <c r="B673" i="7"/>
  <c r="G673" i="7" s="1"/>
  <c r="L673" i="7" l="1"/>
  <c r="O673" i="7"/>
  <c r="S673" i="7"/>
  <c r="I673" i="7"/>
  <c r="M673" i="7"/>
  <c r="V673" i="7"/>
  <c r="W673" i="7"/>
  <c r="Y672" i="7"/>
  <c r="X672" i="7"/>
  <c r="B674" i="7"/>
  <c r="G674" i="7" s="1"/>
  <c r="A674" i="7"/>
  <c r="L674" i="7" l="1"/>
  <c r="S674" i="7"/>
  <c r="O674" i="7"/>
  <c r="M674" i="7"/>
  <c r="I674" i="7"/>
  <c r="X673" i="7"/>
  <c r="W674" i="7"/>
  <c r="V674" i="7"/>
  <c r="Y673" i="7"/>
  <c r="B675" i="7"/>
  <c r="G675" i="7" s="1"/>
  <c r="A675" i="7"/>
  <c r="L675" i="7" l="1"/>
  <c r="S675" i="7"/>
  <c r="O675" i="7"/>
  <c r="V675" i="7"/>
  <c r="X674" i="7"/>
  <c r="M675" i="7"/>
  <c r="I675" i="7"/>
  <c r="W675" i="7"/>
  <c r="Y674" i="7"/>
  <c r="B676" i="7"/>
  <c r="G676" i="7" s="1"/>
  <c r="A676" i="7"/>
  <c r="S676" i="7" l="1"/>
  <c r="M676" i="7"/>
  <c r="L676" i="7"/>
  <c r="Y675" i="7"/>
  <c r="I676" i="7"/>
  <c r="O676" i="7"/>
  <c r="V676" i="7"/>
  <c r="W676" i="7"/>
  <c r="X675" i="7"/>
  <c r="A677" i="7"/>
  <c r="B677" i="7"/>
  <c r="G677" i="7" s="1"/>
  <c r="S677" i="7" l="1"/>
  <c r="L677" i="7"/>
  <c r="M677" i="7"/>
  <c r="O677" i="7"/>
  <c r="Y676" i="7"/>
  <c r="I677" i="7"/>
  <c r="X676" i="7"/>
  <c r="V677" i="7"/>
  <c r="W677" i="7"/>
  <c r="B678" i="7"/>
  <c r="G678" i="7" s="1"/>
  <c r="A678" i="7"/>
  <c r="S678" i="7" l="1"/>
  <c r="L678" i="7"/>
  <c r="M678" i="7"/>
  <c r="O678" i="7"/>
  <c r="W678" i="7"/>
  <c r="I678" i="7"/>
  <c r="V678" i="7"/>
  <c r="Y677" i="7"/>
  <c r="X677" i="7"/>
  <c r="B679" i="7"/>
  <c r="G679" i="7" s="1"/>
  <c r="A679" i="7"/>
  <c r="S679" i="7" l="1"/>
  <c r="L679" i="7"/>
  <c r="X678" i="7"/>
  <c r="V679" i="7"/>
  <c r="O679" i="7"/>
  <c r="Y678" i="7"/>
  <c r="M679" i="7"/>
  <c r="W679" i="7"/>
  <c r="I679" i="7"/>
  <c r="B680" i="7"/>
  <c r="G680" i="7" s="1"/>
  <c r="A680" i="7"/>
  <c r="X679" i="7" l="1"/>
  <c r="M680" i="7"/>
  <c r="O680" i="7"/>
  <c r="S680" i="7"/>
  <c r="W680" i="7"/>
  <c r="I680" i="7"/>
  <c r="L680" i="7"/>
  <c r="V680" i="7"/>
  <c r="Y679" i="7"/>
  <c r="A681" i="7"/>
  <c r="B681" i="7"/>
  <c r="G681" i="7" s="1"/>
  <c r="L681" i="7" l="1"/>
  <c r="O681" i="7"/>
  <c r="S681" i="7"/>
  <c r="Y680" i="7"/>
  <c r="X680" i="7"/>
  <c r="V681" i="7"/>
  <c r="M681" i="7"/>
  <c r="W681" i="7"/>
  <c r="I681" i="7"/>
  <c r="B682" i="7"/>
  <c r="G682" i="7" s="1"/>
  <c r="A682" i="7"/>
  <c r="S682" i="7" l="1"/>
  <c r="O682" i="7"/>
  <c r="I682" i="7"/>
  <c r="V682" i="7"/>
  <c r="M682" i="7"/>
  <c r="X681" i="7"/>
  <c r="Y681" i="7"/>
  <c r="W682" i="7"/>
  <c r="L682" i="7"/>
  <c r="B683" i="7"/>
  <c r="G683" i="7" s="1"/>
  <c r="A683" i="7"/>
  <c r="S683" i="7" l="1"/>
  <c r="M683" i="7"/>
  <c r="O683" i="7"/>
  <c r="L683" i="7"/>
  <c r="I683" i="7"/>
  <c r="Y682" i="7"/>
  <c r="W683" i="7"/>
  <c r="X682" i="7"/>
  <c r="V683" i="7"/>
  <c r="B684" i="7"/>
  <c r="G684" i="7" s="1"/>
  <c r="A684" i="7"/>
  <c r="O684" i="7" l="1"/>
  <c r="L684" i="7"/>
  <c r="S684" i="7"/>
  <c r="Y683" i="7"/>
  <c r="V684" i="7"/>
  <c r="W684" i="7"/>
  <c r="M684" i="7"/>
  <c r="X683" i="7"/>
  <c r="I684" i="7"/>
  <c r="A685" i="7"/>
  <c r="B685" i="7"/>
  <c r="G685" i="7" s="1"/>
  <c r="S685" i="7" l="1"/>
  <c r="W685" i="7"/>
  <c r="V685" i="7"/>
  <c r="M685" i="7"/>
  <c r="X684" i="7"/>
  <c r="I685" i="7"/>
  <c r="Y684" i="7"/>
  <c r="L685" i="7"/>
  <c r="O685" i="7"/>
  <c r="B686" i="7"/>
  <c r="G686" i="7" s="1"/>
  <c r="A686" i="7"/>
  <c r="V686" i="7" l="1"/>
  <c r="W686" i="7"/>
  <c r="X685" i="7"/>
  <c r="M686" i="7"/>
  <c r="I686" i="7"/>
  <c r="L686" i="7"/>
  <c r="S686" i="7"/>
  <c r="Y685" i="7"/>
  <c r="O686" i="7"/>
  <c r="B687" i="7"/>
  <c r="G687" i="7" s="1"/>
  <c r="A687" i="7"/>
  <c r="X686" i="7" l="1"/>
  <c r="M687" i="7"/>
  <c r="I687" i="7"/>
  <c r="V687" i="7"/>
  <c r="L687" i="7"/>
  <c r="W687" i="7"/>
  <c r="O687" i="7"/>
  <c r="S687" i="7"/>
  <c r="Y686" i="7"/>
  <c r="B688" i="7"/>
  <c r="G688" i="7" s="1"/>
  <c r="A688" i="7"/>
  <c r="O688" i="7" l="1"/>
  <c r="L688" i="7"/>
  <c r="M688" i="7"/>
  <c r="I688" i="7"/>
  <c r="W688" i="7"/>
  <c r="X687" i="7"/>
  <c r="V688" i="7"/>
  <c r="Y687" i="7"/>
  <c r="S688" i="7"/>
  <c r="A689" i="7"/>
  <c r="B689" i="7"/>
  <c r="G689" i="7" s="1"/>
  <c r="O689" i="7" l="1"/>
  <c r="L689" i="7"/>
  <c r="S689" i="7"/>
  <c r="X688" i="7"/>
  <c r="W689" i="7"/>
  <c r="I689" i="7"/>
  <c r="M689" i="7"/>
  <c r="V689" i="7"/>
  <c r="Y688" i="7"/>
  <c r="B690" i="7"/>
  <c r="G690" i="7" s="1"/>
  <c r="A690" i="7"/>
  <c r="O690" i="7" l="1"/>
  <c r="L690" i="7"/>
  <c r="Y689" i="7"/>
  <c r="S690" i="7"/>
  <c r="X689" i="7"/>
  <c r="I690" i="7"/>
  <c r="V690" i="7"/>
  <c r="M690" i="7"/>
  <c r="W690" i="7"/>
  <c r="B691" i="7"/>
  <c r="G691" i="7" s="1"/>
  <c r="A691" i="7"/>
  <c r="O691" i="7" l="1"/>
  <c r="M691" i="7"/>
  <c r="S691" i="7"/>
  <c r="I691" i="7"/>
  <c r="V691" i="7"/>
  <c r="L691" i="7"/>
  <c r="X690" i="7"/>
  <c r="W691" i="7"/>
  <c r="Y690" i="7"/>
  <c r="B692" i="7"/>
  <c r="G692" i="7" s="1"/>
  <c r="A692" i="7"/>
  <c r="O692" i="7" l="1"/>
  <c r="L692" i="7"/>
  <c r="I692" i="7"/>
  <c r="S692" i="7"/>
  <c r="M692" i="7"/>
  <c r="Y691" i="7"/>
  <c r="W692" i="7"/>
  <c r="V692" i="7"/>
  <c r="X691" i="7"/>
  <c r="A693" i="7"/>
  <c r="B693" i="7"/>
  <c r="G693" i="7" s="1"/>
  <c r="O693" i="7" l="1"/>
  <c r="L693" i="7"/>
  <c r="S693" i="7"/>
  <c r="M693" i="7"/>
  <c r="X692" i="7"/>
  <c r="W693" i="7"/>
  <c r="V693" i="7"/>
  <c r="I693" i="7"/>
  <c r="Y692" i="7"/>
  <c r="B694" i="7"/>
  <c r="G694" i="7" s="1"/>
  <c r="A694" i="7"/>
  <c r="O694" i="7" l="1"/>
  <c r="L694" i="7"/>
  <c r="M694" i="7"/>
  <c r="S694" i="7"/>
  <c r="I694" i="7"/>
  <c r="V694" i="7"/>
  <c r="Y693" i="7"/>
  <c r="X693" i="7"/>
  <c r="W694" i="7"/>
  <c r="B695" i="7"/>
  <c r="G695" i="7" s="1"/>
  <c r="A695" i="7"/>
  <c r="O695" i="7" l="1"/>
  <c r="L695" i="7"/>
  <c r="M695" i="7"/>
  <c r="S695" i="7"/>
  <c r="I695" i="7"/>
  <c r="V695" i="7"/>
  <c r="Y694" i="7"/>
  <c r="X694" i="7"/>
  <c r="W695" i="7"/>
  <c r="B696" i="7"/>
  <c r="G696" i="7" s="1"/>
  <c r="A696" i="7"/>
  <c r="L696" i="7" l="1"/>
  <c r="M696" i="7"/>
  <c r="S696" i="7"/>
  <c r="I696" i="7"/>
  <c r="O696" i="7"/>
  <c r="W696" i="7"/>
  <c r="Y695" i="7"/>
  <c r="V696" i="7"/>
  <c r="X695" i="7"/>
  <c r="A697" i="7"/>
  <c r="B697" i="7"/>
  <c r="G697" i="7" s="1"/>
  <c r="L697" i="7" l="1"/>
  <c r="M697" i="7"/>
  <c r="O697" i="7"/>
  <c r="S697" i="7"/>
  <c r="W697" i="7"/>
  <c r="X696" i="7"/>
  <c r="V697" i="7"/>
  <c r="I697" i="7"/>
  <c r="Y696" i="7"/>
  <c r="B698" i="7"/>
  <c r="G698" i="7" s="1"/>
  <c r="A698" i="7"/>
  <c r="L698" i="7" l="1"/>
  <c r="M698" i="7"/>
  <c r="I698" i="7"/>
  <c r="X697" i="7"/>
  <c r="W698" i="7"/>
  <c r="O698" i="7"/>
  <c r="Y697" i="7"/>
  <c r="V698" i="7"/>
  <c r="S698" i="7"/>
  <c r="B699" i="7"/>
  <c r="G699" i="7" s="1"/>
  <c r="A699" i="7"/>
  <c r="L699" i="7" l="1"/>
  <c r="O699" i="7"/>
  <c r="S699" i="7"/>
  <c r="V699" i="7"/>
  <c r="Y698" i="7"/>
  <c r="W699" i="7"/>
  <c r="X698" i="7"/>
  <c r="M699" i="7"/>
  <c r="I699" i="7"/>
  <c r="B700" i="7"/>
  <c r="G700" i="7" s="1"/>
  <c r="A700" i="7"/>
  <c r="O700" i="7" l="1"/>
  <c r="M700" i="7"/>
  <c r="S700" i="7"/>
  <c r="I700" i="7"/>
  <c r="X699" i="7"/>
  <c r="L700" i="7"/>
  <c r="V700" i="7"/>
  <c r="Y699" i="7"/>
  <c r="W700" i="7"/>
  <c r="A701" i="7"/>
  <c r="B701" i="7"/>
  <c r="G701" i="7" s="1"/>
  <c r="L701" i="7" l="1"/>
  <c r="M701" i="7"/>
  <c r="S701" i="7"/>
  <c r="O701" i="7"/>
  <c r="V701" i="7"/>
  <c r="W701" i="7"/>
  <c r="X700" i="7"/>
  <c r="I701" i="7"/>
  <c r="Y700" i="7"/>
  <c r="B702" i="7"/>
  <c r="G702" i="7" s="1"/>
  <c r="A702" i="7"/>
  <c r="L702" i="7" l="1"/>
  <c r="M702" i="7"/>
  <c r="I702" i="7"/>
  <c r="W702" i="7"/>
  <c r="V702" i="7"/>
  <c r="X701" i="7"/>
  <c r="Y701" i="7"/>
  <c r="O702" i="7"/>
  <c r="S702" i="7"/>
  <c r="B703" i="7"/>
  <c r="G703" i="7" s="1"/>
  <c r="A703" i="7"/>
  <c r="L703" i="7" l="1"/>
  <c r="M703" i="7"/>
  <c r="W703" i="7"/>
  <c r="I703" i="7"/>
  <c r="O703" i="7"/>
  <c r="X702" i="7"/>
  <c r="V703" i="7"/>
  <c r="Y702" i="7"/>
  <c r="S703" i="7"/>
  <c r="B704" i="7"/>
  <c r="G704" i="7" s="1"/>
  <c r="A704" i="7"/>
  <c r="L704" i="7" l="1"/>
  <c r="V704" i="7"/>
  <c r="O704" i="7"/>
  <c r="M704" i="7"/>
  <c r="W704" i="7"/>
  <c r="X703" i="7"/>
  <c r="I704" i="7"/>
  <c r="Y703" i="7"/>
  <c r="S704" i="7"/>
  <c r="A705" i="7"/>
  <c r="B705" i="7"/>
  <c r="G705" i="7" s="1"/>
  <c r="L705" i="7" l="1"/>
  <c r="X704" i="7"/>
  <c r="O705" i="7"/>
  <c r="M705" i="7"/>
  <c r="W705" i="7"/>
  <c r="V705" i="7"/>
  <c r="I705" i="7"/>
  <c r="Y704" i="7"/>
  <c r="S705" i="7"/>
  <c r="B706" i="7"/>
  <c r="G706" i="7" s="1"/>
  <c r="A706" i="7"/>
  <c r="L706" i="7" l="1"/>
  <c r="V706" i="7"/>
  <c r="S706" i="7"/>
  <c r="M706" i="7"/>
  <c r="X705" i="7"/>
  <c r="W706" i="7"/>
  <c r="I706" i="7"/>
  <c r="O706" i="7"/>
  <c r="Y705" i="7"/>
  <c r="B707" i="7"/>
  <c r="G707" i="7" s="1"/>
  <c r="A707" i="7"/>
  <c r="V707" i="7" l="1"/>
  <c r="W707" i="7"/>
  <c r="M707" i="7"/>
  <c r="L707" i="7"/>
  <c r="X706" i="7"/>
  <c r="Y706" i="7"/>
  <c r="O707" i="7"/>
  <c r="I707" i="7"/>
  <c r="S707" i="7"/>
  <c r="B708" i="7"/>
  <c r="G708" i="7" s="1"/>
  <c r="A708" i="7"/>
  <c r="I708" i="7" l="1"/>
  <c r="V708" i="7"/>
  <c r="W708" i="7"/>
  <c r="X707" i="7"/>
  <c r="M708" i="7"/>
  <c r="L708" i="7"/>
  <c r="S708" i="7"/>
  <c r="Y707" i="7"/>
  <c r="O708" i="7"/>
  <c r="A709" i="7"/>
  <c r="B709" i="7"/>
  <c r="G709" i="7" s="1"/>
  <c r="S709" i="7" l="1"/>
  <c r="I709" i="7"/>
  <c r="M709" i="7"/>
  <c r="V709" i="7"/>
  <c r="X708" i="7"/>
  <c r="W709" i="7"/>
  <c r="L709" i="7"/>
  <c r="Y708" i="7"/>
  <c r="O709" i="7"/>
  <c r="B710" i="7"/>
  <c r="G710" i="7" s="1"/>
  <c r="A710" i="7"/>
  <c r="S710" i="7" l="1"/>
  <c r="I710" i="7"/>
  <c r="L710" i="7"/>
  <c r="W710" i="7"/>
  <c r="M710" i="7"/>
  <c r="Y709" i="7"/>
  <c r="V710" i="7"/>
  <c r="X709" i="7"/>
  <c r="O710" i="7"/>
  <c r="B711" i="7"/>
  <c r="G711" i="7" s="1"/>
  <c r="A711" i="7"/>
  <c r="S711" i="7" l="1"/>
  <c r="I711" i="7"/>
  <c r="L711" i="7"/>
  <c r="O711" i="7"/>
  <c r="V711" i="7"/>
  <c r="W711" i="7"/>
  <c r="Y710" i="7"/>
  <c r="X710" i="7"/>
  <c r="M711" i="7"/>
  <c r="B712" i="7"/>
  <c r="G712" i="7" s="1"/>
  <c r="A712" i="7"/>
  <c r="S712" i="7" l="1"/>
  <c r="I712" i="7"/>
  <c r="O712" i="7"/>
  <c r="L712" i="7"/>
  <c r="X711" i="7"/>
  <c r="V712" i="7"/>
  <c r="M712" i="7"/>
  <c r="Y711" i="7"/>
  <c r="W712" i="7"/>
  <c r="A713" i="7"/>
  <c r="B713" i="7"/>
  <c r="G713" i="7" s="1"/>
  <c r="S713" i="7" l="1"/>
  <c r="I713" i="7"/>
  <c r="O713" i="7"/>
  <c r="L713" i="7"/>
  <c r="M713" i="7"/>
  <c r="V713" i="7"/>
  <c r="Y712" i="7"/>
  <c r="X712" i="7"/>
  <c r="W713" i="7"/>
  <c r="B714" i="7"/>
  <c r="G714" i="7" s="1"/>
  <c r="A714" i="7"/>
  <c r="S714" i="7" l="1"/>
  <c r="I714" i="7"/>
  <c r="O714" i="7"/>
  <c r="L714" i="7"/>
  <c r="M714" i="7"/>
  <c r="V714" i="7"/>
  <c r="X713" i="7"/>
  <c r="W714" i="7"/>
  <c r="Y713" i="7"/>
  <c r="B715" i="7"/>
  <c r="G715" i="7" s="1"/>
  <c r="A715" i="7"/>
  <c r="S715" i="7" l="1"/>
  <c r="O715" i="7"/>
  <c r="L715" i="7"/>
  <c r="M715" i="7"/>
  <c r="I715" i="7"/>
  <c r="W715" i="7"/>
  <c r="Y714" i="7"/>
  <c r="V715" i="7"/>
  <c r="X714" i="7"/>
  <c r="B716" i="7"/>
  <c r="G716" i="7" s="1"/>
  <c r="A716" i="7"/>
  <c r="S716" i="7" l="1"/>
  <c r="L716" i="7"/>
  <c r="M716" i="7"/>
  <c r="O716" i="7"/>
  <c r="I716" i="7"/>
  <c r="V716" i="7"/>
  <c r="X715" i="7"/>
  <c r="W716" i="7"/>
  <c r="Y715" i="7"/>
  <c r="A717" i="7"/>
  <c r="B717" i="7"/>
  <c r="G717" i="7" s="1"/>
  <c r="S717" i="7" l="1"/>
  <c r="L717" i="7"/>
  <c r="M717" i="7"/>
  <c r="X716" i="7"/>
  <c r="O717" i="7"/>
  <c r="Y716" i="7"/>
  <c r="I717" i="7"/>
  <c r="W717" i="7"/>
  <c r="V717" i="7"/>
  <c r="B718" i="7"/>
  <c r="G718" i="7" s="1"/>
  <c r="A718" i="7"/>
  <c r="S718" i="7" l="1"/>
  <c r="L718" i="7"/>
  <c r="X717" i="7"/>
  <c r="M718" i="7"/>
  <c r="O718" i="7"/>
  <c r="Y717" i="7"/>
  <c r="I718" i="7"/>
  <c r="V718" i="7"/>
  <c r="W718" i="7"/>
  <c r="B719" i="7"/>
  <c r="G719" i="7" s="1"/>
  <c r="A719" i="7"/>
  <c r="S719" i="7" l="1"/>
  <c r="L719" i="7"/>
  <c r="V719" i="7"/>
  <c r="M719" i="7"/>
  <c r="O719" i="7"/>
  <c r="I719" i="7"/>
  <c r="X718" i="7"/>
  <c r="W719" i="7"/>
  <c r="Y718" i="7"/>
  <c r="B720" i="7"/>
  <c r="G720" i="7" s="1"/>
  <c r="A720" i="7"/>
  <c r="S720" i="7" l="1"/>
  <c r="L720" i="7"/>
  <c r="M720" i="7"/>
  <c r="O720" i="7"/>
  <c r="I720" i="7"/>
  <c r="Y719" i="7"/>
  <c r="W720" i="7"/>
  <c r="X719" i="7"/>
  <c r="V720" i="7"/>
  <c r="A721" i="7"/>
  <c r="B721" i="7"/>
  <c r="G721" i="7" s="1"/>
  <c r="L721" i="7" l="1"/>
  <c r="M721" i="7"/>
  <c r="O721" i="7"/>
  <c r="S721" i="7"/>
  <c r="V721" i="7"/>
  <c r="Y720" i="7"/>
  <c r="W721" i="7"/>
  <c r="X720" i="7"/>
  <c r="I721" i="7"/>
  <c r="B722" i="7"/>
  <c r="G722" i="7" s="1"/>
  <c r="A722" i="7"/>
  <c r="L722" i="7" l="1"/>
  <c r="M722" i="7"/>
  <c r="O722" i="7"/>
  <c r="I722" i="7"/>
  <c r="Y721" i="7"/>
  <c r="S722" i="7"/>
  <c r="W722" i="7"/>
  <c r="V722" i="7"/>
  <c r="X721" i="7"/>
  <c r="B723" i="7"/>
  <c r="G723" i="7" s="1"/>
  <c r="A723" i="7"/>
  <c r="L723" i="7" l="1"/>
  <c r="O723" i="7"/>
  <c r="S723" i="7"/>
  <c r="V723" i="7"/>
  <c r="Y722" i="7"/>
  <c r="M723" i="7"/>
  <c r="I723" i="7"/>
  <c r="W723" i="7"/>
  <c r="X722" i="7"/>
  <c r="B724" i="7"/>
  <c r="G724" i="7" s="1"/>
  <c r="A724" i="7"/>
  <c r="L724" i="7" l="1"/>
  <c r="O724" i="7"/>
  <c r="W724" i="7"/>
  <c r="S724" i="7"/>
  <c r="M724" i="7"/>
  <c r="Y723" i="7"/>
  <c r="I724" i="7"/>
  <c r="X723" i="7"/>
  <c r="V724" i="7"/>
  <c r="A725" i="7"/>
  <c r="B725" i="7"/>
  <c r="G725" i="7" s="1"/>
  <c r="L725" i="7" l="1"/>
  <c r="S725" i="7"/>
  <c r="O725" i="7"/>
  <c r="I725" i="7"/>
  <c r="X724" i="7"/>
  <c r="M725" i="7"/>
  <c r="V725" i="7"/>
  <c r="W725" i="7"/>
  <c r="Y724" i="7"/>
  <c r="B726" i="7"/>
  <c r="G726" i="7" s="1"/>
  <c r="A726" i="7"/>
  <c r="O726" i="7" l="1"/>
  <c r="S726" i="7"/>
  <c r="I726" i="7"/>
  <c r="M726" i="7"/>
  <c r="L726" i="7"/>
  <c r="Y725" i="7"/>
  <c r="X725" i="7"/>
  <c r="V726" i="7"/>
  <c r="W726" i="7"/>
  <c r="B727" i="7"/>
  <c r="G727" i="7" s="1"/>
  <c r="A727" i="7"/>
  <c r="S727" i="7" l="1"/>
  <c r="I727" i="7"/>
  <c r="L727" i="7"/>
  <c r="O727" i="7"/>
  <c r="M727" i="7"/>
  <c r="V727" i="7"/>
  <c r="W727" i="7"/>
  <c r="Y726" i="7"/>
  <c r="X726" i="7"/>
  <c r="B728" i="7"/>
  <c r="G728" i="7" s="1"/>
  <c r="A728" i="7"/>
  <c r="S728" i="7" l="1"/>
  <c r="L728" i="7"/>
  <c r="O728" i="7"/>
  <c r="M728" i="7"/>
  <c r="V728" i="7"/>
  <c r="X727" i="7"/>
  <c r="I728" i="7"/>
  <c r="Y727" i="7"/>
  <c r="W728" i="7"/>
  <c r="A729" i="7"/>
  <c r="B729" i="7"/>
  <c r="G729" i="7" s="1"/>
  <c r="L729" i="7" l="1"/>
  <c r="S729" i="7"/>
  <c r="M729" i="7"/>
  <c r="Y728" i="7"/>
  <c r="I729" i="7"/>
  <c r="O729" i="7"/>
  <c r="X728" i="7"/>
  <c r="V729" i="7"/>
  <c r="W729" i="7"/>
  <c r="B730" i="7"/>
  <c r="G730" i="7" s="1"/>
  <c r="A730" i="7"/>
  <c r="L730" i="7" l="1"/>
  <c r="S730" i="7"/>
  <c r="O730" i="7"/>
  <c r="I730" i="7"/>
  <c r="Y729" i="7"/>
  <c r="W730" i="7"/>
  <c r="X729" i="7"/>
  <c r="M730" i="7"/>
  <c r="V730" i="7"/>
  <c r="B731" i="7"/>
  <c r="G731" i="7" s="1"/>
  <c r="A731" i="7"/>
  <c r="L731" i="7" l="1"/>
  <c r="S731" i="7"/>
  <c r="I731" i="7"/>
  <c r="O731" i="7"/>
  <c r="M731" i="7"/>
  <c r="V731" i="7"/>
  <c r="Y730" i="7"/>
  <c r="X730" i="7"/>
  <c r="W731" i="7"/>
  <c r="B732" i="7"/>
  <c r="G732" i="7" s="1"/>
  <c r="A732" i="7"/>
  <c r="L732" i="7" l="1"/>
  <c r="O732" i="7"/>
  <c r="S732" i="7"/>
  <c r="M732" i="7"/>
  <c r="Y731" i="7"/>
  <c r="I732" i="7"/>
  <c r="X731" i="7"/>
  <c r="V732" i="7"/>
  <c r="W732" i="7"/>
  <c r="B733" i="7"/>
  <c r="G733" i="7" s="1"/>
  <c r="A733" i="7"/>
  <c r="L733" i="7" l="1"/>
  <c r="O733" i="7"/>
  <c r="M733" i="7"/>
  <c r="S733" i="7"/>
  <c r="I733" i="7"/>
  <c r="Y732" i="7"/>
  <c r="W733" i="7"/>
  <c r="V733" i="7"/>
  <c r="X732" i="7"/>
  <c r="B734" i="7"/>
  <c r="G734" i="7" s="1"/>
  <c r="A734" i="7"/>
  <c r="L734" i="7" l="1"/>
  <c r="O734" i="7"/>
  <c r="V734" i="7"/>
  <c r="S734" i="7"/>
  <c r="I734" i="7"/>
  <c r="W734" i="7"/>
  <c r="Y733" i="7"/>
  <c r="X733" i="7"/>
  <c r="M734" i="7"/>
  <c r="A735" i="7"/>
  <c r="B735" i="7"/>
  <c r="G735" i="7" s="1"/>
  <c r="O735" i="7" l="1"/>
  <c r="X734" i="7"/>
  <c r="M735" i="7"/>
  <c r="I735" i="7"/>
  <c r="S735" i="7"/>
  <c r="V735" i="7"/>
  <c r="L735" i="7"/>
  <c r="Y734" i="7"/>
  <c r="W735" i="7"/>
  <c r="A736" i="7"/>
  <c r="B736" i="7"/>
  <c r="G736" i="7" s="1"/>
  <c r="S736" i="7" l="1"/>
  <c r="L736" i="7"/>
  <c r="O736" i="7"/>
  <c r="I736" i="7"/>
  <c r="M736" i="7"/>
  <c r="X735" i="7"/>
  <c r="W736" i="7"/>
  <c r="Y735" i="7"/>
  <c r="V736" i="7"/>
  <c r="B737" i="7"/>
  <c r="G737" i="7" s="1"/>
  <c r="A737" i="7"/>
  <c r="O737" i="7" l="1"/>
  <c r="S737" i="7"/>
  <c r="L737" i="7"/>
  <c r="X736" i="7"/>
  <c r="V737" i="7"/>
  <c r="W737" i="7"/>
  <c r="Y736" i="7"/>
  <c r="I737" i="7"/>
  <c r="M737" i="7"/>
  <c r="B738" i="7"/>
  <c r="G738" i="7" s="1"/>
  <c r="A738" i="7"/>
  <c r="L738" i="7" l="1"/>
  <c r="V738" i="7"/>
  <c r="I738" i="7"/>
  <c r="X737" i="7"/>
  <c r="S738" i="7"/>
  <c r="O738" i="7"/>
  <c r="Y737" i="7"/>
  <c r="W738" i="7"/>
  <c r="M738" i="7"/>
  <c r="A739" i="7"/>
  <c r="B739" i="7"/>
  <c r="G739" i="7" s="1"/>
  <c r="L739" i="7" l="1"/>
  <c r="V739" i="7"/>
  <c r="I739" i="7"/>
  <c r="S739" i="7"/>
  <c r="O739" i="7"/>
  <c r="X738" i="7"/>
  <c r="M739" i="7"/>
  <c r="Y738" i="7"/>
  <c r="W739" i="7"/>
  <c r="B740" i="7"/>
  <c r="G740" i="7" s="1"/>
  <c r="A740" i="7"/>
  <c r="L740" i="7" l="1"/>
  <c r="I740" i="7"/>
  <c r="O740" i="7"/>
  <c r="S740" i="7"/>
  <c r="M740" i="7"/>
  <c r="Y739" i="7"/>
  <c r="W740" i="7"/>
  <c r="X739" i="7"/>
  <c r="V740" i="7"/>
  <c r="B741" i="7"/>
  <c r="G741" i="7" s="1"/>
  <c r="A741" i="7"/>
  <c r="L741" i="7" l="1"/>
  <c r="O741" i="7"/>
  <c r="S741" i="7"/>
  <c r="X740" i="7"/>
  <c r="W741" i="7"/>
  <c r="I741" i="7"/>
  <c r="Y740" i="7"/>
  <c r="M741" i="7"/>
  <c r="V741" i="7"/>
  <c r="B742" i="7"/>
  <c r="G742" i="7" s="1"/>
  <c r="A742" i="7"/>
  <c r="S742" i="7" l="1"/>
  <c r="V742" i="7"/>
  <c r="X741" i="7"/>
  <c r="O742" i="7"/>
  <c r="W742" i="7"/>
  <c r="L742" i="7"/>
  <c r="M742" i="7"/>
  <c r="I742" i="7"/>
  <c r="Y741" i="7"/>
  <c r="A743" i="7"/>
  <c r="B743" i="7"/>
  <c r="G743" i="7" s="1"/>
  <c r="V743" i="7" l="1"/>
  <c r="I743" i="7"/>
  <c r="L743" i="7"/>
  <c r="O743" i="7"/>
  <c r="W743" i="7"/>
  <c r="X742" i="7"/>
  <c r="M743" i="7"/>
  <c r="S743" i="7"/>
  <c r="Y742" i="7"/>
  <c r="A744" i="7"/>
  <c r="B744" i="7"/>
  <c r="G744" i="7" s="1"/>
  <c r="V744" i="7" l="1"/>
  <c r="I744" i="7"/>
  <c r="S744" i="7"/>
  <c r="O744" i="7"/>
  <c r="X743" i="7"/>
  <c r="Y743" i="7"/>
  <c r="M744" i="7"/>
  <c r="W744" i="7"/>
  <c r="L744" i="7"/>
  <c r="B745" i="7"/>
  <c r="G745" i="7" s="1"/>
  <c r="A745" i="7"/>
  <c r="V745" i="7" l="1"/>
  <c r="M745" i="7"/>
  <c r="O745" i="7"/>
  <c r="I745" i="7"/>
  <c r="S745" i="7"/>
  <c r="L745" i="7"/>
  <c r="W745" i="7"/>
  <c r="Y744" i="7"/>
  <c r="X744" i="7"/>
  <c r="B746" i="7"/>
  <c r="G746" i="7" s="1"/>
  <c r="A746" i="7"/>
  <c r="M746" i="7" l="1"/>
  <c r="L746" i="7"/>
  <c r="O746" i="7"/>
  <c r="S746" i="7"/>
  <c r="I746" i="7"/>
  <c r="Y745" i="7"/>
  <c r="X745" i="7"/>
  <c r="V746" i="7"/>
  <c r="W746" i="7"/>
  <c r="A747" i="7"/>
  <c r="B747" i="7"/>
  <c r="G747" i="7" s="1"/>
  <c r="L747" i="7" l="1"/>
  <c r="O747" i="7"/>
  <c r="S747" i="7"/>
  <c r="I747" i="7"/>
  <c r="V747" i="7"/>
  <c r="M747" i="7"/>
  <c r="X746" i="7"/>
  <c r="W747" i="7"/>
  <c r="Y746" i="7"/>
  <c r="B748" i="7"/>
  <c r="G748" i="7" s="1"/>
  <c r="A748" i="7"/>
  <c r="L748" i="7" l="1"/>
  <c r="S748" i="7"/>
  <c r="O748" i="7"/>
  <c r="I748" i="7"/>
  <c r="V748" i="7"/>
  <c r="M748" i="7"/>
  <c r="X747" i="7"/>
  <c r="W748" i="7"/>
  <c r="Y747" i="7"/>
  <c r="B749" i="7"/>
  <c r="G749" i="7" s="1"/>
  <c r="A749" i="7"/>
  <c r="L749" i="7" l="1"/>
  <c r="S749" i="7"/>
  <c r="I749" i="7"/>
  <c r="O749" i="7"/>
  <c r="Y748" i="7"/>
  <c r="M749" i="7"/>
  <c r="V749" i="7"/>
  <c r="X748" i="7"/>
  <c r="W749" i="7"/>
  <c r="B750" i="7"/>
  <c r="G750" i="7" s="1"/>
  <c r="A750" i="7"/>
  <c r="L750" i="7" l="1"/>
  <c r="S750" i="7"/>
  <c r="I750" i="7"/>
  <c r="O750" i="7"/>
  <c r="M750" i="7"/>
  <c r="W750" i="7"/>
  <c r="Y749" i="7"/>
  <c r="V750" i="7"/>
  <c r="X749" i="7"/>
  <c r="A751" i="7"/>
  <c r="B751" i="7"/>
  <c r="G751" i="7" s="1"/>
  <c r="L751" i="7" l="1"/>
  <c r="S751" i="7"/>
  <c r="O751" i="7"/>
  <c r="X750" i="7"/>
  <c r="Y750" i="7"/>
  <c r="I751" i="7"/>
  <c r="W751" i="7"/>
  <c r="M751" i="7"/>
  <c r="V751" i="7"/>
  <c r="A752" i="7"/>
  <c r="B752" i="7"/>
  <c r="G752" i="7" s="1"/>
  <c r="L752" i="7" l="1"/>
  <c r="S752" i="7"/>
  <c r="I752" i="7"/>
  <c r="O752" i="7"/>
  <c r="X751" i="7"/>
  <c r="V752" i="7"/>
  <c r="Y751" i="7"/>
  <c r="W752" i="7"/>
  <c r="M752" i="7"/>
  <c r="B753" i="7"/>
  <c r="G753" i="7" s="1"/>
  <c r="A753" i="7"/>
  <c r="S753" i="7" l="1"/>
  <c r="I753" i="7"/>
  <c r="O753" i="7"/>
  <c r="M753" i="7"/>
  <c r="X752" i="7"/>
  <c r="Y752" i="7"/>
  <c r="V753" i="7"/>
  <c r="W753" i="7"/>
  <c r="L753" i="7"/>
  <c r="B754" i="7"/>
  <c r="G754" i="7" s="1"/>
  <c r="A754" i="7"/>
  <c r="S754" i="7" l="1"/>
  <c r="O754" i="7"/>
  <c r="I754" i="7"/>
  <c r="X753" i="7"/>
  <c r="L754" i="7"/>
  <c r="M754" i="7"/>
  <c r="Y753" i="7"/>
  <c r="W754" i="7"/>
  <c r="V754" i="7"/>
  <c r="A755" i="7"/>
  <c r="B755" i="7"/>
  <c r="G755" i="7" s="1"/>
  <c r="S755" i="7" l="1"/>
  <c r="O755" i="7"/>
  <c r="L755" i="7"/>
  <c r="X754" i="7"/>
  <c r="Y754" i="7"/>
  <c r="M755" i="7"/>
  <c r="I755" i="7"/>
  <c r="W755" i="7"/>
  <c r="V755" i="7"/>
  <c r="B756" i="7"/>
  <c r="G756" i="7" s="1"/>
  <c r="A756" i="7"/>
  <c r="O756" i="7" l="1"/>
  <c r="L756" i="7"/>
  <c r="S756" i="7"/>
  <c r="Y755" i="7"/>
  <c r="M756" i="7"/>
  <c r="W756" i="7"/>
  <c r="X755" i="7"/>
  <c r="I756" i="7"/>
  <c r="V756" i="7"/>
  <c r="B757" i="7"/>
  <c r="G757" i="7" s="1"/>
  <c r="A757" i="7"/>
  <c r="O757" i="7" l="1"/>
  <c r="L757" i="7"/>
  <c r="Y756" i="7"/>
  <c r="X756" i="7"/>
  <c r="M757" i="7"/>
  <c r="V757" i="7"/>
  <c r="W757" i="7"/>
  <c r="I757" i="7"/>
  <c r="S757" i="7"/>
  <c r="B758" i="7"/>
  <c r="G758" i="7" s="1"/>
  <c r="A758" i="7"/>
  <c r="O758" i="7" l="1"/>
  <c r="L758" i="7"/>
  <c r="M758" i="7"/>
  <c r="I758" i="7"/>
  <c r="W758" i="7"/>
  <c r="Y757" i="7"/>
  <c r="S758" i="7"/>
  <c r="V758" i="7"/>
  <c r="X757" i="7"/>
  <c r="A759" i="7"/>
  <c r="B759" i="7"/>
  <c r="G759" i="7" s="1"/>
  <c r="O759" i="7" l="1"/>
  <c r="L759" i="7"/>
  <c r="S759" i="7"/>
  <c r="W759" i="7"/>
  <c r="V759" i="7"/>
  <c r="Y758" i="7"/>
  <c r="I759" i="7"/>
  <c r="X758" i="7"/>
  <c r="M759" i="7"/>
  <c r="B760" i="7"/>
  <c r="G760" i="7" s="1"/>
  <c r="A760" i="7"/>
  <c r="L760" i="7" l="1"/>
  <c r="S760" i="7"/>
  <c r="V760" i="7"/>
  <c r="X759" i="7"/>
  <c r="M760" i="7"/>
  <c r="W760" i="7"/>
  <c r="I760" i="7"/>
  <c r="Y759" i="7"/>
  <c r="O760" i="7"/>
  <c r="B761" i="7"/>
  <c r="G761" i="7" s="1"/>
  <c r="A761" i="7"/>
  <c r="I761" i="7" l="1"/>
  <c r="M761" i="7"/>
  <c r="L761" i="7"/>
  <c r="W761" i="7"/>
  <c r="X760" i="7"/>
  <c r="S761" i="7"/>
  <c r="V761" i="7"/>
  <c r="Y760" i="7"/>
  <c r="O761" i="7"/>
  <c r="B762" i="7"/>
  <c r="G762" i="7" s="1"/>
  <c r="A762" i="7"/>
  <c r="O762" i="7" l="1"/>
  <c r="I762" i="7"/>
  <c r="S762" i="7"/>
  <c r="L762" i="7"/>
  <c r="W762" i="7"/>
  <c r="V762" i="7"/>
  <c r="X761" i="7"/>
  <c r="M762" i="7"/>
  <c r="Y761" i="7"/>
  <c r="A763" i="7"/>
  <c r="B763" i="7"/>
  <c r="G763" i="7" s="1"/>
  <c r="O763" i="7" l="1"/>
  <c r="S763" i="7"/>
  <c r="X762" i="7"/>
  <c r="I763" i="7"/>
  <c r="V763" i="7"/>
  <c r="Y762" i="7"/>
  <c r="M763" i="7"/>
  <c r="L763" i="7"/>
  <c r="W763" i="7"/>
  <c r="B764" i="7"/>
  <c r="G764" i="7" s="1"/>
  <c r="A764" i="7"/>
  <c r="O764" i="7" l="1"/>
  <c r="S764" i="7"/>
  <c r="L764" i="7"/>
  <c r="V764" i="7"/>
  <c r="I764" i="7"/>
  <c r="M764" i="7"/>
  <c r="Y763" i="7"/>
  <c r="X763" i="7"/>
  <c r="W764" i="7"/>
  <c r="B765" i="7"/>
  <c r="G765" i="7" s="1"/>
  <c r="A765" i="7"/>
  <c r="V765" i="7" l="1"/>
  <c r="S765" i="7"/>
  <c r="L765" i="7"/>
  <c r="O765" i="7"/>
  <c r="W765" i="7"/>
  <c r="I765" i="7"/>
  <c r="M765" i="7"/>
  <c r="X764" i="7"/>
  <c r="Y764" i="7"/>
  <c r="B766" i="7"/>
  <c r="G766" i="7" s="1"/>
  <c r="A766" i="7"/>
  <c r="V766" i="7" l="1"/>
  <c r="L766" i="7"/>
  <c r="O766" i="7"/>
  <c r="W766" i="7"/>
  <c r="S766" i="7"/>
  <c r="I766" i="7"/>
  <c r="Y765" i="7"/>
  <c r="X765" i="7"/>
  <c r="M766" i="7"/>
  <c r="A767" i="7"/>
  <c r="B767" i="7"/>
  <c r="G767" i="7" s="1"/>
  <c r="X766" i="7" l="1"/>
  <c r="L767" i="7"/>
  <c r="O767" i="7"/>
  <c r="V767" i="7"/>
  <c r="W767" i="7"/>
  <c r="Y766" i="7"/>
  <c r="S767" i="7"/>
  <c r="I767" i="7"/>
  <c r="M767" i="7"/>
  <c r="B768" i="7"/>
  <c r="G768" i="7" s="1"/>
  <c r="A768" i="7"/>
  <c r="V768" i="7" l="1"/>
  <c r="X767" i="7"/>
  <c r="S768" i="7"/>
  <c r="Y767" i="7"/>
  <c r="O768" i="7"/>
  <c r="I768" i="7"/>
  <c r="M768" i="7"/>
  <c r="W768" i="7"/>
  <c r="L768" i="7"/>
  <c r="B769" i="7"/>
  <c r="G769" i="7" s="1"/>
  <c r="A769" i="7"/>
  <c r="M769" i="7" l="1"/>
  <c r="O769" i="7"/>
  <c r="S769" i="7"/>
  <c r="I769" i="7"/>
  <c r="L769" i="7"/>
  <c r="Y768" i="7"/>
  <c r="W769" i="7"/>
  <c r="X768" i="7"/>
  <c r="V769" i="7"/>
  <c r="B770" i="7"/>
  <c r="G770" i="7" s="1"/>
  <c r="A770" i="7"/>
  <c r="L770" i="7" l="1"/>
  <c r="M770" i="7"/>
  <c r="S770" i="7"/>
  <c r="O770" i="7"/>
  <c r="Y769" i="7"/>
  <c r="V770" i="7"/>
  <c r="X769" i="7"/>
  <c r="I770" i="7"/>
  <c r="W770" i="7"/>
  <c r="A771" i="7"/>
  <c r="B771" i="7"/>
  <c r="G771" i="7" s="1"/>
  <c r="M771" i="7" l="1"/>
  <c r="L771" i="7"/>
  <c r="O771" i="7"/>
  <c r="S771" i="7"/>
  <c r="I771" i="7"/>
  <c r="Y770" i="7"/>
  <c r="X770" i="7"/>
  <c r="W771" i="7"/>
  <c r="V771" i="7"/>
  <c r="B772" i="7"/>
  <c r="G772" i="7" s="1"/>
  <c r="A772" i="7"/>
  <c r="M772" i="7" l="1"/>
  <c r="L772" i="7"/>
  <c r="O772" i="7"/>
  <c r="S772" i="7"/>
  <c r="I772" i="7"/>
  <c r="Y771" i="7"/>
  <c r="V772" i="7"/>
  <c r="W772" i="7"/>
  <c r="X771" i="7"/>
  <c r="B773" i="7"/>
  <c r="G773" i="7" s="1"/>
  <c r="A773" i="7"/>
  <c r="L773" i="7" l="1"/>
  <c r="S773" i="7"/>
  <c r="O773" i="7"/>
  <c r="Y772" i="7"/>
  <c r="I773" i="7"/>
  <c r="W773" i="7"/>
  <c r="X772" i="7"/>
  <c r="V773" i="7"/>
  <c r="M773" i="7"/>
  <c r="B774" i="7"/>
  <c r="G774" i="7" s="1"/>
  <c r="A774" i="7"/>
  <c r="L774" i="7" l="1"/>
  <c r="O774" i="7"/>
  <c r="I774" i="7"/>
  <c r="S774" i="7"/>
  <c r="X773" i="7"/>
  <c r="M774" i="7"/>
  <c r="V774" i="7"/>
  <c r="W774" i="7"/>
  <c r="Y773" i="7"/>
  <c r="A775" i="7"/>
  <c r="B775" i="7"/>
  <c r="G775" i="7" s="1"/>
  <c r="L775" i="7" l="1"/>
  <c r="O775" i="7"/>
  <c r="S775" i="7"/>
  <c r="Y774" i="7"/>
  <c r="V775" i="7"/>
  <c r="X774" i="7"/>
  <c r="M775" i="7"/>
  <c r="I775" i="7"/>
  <c r="W775" i="7"/>
  <c r="B776" i="7"/>
  <c r="G776" i="7" s="1"/>
  <c r="A776" i="7"/>
  <c r="L776" i="7" l="1"/>
  <c r="S776" i="7"/>
  <c r="V776" i="7"/>
  <c r="X775" i="7"/>
  <c r="M776" i="7"/>
  <c r="W776" i="7"/>
  <c r="I776" i="7"/>
  <c r="O776" i="7"/>
  <c r="Y775" i="7"/>
  <c r="B777" i="7"/>
  <c r="G777" i="7" s="1"/>
  <c r="A777" i="7"/>
  <c r="L777" i="7" l="1"/>
  <c r="I777" i="7"/>
  <c r="M777" i="7"/>
  <c r="W777" i="7"/>
  <c r="S777" i="7"/>
  <c r="O777" i="7"/>
  <c r="Y776" i="7"/>
  <c r="V777" i="7"/>
  <c r="X776" i="7"/>
  <c r="B778" i="7"/>
  <c r="G778" i="7" s="1"/>
  <c r="A778" i="7"/>
  <c r="L778" i="7" l="1"/>
  <c r="O778" i="7"/>
  <c r="S778" i="7"/>
  <c r="W778" i="7"/>
  <c r="X777" i="7"/>
  <c r="I778" i="7"/>
  <c r="Y777" i="7"/>
  <c r="M778" i="7"/>
  <c r="V778" i="7"/>
  <c r="A779" i="7"/>
  <c r="B779" i="7"/>
  <c r="G779" i="7" s="1"/>
  <c r="L779" i="7" l="1"/>
  <c r="S779" i="7"/>
  <c r="V779" i="7"/>
  <c r="X778" i="7"/>
  <c r="O779" i="7"/>
  <c r="I779" i="7"/>
  <c r="M779" i="7"/>
  <c r="Y778" i="7"/>
  <c r="W779" i="7"/>
  <c r="B780" i="7"/>
  <c r="G780" i="7" s="1"/>
  <c r="A780" i="7"/>
  <c r="L780" i="7" l="1"/>
  <c r="S780" i="7"/>
  <c r="V780" i="7"/>
  <c r="O780" i="7"/>
  <c r="I780" i="7"/>
  <c r="M780" i="7"/>
  <c r="X779" i="7"/>
  <c r="W780" i="7"/>
  <c r="Y779" i="7"/>
  <c r="B781" i="7"/>
  <c r="G781" i="7" s="1"/>
  <c r="A781" i="7"/>
  <c r="L781" i="7" l="1"/>
  <c r="S781" i="7"/>
  <c r="O781" i="7"/>
  <c r="I781" i="7"/>
  <c r="M781" i="7"/>
  <c r="Y780" i="7"/>
  <c r="V781" i="7"/>
  <c r="W781" i="7"/>
  <c r="X780" i="7"/>
  <c r="B782" i="7"/>
  <c r="G782" i="7" s="1"/>
  <c r="A782" i="7"/>
  <c r="L782" i="7" l="1"/>
  <c r="O782" i="7"/>
  <c r="S782" i="7"/>
  <c r="M782" i="7"/>
  <c r="V782" i="7"/>
  <c r="I782" i="7"/>
  <c r="W782" i="7"/>
  <c r="Y781" i="7"/>
  <c r="X781" i="7"/>
  <c r="A783" i="7"/>
  <c r="B783" i="7"/>
  <c r="G783" i="7" s="1"/>
  <c r="L783" i="7" l="1"/>
  <c r="O783" i="7"/>
  <c r="X782" i="7"/>
  <c r="I783" i="7"/>
  <c r="M783" i="7"/>
  <c r="Y782" i="7"/>
  <c r="V783" i="7"/>
  <c r="S783" i="7"/>
  <c r="W783" i="7"/>
  <c r="B784" i="7"/>
  <c r="G784" i="7" s="1"/>
  <c r="A784" i="7"/>
  <c r="L784" i="7" l="1"/>
  <c r="O784" i="7"/>
  <c r="S784" i="7"/>
  <c r="I784" i="7"/>
  <c r="M784" i="7"/>
  <c r="W784" i="7"/>
  <c r="V784" i="7"/>
  <c r="Y783" i="7"/>
  <c r="X783" i="7"/>
  <c r="B785" i="7"/>
  <c r="G785" i="7" s="1"/>
  <c r="A785" i="7"/>
  <c r="L785" i="7" l="1"/>
  <c r="O785" i="7"/>
  <c r="X784" i="7"/>
  <c r="S785" i="7"/>
  <c r="M785" i="7"/>
  <c r="W785" i="7"/>
  <c r="I785" i="7"/>
  <c r="Y784" i="7"/>
  <c r="V785" i="7"/>
  <c r="B786" i="7"/>
  <c r="G786" i="7" s="1"/>
  <c r="A786" i="7"/>
  <c r="L786" i="7" l="1"/>
  <c r="O786" i="7"/>
  <c r="Y785" i="7"/>
  <c r="S786" i="7"/>
  <c r="I786" i="7"/>
  <c r="W786" i="7"/>
  <c r="V786" i="7"/>
  <c r="M786" i="7"/>
  <c r="X785" i="7"/>
  <c r="A787" i="7"/>
  <c r="B787" i="7"/>
  <c r="G787" i="7" s="1"/>
  <c r="O787" i="7" l="1"/>
  <c r="X786" i="7"/>
  <c r="S787" i="7"/>
  <c r="V787" i="7"/>
  <c r="M787" i="7"/>
  <c r="Y786" i="7"/>
  <c r="L787" i="7"/>
  <c r="I787" i="7"/>
  <c r="W787" i="7"/>
  <c r="B788" i="7"/>
  <c r="G788" i="7" s="1"/>
  <c r="A788" i="7"/>
  <c r="X787" i="7" l="1"/>
  <c r="M788" i="7"/>
  <c r="I788" i="7"/>
  <c r="O788" i="7"/>
  <c r="L788" i="7"/>
  <c r="V788" i="7"/>
  <c r="S788" i="7"/>
  <c r="Y787" i="7"/>
  <c r="W788" i="7"/>
  <c r="B789" i="7"/>
  <c r="G789" i="7" s="1"/>
  <c r="A789" i="7"/>
  <c r="M789" i="7" l="1"/>
  <c r="L789" i="7"/>
  <c r="S789" i="7"/>
  <c r="O789" i="7"/>
  <c r="I789" i="7"/>
  <c r="Y788" i="7"/>
  <c r="X788" i="7"/>
  <c r="W789" i="7"/>
  <c r="V789" i="7"/>
  <c r="B790" i="7"/>
  <c r="G790" i="7" s="1"/>
  <c r="A790" i="7"/>
  <c r="L790" i="7" l="1"/>
  <c r="O790" i="7"/>
  <c r="S790" i="7"/>
  <c r="Y789" i="7"/>
  <c r="I790" i="7"/>
  <c r="V790" i="7"/>
  <c r="W790" i="7"/>
  <c r="X789" i="7"/>
  <c r="M790" i="7"/>
  <c r="A791" i="7"/>
  <c r="B791" i="7"/>
  <c r="G791" i="7" s="1"/>
  <c r="O791" i="7" l="1"/>
  <c r="S791" i="7"/>
  <c r="I791" i="7"/>
  <c r="X790" i="7"/>
  <c r="V791" i="7"/>
  <c r="M791" i="7"/>
  <c r="W791" i="7"/>
  <c r="L791" i="7"/>
  <c r="Y790" i="7"/>
  <c r="B792" i="7"/>
  <c r="G792" i="7" s="1"/>
  <c r="A792" i="7"/>
  <c r="I792" i="7" l="1"/>
  <c r="S792" i="7"/>
  <c r="O792" i="7"/>
  <c r="V792" i="7"/>
  <c r="M792" i="7"/>
  <c r="Y791" i="7"/>
  <c r="L792" i="7"/>
  <c r="X791" i="7"/>
  <c r="W792" i="7"/>
  <c r="B793" i="7"/>
  <c r="G793" i="7" s="1"/>
  <c r="A793" i="7"/>
  <c r="I793" i="7" l="1"/>
  <c r="S793" i="7"/>
  <c r="O793" i="7"/>
  <c r="V793" i="7"/>
  <c r="L793" i="7"/>
  <c r="M793" i="7"/>
  <c r="Y792" i="7"/>
  <c r="X792" i="7"/>
  <c r="W793" i="7"/>
  <c r="B794" i="7"/>
  <c r="G794" i="7" s="1"/>
  <c r="A794" i="7"/>
  <c r="I794" i="7" l="1"/>
  <c r="O794" i="7"/>
  <c r="S794" i="7"/>
  <c r="M794" i="7"/>
  <c r="X793" i="7"/>
  <c r="L794" i="7"/>
  <c r="Y793" i="7"/>
  <c r="V794" i="7"/>
  <c r="W794" i="7"/>
  <c r="A795" i="7"/>
  <c r="B795" i="7"/>
  <c r="G795" i="7" s="1"/>
  <c r="S795" i="7" l="1"/>
  <c r="O795" i="7"/>
  <c r="L795" i="7"/>
  <c r="W795" i="7"/>
  <c r="M795" i="7"/>
  <c r="I795" i="7"/>
  <c r="X794" i="7"/>
  <c r="V795" i="7"/>
  <c r="Y794" i="7"/>
  <c r="B796" i="7"/>
  <c r="G796" i="7" s="1"/>
  <c r="A796" i="7"/>
  <c r="S796" i="7" l="1"/>
  <c r="L796" i="7"/>
  <c r="V796" i="7"/>
  <c r="O796" i="7"/>
  <c r="Y795" i="7"/>
  <c r="I796" i="7"/>
  <c r="W796" i="7"/>
  <c r="X795" i="7"/>
  <c r="M796" i="7"/>
  <c r="B797" i="7"/>
  <c r="G797" i="7" s="1"/>
  <c r="A797" i="7"/>
  <c r="V797" i="7" l="1"/>
  <c r="I797" i="7"/>
  <c r="O797" i="7"/>
  <c r="S797" i="7"/>
  <c r="X796" i="7"/>
  <c r="Y796" i="7"/>
  <c r="M797" i="7"/>
  <c r="W797" i="7"/>
  <c r="L797" i="7"/>
  <c r="B798" i="7"/>
  <c r="G798" i="7" s="1"/>
  <c r="A798" i="7"/>
  <c r="X797" i="7" l="1"/>
  <c r="M798" i="7"/>
  <c r="I798" i="7"/>
  <c r="O798" i="7"/>
  <c r="S798" i="7"/>
  <c r="L798" i="7"/>
  <c r="W798" i="7"/>
  <c r="V798" i="7"/>
  <c r="Y797" i="7"/>
  <c r="A799" i="7"/>
  <c r="B799" i="7"/>
  <c r="G799" i="7" s="1"/>
  <c r="L799" i="7" l="1"/>
  <c r="S799" i="7"/>
  <c r="O799" i="7"/>
  <c r="W799" i="7"/>
  <c r="V799" i="7"/>
  <c r="X798" i="7"/>
  <c r="I799" i="7"/>
  <c r="M799" i="7"/>
  <c r="Y798" i="7"/>
  <c r="B800" i="7"/>
  <c r="G800" i="7" s="1"/>
  <c r="A800" i="7"/>
  <c r="S800" i="7" l="1"/>
  <c r="X799" i="7"/>
  <c r="V800" i="7"/>
  <c r="Y799" i="7"/>
  <c r="M800" i="7"/>
  <c r="W800" i="7"/>
  <c r="I800" i="7"/>
  <c r="O800" i="7"/>
  <c r="L800" i="7"/>
  <c r="B801" i="7"/>
  <c r="G801" i="7" s="1"/>
  <c r="A801" i="7"/>
  <c r="S801" i="7" l="1"/>
  <c r="X800" i="7"/>
  <c r="L801" i="7"/>
  <c r="M801" i="7"/>
  <c r="Y800" i="7"/>
  <c r="W801" i="7"/>
  <c r="V801" i="7"/>
  <c r="I801" i="7"/>
  <c r="O801" i="7"/>
  <c r="B802" i="7"/>
  <c r="G802" i="7" s="1"/>
  <c r="A802" i="7"/>
  <c r="M802" i="7" l="1"/>
  <c r="L802" i="7"/>
  <c r="O802" i="7"/>
  <c r="S802" i="7"/>
  <c r="I802" i="7"/>
  <c r="Y801" i="7"/>
  <c r="X801" i="7"/>
  <c r="V802" i="7"/>
  <c r="W802" i="7"/>
  <c r="A803" i="7"/>
  <c r="B803" i="7"/>
  <c r="G803" i="7" s="1"/>
  <c r="L803" i="7" l="1"/>
  <c r="O803" i="7"/>
  <c r="S803" i="7"/>
  <c r="X802" i="7"/>
  <c r="Y802" i="7"/>
  <c r="I803" i="7"/>
  <c r="V803" i="7"/>
  <c r="W803" i="7"/>
  <c r="M803" i="7"/>
  <c r="B804" i="7"/>
  <c r="G804" i="7" s="1"/>
  <c r="A804" i="7"/>
  <c r="O804" i="7" l="1"/>
  <c r="L804" i="7"/>
  <c r="X803" i="7"/>
  <c r="I804" i="7"/>
  <c r="S804" i="7"/>
  <c r="M804" i="7"/>
  <c r="V804" i="7"/>
  <c r="W804" i="7"/>
  <c r="Y803" i="7"/>
  <c r="B805" i="7"/>
  <c r="G805" i="7" s="1"/>
  <c r="A805" i="7"/>
  <c r="O805" i="7" l="1"/>
  <c r="L805" i="7"/>
  <c r="I805" i="7"/>
  <c r="S805" i="7"/>
  <c r="M805" i="7"/>
  <c r="X804" i="7"/>
  <c r="Y804" i="7"/>
  <c r="V805" i="7"/>
  <c r="W805" i="7"/>
  <c r="B806" i="7"/>
  <c r="G806" i="7" s="1"/>
  <c r="A806" i="7"/>
  <c r="O806" i="7" l="1"/>
  <c r="L806" i="7"/>
  <c r="S806" i="7"/>
  <c r="M806" i="7"/>
  <c r="X805" i="7"/>
  <c r="I806" i="7"/>
  <c r="W806" i="7"/>
  <c r="Y805" i="7"/>
  <c r="V806" i="7"/>
  <c r="A807" i="7"/>
  <c r="B807" i="7"/>
  <c r="G807" i="7" s="1"/>
  <c r="O807" i="7" l="1"/>
  <c r="L807" i="7"/>
  <c r="S807" i="7"/>
  <c r="W807" i="7"/>
  <c r="V807" i="7"/>
  <c r="Y806" i="7"/>
  <c r="M807" i="7"/>
  <c r="I807" i="7"/>
  <c r="X806" i="7"/>
  <c r="B808" i="7"/>
  <c r="G808" i="7" s="1"/>
  <c r="A808" i="7"/>
  <c r="V808" i="7" l="1"/>
  <c r="S808" i="7"/>
  <c r="W808" i="7"/>
  <c r="I808" i="7"/>
  <c r="X807" i="7"/>
  <c r="M808" i="7"/>
  <c r="Y807" i="7"/>
  <c r="L808" i="7"/>
  <c r="O808" i="7"/>
  <c r="B809" i="7"/>
  <c r="G809" i="7" s="1"/>
  <c r="A809" i="7"/>
  <c r="V809" i="7" l="1"/>
  <c r="I809" i="7"/>
  <c r="S809" i="7"/>
  <c r="X808" i="7"/>
  <c r="W809" i="7"/>
  <c r="M809" i="7"/>
  <c r="L809" i="7"/>
  <c r="Y808" i="7"/>
  <c r="O809" i="7"/>
  <c r="B810" i="7"/>
  <c r="G810" i="7" s="1"/>
  <c r="A810" i="7"/>
  <c r="I810" i="7" l="1"/>
  <c r="X809" i="7"/>
  <c r="S810" i="7"/>
  <c r="L810" i="7"/>
  <c r="V810" i="7"/>
  <c r="W810" i="7"/>
  <c r="M810" i="7"/>
  <c r="Y809" i="7"/>
  <c r="O810" i="7"/>
  <c r="A811" i="7"/>
  <c r="B811" i="7"/>
  <c r="G811" i="7" s="1"/>
  <c r="I811" i="7" l="1"/>
  <c r="O811" i="7"/>
  <c r="S811" i="7"/>
  <c r="M811" i="7"/>
  <c r="X810" i="7"/>
  <c r="V811" i="7"/>
  <c r="L811" i="7"/>
  <c r="Y810" i="7"/>
  <c r="W811" i="7"/>
  <c r="B812" i="7"/>
  <c r="G812" i="7" s="1"/>
  <c r="A812" i="7"/>
  <c r="O812" i="7" l="1"/>
  <c r="I812" i="7"/>
  <c r="S812" i="7"/>
  <c r="L812" i="7"/>
  <c r="M812" i="7"/>
  <c r="V812" i="7"/>
  <c r="Y811" i="7"/>
  <c r="W812" i="7"/>
  <c r="X811" i="7"/>
  <c r="B813" i="7"/>
  <c r="G813" i="7" s="1"/>
  <c r="A813" i="7"/>
  <c r="O813" i="7" l="1"/>
  <c r="S813" i="7"/>
  <c r="I813" i="7"/>
  <c r="L813" i="7"/>
  <c r="W813" i="7"/>
  <c r="M813" i="7"/>
  <c r="Y812" i="7"/>
  <c r="X812" i="7"/>
  <c r="V813" i="7"/>
  <c r="B814" i="7"/>
  <c r="G814" i="7" s="1"/>
  <c r="A814" i="7"/>
  <c r="O814" i="7" l="1"/>
  <c r="S814" i="7"/>
  <c r="L814" i="7"/>
  <c r="W814" i="7"/>
  <c r="V814" i="7"/>
  <c r="M814" i="7"/>
  <c r="Y813" i="7"/>
  <c r="X813" i="7"/>
  <c r="I814" i="7"/>
  <c r="A815" i="7"/>
  <c r="B815" i="7"/>
  <c r="G815" i="7" s="1"/>
  <c r="O815" i="7" l="1"/>
  <c r="L815" i="7"/>
  <c r="V815" i="7"/>
  <c r="X814" i="7"/>
  <c r="W815" i="7"/>
  <c r="M815" i="7"/>
  <c r="S815" i="7"/>
  <c r="Y814" i="7"/>
  <c r="I815" i="7"/>
  <c r="B816" i="7"/>
  <c r="G816" i="7" s="1"/>
  <c r="A816" i="7"/>
  <c r="X815" i="7" l="1"/>
  <c r="W816" i="7"/>
  <c r="V816" i="7"/>
  <c r="L816" i="7"/>
  <c r="M816" i="7"/>
  <c r="Y815" i="7"/>
  <c r="O816" i="7"/>
  <c r="S816" i="7"/>
  <c r="I816" i="7"/>
  <c r="B817" i="7"/>
  <c r="G817" i="7" s="1"/>
  <c r="A817" i="7"/>
  <c r="L817" i="7" l="1"/>
  <c r="X816" i="7"/>
  <c r="V817" i="7"/>
  <c r="W817" i="7"/>
  <c r="S817" i="7"/>
  <c r="M817" i="7"/>
  <c r="Y816" i="7"/>
  <c r="O817" i="7"/>
  <c r="I817" i="7"/>
  <c r="B818" i="7"/>
  <c r="G818" i="7" s="1"/>
  <c r="A818" i="7"/>
  <c r="V818" i="7" l="1"/>
  <c r="W818" i="7"/>
  <c r="X817" i="7"/>
  <c r="Y817" i="7"/>
  <c r="M818" i="7"/>
  <c r="L818" i="7"/>
  <c r="O818" i="7"/>
  <c r="I818" i="7"/>
  <c r="S818" i="7"/>
  <c r="A819" i="7"/>
  <c r="B819" i="7"/>
  <c r="G819" i="7" s="1"/>
  <c r="V819" i="7" l="1"/>
  <c r="X818" i="7"/>
  <c r="W819" i="7"/>
  <c r="M819" i="7"/>
  <c r="L819" i="7"/>
  <c r="S819" i="7"/>
  <c r="I819" i="7"/>
  <c r="Y818" i="7"/>
  <c r="O819" i="7"/>
  <c r="B820" i="7"/>
  <c r="G820" i="7" s="1"/>
  <c r="A820" i="7"/>
  <c r="M820" i="7" l="1"/>
  <c r="W820" i="7"/>
  <c r="V820" i="7"/>
  <c r="X819" i="7"/>
  <c r="L820" i="7"/>
  <c r="S820" i="7"/>
  <c r="O820" i="7"/>
  <c r="I820" i="7"/>
  <c r="Y819" i="7"/>
  <c r="B821" i="7"/>
  <c r="G821" i="7" s="1"/>
  <c r="A821" i="7"/>
  <c r="L821" i="7" l="1"/>
  <c r="X820" i="7"/>
  <c r="V821" i="7"/>
  <c r="M821" i="7"/>
  <c r="W821" i="7"/>
  <c r="O821" i="7"/>
  <c r="I821" i="7"/>
  <c r="Y820" i="7"/>
  <c r="S821" i="7"/>
  <c r="B822" i="7"/>
  <c r="G822" i="7" s="1"/>
  <c r="A822" i="7"/>
  <c r="L822" i="7" l="1"/>
  <c r="M822" i="7"/>
  <c r="V822" i="7"/>
  <c r="W822" i="7"/>
  <c r="X821" i="7"/>
  <c r="O822" i="7"/>
  <c r="I822" i="7"/>
  <c r="Y821" i="7"/>
  <c r="S822" i="7"/>
  <c r="B823" i="7"/>
  <c r="G823" i="7" s="1"/>
  <c r="A823" i="7"/>
  <c r="L823" i="7" l="1"/>
  <c r="M823" i="7"/>
  <c r="V823" i="7"/>
  <c r="I823" i="7"/>
  <c r="X822" i="7"/>
  <c r="W823" i="7"/>
  <c r="Y822" i="7"/>
  <c r="O823" i="7"/>
  <c r="S823" i="7"/>
  <c r="A824" i="7"/>
  <c r="B824" i="7"/>
  <c r="G824" i="7" s="1"/>
  <c r="L824" i="7" l="1"/>
  <c r="M824" i="7"/>
  <c r="X823" i="7"/>
  <c r="O824" i="7"/>
  <c r="I824" i="7"/>
  <c r="V824" i="7"/>
  <c r="W824" i="7"/>
  <c r="Y823" i="7"/>
  <c r="S824" i="7"/>
  <c r="B825" i="7"/>
  <c r="G825" i="7" s="1"/>
  <c r="A825" i="7"/>
  <c r="L825" i="7" l="1"/>
  <c r="O825" i="7"/>
  <c r="S825" i="7"/>
  <c r="I825" i="7"/>
  <c r="W825" i="7"/>
  <c r="X824" i="7"/>
  <c r="M825" i="7"/>
  <c r="V825" i="7"/>
  <c r="Y824" i="7"/>
  <c r="B826" i="7"/>
  <c r="G826" i="7" s="1"/>
  <c r="A826" i="7"/>
  <c r="X825" i="7" l="1"/>
  <c r="O826" i="7"/>
  <c r="S826" i="7"/>
  <c r="W826" i="7"/>
  <c r="Y825" i="7"/>
  <c r="L826" i="7"/>
  <c r="V826" i="7"/>
  <c r="M826" i="7"/>
  <c r="I826" i="7"/>
  <c r="B827" i="7"/>
  <c r="G827" i="7" s="1"/>
  <c r="A827" i="7"/>
  <c r="O827" i="7" l="1"/>
  <c r="V827" i="7"/>
  <c r="I827" i="7"/>
  <c r="X826" i="7"/>
  <c r="S827" i="7"/>
  <c r="Y826" i="7"/>
  <c r="M827" i="7"/>
  <c r="W827" i="7"/>
  <c r="L827" i="7"/>
  <c r="A828" i="7"/>
  <c r="B828" i="7"/>
  <c r="G828" i="7" s="1"/>
  <c r="X827" i="7" l="1"/>
  <c r="M828" i="7"/>
  <c r="O828" i="7"/>
  <c r="S828" i="7"/>
  <c r="I828" i="7"/>
  <c r="L828" i="7"/>
  <c r="W828" i="7"/>
  <c r="V828" i="7"/>
  <c r="Y827" i="7"/>
  <c r="B829" i="7"/>
  <c r="G829" i="7" s="1"/>
  <c r="A829" i="7"/>
  <c r="L829" i="7" l="1"/>
  <c r="S829" i="7"/>
  <c r="O829" i="7"/>
  <c r="I829" i="7"/>
  <c r="V829" i="7"/>
  <c r="W829" i="7"/>
  <c r="M829" i="7"/>
  <c r="Y828" i="7"/>
  <c r="X828" i="7"/>
  <c r="A830" i="7"/>
  <c r="B830" i="7"/>
  <c r="G830" i="7" s="1"/>
  <c r="S830" i="7" l="1"/>
  <c r="I830" i="7"/>
  <c r="O830" i="7"/>
  <c r="M830" i="7"/>
  <c r="V830" i="7"/>
  <c r="X829" i="7"/>
  <c r="W830" i="7"/>
  <c r="Y829" i="7"/>
  <c r="L830" i="7"/>
  <c r="B831" i="7"/>
  <c r="G831" i="7" s="1"/>
  <c r="A831" i="7"/>
  <c r="S831" i="7" l="1"/>
  <c r="L831" i="7"/>
  <c r="O831" i="7"/>
  <c r="I831" i="7"/>
  <c r="M831" i="7"/>
  <c r="V831" i="7"/>
  <c r="W831" i="7"/>
  <c r="Y830" i="7"/>
  <c r="X830" i="7"/>
  <c r="A832" i="7"/>
  <c r="B832" i="7"/>
  <c r="G832" i="7" s="1"/>
  <c r="S832" i="7" l="1"/>
  <c r="L832" i="7"/>
  <c r="O832" i="7"/>
  <c r="I832" i="7"/>
  <c r="W832" i="7"/>
  <c r="M832" i="7"/>
  <c r="V832" i="7"/>
  <c r="X831" i="7"/>
  <c r="Y831" i="7"/>
  <c r="B833" i="7"/>
  <c r="G833" i="7" s="1"/>
  <c r="A833" i="7"/>
  <c r="S833" i="7" l="1"/>
  <c r="L833" i="7"/>
  <c r="O833" i="7"/>
  <c r="X832" i="7"/>
  <c r="V833" i="7"/>
  <c r="I833" i="7"/>
  <c r="Y832" i="7"/>
  <c r="W833" i="7"/>
  <c r="M833" i="7"/>
  <c r="A834" i="7"/>
  <c r="B834" i="7"/>
  <c r="G834" i="7" s="1"/>
  <c r="S834" i="7" l="1"/>
  <c r="L834" i="7"/>
  <c r="I834" i="7"/>
  <c r="Y833" i="7"/>
  <c r="O834" i="7"/>
  <c r="X833" i="7"/>
  <c r="W834" i="7"/>
  <c r="V834" i="7"/>
  <c r="M834" i="7"/>
  <c r="B835" i="7"/>
  <c r="G835" i="7" s="1"/>
  <c r="A835" i="7"/>
  <c r="S835" i="7" l="1"/>
  <c r="O835" i="7"/>
  <c r="V835" i="7"/>
  <c r="X834" i="7"/>
  <c r="I835" i="7"/>
  <c r="Y834" i="7"/>
  <c r="M835" i="7"/>
  <c r="W835" i="7"/>
  <c r="L835" i="7"/>
  <c r="A836" i="7"/>
  <c r="B836" i="7"/>
  <c r="G836" i="7" s="1"/>
  <c r="S836" i="7" l="1"/>
  <c r="V836" i="7"/>
  <c r="X835" i="7"/>
  <c r="W836" i="7"/>
  <c r="O836" i="7"/>
  <c r="I836" i="7"/>
  <c r="M836" i="7"/>
  <c r="L836" i="7"/>
  <c r="Y835" i="7"/>
  <c r="B837" i="7"/>
  <c r="G837" i="7" s="1"/>
  <c r="A837" i="7"/>
  <c r="S837" i="7" l="1"/>
  <c r="X836" i="7"/>
  <c r="V837" i="7"/>
  <c r="I837" i="7"/>
  <c r="L837" i="7"/>
  <c r="O837" i="7"/>
  <c r="M837" i="7"/>
  <c r="W837" i="7"/>
  <c r="Y836" i="7"/>
  <c r="A838" i="7"/>
  <c r="B838" i="7"/>
  <c r="G838" i="7" s="1"/>
  <c r="S838" i="7" l="1"/>
  <c r="V838" i="7"/>
  <c r="I838" i="7"/>
  <c r="O838" i="7"/>
  <c r="L838" i="7"/>
  <c r="W838" i="7"/>
  <c r="M838" i="7"/>
  <c r="Y837" i="7"/>
  <c r="X837" i="7"/>
  <c r="B839" i="7"/>
  <c r="G839" i="7" s="1"/>
  <c r="A839" i="7"/>
  <c r="S839" i="7" l="1"/>
  <c r="X838" i="7"/>
  <c r="M839" i="7"/>
  <c r="I839" i="7"/>
  <c r="O839" i="7"/>
  <c r="V839" i="7"/>
  <c r="L839" i="7"/>
  <c r="Y838" i="7"/>
  <c r="W839" i="7"/>
  <c r="A840" i="7"/>
  <c r="B840" i="7"/>
  <c r="G840" i="7" s="1"/>
  <c r="S840" i="7" l="1"/>
  <c r="L840" i="7"/>
  <c r="I840" i="7"/>
  <c r="O840" i="7"/>
  <c r="Y839" i="7"/>
  <c r="M840" i="7"/>
  <c r="X839" i="7"/>
  <c r="V840" i="7"/>
  <c r="W840" i="7"/>
  <c r="B841" i="7"/>
  <c r="G841" i="7" s="1"/>
  <c r="A841" i="7"/>
  <c r="S841" i="7" l="1"/>
  <c r="L841" i="7"/>
  <c r="I841" i="7"/>
  <c r="O841" i="7"/>
  <c r="M841" i="7"/>
  <c r="W841" i="7"/>
  <c r="Y840" i="7"/>
  <c r="X840" i="7"/>
  <c r="V841" i="7"/>
  <c r="A842" i="7"/>
  <c r="B842" i="7"/>
  <c r="G842" i="7" s="1"/>
  <c r="S842" i="7" l="1"/>
  <c r="L842" i="7"/>
  <c r="I842" i="7"/>
  <c r="O842" i="7"/>
  <c r="V842" i="7"/>
  <c r="W842" i="7"/>
  <c r="M842" i="7"/>
  <c r="X841" i="7"/>
  <c r="Y841" i="7"/>
  <c r="B843" i="7"/>
  <c r="G843" i="7" s="1"/>
  <c r="A843" i="7"/>
  <c r="L843" i="7" l="1"/>
  <c r="S843" i="7"/>
  <c r="I843" i="7"/>
  <c r="O843" i="7"/>
  <c r="V843" i="7"/>
  <c r="X842" i="7"/>
  <c r="Y842" i="7"/>
  <c r="M843" i="7"/>
  <c r="W843" i="7"/>
  <c r="A844" i="7"/>
  <c r="B844" i="7"/>
  <c r="G844" i="7" s="1"/>
  <c r="L844" i="7" l="1"/>
  <c r="S844" i="7"/>
  <c r="I844" i="7"/>
  <c r="O844" i="7"/>
  <c r="M844" i="7"/>
  <c r="Y843" i="7"/>
  <c r="W844" i="7"/>
  <c r="X843" i="7"/>
  <c r="V844" i="7"/>
  <c r="B845" i="7"/>
  <c r="G845" i="7" s="1"/>
  <c r="A845" i="7"/>
  <c r="L845" i="7" l="1"/>
  <c r="S845" i="7"/>
  <c r="O845" i="7"/>
  <c r="W845" i="7"/>
  <c r="Y844" i="7"/>
  <c r="X844" i="7"/>
  <c r="I845" i="7"/>
  <c r="M845" i="7"/>
  <c r="V845" i="7"/>
  <c r="A846" i="7"/>
  <c r="B846" i="7"/>
  <c r="G846" i="7" s="1"/>
  <c r="L846" i="7" l="1"/>
  <c r="O846" i="7"/>
  <c r="S846" i="7"/>
  <c r="I846" i="7"/>
  <c r="M846" i="7"/>
  <c r="X845" i="7"/>
  <c r="W846" i="7"/>
  <c r="Y845" i="7"/>
  <c r="V846" i="7"/>
  <c r="B847" i="7"/>
  <c r="G847" i="7" s="1"/>
  <c r="A847" i="7"/>
  <c r="L847" i="7" l="1"/>
  <c r="I847" i="7"/>
  <c r="S847" i="7"/>
  <c r="O847" i="7"/>
  <c r="M847" i="7"/>
  <c r="Y846" i="7"/>
  <c r="W847" i="7"/>
  <c r="X846" i="7"/>
  <c r="V847" i="7"/>
  <c r="A848" i="7"/>
  <c r="B848" i="7"/>
  <c r="G848" i="7" s="1"/>
  <c r="L848" i="7" l="1"/>
  <c r="I848" i="7"/>
  <c r="O848" i="7"/>
  <c r="S848" i="7"/>
  <c r="M848" i="7"/>
  <c r="V848" i="7"/>
  <c r="W848" i="7"/>
  <c r="X847" i="7"/>
  <c r="Y847" i="7"/>
  <c r="B849" i="7"/>
  <c r="G849" i="7" s="1"/>
  <c r="A849" i="7"/>
  <c r="L849" i="7" l="1"/>
  <c r="S849" i="7"/>
  <c r="O849" i="7"/>
  <c r="Y848" i="7"/>
  <c r="M849" i="7"/>
  <c r="I849" i="7"/>
  <c r="X848" i="7"/>
  <c r="W849" i="7"/>
  <c r="V849" i="7"/>
  <c r="A850" i="7"/>
  <c r="B850" i="7"/>
  <c r="G850" i="7" s="1"/>
  <c r="L850" i="7" l="1"/>
  <c r="S850" i="7"/>
  <c r="O850" i="7"/>
  <c r="Y849" i="7"/>
  <c r="W850" i="7"/>
  <c r="M850" i="7"/>
  <c r="I850" i="7"/>
  <c r="X849" i="7"/>
  <c r="V850" i="7"/>
  <c r="B851" i="7"/>
  <c r="G851" i="7" s="1"/>
  <c r="A851" i="7"/>
  <c r="L851" i="7" l="1"/>
  <c r="O851" i="7"/>
  <c r="V851" i="7"/>
  <c r="S851" i="7"/>
  <c r="X850" i="7"/>
  <c r="Y850" i="7"/>
  <c r="M851" i="7"/>
  <c r="I851" i="7"/>
  <c r="W851" i="7"/>
  <c r="A852" i="7"/>
  <c r="B852" i="7"/>
  <c r="G852" i="7" s="1"/>
  <c r="V852" i="7" l="1"/>
  <c r="I852" i="7"/>
  <c r="X851" i="7"/>
  <c r="Y851" i="7"/>
  <c r="W852" i="7"/>
  <c r="O852" i="7"/>
  <c r="S852" i="7"/>
  <c r="M852" i="7"/>
  <c r="L852" i="7"/>
  <c r="B853" i="7"/>
  <c r="G853" i="7" s="1"/>
  <c r="A853" i="7"/>
  <c r="M853" i="7" l="1"/>
  <c r="X852" i="7"/>
  <c r="I853" i="7"/>
  <c r="O853" i="7"/>
  <c r="S853" i="7"/>
  <c r="V853" i="7"/>
  <c r="W853" i="7"/>
  <c r="L853" i="7"/>
  <c r="Y852" i="7"/>
  <c r="A854" i="7"/>
  <c r="B854" i="7"/>
  <c r="G854" i="7" s="1"/>
  <c r="L854" i="7" l="1"/>
  <c r="I854" i="7"/>
  <c r="S854" i="7"/>
  <c r="O854" i="7"/>
  <c r="M854" i="7"/>
  <c r="X853" i="7"/>
  <c r="V854" i="7"/>
  <c r="W854" i="7"/>
  <c r="Y853" i="7"/>
  <c r="B855" i="7"/>
  <c r="G855" i="7" s="1"/>
  <c r="A855" i="7"/>
  <c r="L855" i="7" l="1"/>
  <c r="O855" i="7"/>
  <c r="S855" i="7"/>
  <c r="M855" i="7"/>
  <c r="I855" i="7"/>
  <c r="W855" i="7"/>
  <c r="Y854" i="7"/>
  <c r="X854" i="7"/>
  <c r="V855" i="7"/>
  <c r="A856" i="7"/>
  <c r="B856" i="7"/>
  <c r="G856" i="7" s="1"/>
  <c r="L856" i="7" l="1"/>
  <c r="O856" i="7"/>
  <c r="S856" i="7"/>
  <c r="M856" i="7"/>
  <c r="I856" i="7"/>
  <c r="X855" i="7"/>
  <c r="W856" i="7"/>
  <c r="Y855" i="7"/>
  <c r="V856" i="7"/>
  <c r="B857" i="7"/>
  <c r="G857" i="7" s="1"/>
  <c r="A857" i="7"/>
  <c r="L857" i="7" l="1"/>
  <c r="S857" i="7"/>
  <c r="O857" i="7"/>
  <c r="I857" i="7"/>
  <c r="M857" i="7"/>
  <c r="Y856" i="7"/>
  <c r="V857" i="7"/>
  <c r="X856" i="7"/>
  <c r="W857" i="7"/>
  <c r="A858" i="7"/>
  <c r="B858" i="7"/>
  <c r="G858" i="7" s="1"/>
  <c r="L858" i="7" l="1"/>
  <c r="S858" i="7"/>
  <c r="O858" i="7"/>
  <c r="M858" i="7"/>
  <c r="I858" i="7"/>
  <c r="V858" i="7"/>
  <c r="X857" i="7"/>
  <c r="W858" i="7"/>
  <c r="Y857" i="7"/>
  <c r="B859" i="7"/>
  <c r="G859" i="7" s="1"/>
  <c r="A859" i="7"/>
  <c r="L859" i="7" l="1"/>
  <c r="O859" i="7"/>
  <c r="I859" i="7"/>
  <c r="S859" i="7"/>
  <c r="M859" i="7"/>
  <c r="X858" i="7"/>
  <c r="W859" i="7"/>
  <c r="Y858" i="7"/>
  <c r="V859" i="7"/>
  <c r="A860" i="7"/>
  <c r="B860" i="7"/>
  <c r="G860" i="7" s="1"/>
  <c r="L860" i="7" l="1"/>
  <c r="O860" i="7"/>
  <c r="S860" i="7"/>
  <c r="X859" i="7"/>
  <c r="I860" i="7"/>
  <c r="Y859" i="7"/>
  <c r="W860" i="7"/>
  <c r="M860" i="7"/>
  <c r="V860" i="7"/>
  <c r="B861" i="7"/>
  <c r="G861" i="7" s="1"/>
  <c r="A861" i="7"/>
  <c r="L861" i="7" l="1"/>
  <c r="O861" i="7"/>
  <c r="S861" i="7"/>
  <c r="V861" i="7"/>
  <c r="M861" i="7"/>
  <c r="Y860" i="7"/>
  <c r="X860" i="7"/>
  <c r="I861" i="7"/>
  <c r="W861" i="7"/>
  <c r="A862" i="7"/>
  <c r="B862" i="7"/>
  <c r="G862" i="7" s="1"/>
  <c r="L862" i="7" l="1"/>
  <c r="S862" i="7"/>
  <c r="M862" i="7"/>
  <c r="Y861" i="7"/>
  <c r="I862" i="7"/>
  <c r="V862" i="7"/>
  <c r="W862" i="7"/>
  <c r="X861" i="7"/>
  <c r="O862" i="7"/>
  <c r="B863" i="7"/>
  <c r="G863" i="7" s="1"/>
  <c r="A863" i="7"/>
  <c r="L863" i="7" l="1"/>
  <c r="S863" i="7"/>
  <c r="W863" i="7"/>
  <c r="I863" i="7"/>
  <c r="M863" i="7"/>
  <c r="X862" i="7"/>
  <c r="V863" i="7"/>
  <c r="Y862" i="7"/>
  <c r="O863" i="7"/>
  <c r="A864" i="7"/>
  <c r="B864" i="7"/>
  <c r="G864" i="7" s="1"/>
  <c r="L864" i="7" l="1"/>
  <c r="S864" i="7"/>
  <c r="V864" i="7"/>
  <c r="W864" i="7"/>
  <c r="M864" i="7"/>
  <c r="X863" i="7"/>
  <c r="Y863" i="7"/>
  <c r="O864" i="7"/>
  <c r="I864" i="7"/>
  <c r="B865" i="7"/>
  <c r="G865" i="7" s="1"/>
  <c r="A865" i="7"/>
  <c r="L865" i="7" l="1"/>
  <c r="V865" i="7"/>
  <c r="X864" i="7"/>
  <c r="W865" i="7"/>
  <c r="M865" i="7"/>
  <c r="O865" i="7"/>
  <c r="Y864" i="7"/>
  <c r="I865" i="7"/>
  <c r="S865" i="7"/>
  <c r="A866" i="7"/>
  <c r="B866" i="7"/>
  <c r="G866" i="7" s="1"/>
  <c r="X865" i="7" l="1"/>
  <c r="I866" i="7"/>
  <c r="V866" i="7"/>
  <c r="W866" i="7"/>
  <c r="M866" i="7"/>
  <c r="L866" i="7"/>
  <c r="S866" i="7"/>
  <c r="O866" i="7"/>
  <c r="Y865" i="7"/>
  <c r="B867" i="7"/>
  <c r="G867" i="7" s="1"/>
  <c r="A867" i="7"/>
  <c r="S867" i="7" l="1"/>
  <c r="I867" i="7"/>
  <c r="M867" i="7"/>
  <c r="O867" i="7"/>
  <c r="V867" i="7"/>
  <c r="W867" i="7"/>
  <c r="X866" i="7"/>
  <c r="L867" i="7"/>
  <c r="Y866" i="7"/>
  <c r="A868" i="7"/>
  <c r="B868" i="7"/>
  <c r="G868" i="7" s="1"/>
  <c r="S868" i="7" l="1"/>
  <c r="O868" i="7"/>
  <c r="M868" i="7"/>
  <c r="L868" i="7"/>
  <c r="I868" i="7"/>
  <c r="X867" i="7"/>
  <c r="W868" i="7"/>
  <c r="V868" i="7"/>
  <c r="Y867" i="7"/>
  <c r="B869" i="7"/>
  <c r="G869" i="7" s="1"/>
  <c r="A869" i="7"/>
  <c r="M869" i="7" l="1"/>
  <c r="L869" i="7"/>
  <c r="O869" i="7"/>
  <c r="S869" i="7"/>
  <c r="X868" i="7"/>
  <c r="Y868" i="7"/>
  <c r="W869" i="7"/>
  <c r="V869" i="7"/>
  <c r="I869" i="7"/>
  <c r="A870" i="7"/>
  <c r="B870" i="7"/>
  <c r="G870" i="7" s="1"/>
  <c r="L870" i="7" l="1"/>
  <c r="S870" i="7"/>
  <c r="O870" i="7"/>
  <c r="W870" i="7"/>
  <c r="I870" i="7"/>
  <c r="Y869" i="7"/>
  <c r="X869" i="7"/>
  <c r="V870" i="7"/>
  <c r="M870" i="7"/>
  <c r="B871" i="7"/>
  <c r="G871" i="7" s="1"/>
  <c r="A871" i="7"/>
  <c r="L871" i="7" l="1"/>
  <c r="S871" i="7"/>
  <c r="V871" i="7"/>
  <c r="O871" i="7"/>
  <c r="W871" i="7"/>
  <c r="M871" i="7"/>
  <c r="X870" i="7"/>
  <c r="Y870" i="7"/>
  <c r="I871" i="7"/>
  <c r="A872" i="7"/>
  <c r="B872" i="7"/>
  <c r="G872" i="7" s="1"/>
  <c r="L872" i="7" l="1"/>
  <c r="X871" i="7"/>
  <c r="V872" i="7"/>
  <c r="M872" i="7"/>
  <c r="W872" i="7"/>
  <c r="Y871" i="7"/>
  <c r="I872" i="7"/>
  <c r="S872" i="7"/>
  <c r="O872" i="7"/>
  <c r="B873" i="7"/>
  <c r="G873" i="7" s="1"/>
  <c r="A873" i="7"/>
  <c r="L873" i="7" l="1"/>
  <c r="I873" i="7"/>
  <c r="X872" i="7"/>
  <c r="M873" i="7"/>
  <c r="W873" i="7"/>
  <c r="V873" i="7"/>
  <c r="O873" i="7"/>
  <c r="S873" i="7"/>
  <c r="Y872" i="7"/>
  <c r="A874" i="7"/>
  <c r="B874" i="7"/>
  <c r="G874" i="7" s="1"/>
  <c r="L874" i="7" l="1"/>
  <c r="O874" i="7"/>
  <c r="S874" i="7"/>
  <c r="X873" i="7"/>
  <c r="V874" i="7"/>
  <c r="I874" i="7"/>
  <c r="W874" i="7"/>
  <c r="M874" i="7"/>
  <c r="Y873" i="7"/>
  <c r="B875" i="7"/>
  <c r="G875" i="7" s="1"/>
  <c r="A875" i="7"/>
  <c r="L875" i="7" l="1"/>
  <c r="S875" i="7"/>
  <c r="V875" i="7"/>
  <c r="I875" i="7"/>
  <c r="O875" i="7"/>
  <c r="Y874" i="7"/>
  <c r="X874" i="7"/>
  <c r="W875" i="7"/>
  <c r="M875" i="7"/>
  <c r="A876" i="7"/>
  <c r="B876" i="7"/>
  <c r="G876" i="7" s="1"/>
  <c r="S876" i="7" l="1"/>
  <c r="I876" i="7"/>
  <c r="V876" i="7"/>
  <c r="O876" i="7"/>
  <c r="Y875" i="7"/>
  <c r="X875" i="7"/>
  <c r="M876" i="7"/>
  <c r="L876" i="7"/>
  <c r="W876" i="7"/>
  <c r="B877" i="7"/>
  <c r="G877" i="7" s="1"/>
  <c r="A877" i="7"/>
  <c r="S877" i="7" l="1"/>
  <c r="O877" i="7"/>
  <c r="M877" i="7"/>
  <c r="I877" i="7"/>
  <c r="Y876" i="7"/>
  <c r="W877" i="7"/>
  <c r="L877" i="7"/>
  <c r="X876" i="7"/>
  <c r="V877" i="7"/>
  <c r="A878" i="7"/>
  <c r="B878" i="7"/>
  <c r="G878" i="7" s="1"/>
  <c r="O878" i="7" l="1"/>
  <c r="L878" i="7"/>
  <c r="S878" i="7"/>
  <c r="W878" i="7"/>
  <c r="X877" i="7"/>
  <c r="I878" i="7"/>
  <c r="M878" i="7"/>
  <c r="V878" i="7"/>
  <c r="Y877" i="7"/>
  <c r="B879" i="7"/>
  <c r="G879" i="7" s="1"/>
  <c r="A879" i="7"/>
  <c r="O879" i="7" l="1"/>
  <c r="V879" i="7"/>
  <c r="S879" i="7"/>
  <c r="M879" i="7"/>
  <c r="X878" i="7"/>
  <c r="I879" i="7"/>
  <c r="L879" i="7"/>
  <c r="Y878" i="7"/>
  <c r="W879" i="7"/>
  <c r="A880" i="7"/>
  <c r="B880" i="7"/>
  <c r="G880" i="7" s="1"/>
  <c r="M880" i="7" l="1"/>
  <c r="S880" i="7"/>
  <c r="W880" i="7"/>
  <c r="L880" i="7"/>
  <c r="O880" i="7"/>
  <c r="I880" i="7"/>
  <c r="V880" i="7"/>
  <c r="Y879" i="7"/>
  <c r="X879" i="7"/>
  <c r="B881" i="7"/>
  <c r="G881" i="7" s="1"/>
  <c r="A881" i="7"/>
  <c r="L881" i="7" l="1"/>
  <c r="O881" i="7"/>
  <c r="Y880" i="7"/>
  <c r="M881" i="7"/>
  <c r="X880" i="7"/>
  <c r="W881" i="7"/>
  <c r="I881" i="7"/>
  <c r="S881" i="7"/>
  <c r="V881" i="7"/>
  <c r="A882" i="7"/>
  <c r="B882" i="7"/>
  <c r="G882" i="7" s="1"/>
  <c r="L882" i="7" l="1"/>
  <c r="S882" i="7"/>
  <c r="O882" i="7"/>
  <c r="Y881" i="7"/>
  <c r="V882" i="7"/>
  <c r="I882" i="7"/>
  <c r="W882" i="7"/>
  <c r="M882" i="7"/>
  <c r="X881" i="7"/>
  <c r="B883" i="7"/>
  <c r="G883" i="7" s="1"/>
  <c r="A883" i="7"/>
  <c r="O883" i="7" l="1"/>
  <c r="I883" i="7"/>
  <c r="S883" i="7"/>
  <c r="V883" i="7"/>
  <c r="M883" i="7"/>
  <c r="X882" i="7"/>
  <c r="Y882" i="7"/>
  <c r="W883" i="7"/>
  <c r="L883" i="7"/>
  <c r="A884" i="7"/>
  <c r="B884" i="7"/>
  <c r="G884" i="7" s="1"/>
  <c r="O884" i="7" l="1"/>
  <c r="V884" i="7"/>
  <c r="S884" i="7"/>
  <c r="M884" i="7"/>
  <c r="I884" i="7"/>
  <c r="X883" i="7"/>
  <c r="L884" i="7"/>
  <c r="W884" i="7"/>
  <c r="Y883" i="7"/>
  <c r="B885" i="7"/>
  <c r="G885" i="7" s="1"/>
  <c r="A885" i="7"/>
  <c r="O885" i="7" l="1"/>
  <c r="X884" i="7"/>
  <c r="M885" i="7"/>
  <c r="L885" i="7"/>
  <c r="I885" i="7"/>
  <c r="S885" i="7"/>
  <c r="V885" i="7"/>
  <c r="W885" i="7"/>
  <c r="Y884" i="7"/>
  <c r="A886" i="7"/>
  <c r="B886" i="7"/>
  <c r="G886" i="7" s="1"/>
  <c r="O886" i="7" l="1"/>
  <c r="L886" i="7"/>
  <c r="S886" i="7"/>
  <c r="X885" i="7"/>
  <c r="I886" i="7"/>
  <c r="Y885" i="7"/>
  <c r="V886" i="7"/>
  <c r="M886" i="7"/>
  <c r="W886" i="7"/>
  <c r="B887" i="7"/>
  <c r="G887" i="7" s="1"/>
  <c r="A887" i="7"/>
  <c r="S887" i="7" l="1"/>
  <c r="L887" i="7"/>
  <c r="W887" i="7"/>
  <c r="O887" i="7"/>
  <c r="X886" i="7"/>
  <c r="I887" i="7"/>
  <c r="Y886" i="7"/>
  <c r="M887" i="7"/>
  <c r="V887" i="7"/>
  <c r="A888" i="7"/>
  <c r="B888" i="7"/>
  <c r="G888" i="7" s="1"/>
  <c r="O888" i="7" l="1"/>
  <c r="X887" i="7"/>
  <c r="S888" i="7"/>
  <c r="V888" i="7"/>
  <c r="M888" i="7"/>
  <c r="L888" i="7"/>
  <c r="W888" i="7"/>
  <c r="Y887" i="7"/>
  <c r="I888" i="7"/>
  <c r="B889" i="7"/>
  <c r="G889" i="7" s="1"/>
  <c r="A889" i="7"/>
  <c r="O889" i="7" l="1"/>
  <c r="S889" i="7"/>
  <c r="L889" i="7"/>
  <c r="X888" i="7"/>
  <c r="V889" i="7"/>
  <c r="M889" i="7"/>
  <c r="Y888" i="7"/>
  <c r="W889" i="7"/>
  <c r="I889" i="7"/>
  <c r="A890" i="7"/>
  <c r="B890" i="7"/>
  <c r="G890" i="7" s="1"/>
  <c r="S890" i="7" l="1"/>
  <c r="L890" i="7"/>
  <c r="M890" i="7"/>
  <c r="V890" i="7"/>
  <c r="Y889" i="7"/>
  <c r="X889" i="7"/>
  <c r="O890" i="7"/>
  <c r="W890" i="7"/>
  <c r="I890" i="7"/>
  <c r="B891" i="7"/>
  <c r="G891" i="7" s="1"/>
  <c r="A891" i="7"/>
  <c r="M891" i="7" l="1"/>
  <c r="L891" i="7"/>
  <c r="I891" i="7"/>
  <c r="O891" i="7"/>
  <c r="Y890" i="7"/>
  <c r="W891" i="7"/>
  <c r="X890" i="7"/>
  <c r="V891" i="7"/>
  <c r="S891" i="7"/>
  <c r="A892" i="7"/>
  <c r="B892" i="7"/>
  <c r="G892" i="7" s="1"/>
  <c r="M892" i="7" l="1"/>
  <c r="L892" i="7"/>
  <c r="O892" i="7"/>
  <c r="S892" i="7"/>
  <c r="X891" i="7"/>
  <c r="V892" i="7"/>
  <c r="Y891" i="7"/>
  <c r="W892" i="7"/>
  <c r="I892" i="7"/>
  <c r="B893" i="7"/>
  <c r="G893" i="7" s="1"/>
  <c r="A893" i="7"/>
  <c r="M893" i="7" l="1"/>
  <c r="L893" i="7"/>
  <c r="S893" i="7"/>
  <c r="X892" i="7"/>
  <c r="I893" i="7"/>
  <c r="W893" i="7"/>
  <c r="O893" i="7"/>
  <c r="V893" i="7"/>
  <c r="Y892" i="7"/>
  <c r="A894" i="7"/>
  <c r="B894" i="7"/>
  <c r="G894" i="7" s="1"/>
  <c r="L894" i="7" l="1"/>
  <c r="S894" i="7"/>
  <c r="W894" i="7"/>
  <c r="O894" i="7"/>
  <c r="I894" i="7"/>
  <c r="X893" i="7"/>
  <c r="M894" i="7"/>
  <c r="Y893" i="7"/>
  <c r="V894" i="7"/>
  <c r="B895" i="7"/>
  <c r="G895" i="7" s="1"/>
  <c r="A895" i="7"/>
  <c r="S895" i="7" l="1"/>
  <c r="I895" i="7"/>
  <c r="O895" i="7"/>
  <c r="W895" i="7"/>
  <c r="Y894" i="7"/>
  <c r="L895" i="7"/>
  <c r="M895" i="7"/>
  <c r="V895" i="7"/>
  <c r="X894" i="7"/>
  <c r="A896" i="7"/>
  <c r="B896" i="7"/>
  <c r="G896" i="7" s="1"/>
  <c r="S896" i="7" l="1"/>
  <c r="I896" i="7"/>
  <c r="O896" i="7"/>
  <c r="M896" i="7"/>
  <c r="Y895" i="7"/>
  <c r="L896" i="7"/>
  <c r="V896" i="7"/>
  <c r="W896" i="7"/>
  <c r="X895" i="7"/>
  <c r="B897" i="7"/>
  <c r="G897" i="7" s="1"/>
  <c r="A897" i="7"/>
  <c r="S897" i="7" l="1"/>
  <c r="I897" i="7"/>
  <c r="O897" i="7"/>
  <c r="L897" i="7"/>
  <c r="V897" i="7"/>
  <c r="W897" i="7"/>
  <c r="M897" i="7"/>
  <c r="X896" i="7"/>
  <c r="Y896" i="7"/>
  <c r="A898" i="7"/>
  <c r="B898" i="7"/>
  <c r="G898" i="7" s="1"/>
  <c r="S898" i="7" l="1"/>
  <c r="I898" i="7"/>
  <c r="O898" i="7"/>
  <c r="V898" i="7"/>
  <c r="X897" i="7"/>
  <c r="W898" i="7"/>
  <c r="L898" i="7"/>
  <c r="M898" i="7"/>
  <c r="Y897" i="7"/>
  <c r="B899" i="7"/>
  <c r="G899" i="7" s="1"/>
  <c r="A899" i="7"/>
  <c r="S899" i="7" l="1"/>
  <c r="O899" i="7"/>
  <c r="V899" i="7"/>
  <c r="I899" i="7"/>
  <c r="X898" i="7"/>
  <c r="L899" i="7"/>
  <c r="W899" i="7"/>
  <c r="M899" i="7"/>
  <c r="Y898" i="7"/>
  <c r="A900" i="7"/>
  <c r="B900" i="7"/>
  <c r="G900" i="7" s="1"/>
  <c r="S900" i="7" l="1"/>
  <c r="X899" i="7"/>
  <c r="O900" i="7"/>
  <c r="I900" i="7"/>
  <c r="Y899" i="7"/>
  <c r="V900" i="7"/>
  <c r="L900" i="7"/>
  <c r="W900" i="7"/>
  <c r="M900" i="7"/>
  <c r="B901" i="7"/>
  <c r="G901" i="7" s="1"/>
  <c r="A901" i="7"/>
  <c r="S901" i="7" l="1"/>
  <c r="O901" i="7"/>
  <c r="I901" i="7"/>
  <c r="V901" i="7"/>
  <c r="Y900" i="7"/>
  <c r="X900" i="7"/>
  <c r="M901" i="7"/>
  <c r="L901" i="7"/>
  <c r="W901" i="7"/>
  <c r="B902" i="7"/>
  <c r="G902" i="7" s="1"/>
  <c r="A902" i="7"/>
  <c r="I902" i="7" l="1"/>
  <c r="O902" i="7"/>
  <c r="S902" i="7"/>
  <c r="M902" i="7"/>
  <c r="X901" i="7"/>
  <c r="L902" i="7"/>
  <c r="W902" i="7"/>
  <c r="V902" i="7"/>
  <c r="Y901" i="7"/>
  <c r="B903" i="7"/>
  <c r="G903" i="7" s="1"/>
  <c r="A903" i="7"/>
  <c r="S903" i="7" l="1"/>
  <c r="O903" i="7"/>
  <c r="M903" i="7"/>
  <c r="L903" i="7"/>
  <c r="Y902" i="7"/>
  <c r="X902" i="7"/>
  <c r="V903" i="7"/>
  <c r="W903" i="7"/>
  <c r="I903" i="7"/>
  <c r="A904" i="7"/>
  <c r="B904" i="7"/>
  <c r="G904" i="7" s="1"/>
  <c r="M904" i="7" l="1"/>
  <c r="L904" i="7"/>
  <c r="X903" i="7"/>
  <c r="W904" i="7"/>
  <c r="I904" i="7"/>
  <c r="O904" i="7"/>
  <c r="V904" i="7"/>
  <c r="Y903" i="7"/>
  <c r="S904" i="7"/>
  <c r="B905" i="7"/>
  <c r="G905" i="7" s="1"/>
  <c r="A905" i="7"/>
  <c r="L905" i="7" l="1"/>
  <c r="X904" i="7"/>
  <c r="O905" i="7"/>
  <c r="W905" i="7"/>
  <c r="S905" i="7"/>
  <c r="V905" i="7"/>
  <c r="I905" i="7"/>
  <c r="M905" i="7"/>
  <c r="Y904" i="7"/>
  <c r="B906" i="7"/>
  <c r="G906" i="7" s="1"/>
  <c r="A906" i="7"/>
  <c r="L906" i="7" l="1"/>
  <c r="O906" i="7"/>
  <c r="X905" i="7"/>
  <c r="S906" i="7"/>
  <c r="I906" i="7"/>
  <c r="V906" i="7"/>
  <c r="W906" i="7"/>
  <c r="M906" i="7"/>
  <c r="Y905" i="7"/>
  <c r="B907" i="7"/>
  <c r="G907" i="7" s="1"/>
  <c r="A907" i="7"/>
  <c r="O907" i="7" l="1"/>
  <c r="Y906" i="7"/>
  <c r="I907" i="7"/>
  <c r="S907" i="7"/>
  <c r="V907" i="7"/>
  <c r="W907" i="7"/>
  <c r="L907" i="7"/>
  <c r="X906" i="7"/>
  <c r="M907" i="7"/>
  <c r="A908" i="7"/>
  <c r="B908" i="7"/>
  <c r="G908" i="7" s="1"/>
  <c r="O908" i="7" l="1"/>
  <c r="M908" i="7"/>
  <c r="V908" i="7"/>
  <c r="S908" i="7"/>
  <c r="X907" i="7"/>
  <c r="I908" i="7"/>
  <c r="L908" i="7"/>
  <c r="Y907" i="7"/>
  <c r="W908" i="7"/>
  <c r="B909" i="7"/>
  <c r="G909" i="7" s="1"/>
  <c r="A909" i="7"/>
  <c r="L909" i="7" l="1"/>
  <c r="M909" i="7"/>
  <c r="S909" i="7"/>
  <c r="I909" i="7"/>
  <c r="O909" i="7"/>
  <c r="Y908" i="7"/>
  <c r="X908" i="7"/>
  <c r="W909" i="7"/>
  <c r="V909" i="7"/>
  <c r="B910" i="7"/>
  <c r="G910" i="7" s="1"/>
  <c r="A910" i="7"/>
  <c r="L910" i="7" l="1"/>
  <c r="S910" i="7"/>
  <c r="O910" i="7"/>
  <c r="W910" i="7"/>
  <c r="V910" i="7"/>
  <c r="X909" i="7"/>
  <c r="M910" i="7"/>
  <c r="I910" i="7"/>
  <c r="Y909" i="7"/>
  <c r="B911" i="7"/>
  <c r="G911" i="7" s="1"/>
  <c r="A911" i="7"/>
  <c r="S911" i="7" l="1"/>
  <c r="V911" i="7"/>
  <c r="V912" i="7" s="1"/>
  <c r="X910" i="7"/>
  <c r="M911" i="7"/>
  <c r="L911" i="7"/>
  <c r="I911" i="7"/>
  <c r="Y910" i="7"/>
  <c r="O911" i="7"/>
  <c r="B912" i="7"/>
  <c r="G912" i="7" s="1"/>
  <c r="A912" i="7"/>
  <c r="S912" i="7" l="1"/>
  <c r="M912" i="7"/>
  <c r="M913" i="7" s="1"/>
  <c r="X911" i="7"/>
  <c r="L912" i="7"/>
  <c r="Y911" i="7"/>
  <c r="I912" i="7"/>
  <c r="I913" i="7" s="1"/>
  <c r="O912" i="7"/>
  <c r="V913" i="7"/>
  <c r="X912" i="7"/>
  <c r="B913" i="7"/>
  <c r="G913" i="7" s="1"/>
  <c r="A913" i="7"/>
  <c r="L913" i="7" l="1"/>
  <c r="L914" i="7" s="1"/>
  <c r="Y912" i="7"/>
  <c r="O913" i="7"/>
  <c r="O914" i="7" s="1"/>
  <c r="S913" i="7"/>
  <c r="S914" i="7" s="1"/>
  <c r="B914" i="7"/>
  <c r="G914" i="7" s="1"/>
  <c r="A914" i="7"/>
  <c r="V914" i="7"/>
  <c r="I914" i="7"/>
  <c r="X913" i="7"/>
  <c r="M914" i="7"/>
  <c r="Y913" i="7" l="1"/>
  <c r="L915" i="7"/>
  <c r="M915" i="7"/>
  <c r="S915" i="7"/>
  <c r="O915" i="7"/>
  <c r="B915" i="7"/>
  <c r="G915" i="7" s="1"/>
  <c r="A915" i="7"/>
  <c r="V915" i="7"/>
  <c r="I915" i="7"/>
  <c r="Y914" i="7"/>
  <c r="X914" i="7"/>
  <c r="S916" i="7" l="1"/>
  <c r="O916" i="7"/>
  <c r="V916" i="7"/>
  <c r="I916" i="7"/>
  <c r="Y915" i="7"/>
  <c r="X915" i="7"/>
  <c r="B916" i="7"/>
  <c r="G916" i="7" s="1"/>
  <c r="A916" i="7"/>
  <c r="L916" i="7"/>
  <c r="M916" i="7"/>
  <c r="S917" i="7" l="1"/>
  <c r="O917" i="7"/>
  <c r="V917" i="7"/>
  <c r="I917" i="7"/>
  <c r="Y916" i="7"/>
  <c r="X916" i="7"/>
  <c r="L917" i="7"/>
  <c r="M917" i="7"/>
  <c r="B917" i="7"/>
  <c r="G917" i="7" s="1"/>
  <c r="A917" i="7"/>
  <c r="S918" i="7" l="1"/>
  <c r="O918" i="7"/>
  <c r="L918" i="7"/>
  <c r="M918" i="7"/>
  <c r="V918" i="7"/>
  <c r="I918" i="7"/>
  <c r="Y917" i="7"/>
  <c r="X917" i="7"/>
  <c r="B918" i="7"/>
  <c r="G918" i="7" s="1"/>
  <c r="A918" i="7"/>
  <c r="L919" i="7" l="1"/>
  <c r="M919" i="7"/>
  <c r="B919" i="7"/>
  <c r="G919" i="7" s="1"/>
  <c r="A919" i="7"/>
  <c r="S919" i="7"/>
  <c r="O919" i="7"/>
  <c r="V919" i="7"/>
  <c r="I919" i="7"/>
  <c r="Y918" i="7"/>
  <c r="X918" i="7"/>
  <c r="S920" i="7" l="1"/>
  <c r="O920" i="7"/>
  <c r="B920" i="7"/>
  <c r="G920" i="7" s="1"/>
  <c r="A920" i="7"/>
  <c r="V920" i="7"/>
  <c r="I920" i="7"/>
  <c r="Y919" i="7"/>
  <c r="X919" i="7"/>
  <c r="L920" i="7"/>
  <c r="M920" i="7"/>
  <c r="B921" i="7" l="1"/>
  <c r="G921" i="7" s="1"/>
  <c r="A921" i="7"/>
  <c r="L921" i="7"/>
  <c r="M921" i="7"/>
  <c r="S921" i="7"/>
  <c r="O921" i="7"/>
  <c r="V921" i="7"/>
  <c r="I921" i="7"/>
  <c r="Y920" i="7"/>
  <c r="X920" i="7"/>
  <c r="L922" i="7" l="1"/>
  <c r="M922" i="7"/>
  <c r="S922" i="7"/>
  <c r="O922" i="7"/>
  <c r="V922" i="7"/>
  <c r="I922" i="7"/>
  <c r="Y921" i="7"/>
  <c r="X921" i="7"/>
  <c r="B922" i="7"/>
  <c r="G922" i="7" s="1"/>
  <c r="A922" i="7"/>
  <c r="B923" i="7" l="1"/>
  <c r="G923" i="7" s="1"/>
  <c r="A923" i="7"/>
  <c r="S923" i="7"/>
  <c r="O923" i="7"/>
  <c r="L923" i="7"/>
  <c r="M923" i="7"/>
  <c r="V923" i="7"/>
  <c r="I923" i="7"/>
  <c r="Y922" i="7"/>
  <c r="X922" i="7"/>
  <c r="S924" i="7" l="1"/>
  <c r="O924" i="7"/>
  <c r="V924" i="7"/>
  <c r="I924" i="7"/>
  <c r="Y923" i="7"/>
  <c r="X923" i="7"/>
  <c r="L924" i="7"/>
  <c r="M924" i="7"/>
  <c r="B924" i="7"/>
  <c r="G924" i="7" s="1"/>
  <c r="A924" i="7"/>
  <c r="S925" i="7" l="1"/>
  <c r="O925" i="7"/>
  <c r="L925" i="7"/>
  <c r="M925" i="7"/>
  <c r="V925" i="7"/>
  <c r="I925" i="7"/>
  <c r="Y924" i="7"/>
  <c r="X924" i="7"/>
  <c r="B925" i="7"/>
  <c r="G925" i="7" s="1"/>
  <c r="A925" i="7"/>
  <c r="L926" i="7" l="1"/>
  <c r="M926" i="7"/>
  <c r="B926" i="7"/>
  <c r="G926" i="7" s="1"/>
  <c r="A926" i="7"/>
  <c r="S926" i="7"/>
  <c r="O926" i="7"/>
  <c r="V926" i="7"/>
  <c r="I926" i="7"/>
  <c r="Y925" i="7"/>
  <c r="X925" i="7"/>
  <c r="S927" i="7" l="1"/>
  <c r="O927" i="7"/>
  <c r="B927" i="7"/>
  <c r="G927" i="7" s="1"/>
  <c r="A927" i="7"/>
  <c r="V927" i="7"/>
  <c r="I927" i="7"/>
  <c r="Y926" i="7"/>
  <c r="X926" i="7"/>
  <c r="L927" i="7"/>
  <c r="M927" i="7"/>
  <c r="B928" i="7" l="1"/>
  <c r="G928" i="7" s="1"/>
  <c r="A928" i="7"/>
  <c r="L928" i="7"/>
  <c r="M928" i="7"/>
  <c r="S928" i="7"/>
  <c r="O928" i="7"/>
  <c r="V928" i="7"/>
  <c r="I928" i="7"/>
  <c r="Y927" i="7"/>
  <c r="X927" i="7"/>
  <c r="L929" i="7" l="1"/>
  <c r="M929" i="7"/>
  <c r="S929" i="7"/>
  <c r="O929" i="7"/>
  <c r="V929" i="7"/>
  <c r="I929" i="7"/>
  <c r="Y928" i="7"/>
  <c r="X928" i="7"/>
  <c r="B929" i="7"/>
  <c r="G929" i="7" s="1"/>
  <c r="A929" i="7"/>
  <c r="B930" i="7" l="1"/>
  <c r="G930" i="7" s="1"/>
  <c r="A930" i="7"/>
  <c r="S930" i="7"/>
  <c r="O930" i="7"/>
  <c r="L930" i="7"/>
  <c r="M930" i="7"/>
  <c r="V930" i="7"/>
  <c r="I930" i="7"/>
  <c r="Y929" i="7"/>
  <c r="X929" i="7"/>
  <c r="S931" i="7" l="1"/>
  <c r="O931" i="7"/>
  <c r="V931" i="7"/>
  <c r="I931" i="7"/>
  <c r="Y930" i="7"/>
  <c r="X930" i="7"/>
  <c r="L931" i="7"/>
  <c r="M931" i="7"/>
  <c r="B931" i="7"/>
  <c r="G931" i="7" s="1"/>
  <c r="A931" i="7"/>
  <c r="L932" i="7" l="1"/>
  <c r="M932" i="7"/>
  <c r="B932" i="7"/>
  <c r="G932" i="7" s="1"/>
  <c r="A932" i="7"/>
  <c r="S932" i="7"/>
  <c r="O932" i="7"/>
  <c r="V932" i="7"/>
  <c r="I932" i="7"/>
  <c r="Y931" i="7"/>
  <c r="X931" i="7"/>
  <c r="B933" i="7" l="1"/>
  <c r="G933" i="7" s="1"/>
  <c r="A933" i="7"/>
  <c r="S933" i="7"/>
  <c r="O933" i="7"/>
  <c r="L933" i="7"/>
  <c r="M933" i="7"/>
  <c r="V933" i="7"/>
  <c r="I933" i="7"/>
  <c r="Y932" i="7"/>
  <c r="X932" i="7"/>
  <c r="S934" i="7" l="1"/>
  <c r="O934" i="7"/>
  <c r="V934" i="7"/>
  <c r="I934" i="7"/>
  <c r="Y933" i="7"/>
  <c r="X933" i="7"/>
  <c r="L934" i="7"/>
  <c r="M934" i="7"/>
  <c r="B934" i="7"/>
  <c r="G934" i="7" s="1"/>
  <c r="A934" i="7"/>
  <c r="S935" i="7" l="1"/>
  <c r="O935" i="7"/>
  <c r="L935" i="7"/>
  <c r="M935" i="7"/>
  <c r="V935" i="7"/>
  <c r="I935" i="7"/>
  <c r="Y934" i="7"/>
  <c r="X934" i="7"/>
  <c r="B935" i="7"/>
  <c r="G935" i="7" s="1"/>
  <c r="A935" i="7"/>
  <c r="B936" i="7" l="1"/>
  <c r="G936" i="7" s="1"/>
  <c r="A936" i="7"/>
  <c r="L936" i="7"/>
  <c r="M936" i="7"/>
  <c r="S936" i="7"/>
  <c r="O936" i="7"/>
  <c r="V936" i="7"/>
  <c r="I936" i="7"/>
  <c r="Y935" i="7"/>
  <c r="X935" i="7"/>
  <c r="L937" i="7" l="1"/>
  <c r="M937" i="7"/>
  <c r="S937" i="7"/>
  <c r="O937" i="7"/>
  <c r="V937" i="7"/>
  <c r="I937" i="7"/>
  <c r="Y936" i="7"/>
  <c r="X936" i="7"/>
  <c r="B937" i="7"/>
  <c r="G937" i="7" s="1"/>
  <c r="A937" i="7"/>
  <c r="L938" i="7" l="1"/>
  <c r="M938" i="7"/>
  <c r="B938" i="7"/>
  <c r="G938" i="7" s="1"/>
  <c r="A938" i="7"/>
  <c r="S938" i="7"/>
  <c r="O938" i="7"/>
  <c r="V938" i="7"/>
  <c r="I938" i="7"/>
  <c r="Y937" i="7"/>
  <c r="X937" i="7"/>
  <c r="S939" i="7" l="1"/>
  <c r="O939" i="7"/>
  <c r="B939" i="7"/>
  <c r="G939" i="7" s="1"/>
  <c r="A939" i="7"/>
  <c r="L939" i="7"/>
  <c r="M939" i="7"/>
  <c r="V939" i="7"/>
  <c r="I939" i="7"/>
  <c r="Y938" i="7"/>
  <c r="X938" i="7"/>
  <c r="S940" i="7" l="1"/>
  <c r="O940" i="7"/>
  <c r="B940" i="7"/>
  <c r="G940" i="7" s="1"/>
  <c r="A940" i="7"/>
  <c r="V940" i="7"/>
  <c r="I940" i="7"/>
  <c r="Y939" i="7"/>
  <c r="X939" i="7"/>
  <c r="L940" i="7"/>
  <c r="M940" i="7"/>
  <c r="B941" i="7" l="1"/>
  <c r="G941" i="7" s="1"/>
  <c r="A941" i="7"/>
  <c r="L941" i="7"/>
  <c r="M941" i="7"/>
  <c r="S941" i="7"/>
  <c r="O941" i="7"/>
  <c r="V941" i="7"/>
  <c r="I941" i="7"/>
  <c r="Y940" i="7"/>
  <c r="X940" i="7"/>
  <c r="L942" i="7" l="1"/>
  <c r="M942" i="7"/>
  <c r="S942" i="7"/>
  <c r="O942" i="7"/>
  <c r="V942" i="7"/>
  <c r="I942" i="7"/>
  <c r="Y941" i="7"/>
  <c r="X941" i="7"/>
  <c r="B942" i="7"/>
  <c r="G942" i="7" s="1"/>
  <c r="A942" i="7"/>
  <c r="B943" i="7" l="1"/>
  <c r="G943" i="7" s="1"/>
  <c r="A943" i="7"/>
  <c r="S943" i="7"/>
  <c r="O943" i="7"/>
  <c r="L943" i="7"/>
  <c r="M943" i="7"/>
  <c r="V943" i="7"/>
  <c r="I943" i="7"/>
  <c r="Y942" i="7"/>
  <c r="X942" i="7"/>
  <c r="S944" i="7" l="1"/>
  <c r="O944" i="7"/>
  <c r="V944" i="7"/>
  <c r="I944" i="7"/>
  <c r="Y943" i="7"/>
  <c r="X943" i="7"/>
  <c r="L944" i="7"/>
  <c r="M944" i="7"/>
  <c r="B944" i="7"/>
  <c r="G944" i="7" s="1"/>
  <c r="A944" i="7"/>
  <c r="S945" i="7" l="1"/>
  <c r="O945" i="7"/>
  <c r="L945" i="7"/>
  <c r="M945" i="7"/>
  <c r="V945" i="7"/>
  <c r="I945" i="7"/>
  <c r="Y944" i="7"/>
  <c r="X944" i="7"/>
  <c r="B945" i="7"/>
  <c r="G945" i="7" s="1"/>
  <c r="A945" i="7"/>
  <c r="L946" i="7" l="1"/>
  <c r="M946" i="7"/>
  <c r="B946" i="7"/>
  <c r="G946" i="7" s="1"/>
  <c r="A946" i="7"/>
  <c r="S946" i="7"/>
  <c r="O946" i="7"/>
  <c r="V946" i="7"/>
  <c r="I946" i="7"/>
  <c r="Y945" i="7"/>
  <c r="X945" i="7"/>
  <c r="S947" i="7" l="1"/>
  <c r="O947" i="7"/>
  <c r="B947" i="7"/>
  <c r="G947" i="7" s="1"/>
  <c r="A947" i="7"/>
  <c r="V947" i="7"/>
  <c r="I947" i="7"/>
  <c r="Y946" i="7"/>
  <c r="X946" i="7"/>
  <c r="L947" i="7"/>
  <c r="M947" i="7"/>
  <c r="V948" i="7" l="1"/>
  <c r="I948" i="7"/>
  <c r="Y947" i="7"/>
  <c r="X947" i="7"/>
  <c r="B948" i="7"/>
  <c r="G948" i="7" s="1"/>
  <c r="A948" i="7"/>
  <c r="L948" i="7"/>
  <c r="M948" i="7"/>
  <c r="S948" i="7"/>
  <c r="O948" i="7"/>
  <c r="V949" i="7" l="1"/>
  <c r="I949" i="7"/>
  <c r="Y948" i="7"/>
  <c r="X948" i="7"/>
  <c r="B949" i="7"/>
  <c r="G949" i="7" s="1"/>
  <c r="A949" i="7"/>
  <c r="L949" i="7"/>
  <c r="M949" i="7"/>
  <c r="S949" i="7"/>
  <c r="O949" i="7"/>
  <c r="L950" i="7" l="1"/>
  <c r="M950" i="7"/>
  <c r="S950" i="7"/>
  <c r="O950" i="7"/>
  <c r="B950" i="7"/>
  <c r="G950" i="7" s="1"/>
  <c r="A950" i="7"/>
  <c r="V950" i="7"/>
  <c r="I950" i="7"/>
  <c r="Y949" i="7"/>
  <c r="X949" i="7"/>
  <c r="S951" i="7" l="1"/>
  <c r="O951" i="7"/>
  <c r="V951" i="7"/>
  <c r="I951" i="7"/>
  <c r="Y950" i="7"/>
  <c r="X950" i="7"/>
  <c r="B951" i="7"/>
  <c r="G951" i="7" s="1"/>
  <c r="A951" i="7"/>
  <c r="L951" i="7"/>
  <c r="M951" i="7"/>
  <c r="B952" i="7" l="1"/>
  <c r="G952" i="7" s="1"/>
  <c r="A952" i="7"/>
  <c r="S952" i="7"/>
  <c r="O952" i="7"/>
  <c r="V952" i="7"/>
  <c r="I952" i="7"/>
  <c r="Y951" i="7"/>
  <c r="X951" i="7"/>
  <c r="L952" i="7"/>
  <c r="M952" i="7"/>
  <c r="L953" i="7" l="1"/>
  <c r="M953" i="7"/>
  <c r="S953" i="7"/>
  <c r="O953" i="7"/>
  <c r="B953" i="7"/>
  <c r="G953" i="7" s="1"/>
  <c r="A953" i="7"/>
  <c r="V953" i="7"/>
  <c r="I953" i="7"/>
  <c r="Y952" i="7"/>
  <c r="X952" i="7"/>
  <c r="S954" i="7" l="1"/>
  <c r="O954" i="7"/>
  <c r="V954" i="7"/>
  <c r="I954" i="7"/>
  <c r="Y953" i="7"/>
  <c r="X953" i="7"/>
  <c r="B954" i="7"/>
  <c r="G954" i="7" s="1"/>
  <c r="A954" i="7"/>
  <c r="L954" i="7"/>
  <c r="M954" i="7"/>
  <c r="B955" i="7" l="1"/>
  <c r="G955" i="7" s="1"/>
  <c r="A955" i="7"/>
  <c r="L955" i="7"/>
  <c r="M955" i="7"/>
  <c r="S955" i="7"/>
  <c r="O955" i="7"/>
  <c r="V955" i="7"/>
  <c r="I955" i="7"/>
  <c r="Y954" i="7"/>
  <c r="X954" i="7"/>
  <c r="L956" i="7" l="1"/>
  <c r="M956" i="7"/>
  <c r="S956" i="7"/>
  <c r="O956" i="7"/>
  <c r="V956" i="7"/>
  <c r="I956" i="7"/>
  <c r="Y955" i="7"/>
  <c r="X955" i="7"/>
  <c r="B956" i="7"/>
  <c r="G956" i="7" s="1"/>
  <c r="A956" i="7"/>
  <c r="B957" i="7" l="1"/>
  <c r="G957" i="7" s="1"/>
  <c r="A957" i="7"/>
  <c r="S957" i="7"/>
  <c r="O957" i="7"/>
  <c r="L957" i="7"/>
  <c r="M957" i="7"/>
  <c r="V957" i="7"/>
  <c r="I957" i="7"/>
  <c r="Y956" i="7"/>
  <c r="X956" i="7"/>
  <c r="L958" i="7" l="1"/>
  <c r="M958" i="7"/>
  <c r="S958" i="7"/>
  <c r="O958" i="7"/>
  <c r="V958" i="7"/>
  <c r="I958" i="7"/>
  <c r="Y957" i="7"/>
  <c r="X957" i="7"/>
  <c r="B958" i="7"/>
  <c r="G958" i="7" s="1"/>
  <c r="A958" i="7"/>
  <c r="B959" i="7" l="1"/>
  <c r="G959" i="7" s="1"/>
  <c r="A959" i="7"/>
  <c r="S959" i="7"/>
  <c r="O959" i="7"/>
  <c r="L959" i="7"/>
  <c r="M959" i="7"/>
  <c r="V959" i="7"/>
  <c r="I959" i="7"/>
  <c r="Y958" i="7"/>
  <c r="X958" i="7"/>
  <c r="L960" i="7" l="1"/>
  <c r="M960" i="7"/>
  <c r="S960" i="7"/>
  <c r="O960" i="7"/>
  <c r="V960" i="7"/>
  <c r="I960" i="7"/>
  <c r="Y959" i="7"/>
  <c r="X959" i="7"/>
  <c r="B960" i="7"/>
  <c r="G960" i="7" s="1"/>
  <c r="A960" i="7"/>
  <c r="S961" i="7" l="1"/>
  <c r="O961" i="7"/>
  <c r="B961" i="7"/>
  <c r="G961" i="7" s="1"/>
  <c r="A961" i="7"/>
  <c r="L961" i="7"/>
  <c r="M961" i="7"/>
  <c r="V961" i="7"/>
  <c r="I961" i="7"/>
  <c r="Y960" i="7"/>
  <c r="X960" i="7"/>
  <c r="B962" i="7" l="1"/>
  <c r="G962" i="7" s="1"/>
  <c r="A962" i="7"/>
  <c r="S962" i="7"/>
  <c r="O962" i="7"/>
  <c r="V962" i="7"/>
  <c r="I962" i="7"/>
  <c r="Y961" i="7"/>
  <c r="X961" i="7"/>
  <c r="L962" i="7"/>
  <c r="M962" i="7"/>
  <c r="L963" i="7" l="1"/>
  <c r="M963" i="7"/>
  <c r="S963" i="7"/>
  <c r="O963" i="7"/>
  <c r="B963" i="7"/>
  <c r="G963" i="7" s="1"/>
  <c r="A963" i="7"/>
  <c r="V963" i="7"/>
  <c r="I963" i="7"/>
  <c r="Y962" i="7"/>
  <c r="X962" i="7"/>
  <c r="S964" i="7" l="1"/>
  <c r="O964" i="7"/>
  <c r="V964" i="7"/>
  <c r="I964" i="7"/>
  <c r="Y963" i="7"/>
  <c r="X963" i="7"/>
  <c r="B964" i="7"/>
  <c r="G964" i="7" s="1"/>
  <c r="A964" i="7"/>
  <c r="L964" i="7"/>
  <c r="M964" i="7"/>
  <c r="S965" i="7" l="1"/>
  <c r="O965" i="7"/>
  <c r="V965" i="7"/>
  <c r="I965" i="7"/>
  <c r="Y964" i="7"/>
  <c r="X964" i="7"/>
  <c r="L965" i="7"/>
  <c r="M965" i="7"/>
  <c r="B965" i="7"/>
  <c r="G965" i="7" s="1"/>
  <c r="A965" i="7"/>
  <c r="L966" i="7" l="1"/>
  <c r="M966" i="7"/>
  <c r="O966" i="7"/>
  <c r="S966" i="7"/>
  <c r="I966" i="7"/>
  <c r="Y965" i="7"/>
  <c r="V966" i="7"/>
  <c r="X965" i="7"/>
  <c r="B966" i="7"/>
  <c r="G966" i="7" s="1"/>
  <c r="A966" i="7"/>
  <c r="I967" i="7" l="1"/>
  <c r="V967" i="7"/>
  <c r="Y966" i="7"/>
  <c r="X966" i="7"/>
  <c r="A967" i="7"/>
  <c r="B967" i="7"/>
  <c r="G967" i="7" s="1"/>
  <c r="L967" i="7"/>
  <c r="M967" i="7"/>
  <c r="O967" i="7"/>
  <c r="S967" i="7"/>
  <c r="L968" i="7" l="1"/>
  <c r="M968" i="7"/>
  <c r="I968" i="7"/>
  <c r="V968" i="7"/>
  <c r="Y967" i="7"/>
  <c r="X967" i="7"/>
  <c r="A968" i="7"/>
  <c r="B968" i="7"/>
  <c r="G968" i="7" s="1"/>
  <c r="O968" i="7"/>
  <c r="S968" i="7"/>
  <c r="S969" i="7" l="1"/>
  <c r="O969" i="7"/>
  <c r="A969" i="7"/>
  <c r="B969" i="7"/>
  <c r="G969" i="7" s="1"/>
  <c r="I969" i="7"/>
  <c r="X968" i="7"/>
  <c r="V969" i="7"/>
  <c r="Y968" i="7"/>
  <c r="L969" i="7"/>
  <c r="M969" i="7"/>
  <c r="I970" i="7" l="1"/>
  <c r="Y969" i="7"/>
  <c r="X969" i="7"/>
  <c r="V970" i="7"/>
  <c r="A970" i="7"/>
  <c r="B970" i="7"/>
  <c r="G970" i="7" s="1"/>
  <c r="L970" i="7"/>
  <c r="M970" i="7"/>
  <c r="O970" i="7"/>
  <c r="S970" i="7"/>
  <c r="L971" i="7" l="1"/>
  <c r="M971" i="7"/>
  <c r="I971" i="7"/>
  <c r="V971" i="7"/>
  <c r="Y970" i="7"/>
  <c r="X970" i="7"/>
  <c r="A971" i="7"/>
  <c r="B971" i="7"/>
  <c r="G971" i="7" s="1"/>
  <c r="O971" i="7"/>
  <c r="S971" i="7"/>
  <c r="I972" i="7" l="1"/>
  <c r="V972" i="7"/>
  <c r="Y971" i="7"/>
  <c r="X971" i="7"/>
  <c r="A972" i="7"/>
  <c r="B972" i="7"/>
  <c r="G972" i="7" s="1"/>
  <c r="O972" i="7"/>
  <c r="S972" i="7"/>
  <c r="L972" i="7"/>
  <c r="M972" i="7"/>
  <c r="L973" i="7" l="1"/>
  <c r="M973" i="7"/>
  <c r="I973" i="7"/>
  <c r="X972" i="7"/>
  <c r="V973" i="7"/>
  <c r="Y972" i="7"/>
  <c r="A973" i="7"/>
  <c r="B973" i="7"/>
  <c r="G973" i="7" s="1"/>
  <c r="S973" i="7"/>
  <c r="O973" i="7"/>
  <c r="A974" i="7" l="1"/>
  <c r="B974" i="7"/>
  <c r="G974" i="7" s="1"/>
  <c r="O974" i="7"/>
  <c r="S974" i="7"/>
  <c r="L974" i="7"/>
  <c r="M974" i="7"/>
  <c r="I974" i="7"/>
  <c r="Y973" i="7"/>
  <c r="X973" i="7"/>
  <c r="V974" i="7"/>
  <c r="O975" i="7" l="1"/>
  <c r="S975" i="7"/>
  <c r="I975" i="7"/>
  <c r="V975" i="7"/>
  <c r="Y974" i="7"/>
  <c r="X974" i="7"/>
  <c r="L975" i="7"/>
  <c r="M975" i="7"/>
  <c r="A975" i="7"/>
  <c r="B975" i="7"/>
  <c r="G975" i="7" s="1"/>
  <c r="L976" i="7" l="1"/>
  <c r="M976" i="7"/>
  <c r="O976" i="7"/>
  <c r="S976" i="7"/>
  <c r="I976" i="7"/>
  <c r="V976" i="7"/>
  <c r="Y975" i="7"/>
  <c r="X975" i="7"/>
  <c r="A976" i="7"/>
  <c r="B976" i="7"/>
  <c r="G976" i="7" s="1"/>
  <c r="I977" i="7" l="1"/>
  <c r="X976" i="7"/>
  <c r="Y976" i="7"/>
  <c r="V977" i="7"/>
  <c r="L977" i="7"/>
  <c r="M977" i="7"/>
  <c r="A977" i="7"/>
  <c r="B977" i="7"/>
  <c r="G977" i="7" s="1"/>
  <c r="S977" i="7"/>
  <c r="O977" i="7"/>
  <c r="X977" i="7" l="1"/>
  <c r="I978" i="7"/>
  <c r="V978" i="7"/>
  <c r="Y977" i="7"/>
  <c r="A978" i="7"/>
  <c r="B978" i="7"/>
  <c r="G978" i="7" s="1"/>
  <c r="L978" i="7"/>
  <c r="M978" i="7"/>
  <c r="S978" i="7"/>
  <c r="O978" i="7"/>
  <c r="A979" i="7" l="1"/>
  <c r="B979" i="7"/>
  <c r="G979" i="7" s="1"/>
  <c r="L979" i="7"/>
  <c r="M979" i="7"/>
  <c r="X978" i="7"/>
  <c r="I979" i="7"/>
  <c r="Y978" i="7"/>
  <c r="V979" i="7"/>
  <c r="S979" i="7"/>
  <c r="O979" i="7"/>
  <c r="L980" i="7" l="1"/>
  <c r="M980" i="7"/>
  <c r="S980" i="7"/>
  <c r="O980" i="7"/>
  <c r="A980" i="7"/>
  <c r="B980" i="7"/>
  <c r="G980" i="7" s="1"/>
  <c r="X979" i="7"/>
  <c r="I980" i="7"/>
  <c r="V980" i="7"/>
  <c r="Y979" i="7"/>
  <c r="S981" i="7" l="1"/>
  <c r="O981" i="7"/>
  <c r="L981" i="7"/>
  <c r="M981" i="7"/>
  <c r="X980" i="7"/>
  <c r="I981" i="7"/>
  <c r="Y980" i="7"/>
  <c r="V981" i="7"/>
  <c r="A981" i="7"/>
  <c r="B981" i="7"/>
  <c r="G981" i="7" s="1"/>
  <c r="L982" i="7" l="1"/>
  <c r="M982" i="7"/>
  <c r="X981" i="7"/>
  <c r="I982" i="7"/>
  <c r="V982" i="7"/>
  <c r="Y981" i="7"/>
  <c r="S982" i="7"/>
  <c r="O982" i="7"/>
  <c r="A982" i="7"/>
  <c r="B982" i="7"/>
  <c r="G982" i="7" s="1"/>
  <c r="S983" i="7" l="1"/>
  <c r="O983" i="7"/>
  <c r="X982" i="7"/>
  <c r="I983" i="7"/>
  <c r="Y982" i="7"/>
  <c r="V983" i="7"/>
  <c r="L983" i="7"/>
  <c r="M983" i="7"/>
  <c r="A983" i="7"/>
  <c r="B983" i="7"/>
  <c r="G983" i="7" s="1"/>
  <c r="L984" i="7" l="1"/>
  <c r="M984" i="7"/>
  <c r="S984" i="7"/>
  <c r="O984" i="7"/>
  <c r="X983" i="7"/>
  <c r="I984" i="7"/>
  <c r="V984" i="7"/>
  <c r="Y983" i="7"/>
  <c r="A984" i="7"/>
  <c r="B984" i="7"/>
  <c r="G984" i="7" s="1"/>
  <c r="X984" i="7" l="1"/>
  <c r="I985" i="7"/>
  <c r="Y984" i="7"/>
  <c r="V985" i="7"/>
  <c r="L985" i="7"/>
  <c r="M985" i="7"/>
  <c r="S985" i="7"/>
  <c r="O985" i="7"/>
  <c r="A985" i="7"/>
  <c r="B985" i="7"/>
  <c r="G985" i="7" s="1"/>
  <c r="X985" i="7" l="1"/>
  <c r="I986" i="7"/>
  <c r="V986" i="7"/>
  <c r="Y985" i="7"/>
  <c r="L986" i="7"/>
  <c r="M986" i="7"/>
  <c r="S986" i="7"/>
  <c r="O986" i="7"/>
  <c r="A986" i="7"/>
  <c r="B986" i="7"/>
  <c r="G986" i="7" s="1"/>
  <c r="X986" i="7" l="1"/>
  <c r="I987" i="7"/>
  <c r="Y986" i="7"/>
  <c r="V987" i="7"/>
  <c r="S987" i="7"/>
  <c r="O987" i="7"/>
  <c r="L987" i="7"/>
  <c r="M987" i="7"/>
  <c r="A987" i="7"/>
  <c r="B987" i="7"/>
  <c r="G987" i="7" s="1"/>
  <c r="L988" i="7" l="1"/>
  <c r="M988" i="7"/>
  <c r="X987" i="7"/>
  <c r="I988" i="7"/>
  <c r="V988" i="7"/>
  <c r="Y987" i="7"/>
  <c r="S988" i="7"/>
  <c r="O988" i="7"/>
  <c r="A988" i="7"/>
  <c r="B988" i="7"/>
  <c r="G988" i="7" s="1"/>
  <c r="S989" i="7" l="1"/>
  <c r="O989" i="7"/>
  <c r="L989" i="7"/>
  <c r="M989" i="7"/>
  <c r="A989" i="7"/>
  <c r="B989" i="7"/>
  <c r="G989" i="7" s="1"/>
  <c r="X988" i="7"/>
  <c r="I989" i="7"/>
  <c r="Y988" i="7"/>
  <c r="V989" i="7"/>
  <c r="L990" i="7" l="1"/>
  <c r="M990" i="7"/>
  <c r="S990" i="7"/>
  <c r="O990" i="7"/>
  <c r="X989" i="7"/>
  <c r="I990" i="7"/>
  <c r="V990" i="7"/>
  <c r="Y989" i="7"/>
  <c r="A990" i="7"/>
  <c r="B990" i="7"/>
  <c r="G990" i="7" s="1"/>
  <c r="X990" i="7" l="1"/>
  <c r="I991" i="7"/>
  <c r="Y990" i="7"/>
  <c r="V991" i="7"/>
  <c r="S991" i="7"/>
  <c r="O991" i="7"/>
  <c r="L991" i="7"/>
  <c r="M991" i="7"/>
  <c r="A991" i="7"/>
  <c r="B991" i="7"/>
  <c r="G991" i="7" s="1"/>
  <c r="X991" i="7" l="1"/>
  <c r="I992" i="7"/>
  <c r="V992" i="7"/>
  <c r="Y991" i="7"/>
  <c r="S992" i="7"/>
  <c r="O992" i="7"/>
  <c r="L992" i="7"/>
  <c r="M992" i="7"/>
  <c r="A992" i="7"/>
  <c r="B992" i="7"/>
  <c r="G992" i="7" s="1"/>
  <c r="L993" i="7" l="1"/>
  <c r="M993" i="7"/>
  <c r="X992" i="7"/>
  <c r="I993" i="7"/>
  <c r="Y992" i="7"/>
  <c r="V993" i="7"/>
  <c r="S993" i="7"/>
  <c r="O993" i="7"/>
  <c r="A993" i="7"/>
  <c r="B993" i="7"/>
  <c r="G993" i="7" s="1"/>
  <c r="X993" i="7" l="1"/>
  <c r="I994" i="7"/>
  <c r="V994" i="7"/>
  <c r="Y993" i="7"/>
  <c r="A994" i="7"/>
  <c r="B994" i="7"/>
  <c r="G994" i="7" s="1"/>
  <c r="S994" i="7"/>
  <c r="O994" i="7"/>
  <c r="L994" i="7"/>
  <c r="M994" i="7"/>
  <c r="X994" i="7" l="1"/>
  <c r="I995" i="7"/>
  <c r="Y994" i="7"/>
  <c r="V995" i="7"/>
  <c r="S995" i="7"/>
  <c r="O995" i="7"/>
  <c r="L995" i="7"/>
  <c r="M995" i="7"/>
  <c r="A995" i="7"/>
  <c r="B995" i="7"/>
  <c r="G995" i="7" s="1"/>
  <c r="L996" i="7" l="1"/>
  <c r="M996" i="7"/>
  <c r="X995" i="7"/>
  <c r="V996" i="7"/>
  <c r="I996" i="7"/>
  <c r="Y995" i="7"/>
  <c r="S996" i="7"/>
  <c r="O996" i="7"/>
  <c r="B996" i="7"/>
  <c r="G996" i="7" s="1"/>
  <c r="A996" i="7"/>
  <c r="X996" i="7" l="1"/>
  <c r="V997" i="7"/>
  <c r="I997" i="7"/>
  <c r="Y996" i="7"/>
  <c r="B997" i="7"/>
  <c r="G997" i="7" s="1"/>
  <c r="A997" i="7"/>
  <c r="L997" i="7"/>
  <c r="M997" i="7"/>
  <c r="S997" i="7"/>
  <c r="O997" i="7"/>
  <c r="S998" i="7" l="1"/>
  <c r="O998" i="7"/>
  <c r="L998" i="7"/>
  <c r="M998" i="7"/>
  <c r="B998" i="7"/>
  <c r="G998" i="7" s="1"/>
  <c r="A998" i="7"/>
  <c r="X997" i="7"/>
  <c r="V998" i="7"/>
  <c r="I998" i="7"/>
  <c r="Y997" i="7"/>
  <c r="X998" i="7" l="1"/>
  <c r="V999" i="7"/>
  <c r="I999" i="7"/>
  <c r="Y998" i="7"/>
  <c r="L999" i="7"/>
  <c r="M999" i="7"/>
  <c r="B999" i="7"/>
  <c r="G999" i="7" s="1"/>
  <c r="A999" i="7"/>
  <c r="S999" i="7"/>
  <c r="O999" i="7"/>
  <c r="B1000" i="7" l="1"/>
  <c r="G1000" i="7" s="1"/>
  <c r="A1000" i="7"/>
  <c r="S1000" i="7"/>
  <c r="O1000" i="7"/>
  <c r="L1000" i="7"/>
  <c r="M1000" i="7"/>
  <c r="X999" i="7"/>
  <c r="V1000" i="7"/>
  <c r="I1000" i="7"/>
  <c r="Y999" i="7"/>
  <c r="L1001" i="7" l="1"/>
  <c r="M1001" i="7"/>
  <c r="S1001" i="7"/>
  <c r="O1001" i="7"/>
  <c r="X1000" i="7"/>
  <c r="V1001" i="7"/>
  <c r="I1001" i="7"/>
  <c r="Y1000" i="7"/>
  <c r="B1001" i="7"/>
  <c r="G1001" i="7" s="1"/>
  <c r="A1001" i="7"/>
  <c r="S1002" i="7" l="1"/>
  <c r="O1002" i="7"/>
  <c r="L1002" i="7"/>
  <c r="M1002" i="7"/>
  <c r="B1002" i="7"/>
  <c r="G1002" i="7" s="1"/>
  <c r="A1002" i="7"/>
  <c r="X1001" i="7"/>
  <c r="V1002" i="7"/>
  <c r="I1002" i="7"/>
  <c r="Y1001" i="7"/>
  <c r="X1002" i="7" l="1"/>
  <c r="V1003" i="7"/>
  <c r="I1003" i="7"/>
  <c r="Y1002" i="7"/>
  <c r="L1003" i="7"/>
  <c r="M1003" i="7"/>
  <c r="B1003" i="7"/>
  <c r="G1003" i="7" s="1"/>
  <c r="A1003" i="7"/>
  <c r="S1003" i="7"/>
  <c r="O1003" i="7"/>
  <c r="S1004" i="7" l="1"/>
  <c r="O1004" i="7"/>
  <c r="B1004" i="7"/>
  <c r="G1004" i="7" s="1"/>
  <c r="A1004" i="7"/>
  <c r="X1003" i="7"/>
  <c r="V1004" i="7"/>
  <c r="I1004" i="7"/>
  <c r="Y1003" i="7"/>
  <c r="L1004" i="7"/>
  <c r="M1004" i="7"/>
  <c r="B1005" i="7" l="1"/>
  <c r="G1005" i="7" s="1"/>
  <c r="A1005" i="7"/>
  <c r="S1005" i="7"/>
  <c r="O1005" i="7"/>
  <c r="X1004" i="7"/>
  <c r="V1005" i="7"/>
  <c r="I1005" i="7"/>
  <c r="Y1004" i="7"/>
  <c r="L1005" i="7"/>
  <c r="M1005" i="7"/>
  <c r="S1006" i="7" l="1"/>
  <c r="O1006" i="7"/>
  <c r="L1006" i="7"/>
  <c r="M1006" i="7"/>
  <c r="X1005" i="7"/>
  <c r="V1006" i="7"/>
  <c r="I1006" i="7"/>
  <c r="Y1005" i="7"/>
  <c r="B1006" i="7"/>
  <c r="G1006" i="7" s="1"/>
  <c r="A1006" i="7"/>
  <c r="L1007" i="7" l="1"/>
  <c r="M1007" i="7"/>
  <c r="S1007" i="7"/>
  <c r="O1007" i="7"/>
  <c r="B1007" i="7"/>
  <c r="G1007" i="7" s="1"/>
  <c r="A1007" i="7"/>
  <c r="X1006" i="7"/>
  <c r="V1007" i="7"/>
  <c r="I1007" i="7"/>
  <c r="Y1006" i="7"/>
  <c r="X1007" i="7" l="1"/>
  <c r="V1008" i="7"/>
  <c r="I1008" i="7"/>
  <c r="Y1007" i="7"/>
  <c r="B1008" i="7"/>
  <c r="G1008" i="7" s="1"/>
  <c r="A1008" i="7"/>
  <c r="L1008" i="7"/>
  <c r="M1008" i="7"/>
  <c r="S1008" i="7"/>
  <c r="O1008" i="7"/>
  <c r="S1009" i="7" l="1"/>
  <c r="O1009" i="7"/>
  <c r="X1008" i="7"/>
  <c r="V1009" i="7"/>
  <c r="I1009" i="7"/>
  <c r="Y1008" i="7"/>
  <c r="L1009" i="7"/>
  <c r="M1009" i="7"/>
  <c r="B1009" i="7"/>
  <c r="G1009" i="7" s="1"/>
  <c r="A1009" i="7"/>
  <c r="L1010" i="7" l="1"/>
  <c r="M1010" i="7"/>
  <c r="X1009" i="7"/>
  <c r="V1010" i="7"/>
  <c r="I1010" i="7"/>
  <c r="Y1009" i="7"/>
  <c r="B1010" i="7"/>
  <c r="G1010" i="7" s="1"/>
  <c r="A1010" i="7"/>
  <c r="S1010" i="7"/>
  <c r="O1010" i="7"/>
  <c r="B1011" i="7" l="1"/>
  <c r="G1011" i="7" s="1"/>
  <c r="A1011" i="7"/>
  <c r="X1010" i="7"/>
  <c r="V1011" i="7"/>
  <c r="I1011" i="7"/>
  <c r="Y1010" i="7"/>
  <c r="L1011" i="7"/>
  <c r="M1011" i="7"/>
  <c r="S1011" i="7"/>
  <c r="O1011" i="7"/>
  <c r="X1011" i="7" l="1"/>
  <c r="V1012" i="7"/>
  <c r="I1012" i="7"/>
  <c r="Y1011" i="7"/>
  <c r="L1012" i="7"/>
  <c r="M1012" i="7"/>
  <c r="B1012" i="7"/>
  <c r="G1012" i="7" s="1"/>
  <c r="A1012" i="7"/>
  <c r="S1012" i="7"/>
  <c r="O1012" i="7"/>
  <c r="B1013" i="7" l="1"/>
  <c r="G1013" i="7" s="1"/>
  <c r="A1013" i="7"/>
  <c r="S1013" i="7"/>
  <c r="O1013" i="7"/>
  <c r="L1013" i="7"/>
  <c r="M1013" i="7"/>
  <c r="X1012" i="7"/>
  <c r="V1013" i="7"/>
  <c r="I1013" i="7"/>
  <c r="Y1012" i="7"/>
  <c r="X1013" i="7" l="1"/>
  <c r="V1014" i="7"/>
  <c r="I1014" i="7"/>
  <c r="Y1013" i="7"/>
  <c r="S1014" i="7"/>
  <c r="O1014" i="7"/>
  <c r="L1014" i="7"/>
  <c r="M1014" i="7"/>
  <c r="B1014" i="7"/>
  <c r="G1014" i="7" s="1"/>
  <c r="A1014" i="7"/>
  <c r="S1015" i="7" l="1"/>
  <c r="O1015" i="7"/>
  <c r="L1015" i="7"/>
  <c r="M1015" i="7"/>
  <c r="B1015" i="7"/>
  <c r="G1015" i="7" s="1"/>
  <c r="A1015" i="7"/>
  <c r="X1014" i="7"/>
  <c r="V1015" i="7"/>
  <c r="I1015" i="7"/>
  <c r="Y1014" i="7"/>
  <c r="L1016" i="7" l="1"/>
  <c r="M1016" i="7"/>
  <c r="X1015" i="7"/>
  <c r="V1016" i="7"/>
  <c r="I1016" i="7"/>
  <c r="Y1015" i="7"/>
  <c r="B1016" i="7"/>
  <c r="G1016" i="7" s="1"/>
  <c r="A1016" i="7"/>
  <c r="S1016" i="7"/>
  <c r="O1016" i="7"/>
  <c r="B1017" i="7" l="1"/>
  <c r="G1017" i="7" s="1"/>
  <c r="A1017" i="7"/>
  <c r="X1016" i="7"/>
  <c r="V1017" i="7"/>
  <c r="I1017" i="7"/>
  <c r="Y1016" i="7"/>
  <c r="L1017" i="7"/>
  <c r="M1017" i="7"/>
  <c r="S1017" i="7"/>
  <c r="O1017" i="7"/>
  <c r="L1018" i="7" l="1"/>
  <c r="M1018" i="7"/>
  <c r="X1017" i="7"/>
  <c r="V1018" i="7"/>
  <c r="I1018" i="7"/>
  <c r="Y1017" i="7"/>
  <c r="B1018" i="7"/>
  <c r="G1018" i="7" s="1"/>
  <c r="A1018" i="7"/>
  <c r="S1018" i="7"/>
  <c r="O1018" i="7"/>
  <c r="X1018" i="7" l="1"/>
  <c r="V1019" i="7"/>
  <c r="I1019" i="7"/>
  <c r="Y1018" i="7"/>
  <c r="L1019" i="7"/>
  <c r="M1019" i="7"/>
  <c r="B1019" i="7"/>
  <c r="G1019" i="7" s="1"/>
  <c r="A1019" i="7"/>
  <c r="S1019" i="7"/>
  <c r="O1019" i="7"/>
  <c r="S1020" i="7" l="1"/>
  <c r="O1020" i="7"/>
  <c r="L1020" i="7"/>
  <c r="M1020" i="7"/>
  <c r="X1019" i="7"/>
  <c r="V1020" i="7"/>
  <c r="I1020" i="7"/>
  <c r="Y1019" i="7"/>
  <c r="B1020" i="7"/>
  <c r="G1020" i="7" s="1"/>
  <c r="A1020" i="7"/>
  <c r="L1021" i="7" l="1"/>
  <c r="M1021" i="7"/>
  <c r="S1021" i="7"/>
  <c r="O1021" i="7"/>
  <c r="X1020" i="7"/>
  <c r="V1021" i="7"/>
  <c r="I1021" i="7"/>
  <c r="Y1020" i="7"/>
  <c r="B1021" i="7"/>
  <c r="G1021" i="7" s="1"/>
  <c r="A1021" i="7"/>
  <c r="X1021" i="7" l="1"/>
  <c r="V1022" i="7"/>
  <c r="I1022" i="7"/>
  <c r="Y1021" i="7"/>
  <c r="S1022" i="7"/>
  <c r="O1022" i="7"/>
  <c r="L1022" i="7"/>
  <c r="M1022" i="7"/>
  <c r="B1022" i="7"/>
  <c r="G1022" i="7" s="1"/>
  <c r="A1022" i="7"/>
  <c r="S1023" i="7" l="1"/>
  <c r="O1023" i="7"/>
  <c r="X1022" i="7"/>
  <c r="V1023" i="7"/>
  <c r="I1023" i="7"/>
  <c r="Y1022" i="7"/>
  <c r="L1023" i="7"/>
  <c r="M1023" i="7"/>
  <c r="B1023" i="7"/>
  <c r="G1023" i="7" s="1"/>
  <c r="A1023" i="7"/>
  <c r="L1024" i="7" l="1"/>
  <c r="M1024" i="7"/>
  <c r="X1023" i="7"/>
  <c r="V1024" i="7"/>
  <c r="I1024" i="7"/>
  <c r="Y1023" i="7"/>
  <c r="B1024" i="7"/>
  <c r="G1024" i="7" s="1"/>
  <c r="A1024" i="7"/>
  <c r="S1024" i="7"/>
  <c r="O1024" i="7"/>
  <c r="B1025" i="7" l="1"/>
  <c r="G1025" i="7" s="1"/>
  <c r="A1025" i="7"/>
  <c r="X1024" i="7"/>
  <c r="V1025" i="7"/>
  <c r="I1025" i="7"/>
  <c r="Y1024" i="7"/>
  <c r="L1025" i="7"/>
  <c r="M1025" i="7"/>
  <c r="S1025" i="7"/>
  <c r="O1025" i="7"/>
  <c r="X1025" i="7" l="1"/>
  <c r="V1026" i="7"/>
  <c r="I1026" i="7"/>
  <c r="Y1025" i="7"/>
  <c r="L1026" i="7"/>
  <c r="M1026" i="7"/>
  <c r="B1026" i="7"/>
  <c r="G1026" i="7" s="1"/>
  <c r="A1026" i="7"/>
  <c r="S1026" i="7"/>
  <c r="O1026" i="7"/>
  <c r="S1027" i="7" l="1"/>
  <c r="O1027" i="7"/>
  <c r="X1026" i="7"/>
  <c r="V1027" i="7"/>
  <c r="I1027" i="7"/>
  <c r="Y1026" i="7"/>
  <c r="B1027" i="7"/>
  <c r="G1027" i="7" s="1"/>
  <c r="A1027" i="7"/>
  <c r="L1027" i="7"/>
  <c r="M1027" i="7"/>
  <c r="X1027" i="7" l="1"/>
  <c r="V1028" i="7"/>
  <c r="I1028" i="7"/>
  <c r="Y1027" i="7"/>
  <c r="L1028" i="7"/>
  <c r="M1028" i="7"/>
  <c r="B1028" i="7"/>
  <c r="G1028" i="7" s="1"/>
  <c r="A1028" i="7"/>
  <c r="S1028" i="7"/>
  <c r="O1028" i="7"/>
  <c r="S1029" i="7" l="1"/>
  <c r="O1029" i="7"/>
  <c r="L1029" i="7"/>
  <c r="M1029" i="7"/>
  <c r="X1028" i="7"/>
  <c r="V1029" i="7"/>
  <c r="I1029" i="7"/>
  <c r="Y1028" i="7"/>
  <c r="B1029" i="7"/>
  <c r="G1029" i="7" s="1"/>
  <c r="A1029" i="7"/>
  <c r="L1030" i="7" l="1"/>
  <c r="M1030" i="7"/>
  <c r="S1030" i="7"/>
  <c r="O1030" i="7"/>
  <c r="B1030" i="7"/>
  <c r="G1030" i="7" s="1"/>
  <c r="A1030" i="7"/>
  <c r="X1029" i="7"/>
  <c r="V1030" i="7"/>
  <c r="I1030" i="7"/>
  <c r="Y1029" i="7"/>
  <c r="B1031" i="7" l="1"/>
  <c r="G1031" i="7" s="1"/>
  <c r="A1031" i="7"/>
  <c r="X1030" i="7"/>
  <c r="V1031" i="7"/>
  <c r="I1031" i="7"/>
  <c r="Y1030" i="7"/>
  <c r="L1031" i="7"/>
  <c r="M1031" i="7"/>
  <c r="S1031" i="7"/>
  <c r="O1031" i="7"/>
  <c r="S1032" i="7" l="1"/>
  <c r="O1032" i="7"/>
  <c r="X1031" i="7"/>
  <c r="V1032" i="7"/>
  <c r="I1032" i="7"/>
  <c r="Y1031" i="7"/>
  <c r="L1032" i="7"/>
  <c r="M1032" i="7"/>
  <c r="B1032" i="7"/>
  <c r="G1032" i="7" s="1"/>
  <c r="A1032" i="7"/>
  <c r="L1033" i="7" l="1"/>
  <c r="M1033" i="7"/>
  <c r="X1032" i="7"/>
  <c r="V1033" i="7"/>
  <c r="I1033" i="7"/>
  <c r="Y1032" i="7"/>
  <c r="B1033" i="7"/>
  <c r="G1033" i="7" s="1"/>
  <c r="A1033" i="7"/>
  <c r="S1033" i="7"/>
  <c r="O1033" i="7"/>
  <c r="B1034" i="7" l="1"/>
  <c r="G1034" i="7" s="1"/>
  <c r="A1034" i="7"/>
  <c r="X1033" i="7"/>
  <c r="V1034" i="7"/>
  <c r="I1034" i="7"/>
  <c r="Y1033" i="7"/>
  <c r="L1034" i="7"/>
  <c r="M1034" i="7"/>
  <c r="S1034" i="7"/>
  <c r="O1034" i="7"/>
  <c r="L1035" i="7" l="1"/>
  <c r="M1035" i="7"/>
  <c r="X1034" i="7"/>
  <c r="V1035" i="7"/>
  <c r="I1035" i="7"/>
  <c r="Y1034" i="7"/>
  <c r="B1035" i="7"/>
  <c r="G1035" i="7" s="1"/>
  <c r="A1035" i="7"/>
  <c r="S1035" i="7"/>
  <c r="O1035" i="7"/>
  <c r="X1035" i="7" l="1"/>
  <c r="V1036" i="7"/>
  <c r="I1036" i="7"/>
  <c r="Y1035" i="7"/>
  <c r="L1036" i="7"/>
  <c r="M1036" i="7"/>
  <c r="B1036" i="7"/>
  <c r="G1036" i="7" s="1"/>
  <c r="A1036" i="7"/>
  <c r="S1036" i="7"/>
  <c r="O1036" i="7"/>
  <c r="S1037" i="7" l="1"/>
  <c r="O1037" i="7"/>
  <c r="L1037" i="7"/>
  <c r="M1037" i="7"/>
  <c r="B1037" i="7"/>
  <c r="G1037" i="7" s="1"/>
  <c r="A1037" i="7"/>
  <c r="X1036" i="7"/>
  <c r="V1037" i="7"/>
  <c r="I1037" i="7"/>
  <c r="Y1036" i="7"/>
  <c r="X1037" i="7" l="1"/>
  <c r="V1038" i="7"/>
  <c r="I1038" i="7"/>
  <c r="Y1037" i="7"/>
  <c r="L1038" i="7"/>
  <c r="M1038" i="7"/>
  <c r="B1038" i="7"/>
  <c r="G1038" i="7" s="1"/>
  <c r="A1038" i="7"/>
  <c r="S1038" i="7"/>
  <c r="O1038" i="7"/>
  <c r="B1039" i="7" l="1"/>
  <c r="G1039" i="7" s="1"/>
  <c r="A1039" i="7"/>
  <c r="S1039" i="7"/>
  <c r="O1039" i="7"/>
  <c r="L1039" i="7"/>
  <c r="M1039" i="7"/>
  <c r="X1038" i="7"/>
  <c r="V1039" i="7"/>
  <c r="I1039" i="7"/>
  <c r="Y1038" i="7"/>
  <c r="X1039" i="7" l="1"/>
  <c r="V1040" i="7"/>
  <c r="I1040" i="7"/>
  <c r="Y1039" i="7"/>
  <c r="L1040" i="7"/>
  <c r="M1040" i="7"/>
  <c r="B1040" i="7"/>
  <c r="G1040" i="7" s="1"/>
  <c r="A1040" i="7"/>
  <c r="S1040" i="7"/>
  <c r="O1040" i="7"/>
  <c r="S1041" i="7" l="1"/>
  <c r="O1041" i="7"/>
  <c r="L1041" i="7"/>
  <c r="M1041" i="7"/>
  <c r="X1040" i="7"/>
  <c r="V1041" i="7"/>
  <c r="I1041" i="7"/>
  <c r="Y1040" i="7"/>
  <c r="B1041" i="7"/>
  <c r="G1041" i="7" s="1"/>
  <c r="A1041" i="7"/>
  <c r="L1042" i="7" l="1"/>
  <c r="M1042" i="7"/>
  <c r="S1042" i="7"/>
  <c r="O1042" i="7"/>
  <c r="B1042" i="7"/>
  <c r="G1042" i="7" s="1"/>
  <c r="A1042" i="7"/>
  <c r="X1041" i="7"/>
  <c r="V1042" i="7"/>
  <c r="I1042" i="7"/>
  <c r="Y1041" i="7"/>
  <c r="X1042" i="7" l="1"/>
  <c r="V1043" i="7"/>
  <c r="I1043" i="7"/>
  <c r="Y1042" i="7"/>
  <c r="B1043" i="7"/>
  <c r="G1043" i="7" s="1"/>
  <c r="A1043" i="7"/>
  <c r="L1043" i="7"/>
  <c r="M1043" i="7"/>
  <c r="S1043" i="7"/>
  <c r="O1043" i="7"/>
  <c r="L1044" i="7" l="1"/>
  <c r="M1044" i="7"/>
  <c r="S1044" i="7"/>
  <c r="O1044" i="7"/>
  <c r="B1044" i="7"/>
  <c r="G1044" i="7" s="1"/>
  <c r="A1044" i="7"/>
  <c r="X1043" i="7"/>
  <c r="V1044" i="7"/>
  <c r="I1044" i="7"/>
  <c r="Y1043" i="7"/>
  <c r="X1044" i="7" l="1"/>
  <c r="V1045" i="7"/>
  <c r="I1045" i="7"/>
  <c r="Y1044" i="7"/>
  <c r="S1045" i="7"/>
  <c r="O1045" i="7"/>
  <c r="L1045" i="7"/>
  <c r="M1045" i="7"/>
  <c r="B1045" i="7"/>
  <c r="G1045" i="7" s="1"/>
  <c r="A1045" i="7"/>
  <c r="L1046" i="7" l="1"/>
  <c r="M1046" i="7"/>
  <c r="S1046" i="7"/>
  <c r="O1046" i="7"/>
  <c r="B1046" i="7"/>
  <c r="G1046" i="7" s="1"/>
  <c r="A1046" i="7"/>
  <c r="X1045" i="7"/>
  <c r="V1046" i="7"/>
  <c r="I1046" i="7"/>
  <c r="Y1045" i="7"/>
  <c r="X1046" i="7" l="1"/>
  <c r="V1047" i="7"/>
  <c r="I1047" i="7"/>
  <c r="Y1046" i="7"/>
  <c r="B1047" i="7"/>
  <c r="G1047" i="7" s="1"/>
  <c r="A1047" i="7"/>
  <c r="L1047" i="7"/>
  <c r="M1047" i="7"/>
  <c r="S1047" i="7"/>
  <c r="O1047" i="7"/>
  <c r="L1048" i="7" l="1"/>
  <c r="M1048" i="7"/>
  <c r="S1048" i="7"/>
  <c r="O1048" i="7"/>
  <c r="B1048" i="7"/>
  <c r="G1048" i="7" s="1"/>
  <c r="A1048" i="7"/>
  <c r="X1047" i="7"/>
  <c r="V1048" i="7"/>
  <c r="I1048" i="7"/>
  <c r="Y1047" i="7"/>
  <c r="X1048" i="7" l="1"/>
  <c r="V1049" i="7"/>
  <c r="I1049" i="7"/>
  <c r="Y1048" i="7"/>
  <c r="B1049" i="7"/>
  <c r="G1049" i="7" s="1"/>
  <c r="A1049" i="7"/>
  <c r="L1049" i="7"/>
  <c r="M1049" i="7"/>
  <c r="S1049" i="7"/>
  <c r="O1049" i="7"/>
  <c r="L1050" i="7" l="1"/>
  <c r="M1050" i="7"/>
  <c r="S1050" i="7"/>
  <c r="O1050" i="7"/>
  <c r="B1050" i="7"/>
  <c r="G1050" i="7" s="1"/>
  <c r="A1050" i="7"/>
  <c r="X1049" i="7"/>
  <c r="V1050" i="7"/>
  <c r="I1050" i="7"/>
  <c r="Y1049" i="7"/>
  <c r="S1051" i="7" l="1"/>
  <c r="O1051" i="7"/>
  <c r="X1050" i="7"/>
  <c r="V1051" i="7"/>
  <c r="I1051" i="7"/>
  <c r="Y1050" i="7"/>
  <c r="B1051" i="7"/>
  <c r="G1051" i="7" s="1"/>
  <c r="A1051" i="7"/>
  <c r="L1051" i="7"/>
  <c r="M1051" i="7"/>
  <c r="B1052" i="7" l="1"/>
  <c r="G1052" i="7" s="1"/>
  <c r="A1052" i="7"/>
  <c r="X1051" i="7"/>
  <c r="V1052" i="7"/>
  <c r="I1052" i="7"/>
  <c r="Y1051" i="7"/>
  <c r="L1052" i="7"/>
  <c r="M1052" i="7"/>
  <c r="S1052" i="7"/>
  <c r="O1052" i="7"/>
  <c r="X1052" i="7" l="1"/>
  <c r="V1053" i="7"/>
  <c r="I1053" i="7"/>
  <c r="Y1052" i="7"/>
  <c r="S1053" i="7"/>
  <c r="O1053" i="7"/>
  <c r="L1053" i="7"/>
  <c r="M1053" i="7"/>
  <c r="B1053" i="7"/>
  <c r="G1053" i="7" s="1"/>
  <c r="A1053" i="7"/>
  <c r="L1054" i="7" l="1"/>
  <c r="M1054" i="7"/>
  <c r="S1054" i="7"/>
  <c r="O1054" i="7"/>
  <c r="B1054" i="7"/>
  <c r="G1054" i="7" s="1"/>
  <c r="A1054" i="7"/>
  <c r="X1053" i="7"/>
  <c r="V1054" i="7"/>
  <c r="I1054" i="7"/>
  <c r="Y1053" i="7"/>
  <c r="X1054" i="7" l="1"/>
  <c r="V1055" i="7"/>
  <c r="I1055" i="7"/>
  <c r="Y1054" i="7"/>
  <c r="B1055" i="7"/>
  <c r="G1055" i="7" s="1"/>
  <c r="A1055" i="7"/>
  <c r="L1055" i="7"/>
  <c r="M1055" i="7"/>
  <c r="S1055" i="7"/>
  <c r="O1055" i="7"/>
  <c r="L1056" i="7" l="1"/>
  <c r="M1056" i="7"/>
  <c r="S1056" i="7"/>
  <c r="O1056" i="7"/>
  <c r="X1055" i="7"/>
  <c r="V1056" i="7"/>
  <c r="I1056" i="7"/>
  <c r="Y1055" i="7"/>
  <c r="B1056" i="7"/>
  <c r="G1056" i="7" s="1"/>
  <c r="A1056" i="7"/>
  <c r="B1057" i="7" l="1"/>
  <c r="G1057" i="7" s="1"/>
  <c r="A1057" i="7"/>
  <c r="S1057" i="7"/>
  <c r="O1057" i="7"/>
  <c r="L1057" i="7"/>
  <c r="M1057" i="7"/>
  <c r="X1056" i="7"/>
  <c r="V1057" i="7"/>
  <c r="I1057" i="7"/>
  <c r="Y1056" i="7"/>
  <c r="S1058" i="7" l="1"/>
  <c r="O1058" i="7"/>
  <c r="L1058" i="7"/>
  <c r="M1058" i="7"/>
  <c r="X1057" i="7"/>
  <c r="V1058" i="7"/>
  <c r="I1058" i="7"/>
  <c r="Y1057" i="7"/>
  <c r="B1058" i="7"/>
  <c r="G1058" i="7" s="1"/>
  <c r="A1058" i="7"/>
  <c r="S1059" i="7" l="1"/>
  <c r="O1059" i="7"/>
  <c r="X1058" i="7"/>
  <c r="V1059" i="7"/>
  <c r="I1059" i="7"/>
  <c r="Y1058" i="7"/>
  <c r="L1059" i="7"/>
  <c r="M1059" i="7"/>
  <c r="B1059" i="7"/>
  <c r="G1059" i="7" s="1"/>
  <c r="A1059" i="7"/>
  <c r="X1059" i="7" l="1"/>
  <c r="V1060" i="7"/>
  <c r="I1060" i="7"/>
  <c r="Y1059" i="7"/>
  <c r="L1060" i="7"/>
  <c r="M1060" i="7"/>
  <c r="B1060" i="7"/>
  <c r="G1060" i="7" s="1"/>
  <c r="A1060" i="7"/>
  <c r="S1060" i="7"/>
  <c r="O1060" i="7"/>
  <c r="B1061" i="7" l="1"/>
  <c r="G1061" i="7" s="1"/>
  <c r="A1061" i="7"/>
  <c r="S1061" i="7"/>
  <c r="O1061" i="7"/>
  <c r="L1061" i="7"/>
  <c r="M1061" i="7"/>
  <c r="X1060" i="7"/>
  <c r="V1061" i="7"/>
  <c r="I1061" i="7"/>
  <c r="Y1060" i="7"/>
  <c r="X1061" i="7" l="1"/>
  <c r="V1062" i="7"/>
  <c r="I1062" i="7"/>
  <c r="Y1061" i="7"/>
  <c r="L1062" i="7"/>
  <c r="M1062" i="7"/>
  <c r="B1062" i="7"/>
  <c r="G1062" i="7" s="1"/>
  <c r="A1062" i="7"/>
  <c r="S1062" i="7"/>
  <c r="O1062" i="7"/>
  <c r="S1063" i="7" l="1"/>
  <c r="O1063" i="7"/>
  <c r="X1062" i="7"/>
  <c r="V1063" i="7"/>
  <c r="I1063" i="7"/>
  <c r="Y1062" i="7"/>
  <c r="B1063" i="7"/>
  <c r="G1063" i="7" s="1"/>
  <c r="A1063" i="7"/>
  <c r="L1063" i="7"/>
  <c r="M1063" i="7"/>
  <c r="X1063" i="7" l="1"/>
  <c r="V1064" i="7"/>
  <c r="I1064" i="7"/>
  <c r="Y1063" i="7"/>
  <c r="L1064" i="7"/>
  <c r="M1064" i="7"/>
  <c r="B1064" i="7"/>
  <c r="G1064" i="7" s="1"/>
  <c r="A1064" i="7"/>
  <c r="S1064" i="7"/>
  <c r="O1064" i="7"/>
  <c r="B1065" i="7" l="1"/>
  <c r="G1065" i="7" s="1"/>
  <c r="A1065" i="7"/>
  <c r="L1065" i="7"/>
  <c r="M1065" i="7"/>
  <c r="S1065" i="7"/>
  <c r="O1065" i="7"/>
  <c r="X1064" i="7"/>
  <c r="V1065" i="7"/>
  <c r="I1065" i="7"/>
  <c r="Y1064" i="7"/>
  <c r="X1065" i="7" l="1"/>
  <c r="V1066" i="7"/>
  <c r="I1066" i="7"/>
  <c r="Y1065" i="7"/>
  <c r="L1066" i="7"/>
  <c r="M1066" i="7"/>
  <c r="B1066" i="7"/>
  <c r="G1066" i="7" s="1"/>
  <c r="A1066" i="7"/>
  <c r="S1066" i="7"/>
  <c r="O1066" i="7"/>
  <c r="B1067" i="7" l="1"/>
  <c r="G1067" i="7" s="1"/>
  <c r="A1067" i="7"/>
  <c r="S1067" i="7"/>
  <c r="O1067" i="7"/>
  <c r="X1066" i="7"/>
  <c r="V1067" i="7"/>
  <c r="I1067" i="7"/>
  <c r="Y1066" i="7"/>
  <c r="L1067" i="7"/>
  <c r="M1067" i="7"/>
  <c r="S1068" i="7" l="1"/>
  <c r="O1068" i="7"/>
  <c r="L1068" i="7"/>
  <c r="M1068" i="7"/>
  <c r="X1067" i="7"/>
  <c r="V1068" i="7"/>
  <c r="I1068" i="7"/>
  <c r="Y1067" i="7"/>
  <c r="B1068" i="7"/>
  <c r="G1068" i="7" s="1"/>
  <c r="A1068" i="7"/>
  <c r="L1069" i="7" l="1"/>
  <c r="M1069" i="7"/>
  <c r="S1069" i="7"/>
  <c r="O1069" i="7"/>
  <c r="B1069" i="7"/>
  <c r="G1069" i="7" s="1"/>
  <c r="A1069" i="7"/>
  <c r="X1068" i="7"/>
  <c r="V1069" i="7"/>
  <c r="I1069" i="7"/>
  <c r="Y1068" i="7"/>
  <c r="B1070" i="7" l="1"/>
  <c r="G1070" i="7" s="1"/>
  <c r="A1070" i="7"/>
  <c r="S1070" i="7"/>
  <c r="O1070" i="7"/>
  <c r="X1069" i="7"/>
  <c r="V1070" i="7"/>
  <c r="I1070" i="7"/>
  <c r="Y1069" i="7"/>
  <c r="L1070" i="7"/>
  <c r="M1070" i="7"/>
  <c r="L1071" i="7" l="1"/>
  <c r="M1071" i="7"/>
  <c r="S1071" i="7"/>
  <c r="O1071" i="7"/>
  <c r="X1070" i="7"/>
  <c r="V1071" i="7"/>
  <c r="I1071" i="7"/>
  <c r="Y1070" i="7"/>
  <c r="B1071" i="7"/>
  <c r="G1071" i="7" s="1"/>
  <c r="A1071" i="7"/>
  <c r="S1072" i="7" l="1"/>
  <c r="O1072" i="7"/>
  <c r="X1071" i="7"/>
  <c r="V1072" i="7"/>
  <c r="I1072" i="7"/>
  <c r="Y1071" i="7"/>
  <c r="L1072" i="7"/>
  <c r="M1072" i="7"/>
  <c r="B1072" i="7"/>
  <c r="G1072" i="7" s="1"/>
  <c r="A1072" i="7"/>
  <c r="B1073" i="7" l="1"/>
  <c r="G1073" i="7" s="1"/>
  <c r="A1073" i="7"/>
  <c r="X1072" i="7"/>
  <c r="V1073" i="7"/>
  <c r="I1073" i="7"/>
  <c r="Y1072" i="7"/>
  <c r="L1073" i="7"/>
  <c r="M1073" i="7"/>
  <c r="S1073" i="7"/>
  <c r="O1073" i="7"/>
  <c r="X1073" i="7" l="1"/>
  <c r="V1074" i="7"/>
  <c r="I1074" i="7"/>
  <c r="Y1073" i="7"/>
  <c r="S1074" i="7"/>
  <c r="O1074" i="7"/>
  <c r="L1074" i="7"/>
  <c r="M1074" i="7"/>
  <c r="B1074" i="7"/>
  <c r="G1074" i="7" s="1"/>
  <c r="A1074" i="7"/>
  <c r="L1075" i="7" l="1"/>
  <c r="M1075" i="7"/>
  <c r="S1075" i="7"/>
  <c r="O1075" i="7"/>
  <c r="B1075" i="7"/>
  <c r="G1075" i="7" s="1"/>
  <c r="A1075" i="7"/>
  <c r="X1074" i="7"/>
  <c r="V1075" i="7"/>
  <c r="I1075" i="7"/>
  <c r="Y1074" i="7"/>
  <c r="B1076" i="7" l="1"/>
  <c r="G1076" i="7" s="1"/>
  <c r="A1076" i="7"/>
  <c r="S1076" i="7"/>
  <c r="O1076" i="7"/>
  <c r="X1075" i="7"/>
  <c r="V1076" i="7"/>
  <c r="I1076" i="7"/>
  <c r="Y1075" i="7"/>
  <c r="L1076" i="7"/>
  <c r="M1076" i="7"/>
  <c r="S1077" i="7" l="1"/>
  <c r="O1077" i="7"/>
  <c r="L1077" i="7"/>
  <c r="M1077" i="7"/>
  <c r="X1076" i="7"/>
  <c r="V1077" i="7"/>
  <c r="I1077" i="7"/>
  <c r="Y1076" i="7"/>
  <c r="B1077" i="7"/>
  <c r="G1077" i="7" s="1"/>
  <c r="A1077" i="7"/>
  <c r="L1078" i="7" l="1"/>
  <c r="M1078" i="7"/>
  <c r="S1078" i="7"/>
  <c r="O1078" i="7"/>
  <c r="B1078" i="7"/>
  <c r="G1078" i="7" s="1"/>
  <c r="A1078" i="7"/>
  <c r="X1077" i="7"/>
  <c r="V1078" i="7"/>
  <c r="I1078" i="7"/>
  <c r="Y1077" i="7"/>
  <c r="X1078" i="7" l="1"/>
  <c r="V1079" i="7"/>
  <c r="I1079" i="7"/>
  <c r="Y1078" i="7"/>
  <c r="B1079" i="7"/>
  <c r="G1079" i="7" s="1"/>
  <c r="A1079" i="7"/>
  <c r="L1079" i="7"/>
  <c r="M1079" i="7"/>
  <c r="S1079" i="7"/>
  <c r="O1079" i="7"/>
  <c r="L1080" i="7" l="1"/>
  <c r="M1080" i="7"/>
  <c r="S1080" i="7"/>
  <c r="O1080" i="7"/>
  <c r="B1080" i="7"/>
  <c r="G1080" i="7" s="1"/>
  <c r="A1080" i="7"/>
  <c r="X1079" i="7"/>
  <c r="V1080" i="7"/>
  <c r="I1080" i="7"/>
  <c r="Y1079" i="7"/>
  <c r="S1081" i="7" l="1"/>
  <c r="O1081" i="7"/>
  <c r="X1080" i="7"/>
  <c r="V1081" i="7"/>
  <c r="I1081" i="7"/>
  <c r="Y1080" i="7"/>
  <c r="B1081" i="7"/>
  <c r="G1081" i="7" s="1"/>
  <c r="A1081" i="7"/>
  <c r="L1081" i="7"/>
  <c r="M1081" i="7"/>
  <c r="B1082" i="7" l="1"/>
  <c r="G1082" i="7" s="1"/>
  <c r="A1082" i="7"/>
  <c r="X1081" i="7"/>
  <c r="V1082" i="7"/>
  <c r="I1082" i="7"/>
  <c r="Y1081" i="7"/>
  <c r="L1082" i="7"/>
  <c r="M1082" i="7"/>
  <c r="S1082" i="7"/>
  <c r="O1082" i="7"/>
  <c r="X1082" i="7" l="1"/>
  <c r="V1083" i="7"/>
  <c r="I1083" i="7"/>
  <c r="Y1082" i="7"/>
  <c r="S1083" i="7"/>
  <c r="O1083" i="7"/>
  <c r="L1083" i="7"/>
  <c r="M1083" i="7"/>
  <c r="B1083" i="7"/>
  <c r="G1083" i="7" s="1"/>
  <c r="A1083" i="7"/>
  <c r="L1084" i="7" l="1"/>
  <c r="M1084" i="7"/>
  <c r="S1084" i="7"/>
  <c r="O1084" i="7"/>
  <c r="B1084" i="7"/>
  <c r="G1084" i="7" s="1"/>
  <c r="A1084" i="7"/>
  <c r="X1083" i="7"/>
  <c r="V1084" i="7"/>
  <c r="I1084" i="7"/>
  <c r="Y1083" i="7"/>
  <c r="B1085" i="7" l="1"/>
  <c r="G1085" i="7" s="1"/>
  <c r="A1085" i="7"/>
  <c r="X1084" i="7"/>
  <c r="V1085" i="7"/>
  <c r="I1085" i="7"/>
  <c r="Y1084" i="7"/>
  <c r="L1085" i="7"/>
  <c r="M1085" i="7"/>
  <c r="S1085" i="7"/>
  <c r="O1085" i="7"/>
  <c r="L1086" i="7" l="1"/>
  <c r="M1086" i="7"/>
  <c r="X1085" i="7"/>
  <c r="V1086" i="7"/>
  <c r="I1086" i="7"/>
  <c r="Y1085" i="7"/>
  <c r="B1086" i="7"/>
  <c r="G1086" i="7" s="1"/>
  <c r="A1086" i="7"/>
  <c r="S1086" i="7"/>
  <c r="O1086" i="7"/>
  <c r="X1086" i="7" l="1"/>
  <c r="V1087" i="7"/>
  <c r="I1087" i="7"/>
  <c r="Y1086" i="7"/>
  <c r="L1087" i="7"/>
  <c r="M1087" i="7"/>
  <c r="B1087" i="7"/>
  <c r="G1087" i="7" s="1"/>
  <c r="A1087" i="7"/>
  <c r="S1087" i="7"/>
  <c r="O1087" i="7"/>
  <c r="B1088" i="7" l="1"/>
  <c r="G1088" i="7" s="1"/>
  <c r="A1088" i="7"/>
  <c r="S1088" i="7"/>
  <c r="O1088" i="7"/>
  <c r="X1087" i="7"/>
  <c r="V1088" i="7"/>
  <c r="I1088" i="7"/>
  <c r="Y1087" i="7"/>
  <c r="L1088" i="7"/>
  <c r="M1088" i="7"/>
  <c r="L1089" i="7" l="1"/>
  <c r="M1089" i="7"/>
  <c r="S1089" i="7"/>
  <c r="O1089" i="7"/>
  <c r="X1088" i="7"/>
  <c r="V1089" i="7"/>
  <c r="I1089" i="7"/>
  <c r="Y1088" i="7"/>
  <c r="B1089" i="7"/>
  <c r="G1089" i="7" s="1"/>
  <c r="A1089" i="7"/>
  <c r="S1090" i="7" l="1"/>
  <c r="O1090" i="7"/>
  <c r="B1090" i="7"/>
  <c r="G1090" i="7" s="1"/>
  <c r="A1090" i="7"/>
  <c r="X1089" i="7"/>
  <c r="V1090" i="7"/>
  <c r="I1090" i="7"/>
  <c r="Y1089" i="7"/>
  <c r="L1090" i="7"/>
  <c r="M1090" i="7"/>
  <c r="B1091" i="7" l="1"/>
  <c r="G1091" i="7" s="1"/>
  <c r="A1091" i="7"/>
  <c r="L1091" i="7"/>
  <c r="M1091" i="7"/>
  <c r="S1091" i="7"/>
  <c r="O1091" i="7"/>
  <c r="X1090" i="7"/>
  <c r="V1091" i="7"/>
  <c r="I1091" i="7"/>
  <c r="Y1090" i="7"/>
  <c r="X1091" i="7" l="1"/>
  <c r="V1092" i="7"/>
  <c r="I1092" i="7"/>
  <c r="Y1091" i="7"/>
  <c r="L1092" i="7"/>
  <c r="M1092" i="7"/>
  <c r="B1092" i="7"/>
  <c r="G1092" i="7" s="1"/>
  <c r="A1092" i="7"/>
  <c r="S1092" i="7"/>
  <c r="O1092" i="7"/>
  <c r="O1093" i="7" l="1"/>
  <c r="S1093" i="7"/>
  <c r="B1093" i="7"/>
  <c r="G1093" i="7" s="1"/>
  <c r="A1093" i="7"/>
  <c r="L1093" i="7"/>
  <c r="M1093" i="7"/>
  <c r="V1093" i="7"/>
  <c r="X1092" i="7"/>
  <c r="I1093" i="7"/>
  <c r="Y1092" i="7"/>
  <c r="A1094" i="7" l="1"/>
  <c r="B1094" i="7"/>
  <c r="G1094" i="7" s="1"/>
  <c r="I1094" i="7"/>
  <c r="X1093" i="7"/>
  <c r="V1094" i="7"/>
  <c r="Y1093" i="7"/>
  <c r="L1094" i="7"/>
  <c r="M1094" i="7"/>
  <c r="S1094" i="7"/>
  <c r="O1094" i="7"/>
  <c r="L1095" i="7" l="1"/>
  <c r="M1095" i="7"/>
  <c r="S1095" i="7"/>
  <c r="O1095" i="7"/>
  <c r="I1095" i="7"/>
  <c r="X1094" i="7"/>
  <c r="V1095" i="7"/>
  <c r="Y1094" i="7"/>
  <c r="A1095" i="7"/>
  <c r="B1095" i="7"/>
  <c r="G1095" i="7" s="1"/>
  <c r="I1096" i="7" l="1"/>
  <c r="X1095" i="7"/>
  <c r="V1096" i="7"/>
  <c r="Y1095" i="7"/>
  <c r="L1096" i="7"/>
  <c r="M1096" i="7"/>
  <c r="A1096" i="7"/>
  <c r="B1096" i="7"/>
  <c r="G1096" i="7" s="1"/>
  <c r="S1096" i="7"/>
  <c r="O1096" i="7"/>
  <c r="S1097" i="7" l="1"/>
  <c r="O1097" i="7"/>
  <c r="L1097" i="7"/>
  <c r="M1097" i="7"/>
  <c r="A1097" i="7"/>
  <c r="B1097" i="7"/>
  <c r="G1097" i="7" s="1"/>
  <c r="I1097" i="7"/>
  <c r="X1096" i="7"/>
  <c r="Y1096" i="7"/>
  <c r="V1097" i="7"/>
  <c r="I1098" i="7" l="1"/>
  <c r="Y1097" i="7"/>
  <c r="X1097" i="7"/>
  <c r="V1098" i="7"/>
  <c r="L1098" i="7"/>
  <c r="M1098" i="7"/>
  <c r="S1098" i="7"/>
  <c r="O1098" i="7"/>
  <c r="A1098" i="7"/>
  <c r="B1098" i="7"/>
  <c r="G1098" i="7" s="1"/>
  <c r="I1099" i="7" l="1"/>
  <c r="Y1098" i="7"/>
  <c r="X1098" i="7"/>
  <c r="V1099" i="7"/>
  <c r="L1099" i="7"/>
  <c r="M1099" i="7"/>
  <c r="A1099" i="7"/>
  <c r="B1099" i="7"/>
  <c r="G1099" i="7" s="1"/>
  <c r="S1099" i="7"/>
  <c r="O1099" i="7"/>
  <c r="I1100" i="7" l="1"/>
  <c r="Y1099" i="7"/>
  <c r="X1099" i="7"/>
  <c r="V1100" i="7"/>
  <c r="A1100" i="7"/>
  <c r="B1100" i="7"/>
  <c r="G1100" i="7" s="1"/>
  <c r="L1100" i="7"/>
  <c r="M1100" i="7"/>
  <c r="S1100" i="7"/>
  <c r="O1100" i="7"/>
  <c r="L1101" i="7" l="1"/>
  <c r="M1101" i="7"/>
  <c r="I1101" i="7"/>
  <c r="Y1100" i="7"/>
  <c r="X1100" i="7"/>
  <c r="V1101" i="7"/>
  <c r="A1101" i="7"/>
  <c r="B1101" i="7"/>
  <c r="G1101" i="7" s="1"/>
  <c r="S1101" i="7"/>
  <c r="O1101" i="7"/>
  <c r="A1102" i="7" l="1"/>
  <c r="B1102" i="7"/>
  <c r="G1102" i="7" s="1"/>
  <c r="S1102" i="7"/>
  <c r="O1102" i="7"/>
  <c r="L1102" i="7"/>
  <c r="M1102" i="7"/>
  <c r="I1102" i="7"/>
  <c r="Y1101" i="7"/>
  <c r="X1101" i="7"/>
  <c r="V1102" i="7"/>
  <c r="S1103" i="7" l="1"/>
  <c r="O1103" i="7"/>
  <c r="L1103" i="7"/>
  <c r="M1103" i="7"/>
  <c r="I1103" i="7"/>
  <c r="Y1102" i="7"/>
  <c r="X1102" i="7"/>
  <c r="V1103" i="7"/>
  <c r="A1103" i="7"/>
  <c r="B1103" i="7"/>
  <c r="G1103" i="7" s="1"/>
  <c r="L1104" i="7" l="1"/>
  <c r="M1104" i="7"/>
  <c r="I1104" i="7"/>
  <c r="Y1103" i="7"/>
  <c r="X1103" i="7"/>
  <c r="V1104" i="7"/>
  <c r="A1104" i="7"/>
  <c r="B1104" i="7"/>
  <c r="G1104" i="7" s="1"/>
  <c r="S1104" i="7"/>
  <c r="O1104" i="7"/>
  <c r="A1105" i="7" l="1"/>
  <c r="B1105" i="7"/>
  <c r="G1105" i="7" s="1"/>
  <c r="S1105" i="7"/>
  <c r="O1105" i="7"/>
  <c r="L1105" i="7"/>
  <c r="M1105" i="7"/>
  <c r="I1105" i="7"/>
  <c r="Y1104" i="7"/>
  <c r="X1104" i="7"/>
  <c r="V1105" i="7"/>
  <c r="I1106" i="7" l="1"/>
  <c r="Y1105" i="7"/>
  <c r="X1105" i="7"/>
  <c r="V1106" i="7"/>
  <c r="S1106" i="7"/>
  <c r="O1106" i="7"/>
  <c r="L1106" i="7"/>
  <c r="M1106" i="7"/>
  <c r="A1106" i="7"/>
  <c r="B1106" i="7"/>
  <c r="G1106" i="7" s="1"/>
  <c r="I1107" i="7" l="1"/>
  <c r="Y1106" i="7"/>
  <c r="X1106" i="7"/>
  <c r="V1107" i="7"/>
  <c r="A1107" i="7"/>
  <c r="B1107" i="7"/>
  <c r="G1107" i="7" s="1"/>
  <c r="L1107" i="7"/>
  <c r="M1107" i="7"/>
  <c r="S1107" i="7"/>
  <c r="O1107" i="7"/>
  <c r="L1108" i="7" l="1"/>
  <c r="M1108" i="7"/>
  <c r="I1108" i="7"/>
  <c r="Y1107" i="7"/>
  <c r="X1107" i="7"/>
  <c r="V1108" i="7"/>
  <c r="A1108" i="7"/>
  <c r="B1108" i="7"/>
  <c r="G1108" i="7" s="1"/>
  <c r="S1108" i="7"/>
  <c r="O1108" i="7"/>
  <c r="A1109" i="7" l="1"/>
  <c r="B1109" i="7"/>
  <c r="G1109" i="7" s="1"/>
  <c r="S1109" i="7"/>
  <c r="O1109" i="7"/>
  <c r="I1109" i="7"/>
  <c r="Y1108" i="7"/>
  <c r="X1108" i="7"/>
  <c r="V1109" i="7"/>
  <c r="L1109" i="7"/>
  <c r="M1109" i="7"/>
  <c r="I1110" i="7" l="1"/>
  <c r="Y1109" i="7"/>
  <c r="X1109" i="7"/>
  <c r="V1110" i="7"/>
  <c r="L1110" i="7"/>
  <c r="M1110" i="7"/>
  <c r="S1110" i="7"/>
  <c r="O1110" i="7"/>
  <c r="A1110" i="7"/>
  <c r="B1110" i="7"/>
  <c r="G1110" i="7" s="1"/>
  <c r="I1111" i="7" l="1"/>
  <c r="Y1110" i="7"/>
  <c r="X1110" i="7"/>
  <c r="V1111" i="7"/>
  <c r="L1111" i="7"/>
  <c r="M1111" i="7"/>
  <c r="A1111" i="7"/>
  <c r="B1111" i="7"/>
  <c r="G1111" i="7" s="1"/>
  <c r="S1111" i="7"/>
  <c r="O1111" i="7"/>
  <c r="I1112" i="7" l="1"/>
  <c r="Y1111" i="7"/>
  <c r="X1111" i="7"/>
  <c r="V1112" i="7"/>
  <c r="A1112" i="7"/>
  <c r="B1112" i="7"/>
  <c r="G1112" i="7" s="1"/>
  <c r="L1112" i="7"/>
  <c r="M1112" i="7"/>
  <c r="S1112" i="7"/>
  <c r="O1112" i="7"/>
  <c r="I1113" i="7" l="1"/>
  <c r="Y1112" i="7"/>
  <c r="X1112" i="7"/>
  <c r="V1113" i="7"/>
  <c r="L1113" i="7"/>
  <c r="M1113" i="7"/>
  <c r="A1113" i="7"/>
  <c r="B1113" i="7"/>
  <c r="G1113" i="7" s="1"/>
  <c r="S1113" i="7"/>
  <c r="O1113" i="7"/>
  <c r="S1114" i="7" l="1"/>
  <c r="O1114" i="7"/>
  <c r="I1114" i="7"/>
  <c r="Y1113" i="7"/>
  <c r="X1113" i="7"/>
  <c r="V1114" i="7"/>
  <c r="L1114" i="7"/>
  <c r="M1114" i="7"/>
  <c r="A1114" i="7"/>
  <c r="B1114" i="7"/>
  <c r="G1114" i="7" s="1"/>
  <c r="A1115" i="7" l="1"/>
  <c r="B1115" i="7"/>
  <c r="G1115" i="7" s="1"/>
  <c r="I1115" i="7"/>
  <c r="Y1114" i="7"/>
  <c r="X1114" i="7"/>
  <c r="V1115" i="7"/>
  <c r="L1115" i="7"/>
  <c r="M1115" i="7"/>
  <c r="S1115" i="7"/>
  <c r="O1115" i="7"/>
  <c r="L1116" i="7" l="1"/>
  <c r="M1116" i="7"/>
  <c r="S1116" i="7"/>
  <c r="O1116" i="7"/>
  <c r="I1116" i="7"/>
  <c r="Y1115" i="7"/>
  <c r="X1115" i="7"/>
  <c r="V1116" i="7"/>
  <c r="A1116" i="7"/>
  <c r="B1116" i="7"/>
  <c r="G1116" i="7" s="1"/>
  <c r="I1117" i="7" l="1"/>
  <c r="Y1116" i="7"/>
  <c r="X1116" i="7"/>
  <c r="V1117" i="7"/>
  <c r="L1117" i="7"/>
  <c r="M1117" i="7"/>
  <c r="A1117" i="7"/>
  <c r="B1117" i="7"/>
  <c r="G1117" i="7" s="1"/>
  <c r="S1117" i="7"/>
  <c r="O1117" i="7"/>
  <c r="I1118" i="7" l="1"/>
  <c r="Y1117" i="7"/>
  <c r="X1117" i="7"/>
  <c r="V1118" i="7"/>
  <c r="A1118" i="7"/>
  <c r="B1118" i="7"/>
  <c r="G1118" i="7" s="1"/>
  <c r="L1118" i="7"/>
  <c r="M1118" i="7"/>
  <c r="S1118" i="7"/>
  <c r="O1118" i="7"/>
  <c r="L1119" i="7" l="1"/>
  <c r="M1119" i="7"/>
  <c r="I1119" i="7"/>
  <c r="Y1118" i="7"/>
  <c r="X1118" i="7"/>
  <c r="V1119" i="7"/>
  <c r="A1119" i="7"/>
  <c r="B1119" i="7"/>
  <c r="G1119" i="7" s="1"/>
  <c r="S1119" i="7"/>
  <c r="O1119" i="7"/>
  <c r="A1120" i="7" l="1"/>
  <c r="B1120" i="7"/>
  <c r="G1120" i="7" s="1"/>
  <c r="S1120" i="7"/>
  <c r="O1120" i="7"/>
  <c r="L1120" i="7"/>
  <c r="M1120" i="7"/>
  <c r="I1120" i="7"/>
  <c r="Y1119" i="7"/>
  <c r="X1119" i="7"/>
  <c r="V1120" i="7"/>
  <c r="S1121" i="7" l="1"/>
  <c r="O1121" i="7"/>
  <c r="I1121" i="7"/>
  <c r="Y1120" i="7"/>
  <c r="X1120" i="7"/>
  <c r="V1121" i="7"/>
  <c r="L1121" i="7"/>
  <c r="M1121" i="7"/>
  <c r="A1121" i="7"/>
  <c r="B1121" i="7"/>
  <c r="G1121" i="7" s="1"/>
  <c r="L1122" i="7" l="1"/>
  <c r="M1122" i="7"/>
  <c r="S1122" i="7"/>
  <c r="O1122" i="7"/>
  <c r="I1122" i="7"/>
  <c r="Y1121" i="7"/>
  <c r="X1121" i="7"/>
  <c r="V1122" i="7"/>
  <c r="A1122" i="7"/>
  <c r="B1122" i="7"/>
  <c r="G1122" i="7" s="1"/>
  <c r="I1123" i="7" l="1"/>
  <c r="Y1122" i="7"/>
  <c r="X1122" i="7"/>
  <c r="V1123" i="7"/>
  <c r="L1123" i="7"/>
  <c r="M1123" i="7"/>
  <c r="A1123" i="7"/>
  <c r="B1123" i="7"/>
  <c r="G1123" i="7" s="1"/>
  <c r="S1123" i="7"/>
  <c r="O1123" i="7"/>
  <c r="I1124" i="7" l="1"/>
  <c r="Y1123" i="7"/>
  <c r="X1123" i="7"/>
  <c r="V1124" i="7"/>
  <c r="A1124" i="7"/>
  <c r="B1124" i="7"/>
  <c r="G1124" i="7" s="1"/>
  <c r="L1124" i="7"/>
  <c r="M1124" i="7"/>
  <c r="S1124" i="7"/>
  <c r="O1124" i="7"/>
  <c r="L1125" i="7" l="1"/>
  <c r="M1125" i="7"/>
  <c r="I1125" i="7"/>
  <c r="Y1124" i="7"/>
  <c r="X1124" i="7"/>
  <c r="V1125" i="7"/>
  <c r="A1125" i="7"/>
  <c r="B1125" i="7"/>
  <c r="G1125" i="7" s="1"/>
  <c r="S1125" i="7"/>
  <c r="O1125" i="7"/>
  <c r="A1126" i="7" l="1"/>
  <c r="B1126" i="7"/>
  <c r="G1126" i="7" s="1"/>
  <c r="S1126" i="7"/>
  <c r="O1126" i="7"/>
  <c r="L1126" i="7"/>
  <c r="M1126" i="7"/>
  <c r="I1126" i="7"/>
  <c r="Y1125" i="7"/>
  <c r="X1125" i="7"/>
  <c r="V1126" i="7"/>
  <c r="S1127" i="7" l="1"/>
  <c r="O1127" i="7"/>
  <c r="I1127" i="7"/>
  <c r="Y1126" i="7"/>
  <c r="X1126" i="7"/>
  <c r="V1127" i="7"/>
  <c r="L1127" i="7"/>
  <c r="M1127" i="7"/>
  <c r="A1127" i="7"/>
  <c r="B1127" i="7"/>
  <c r="G1127" i="7" s="1"/>
  <c r="L1128" i="7" l="1"/>
  <c r="M1128" i="7"/>
  <c r="S1128" i="7"/>
  <c r="O1128" i="7"/>
  <c r="I1128" i="7"/>
  <c r="Y1127" i="7"/>
  <c r="X1127" i="7"/>
  <c r="V1128" i="7"/>
  <c r="A1128" i="7"/>
  <c r="B1128" i="7"/>
  <c r="G1128" i="7" s="1"/>
  <c r="I1129" i="7" l="1"/>
  <c r="Y1128" i="7"/>
  <c r="X1128" i="7"/>
  <c r="V1129" i="7"/>
  <c r="L1129" i="7"/>
  <c r="M1129" i="7"/>
  <c r="A1129" i="7"/>
  <c r="B1129" i="7"/>
  <c r="G1129" i="7" s="1"/>
  <c r="S1129" i="7"/>
  <c r="O1129" i="7"/>
  <c r="I1130" i="7" l="1"/>
  <c r="Y1129" i="7"/>
  <c r="X1129" i="7"/>
  <c r="V1130" i="7"/>
  <c r="A1130" i="7"/>
  <c r="B1130" i="7"/>
  <c r="G1130" i="7" s="1"/>
  <c r="L1130" i="7"/>
  <c r="M1130" i="7"/>
  <c r="S1130" i="7"/>
  <c r="O1130" i="7"/>
  <c r="L1131" i="7" l="1"/>
  <c r="M1131" i="7"/>
  <c r="I1131" i="7"/>
  <c r="Y1130" i="7"/>
  <c r="X1130" i="7"/>
  <c r="V1131" i="7"/>
  <c r="A1131" i="7"/>
  <c r="B1131" i="7"/>
  <c r="G1131" i="7" s="1"/>
  <c r="S1131" i="7"/>
  <c r="O1131" i="7"/>
  <c r="A1132" i="7" l="1"/>
  <c r="B1132" i="7"/>
  <c r="G1132" i="7" s="1"/>
  <c r="S1132" i="7"/>
  <c r="O1132" i="7"/>
  <c r="I1132" i="7"/>
  <c r="Y1131" i="7"/>
  <c r="X1131" i="7"/>
  <c r="V1132" i="7"/>
  <c r="L1132" i="7"/>
  <c r="M1132" i="7"/>
  <c r="L1133" i="7" l="1"/>
  <c r="M1133" i="7"/>
  <c r="I1133" i="7"/>
  <c r="Y1132" i="7"/>
  <c r="X1132" i="7"/>
  <c r="V1133" i="7"/>
  <c r="S1133" i="7"/>
  <c r="O1133" i="7"/>
  <c r="A1133" i="7"/>
  <c r="B1133" i="7"/>
  <c r="G1133" i="7" s="1"/>
  <c r="I1134" i="7" l="1"/>
  <c r="Y1133" i="7"/>
  <c r="X1133" i="7"/>
  <c r="V1134" i="7"/>
  <c r="A1134" i="7"/>
  <c r="B1134" i="7"/>
  <c r="G1134" i="7" s="1"/>
  <c r="S1134" i="7"/>
  <c r="O1134" i="7"/>
  <c r="L1134" i="7"/>
  <c r="M1134" i="7"/>
  <c r="I1135" i="7" l="1"/>
  <c r="Y1134" i="7"/>
  <c r="X1134" i="7"/>
  <c r="V1135" i="7"/>
  <c r="L1135" i="7"/>
  <c r="M1135" i="7"/>
  <c r="A1135" i="7"/>
  <c r="B1135" i="7"/>
  <c r="G1135" i="7" s="1"/>
  <c r="S1135" i="7"/>
  <c r="O1135" i="7"/>
  <c r="I1136" i="7" l="1"/>
  <c r="Y1135" i="7"/>
  <c r="X1135" i="7"/>
  <c r="V1136" i="7"/>
  <c r="A1136" i="7"/>
  <c r="B1136" i="7"/>
  <c r="G1136" i="7" s="1"/>
  <c r="L1136" i="7"/>
  <c r="M1136" i="7"/>
  <c r="S1136" i="7"/>
  <c r="O1136" i="7"/>
  <c r="A1137" i="7" l="1"/>
  <c r="B1137" i="7"/>
  <c r="G1137" i="7" s="1"/>
  <c r="I1137" i="7"/>
  <c r="Y1136" i="7"/>
  <c r="X1136" i="7"/>
  <c r="V1137" i="7"/>
  <c r="S1137" i="7"/>
  <c r="O1137" i="7"/>
  <c r="L1137" i="7"/>
  <c r="M1137" i="7"/>
  <c r="S1138" i="7" l="1"/>
  <c r="O1138" i="7"/>
  <c r="L1138" i="7"/>
  <c r="M1138" i="7"/>
  <c r="I1138" i="7"/>
  <c r="Y1137" i="7"/>
  <c r="X1137" i="7"/>
  <c r="V1138" i="7"/>
  <c r="A1138" i="7"/>
  <c r="B1138" i="7"/>
  <c r="G1138" i="7" s="1"/>
  <c r="I1139" i="7" l="1"/>
  <c r="Y1138" i="7"/>
  <c r="X1138" i="7"/>
  <c r="V1139" i="7"/>
  <c r="L1139" i="7"/>
  <c r="M1139" i="7"/>
  <c r="A1139" i="7"/>
  <c r="B1139" i="7"/>
  <c r="G1139" i="7" s="1"/>
  <c r="S1139" i="7"/>
  <c r="O1139" i="7"/>
  <c r="I1140" i="7" l="1"/>
  <c r="Y1139" i="7"/>
  <c r="X1139" i="7"/>
  <c r="V1140" i="7"/>
  <c r="A1140" i="7"/>
  <c r="B1140" i="7"/>
  <c r="G1140" i="7" s="1"/>
  <c r="L1140" i="7"/>
  <c r="M1140" i="7"/>
  <c r="S1140" i="7"/>
  <c r="O1140" i="7"/>
  <c r="L1141" i="7" l="1"/>
  <c r="M1141" i="7"/>
  <c r="I1141" i="7"/>
  <c r="Y1140" i="7"/>
  <c r="X1140" i="7"/>
  <c r="V1141" i="7"/>
  <c r="A1141" i="7"/>
  <c r="B1141" i="7"/>
  <c r="G1141" i="7" s="1"/>
  <c r="S1141" i="7"/>
  <c r="O1141" i="7"/>
  <c r="A1142" i="7" l="1"/>
  <c r="B1142" i="7"/>
  <c r="G1142" i="7" s="1"/>
  <c r="S1142" i="7"/>
  <c r="O1142" i="7"/>
  <c r="L1142" i="7"/>
  <c r="M1142" i="7"/>
  <c r="I1142" i="7"/>
  <c r="Y1141" i="7"/>
  <c r="X1141" i="7"/>
  <c r="V1142" i="7"/>
  <c r="S1143" i="7" l="1"/>
  <c r="O1143" i="7"/>
  <c r="I1143" i="7"/>
  <c r="Y1142" i="7"/>
  <c r="X1142" i="7"/>
  <c r="V1143" i="7"/>
  <c r="L1143" i="7"/>
  <c r="M1143" i="7"/>
  <c r="A1143" i="7"/>
  <c r="B1143" i="7"/>
  <c r="G1143" i="7" s="1"/>
  <c r="L1144" i="7" l="1"/>
  <c r="M1144" i="7"/>
  <c r="S1144" i="7"/>
  <c r="O1144" i="7"/>
  <c r="I1144" i="7"/>
  <c r="Y1143" i="7"/>
  <c r="X1143" i="7"/>
  <c r="V1144" i="7"/>
  <c r="A1144" i="7"/>
  <c r="B1144" i="7"/>
  <c r="G1144" i="7" s="1"/>
  <c r="I1145" i="7" l="1"/>
  <c r="Y1144" i="7"/>
  <c r="X1144" i="7"/>
  <c r="V1145" i="7"/>
  <c r="L1145" i="7"/>
  <c r="M1145" i="7"/>
  <c r="A1145" i="7"/>
  <c r="B1145" i="7"/>
  <c r="G1145" i="7" s="1"/>
  <c r="S1145" i="7"/>
  <c r="O1145" i="7"/>
  <c r="I1146" i="7" l="1"/>
  <c r="Y1145" i="7"/>
  <c r="X1145" i="7"/>
  <c r="V1146" i="7"/>
  <c r="A1146" i="7"/>
  <c r="B1146" i="7"/>
  <c r="G1146" i="7" s="1"/>
  <c r="L1146" i="7"/>
  <c r="M1146" i="7"/>
  <c r="S1146" i="7"/>
  <c r="O1146" i="7"/>
  <c r="I1147" i="7" l="1"/>
  <c r="Y1146" i="7"/>
  <c r="X1146" i="7"/>
  <c r="V1147" i="7"/>
  <c r="L1147" i="7"/>
  <c r="M1147" i="7"/>
  <c r="A1147" i="7"/>
  <c r="B1147" i="7"/>
  <c r="G1147" i="7" s="1"/>
  <c r="S1147" i="7"/>
  <c r="O1147" i="7"/>
  <c r="I1148" i="7" l="1"/>
  <c r="Y1147" i="7"/>
  <c r="X1147" i="7"/>
  <c r="V1148" i="7"/>
  <c r="A1148" i="7"/>
  <c r="B1148" i="7"/>
  <c r="G1148" i="7" s="1"/>
  <c r="L1148" i="7"/>
  <c r="M1148" i="7"/>
  <c r="S1148" i="7"/>
  <c r="O1148" i="7"/>
  <c r="S1149" i="7" l="1"/>
  <c r="O1149" i="7"/>
  <c r="L1149" i="7"/>
  <c r="M1149" i="7"/>
  <c r="I1149" i="7"/>
  <c r="Y1148" i="7"/>
  <c r="X1148" i="7"/>
  <c r="V1149" i="7"/>
  <c r="A1149" i="7"/>
  <c r="B1149" i="7"/>
  <c r="G1149" i="7" s="1"/>
  <c r="L1150" i="7" l="1"/>
  <c r="M1150" i="7"/>
  <c r="I1150" i="7"/>
  <c r="Y1149" i="7"/>
  <c r="X1149" i="7"/>
  <c r="V1150" i="7"/>
  <c r="A1150" i="7"/>
  <c r="B1150" i="7"/>
  <c r="G1150" i="7" s="1"/>
  <c r="S1150" i="7"/>
  <c r="O1150" i="7"/>
  <c r="S1151" i="7" l="1"/>
  <c r="O1151" i="7"/>
  <c r="L1151" i="7"/>
  <c r="M1151" i="7"/>
  <c r="A1151" i="7"/>
  <c r="B1151" i="7"/>
  <c r="G1151" i="7" s="1"/>
  <c r="V1151" i="7"/>
  <c r="I1151" i="7"/>
  <c r="Y1150" i="7"/>
  <c r="X1150" i="7"/>
  <c r="L1152" i="7" l="1"/>
  <c r="M1152" i="7"/>
  <c r="S1152" i="7"/>
  <c r="O1152" i="7"/>
  <c r="X1151" i="7"/>
  <c r="V1152" i="7"/>
  <c r="I1152" i="7"/>
  <c r="Y1151" i="7"/>
  <c r="B1152" i="7"/>
  <c r="G1152" i="7" s="1"/>
  <c r="A1152" i="7"/>
  <c r="S1153" i="7" l="1"/>
  <c r="O1153" i="7"/>
  <c r="L1153" i="7"/>
  <c r="M1153" i="7"/>
  <c r="B1153" i="7"/>
  <c r="G1153" i="7" s="1"/>
  <c r="A1153" i="7"/>
  <c r="X1152" i="7"/>
  <c r="I1153" i="7"/>
  <c r="Y1152" i="7"/>
  <c r="V1153" i="7"/>
  <c r="S1154" i="7" l="1"/>
  <c r="O1154" i="7"/>
  <c r="L1154" i="7"/>
  <c r="M1154" i="7"/>
  <c r="I1154" i="7"/>
  <c r="X1153" i="7"/>
  <c r="Y1153" i="7"/>
  <c r="V1154" i="7"/>
  <c r="A1154" i="7"/>
  <c r="B1154" i="7"/>
  <c r="G1154" i="7" s="1"/>
  <c r="L1155" i="7" l="1"/>
  <c r="M1155" i="7"/>
  <c r="I1155" i="7"/>
  <c r="X1154" i="7"/>
  <c r="V1155" i="7"/>
  <c r="Y1154" i="7"/>
  <c r="A1155" i="7"/>
  <c r="B1155" i="7"/>
  <c r="G1155" i="7" s="1"/>
  <c r="S1155" i="7"/>
  <c r="O1155" i="7"/>
  <c r="A1156" i="7" l="1"/>
  <c r="B1156" i="7"/>
  <c r="G1156" i="7" s="1"/>
  <c r="S1156" i="7"/>
  <c r="O1156" i="7"/>
  <c r="L1156" i="7"/>
  <c r="M1156" i="7"/>
  <c r="I1156" i="7"/>
  <c r="X1155" i="7"/>
  <c r="Y1155" i="7"/>
  <c r="V1156" i="7"/>
  <c r="S1157" i="7" l="1"/>
  <c r="O1157" i="7"/>
  <c r="L1157" i="7"/>
  <c r="M1157" i="7"/>
  <c r="I1157" i="7"/>
  <c r="X1156" i="7"/>
  <c r="V1157" i="7"/>
  <c r="Y1156" i="7"/>
  <c r="A1157" i="7"/>
  <c r="B1157" i="7"/>
  <c r="G1157" i="7" s="1"/>
  <c r="L1158" i="7" l="1"/>
  <c r="M1158" i="7"/>
  <c r="I1158" i="7"/>
  <c r="X1157" i="7"/>
  <c r="Y1157" i="7"/>
  <c r="V1158" i="7"/>
  <c r="A1158" i="7"/>
  <c r="B1158" i="7"/>
  <c r="G1158" i="7" s="1"/>
  <c r="S1158" i="7"/>
  <c r="O1158" i="7"/>
  <c r="A1159" i="7" l="1"/>
  <c r="B1159" i="7"/>
  <c r="G1159" i="7" s="1"/>
  <c r="S1159" i="7"/>
  <c r="O1159" i="7"/>
  <c r="I1159" i="7"/>
  <c r="X1158" i="7"/>
  <c r="V1159" i="7"/>
  <c r="Y1158" i="7"/>
  <c r="L1159" i="7"/>
  <c r="M1159" i="7"/>
  <c r="I1160" i="7" l="1"/>
  <c r="X1159" i="7"/>
  <c r="Y1159" i="7"/>
  <c r="V1160" i="7"/>
  <c r="L1160" i="7"/>
  <c r="M1160" i="7"/>
  <c r="S1160" i="7"/>
  <c r="O1160" i="7"/>
  <c r="A1160" i="7"/>
  <c r="B1160" i="7"/>
  <c r="G1160" i="7" s="1"/>
  <c r="I1161" i="7" l="1"/>
  <c r="X1160" i="7"/>
  <c r="V1161" i="7"/>
  <c r="Y1160" i="7"/>
  <c r="L1161" i="7"/>
  <c r="M1161" i="7"/>
  <c r="A1161" i="7"/>
  <c r="B1161" i="7"/>
  <c r="G1161" i="7" s="1"/>
  <c r="S1161" i="7"/>
  <c r="O1161" i="7"/>
  <c r="A1162" i="7" l="1"/>
  <c r="B1162" i="7"/>
  <c r="G1162" i="7" s="1"/>
  <c r="I1162" i="7"/>
  <c r="X1161" i="7"/>
  <c r="Y1161" i="7"/>
  <c r="V1162" i="7"/>
  <c r="L1162" i="7"/>
  <c r="M1162" i="7"/>
  <c r="S1162" i="7"/>
  <c r="O1162" i="7"/>
  <c r="L1163" i="7" l="1"/>
  <c r="M1163" i="7"/>
  <c r="S1163" i="7"/>
  <c r="O1163" i="7"/>
  <c r="I1163" i="7"/>
  <c r="X1162" i="7"/>
  <c r="V1163" i="7"/>
  <c r="Y1162" i="7"/>
  <c r="A1163" i="7"/>
  <c r="B1163" i="7"/>
  <c r="G1163" i="7" s="1"/>
  <c r="I1164" i="7" l="1"/>
  <c r="Y1163" i="7"/>
  <c r="X1163" i="7"/>
  <c r="V1164" i="7"/>
  <c r="L1164" i="7"/>
  <c r="M1164" i="7"/>
  <c r="A1164" i="7"/>
  <c r="B1164" i="7"/>
  <c r="G1164" i="7" s="1"/>
  <c r="S1164" i="7"/>
  <c r="O1164" i="7"/>
  <c r="I1165" i="7" l="1"/>
  <c r="Y1164" i="7"/>
  <c r="X1164" i="7"/>
  <c r="V1165" i="7"/>
  <c r="A1165" i="7"/>
  <c r="B1165" i="7"/>
  <c r="G1165" i="7" s="1"/>
  <c r="L1165" i="7"/>
  <c r="M1165" i="7"/>
  <c r="S1165" i="7"/>
  <c r="O1165" i="7"/>
  <c r="I1166" i="7" l="1"/>
  <c r="Y1165" i="7"/>
  <c r="X1165" i="7"/>
  <c r="V1166" i="7"/>
  <c r="L1166" i="7"/>
  <c r="M1166" i="7"/>
  <c r="A1166" i="7"/>
  <c r="B1166" i="7"/>
  <c r="G1166" i="7" s="1"/>
  <c r="S1166" i="7"/>
  <c r="O1166" i="7"/>
  <c r="I1167" i="7" l="1"/>
  <c r="Y1166" i="7"/>
  <c r="X1166" i="7"/>
  <c r="V1167" i="7"/>
  <c r="A1167" i="7"/>
  <c r="B1167" i="7"/>
  <c r="G1167" i="7" s="1"/>
  <c r="L1167" i="7"/>
  <c r="M1167" i="7"/>
  <c r="S1167" i="7"/>
  <c r="O1167" i="7"/>
  <c r="I1168" i="7" l="1"/>
  <c r="Y1167" i="7"/>
  <c r="X1167" i="7"/>
  <c r="V1168" i="7"/>
  <c r="L1168" i="7"/>
  <c r="M1168" i="7"/>
  <c r="A1168" i="7"/>
  <c r="B1168" i="7"/>
  <c r="G1168" i="7" s="1"/>
  <c r="S1168" i="7"/>
  <c r="O1168" i="7"/>
  <c r="I1169" i="7" l="1"/>
  <c r="Y1168" i="7"/>
  <c r="X1168" i="7"/>
  <c r="V1169" i="7"/>
  <c r="A1169" i="7"/>
  <c r="B1169" i="7"/>
  <c r="G1169" i="7" s="1"/>
  <c r="L1169" i="7"/>
  <c r="M1169" i="7"/>
  <c r="S1169" i="7"/>
  <c r="O1169" i="7"/>
  <c r="I1170" i="7" l="1"/>
  <c r="Y1169" i="7"/>
  <c r="X1169" i="7"/>
  <c r="V1170" i="7"/>
  <c r="L1170" i="7"/>
  <c r="M1170" i="7"/>
  <c r="A1170" i="7"/>
  <c r="B1170" i="7"/>
  <c r="G1170" i="7" s="1"/>
  <c r="S1170" i="7"/>
  <c r="O1170" i="7"/>
  <c r="I1171" i="7" l="1"/>
  <c r="Y1170" i="7"/>
  <c r="X1170" i="7"/>
  <c r="V1171" i="7"/>
  <c r="A1171" i="7"/>
  <c r="B1171" i="7"/>
  <c r="G1171" i="7" s="1"/>
  <c r="L1171" i="7"/>
  <c r="M1171" i="7"/>
  <c r="S1171" i="7"/>
  <c r="O1171" i="7"/>
  <c r="L1172" i="7" l="1"/>
  <c r="M1172" i="7"/>
  <c r="I1172" i="7"/>
  <c r="Y1171" i="7"/>
  <c r="X1171" i="7"/>
  <c r="V1172" i="7"/>
  <c r="A1172" i="7"/>
  <c r="B1172" i="7"/>
  <c r="G1172" i="7" s="1"/>
  <c r="S1172" i="7"/>
  <c r="O1172" i="7"/>
  <c r="A1173" i="7" l="1"/>
  <c r="B1173" i="7"/>
  <c r="G1173" i="7" s="1"/>
  <c r="S1173" i="7"/>
  <c r="O1173" i="7"/>
  <c r="I1173" i="7"/>
  <c r="Y1172" i="7"/>
  <c r="X1172" i="7"/>
  <c r="V1173" i="7"/>
  <c r="L1173" i="7"/>
  <c r="M1173" i="7"/>
  <c r="I1174" i="7" l="1"/>
  <c r="Y1173" i="7"/>
  <c r="X1173" i="7"/>
  <c r="V1174" i="7"/>
  <c r="L1174" i="7"/>
  <c r="M1174" i="7"/>
  <c r="S1174" i="7"/>
  <c r="O1174" i="7"/>
  <c r="A1174" i="7"/>
  <c r="B1174" i="7"/>
  <c r="G1174" i="7" s="1"/>
  <c r="L1175" i="7" l="1"/>
  <c r="M1175" i="7"/>
  <c r="I1175" i="7"/>
  <c r="Y1174" i="7"/>
  <c r="X1174" i="7"/>
  <c r="V1175" i="7"/>
  <c r="A1175" i="7"/>
  <c r="B1175" i="7"/>
  <c r="G1175" i="7" s="1"/>
  <c r="S1175" i="7"/>
  <c r="O1175" i="7"/>
  <c r="A1176" i="7" l="1"/>
  <c r="B1176" i="7"/>
  <c r="G1176" i="7" s="1"/>
  <c r="S1176" i="7"/>
  <c r="O1176" i="7"/>
  <c r="I1176" i="7"/>
  <c r="Y1175" i="7"/>
  <c r="X1175" i="7"/>
  <c r="V1176" i="7"/>
  <c r="L1176" i="7"/>
  <c r="M1176" i="7"/>
  <c r="I1177" i="7" l="1"/>
  <c r="Y1176" i="7"/>
  <c r="X1176" i="7"/>
  <c r="V1177" i="7"/>
  <c r="L1177" i="7"/>
  <c r="M1177" i="7"/>
  <c r="S1177" i="7"/>
  <c r="O1177" i="7"/>
  <c r="A1177" i="7"/>
  <c r="B1177" i="7"/>
  <c r="G1177" i="7" s="1"/>
  <c r="I1178" i="7" l="1"/>
  <c r="Y1177" i="7"/>
  <c r="X1177" i="7"/>
  <c r="V1178" i="7"/>
  <c r="L1178" i="7"/>
  <c r="M1178" i="7"/>
  <c r="A1178" i="7"/>
  <c r="B1178" i="7"/>
  <c r="G1178" i="7" s="1"/>
  <c r="S1178" i="7"/>
  <c r="O1178" i="7"/>
  <c r="L1179" i="7" l="1"/>
  <c r="M1179" i="7"/>
  <c r="S1179" i="7"/>
  <c r="O1179" i="7"/>
  <c r="I1179" i="7"/>
  <c r="Y1178" i="7"/>
  <c r="X1178" i="7"/>
  <c r="V1179" i="7"/>
  <c r="A1179" i="7"/>
  <c r="B1179" i="7"/>
  <c r="G1179" i="7" s="1"/>
  <c r="I1180" i="7" l="1"/>
  <c r="Y1179" i="7"/>
  <c r="X1179" i="7"/>
  <c r="V1180" i="7"/>
  <c r="L1180" i="7"/>
  <c r="M1180" i="7"/>
  <c r="A1180" i="7"/>
  <c r="B1180" i="7"/>
  <c r="G1180" i="7" s="1"/>
  <c r="S1180" i="7"/>
  <c r="O1180" i="7"/>
  <c r="I1181" i="7" l="1"/>
  <c r="Y1180" i="7"/>
  <c r="X1180" i="7"/>
  <c r="V1181" i="7"/>
  <c r="A1181" i="7"/>
  <c r="B1181" i="7"/>
  <c r="G1181" i="7" s="1"/>
  <c r="L1181" i="7"/>
  <c r="M1181" i="7"/>
  <c r="S1181" i="7"/>
  <c r="O1181" i="7"/>
  <c r="L1182" i="7" l="1"/>
  <c r="M1182" i="7"/>
  <c r="I1182" i="7"/>
  <c r="Y1181" i="7"/>
  <c r="X1181" i="7"/>
  <c r="V1182" i="7"/>
  <c r="A1182" i="7"/>
  <c r="B1182" i="7"/>
  <c r="G1182" i="7" s="1"/>
  <c r="S1182" i="7"/>
  <c r="O1182" i="7"/>
  <c r="A1183" i="7" l="1"/>
  <c r="B1183" i="7"/>
  <c r="G1183" i="7" s="1"/>
  <c r="S1183" i="7"/>
  <c r="O1183" i="7"/>
  <c r="L1183" i="7"/>
  <c r="M1183" i="7"/>
  <c r="I1183" i="7"/>
  <c r="Y1182" i="7"/>
  <c r="X1182" i="7"/>
  <c r="V1183" i="7"/>
  <c r="S1184" i="7" l="1"/>
  <c r="O1184" i="7"/>
  <c r="I1184" i="7"/>
  <c r="Y1183" i="7"/>
  <c r="X1183" i="7"/>
  <c r="V1184" i="7"/>
  <c r="L1184" i="7"/>
  <c r="M1184" i="7"/>
  <c r="A1184" i="7"/>
  <c r="B1184" i="7"/>
  <c r="G1184" i="7" s="1"/>
  <c r="L1185" i="7" l="1"/>
  <c r="M1185" i="7"/>
  <c r="S1185" i="7"/>
  <c r="O1185" i="7"/>
  <c r="I1185" i="7"/>
  <c r="Y1184" i="7"/>
  <c r="X1184" i="7"/>
  <c r="V1185" i="7"/>
  <c r="A1185" i="7"/>
  <c r="B1185" i="7"/>
  <c r="G1185" i="7" s="1"/>
  <c r="I1186" i="7" l="1"/>
  <c r="Y1185" i="7"/>
  <c r="X1185" i="7"/>
  <c r="V1186" i="7"/>
  <c r="L1186" i="7"/>
  <c r="M1186" i="7"/>
  <c r="A1186" i="7"/>
  <c r="B1186" i="7"/>
  <c r="G1186" i="7" s="1"/>
  <c r="S1186" i="7"/>
  <c r="O1186" i="7"/>
  <c r="I1187" i="7" l="1"/>
  <c r="Y1186" i="7"/>
  <c r="X1186" i="7"/>
  <c r="V1187" i="7"/>
  <c r="A1187" i="7"/>
  <c r="B1187" i="7"/>
  <c r="G1187" i="7" s="1"/>
  <c r="L1187" i="7"/>
  <c r="M1187" i="7"/>
  <c r="S1187" i="7"/>
  <c r="O1187" i="7"/>
  <c r="L1188" i="7" l="1"/>
  <c r="M1188" i="7"/>
  <c r="I1188" i="7"/>
  <c r="Y1187" i="7"/>
  <c r="X1187" i="7"/>
  <c r="V1188" i="7"/>
  <c r="A1188" i="7"/>
  <c r="B1188" i="7"/>
  <c r="G1188" i="7" s="1"/>
  <c r="S1188" i="7"/>
  <c r="O1188" i="7"/>
  <c r="A1189" i="7" l="1"/>
  <c r="B1189" i="7"/>
  <c r="G1189" i="7" s="1"/>
  <c r="S1189" i="7"/>
  <c r="O1189" i="7"/>
  <c r="L1189" i="7"/>
  <c r="M1189" i="7"/>
  <c r="I1189" i="7"/>
  <c r="Y1188" i="7"/>
  <c r="X1188" i="7"/>
  <c r="V1189" i="7"/>
  <c r="S1190" i="7" l="1"/>
  <c r="O1190" i="7"/>
  <c r="I1190" i="7"/>
  <c r="Y1189" i="7"/>
  <c r="X1189" i="7"/>
  <c r="V1190" i="7"/>
  <c r="L1190" i="7"/>
  <c r="M1190" i="7"/>
  <c r="A1190" i="7"/>
  <c r="B1190" i="7"/>
  <c r="G1190" i="7" s="1"/>
  <c r="L1191" i="7" l="1"/>
  <c r="M1191" i="7"/>
  <c r="S1191" i="7"/>
  <c r="O1191" i="7"/>
  <c r="I1191" i="7"/>
  <c r="Y1190" i="7"/>
  <c r="X1190" i="7"/>
  <c r="V1191" i="7"/>
  <c r="A1191" i="7"/>
  <c r="B1191" i="7"/>
  <c r="G1191" i="7" s="1"/>
  <c r="I1192" i="7" l="1"/>
  <c r="Y1191" i="7"/>
  <c r="X1191" i="7"/>
  <c r="V1192" i="7"/>
  <c r="L1192" i="7"/>
  <c r="M1192" i="7"/>
  <c r="A1192" i="7"/>
  <c r="B1192" i="7"/>
  <c r="G1192" i="7" s="1"/>
  <c r="S1192" i="7"/>
  <c r="O1192" i="7"/>
  <c r="I1193" i="7" l="1"/>
  <c r="Y1192" i="7"/>
  <c r="X1192" i="7"/>
  <c r="V1193" i="7"/>
  <c r="A1193" i="7"/>
  <c r="B1193" i="7"/>
  <c r="G1193" i="7" s="1"/>
  <c r="L1193" i="7"/>
  <c r="M1193" i="7"/>
  <c r="S1193" i="7"/>
  <c r="O1193" i="7"/>
  <c r="I1194" i="7" l="1"/>
  <c r="Y1193" i="7"/>
  <c r="X1193" i="7"/>
  <c r="V1194" i="7"/>
  <c r="L1194" i="7"/>
  <c r="M1194" i="7"/>
  <c r="A1194" i="7"/>
  <c r="B1194" i="7"/>
  <c r="G1194" i="7" s="1"/>
  <c r="S1194" i="7"/>
  <c r="O1194" i="7"/>
  <c r="I1195" i="7" l="1"/>
  <c r="Y1194" i="7"/>
  <c r="X1194" i="7"/>
  <c r="V1195" i="7"/>
  <c r="A1195" i="7"/>
  <c r="B1195" i="7"/>
  <c r="G1195" i="7" s="1"/>
  <c r="L1195" i="7"/>
  <c r="M1195" i="7"/>
  <c r="S1195" i="7"/>
  <c r="O1195" i="7"/>
  <c r="L1196" i="7" l="1"/>
  <c r="M1196" i="7"/>
  <c r="I1196" i="7"/>
  <c r="Y1195" i="7"/>
  <c r="X1195" i="7"/>
  <c r="V1196" i="7"/>
  <c r="A1196" i="7"/>
  <c r="B1196" i="7"/>
  <c r="G1196" i="7" s="1"/>
  <c r="S1196" i="7"/>
  <c r="O1196" i="7"/>
  <c r="A1197" i="7" l="1"/>
  <c r="B1197" i="7"/>
  <c r="G1197" i="7" s="1"/>
  <c r="S1197" i="7"/>
  <c r="O1197" i="7"/>
  <c r="I1197" i="7"/>
  <c r="Y1196" i="7"/>
  <c r="X1196" i="7"/>
  <c r="V1197" i="7"/>
  <c r="L1197" i="7"/>
  <c r="M1197" i="7"/>
  <c r="I1198" i="7" l="1"/>
  <c r="Y1197" i="7"/>
  <c r="X1197" i="7"/>
  <c r="V1198" i="7"/>
  <c r="L1198" i="7"/>
  <c r="M1198" i="7"/>
  <c r="S1198" i="7"/>
  <c r="O1198" i="7"/>
  <c r="A1198" i="7"/>
  <c r="B1198" i="7"/>
  <c r="G1198" i="7" s="1"/>
  <c r="I1199" i="7" l="1"/>
  <c r="Y1198" i="7"/>
  <c r="X1198" i="7"/>
  <c r="V1199" i="7"/>
  <c r="L1199" i="7"/>
  <c r="M1199" i="7"/>
  <c r="A1199" i="7"/>
  <c r="B1199" i="7"/>
  <c r="G1199" i="7" s="1"/>
  <c r="S1199" i="7"/>
  <c r="O1199" i="7"/>
  <c r="I1200" i="7" l="1"/>
  <c r="Y1199" i="7"/>
  <c r="X1199" i="7"/>
  <c r="V1200" i="7"/>
  <c r="A1200" i="7"/>
  <c r="B1200" i="7"/>
  <c r="G1200" i="7" s="1"/>
  <c r="L1200" i="7"/>
  <c r="M1200" i="7"/>
  <c r="S1200" i="7"/>
  <c r="O1200" i="7"/>
  <c r="L1201" i="7" l="1"/>
  <c r="M1201" i="7"/>
  <c r="I1201" i="7"/>
  <c r="Y1200" i="7"/>
  <c r="X1200" i="7"/>
  <c r="V1201" i="7"/>
  <c r="A1201" i="7"/>
  <c r="B1201" i="7"/>
  <c r="G1201" i="7" s="1"/>
  <c r="S1201" i="7"/>
  <c r="O1201" i="7"/>
  <c r="A1202" i="7" l="1"/>
  <c r="B1202" i="7"/>
  <c r="G1202" i="7" s="1"/>
  <c r="S1202" i="7"/>
  <c r="O1202" i="7"/>
  <c r="L1202" i="7"/>
  <c r="M1202" i="7"/>
  <c r="I1202" i="7"/>
  <c r="Y1201" i="7"/>
  <c r="X1201" i="7"/>
  <c r="V1202" i="7"/>
  <c r="S1203" i="7" l="1"/>
  <c r="O1203" i="7"/>
  <c r="I1203" i="7"/>
  <c r="Y1202" i="7"/>
  <c r="X1202" i="7"/>
  <c r="V1203" i="7"/>
  <c r="L1203" i="7"/>
  <c r="M1203" i="7"/>
  <c r="A1203" i="7"/>
  <c r="B1203" i="7"/>
  <c r="G1203" i="7" s="1"/>
  <c r="L1204" i="7" l="1"/>
  <c r="M1204" i="7"/>
  <c r="S1204" i="7"/>
  <c r="O1204" i="7"/>
  <c r="I1204" i="7"/>
  <c r="Y1203" i="7"/>
  <c r="X1203" i="7"/>
  <c r="V1204" i="7"/>
  <c r="A1204" i="7"/>
  <c r="B1204" i="7"/>
  <c r="G1204" i="7" s="1"/>
  <c r="L1205" i="7" l="1"/>
  <c r="M1205" i="7"/>
  <c r="I1205" i="7"/>
  <c r="Y1204" i="7"/>
  <c r="X1204" i="7"/>
  <c r="V1205" i="7"/>
  <c r="A1205" i="7"/>
  <c r="B1205" i="7"/>
  <c r="G1205" i="7" s="1"/>
  <c r="S1205" i="7"/>
  <c r="O1205" i="7"/>
  <c r="I1206" i="7" l="1"/>
  <c r="Y1205" i="7"/>
  <c r="X1205" i="7"/>
  <c r="V1206" i="7"/>
  <c r="A1206" i="7"/>
  <c r="B1206" i="7"/>
  <c r="G1206" i="7" s="1"/>
  <c r="S1206" i="7"/>
  <c r="O1206" i="7"/>
  <c r="L1206" i="7"/>
  <c r="M1206" i="7"/>
  <c r="I1207" i="7" l="1"/>
  <c r="Y1206" i="7"/>
  <c r="X1206" i="7"/>
  <c r="V1207" i="7"/>
  <c r="L1207" i="7"/>
  <c r="M1207" i="7"/>
  <c r="A1207" i="7"/>
  <c r="B1207" i="7"/>
  <c r="G1207" i="7" s="1"/>
  <c r="O1207" i="7"/>
  <c r="S1207" i="7"/>
  <c r="I1208" i="7" l="1"/>
  <c r="V1208" i="7"/>
  <c r="Y1207" i="7"/>
  <c r="X1207" i="7"/>
  <c r="L1208" i="7"/>
  <c r="M1208" i="7"/>
  <c r="A1208" i="7"/>
  <c r="B1208" i="7"/>
  <c r="G1208" i="7" s="1"/>
  <c r="O1208" i="7"/>
  <c r="S1208" i="7"/>
  <c r="A1209" i="7" l="1"/>
  <c r="B1209" i="7"/>
  <c r="G1209" i="7" s="1"/>
  <c r="L1209" i="7"/>
  <c r="M1209" i="7"/>
  <c r="I1209" i="7"/>
  <c r="V1209" i="7"/>
  <c r="Y1208" i="7"/>
  <c r="X1208" i="7"/>
  <c r="O1209" i="7"/>
  <c r="S1209" i="7"/>
  <c r="L1210" i="7" l="1"/>
  <c r="M1210" i="7"/>
  <c r="I1210" i="7"/>
  <c r="X1209" i="7"/>
  <c r="V1210" i="7"/>
  <c r="Y1209" i="7"/>
  <c r="S1210" i="7"/>
  <c r="O1210" i="7"/>
  <c r="A1210" i="7"/>
  <c r="B1210" i="7"/>
  <c r="G1210" i="7" s="1"/>
  <c r="A1211" i="7" l="1"/>
  <c r="B1211" i="7"/>
  <c r="G1211" i="7" s="1"/>
  <c r="O1211" i="7"/>
  <c r="S1211" i="7"/>
  <c r="L1211" i="7"/>
  <c r="M1211" i="7"/>
  <c r="I1211" i="7"/>
  <c r="Y1210" i="7"/>
  <c r="X1210" i="7"/>
  <c r="V1211" i="7"/>
  <c r="O1212" i="7" l="1"/>
  <c r="S1212" i="7"/>
  <c r="I1212" i="7"/>
  <c r="V1212" i="7"/>
  <c r="Y1211" i="7"/>
  <c r="X1211" i="7"/>
  <c r="L1212" i="7"/>
  <c r="M1212" i="7"/>
  <c r="A1212" i="7"/>
  <c r="B1212" i="7"/>
  <c r="G1212" i="7" s="1"/>
  <c r="L1213" i="7" l="1"/>
  <c r="M1213" i="7"/>
  <c r="I1213" i="7"/>
  <c r="V1213" i="7"/>
  <c r="Y1212" i="7"/>
  <c r="X1212" i="7"/>
  <c r="A1213" i="7"/>
  <c r="B1213" i="7"/>
  <c r="G1213" i="7" s="1"/>
  <c r="O1213" i="7"/>
  <c r="S1213" i="7"/>
  <c r="I1214" i="7" l="1"/>
  <c r="X1213" i="7"/>
  <c r="V1214" i="7"/>
  <c r="Y1213" i="7"/>
  <c r="A1214" i="7"/>
  <c r="B1214" i="7"/>
  <c r="G1214" i="7" s="1"/>
  <c r="S1214" i="7"/>
  <c r="O1214" i="7"/>
  <c r="L1214" i="7"/>
  <c r="M1214" i="7"/>
  <c r="I1215" i="7" l="1"/>
  <c r="Y1214" i="7"/>
  <c r="X1214" i="7"/>
  <c r="V1215" i="7"/>
  <c r="L1215" i="7"/>
  <c r="M1215" i="7"/>
  <c r="A1215" i="7"/>
  <c r="B1215" i="7"/>
  <c r="G1215" i="7" s="1"/>
  <c r="O1215" i="7"/>
  <c r="S1215" i="7"/>
  <c r="I1216" i="7" l="1"/>
  <c r="V1216" i="7"/>
  <c r="Y1215" i="7"/>
  <c r="X1215" i="7"/>
  <c r="A1216" i="7"/>
  <c r="B1216" i="7"/>
  <c r="G1216" i="7" s="1"/>
  <c r="L1216" i="7"/>
  <c r="M1216" i="7"/>
  <c r="O1216" i="7"/>
  <c r="S1216" i="7"/>
  <c r="L1217" i="7" l="1"/>
  <c r="M1217" i="7"/>
  <c r="X1216" i="7"/>
  <c r="I1217" i="7"/>
  <c r="V1217" i="7"/>
  <c r="Y1216" i="7"/>
  <c r="A1217" i="7"/>
  <c r="B1217" i="7"/>
  <c r="G1217" i="7" s="1"/>
  <c r="S1217" i="7"/>
  <c r="O1217" i="7"/>
  <c r="S1218" i="7" l="1"/>
  <c r="O1218" i="7"/>
  <c r="A1218" i="7"/>
  <c r="B1218" i="7"/>
  <c r="G1218" i="7" s="1"/>
  <c r="L1218" i="7"/>
  <c r="M1218" i="7"/>
  <c r="X1217" i="7"/>
  <c r="I1218" i="7"/>
  <c r="V1218" i="7"/>
  <c r="Y1217" i="7"/>
  <c r="L1219" i="7" l="1"/>
  <c r="M1219" i="7"/>
  <c r="X1218" i="7"/>
  <c r="I1219" i="7"/>
  <c r="V1219" i="7"/>
  <c r="Y1218" i="7"/>
  <c r="S1219" i="7"/>
  <c r="O1219" i="7"/>
  <c r="A1219" i="7"/>
  <c r="B1219" i="7"/>
  <c r="G1219" i="7" s="1"/>
  <c r="S1220" i="7" l="1"/>
  <c r="O1220" i="7"/>
  <c r="L1220" i="7"/>
  <c r="M1220" i="7"/>
  <c r="A1220" i="7"/>
  <c r="B1220" i="7"/>
  <c r="G1220" i="7" s="1"/>
  <c r="X1219" i="7"/>
  <c r="I1220" i="7"/>
  <c r="V1220" i="7"/>
  <c r="Y1219" i="7"/>
  <c r="L1221" i="7" l="1"/>
  <c r="M1221" i="7"/>
  <c r="S1221" i="7"/>
  <c r="O1221" i="7"/>
  <c r="X1220" i="7"/>
  <c r="I1221" i="7"/>
  <c r="V1221" i="7"/>
  <c r="Y1220" i="7"/>
  <c r="A1221" i="7"/>
  <c r="B1221" i="7"/>
  <c r="G1221" i="7" s="1"/>
  <c r="X1221" i="7" l="1"/>
  <c r="I1222" i="7"/>
  <c r="V1222" i="7"/>
  <c r="Y1221" i="7"/>
  <c r="L1222" i="7"/>
  <c r="M1222" i="7"/>
  <c r="S1222" i="7"/>
  <c r="O1222" i="7"/>
  <c r="A1222" i="7"/>
  <c r="B1222" i="7"/>
  <c r="G1222" i="7" s="1"/>
  <c r="X1222" i="7" l="1"/>
  <c r="I1223" i="7"/>
  <c r="V1223" i="7"/>
  <c r="Y1222" i="7"/>
  <c r="S1223" i="7"/>
  <c r="O1223" i="7"/>
  <c r="L1223" i="7"/>
  <c r="M1223" i="7"/>
  <c r="A1223" i="7"/>
  <c r="B1223" i="7"/>
  <c r="G1223" i="7" s="1"/>
  <c r="L1224" i="7" l="1"/>
  <c r="M1224" i="7"/>
  <c r="X1223" i="7"/>
  <c r="I1224" i="7"/>
  <c r="V1224" i="7"/>
  <c r="Y1223" i="7"/>
  <c r="S1224" i="7"/>
  <c r="O1224" i="7"/>
  <c r="A1224" i="7"/>
  <c r="B1224" i="7"/>
  <c r="G1224" i="7" s="1"/>
  <c r="A1225" i="7" l="1"/>
  <c r="B1225" i="7"/>
  <c r="G1225" i="7" s="1"/>
  <c r="S1225" i="7"/>
  <c r="O1225" i="7"/>
  <c r="L1225" i="7"/>
  <c r="M1225" i="7"/>
  <c r="X1224" i="7"/>
  <c r="I1225" i="7"/>
  <c r="V1225" i="7"/>
  <c r="Y1224" i="7"/>
  <c r="S1226" i="7" l="1"/>
  <c r="O1226" i="7"/>
  <c r="L1226" i="7"/>
  <c r="M1226" i="7"/>
  <c r="X1225" i="7"/>
  <c r="I1226" i="7"/>
  <c r="V1226" i="7"/>
  <c r="Y1225" i="7"/>
  <c r="A1226" i="7"/>
  <c r="B1226" i="7"/>
  <c r="G1226" i="7" s="1"/>
  <c r="X1226" i="7" l="1"/>
  <c r="V1227" i="7"/>
  <c r="I1227" i="7"/>
  <c r="Y1226" i="7"/>
  <c r="L1227" i="7"/>
  <c r="M1227" i="7"/>
  <c r="S1227" i="7"/>
  <c r="O1227" i="7"/>
  <c r="A1227" i="7"/>
  <c r="B1227" i="7"/>
  <c r="G1227" i="7" s="1"/>
  <c r="L1228" i="7" l="1"/>
  <c r="M1228" i="7"/>
  <c r="X1227" i="7"/>
  <c r="V1228" i="7"/>
  <c r="I1228" i="7"/>
  <c r="Y1227" i="7"/>
  <c r="S1228" i="7"/>
  <c r="O1228" i="7"/>
  <c r="B1228" i="7"/>
  <c r="G1228" i="7" s="1"/>
  <c r="A1228" i="7"/>
  <c r="X1228" i="7" l="1"/>
  <c r="V1229" i="7"/>
  <c r="I1229" i="7"/>
  <c r="Y1228" i="7"/>
  <c r="B1229" i="7"/>
  <c r="G1229" i="7" s="1"/>
  <c r="A1229" i="7"/>
  <c r="L1229" i="7"/>
  <c r="M1229" i="7"/>
  <c r="S1229" i="7"/>
  <c r="O1229" i="7"/>
  <c r="L1230" i="7" l="1"/>
  <c r="M1230" i="7"/>
  <c r="S1230" i="7"/>
  <c r="O1230" i="7"/>
  <c r="B1230" i="7"/>
  <c r="G1230" i="7" s="1"/>
  <c r="A1230" i="7"/>
  <c r="X1229" i="7"/>
  <c r="V1230" i="7"/>
  <c r="I1230" i="7"/>
  <c r="Y1229" i="7"/>
  <c r="A1231" i="7" l="1"/>
  <c r="B1231" i="7"/>
  <c r="G1231" i="7" s="1"/>
  <c r="L1231" i="7"/>
  <c r="M1231" i="7"/>
  <c r="Y1230" i="7"/>
  <c r="I1231" i="7"/>
  <c r="X1230" i="7"/>
  <c r="V1231" i="7"/>
  <c r="S1231" i="7"/>
  <c r="O1231" i="7"/>
  <c r="L1232" i="7" l="1"/>
  <c r="M1232" i="7"/>
  <c r="S1232" i="7"/>
  <c r="O1232" i="7"/>
  <c r="Y1231" i="7"/>
  <c r="I1232" i="7"/>
  <c r="X1231" i="7"/>
  <c r="V1232" i="7"/>
  <c r="A1232" i="7"/>
  <c r="B1232" i="7"/>
  <c r="G1232" i="7" s="1"/>
  <c r="Y1232" i="7" l="1"/>
  <c r="I1233" i="7"/>
  <c r="X1232" i="7"/>
  <c r="V1233" i="7"/>
  <c r="S1233" i="7"/>
  <c r="O1233" i="7"/>
  <c r="L1233" i="7"/>
  <c r="M1233" i="7"/>
  <c r="A1233" i="7"/>
  <c r="B1233" i="7"/>
  <c r="G1233" i="7" s="1"/>
  <c r="L1234" i="7" l="1"/>
  <c r="M1234" i="7"/>
  <c r="S1234" i="7"/>
  <c r="O1234" i="7"/>
  <c r="Y1233" i="7"/>
  <c r="I1234" i="7"/>
  <c r="X1233" i="7"/>
  <c r="V1234" i="7"/>
  <c r="A1234" i="7"/>
  <c r="B1234" i="7"/>
  <c r="G1234" i="7" s="1"/>
  <c r="Y1234" i="7" l="1"/>
  <c r="I1235" i="7"/>
  <c r="X1234" i="7"/>
  <c r="V1235" i="7"/>
  <c r="S1235" i="7"/>
  <c r="O1235" i="7"/>
  <c r="L1235" i="7"/>
  <c r="M1235" i="7"/>
  <c r="A1235" i="7"/>
  <c r="B1235" i="7"/>
  <c r="G1235" i="7" s="1"/>
  <c r="S1236" i="7" l="1"/>
  <c r="O1236" i="7"/>
  <c r="L1236" i="7"/>
  <c r="M1236" i="7"/>
  <c r="Y1235" i="7"/>
  <c r="I1236" i="7"/>
  <c r="X1235" i="7"/>
  <c r="V1236" i="7"/>
  <c r="A1236" i="7"/>
  <c r="B1236" i="7"/>
  <c r="G1236" i="7" s="1"/>
  <c r="Y1236" i="7" l="1"/>
  <c r="I1237" i="7"/>
  <c r="X1236" i="7"/>
  <c r="V1237" i="7"/>
  <c r="S1237" i="7"/>
  <c r="O1237" i="7"/>
  <c r="L1237" i="7"/>
  <c r="M1237" i="7"/>
  <c r="A1237" i="7"/>
  <c r="B1237" i="7"/>
  <c r="G1237" i="7" s="1"/>
  <c r="L1238" i="7" l="1"/>
  <c r="M1238" i="7"/>
  <c r="S1238" i="7"/>
  <c r="O1238" i="7"/>
  <c r="Y1237" i="7"/>
  <c r="I1238" i="7"/>
  <c r="X1237" i="7"/>
  <c r="V1238" i="7"/>
  <c r="A1238" i="7"/>
  <c r="B1238" i="7"/>
  <c r="G1238" i="7" s="1"/>
  <c r="S1239" i="7" l="1"/>
  <c r="O1239" i="7"/>
  <c r="L1239" i="7"/>
  <c r="M1239" i="7"/>
  <c r="Y1238" i="7"/>
  <c r="I1239" i="7"/>
  <c r="X1238" i="7"/>
  <c r="V1239" i="7"/>
  <c r="A1239" i="7"/>
  <c r="B1239" i="7"/>
  <c r="G1239" i="7" s="1"/>
  <c r="L1240" i="7" l="1"/>
  <c r="M1240" i="7"/>
  <c r="S1240" i="7"/>
  <c r="O1240" i="7"/>
  <c r="Y1239" i="7"/>
  <c r="I1240" i="7"/>
  <c r="X1239" i="7"/>
  <c r="V1240" i="7"/>
  <c r="A1240" i="7"/>
  <c r="B1240" i="7"/>
  <c r="G1240" i="7" s="1"/>
  <c r="Y1240" i="7" l="1"/>
  <c r="I1241" i="7"/>
  <c r="X1240" i="7"/>
  <c r="V1241" i="7"/>
  <c r="S1241" i="7"/>
  <c r="O1241" i="7"/>
  <c r="L1241" i="7"/>
  <c r="M1241" i="7"/>
  <c r="A1241" i="7"/>
  <c r="B1241" i="7"/>
  <c r="G1241" i="7" s="1"/>
  <c r="Y1241" i="7" l="1"/>
  <c r="I1242" i="7"/>
  <c r="X1241" i="7"/>
  <c r="V1242" i="7"/>
  <c r="S1242" i="7"/>
  <c r="O1242" i="7"/>
  <c r="L1242" i="7"/>
  <c r="M1242" i="7"/>
  <c r="A1242" i="7"/>
  <c r="B1242" i="7"/>
  <c r="G1242" i="7" s="1"/>
  <c r="Y1242" i="7" l="1"/>
  <c r="I1243" i="7"/>
  <c r="X1242" i="7"/>
  <c r="V1243" i="7"/>
  <c r="S1243" i="7"/>
  <c r="O1243" i="7"/>
  <c r="L1243" i="7"/>
  <c r="M1243" i="7"/>
  <c r="A1243" i="7"/>
  <c r="B1243" i="7"/>
  <c r="G1243" i="7" s="1"/>
  <c r="L1244" i="7" l="1"/>
  <c r="M1244" i="7"/>
  <c r="S1244" i="7"/>
  <c r="O1244" i="7"/>
  <c r="Y1243" i="7"/>
  <c r="I1244" i="7"/>
  <c r="X1243" i="7"/>
  <c r="V1244" i="7"/>
  <c r="A1244" i="7"/>
  <c r="B1244" i="7"/>
  <c r="G1244" i="7" s="1"/>
  <c r="S1245" i="7" l="1"/>
  <c r="O1245" i="7"/>
  <c r="L1245" i="7"/>
  <c r="M1245" i="7"/>
  <c r="Y1244" i="7"/>
  <c r="I1245" i="7"/>
  <c r="X1244" i="7"/>
  <c r="V1245" i="7"/>
  <c r="A1245" i="7"/>
  <c r="B1245" i="7"/>
  <c r="G1245" i="7" s="1"/>
  <c r="Y1245" i="7" l="1"/>
  <c r="I1246" i="7"/>
  <c r="X1245" i="7"/>
  <c r="V1246" i="7"/>
  <c r="S1246" i="7"/>
  <c r="O1246" i="7"/>
  <c r="L1246" i="7"/>
  <c r="M1246" i="7"/>
  <c r="A1246" i="7"/>
  <c r="B1246" i="7"/>
  <c r="G1246" i="7" s="1"/>
  <c r="L1247" i="7" l="1"/>
  <c r="M1247" i="7"/>
  <c r="Y1246" i="7"/>
  <c r="I1247" i="7"/>
  <c r="X1246" i="7"/>
  <c r="V1247" i="7"/>
  <c r="S1247" i="7"/>
  <c r="O1247" i="7"/>
  <c r="A1247" i="7"/>
  <c r="B1247" i="7"/>
  <c r="G1247" i="7" s="1"/>
  <c r="S1248" i="7" l="1"/>
  <c r="O1248" i="7"/>
  <c r="Y1247" i="7"/>
  <c r="I1248" i="7"/>
  <c r="X1247" i="7"/>
  <c r="V1248" i="7"/>
  <c r="L1248" i="7"/>
  <c r="M1248" i="7"/>
  <c r="A1248" i="7"/>
  <c r="B1248" i="7"/>
  <c r="G1248" i="7" s="1"/>
  <c r="L1249" i="7" l="1"/>
  <c r="M1249" i="7"/>
  <c r="Y1248" i="7"/>
  <c r="I1249" i="7"/>
  <c r="X1248" i="7"/>
  <c r="V1249" i="7"/>
  <c r="S1249" i="7"/>
  <c r="O1249" i="7"/>
  <c r="A1249" i="7"/>
  <c r="B1249" i="7"/>
  <c r="G1249" i="7" s="1"/>
  <c r="S1250" i="7" l="1"/>
  <c r="O1250" i="7"/>
  <c r="Y1249" i="7"/>
  <c r="V1250" i="7"/>
  <c r="I1250" i="7"/>
  <c r="X1249" i="7"/>
  <c r="L1250" i="7"/>
  <c r="M1250" i="7"/>
  <c r="A1250" i="7"/>
  <c r="B1250" i="7"/>
  <c r="G1250" i="7" s="1"/>
  <c r="L1251" i="7" l="1"/>
  <c r="M1251" i="7"/>
  <c r="I1251" i="7"/>
  <c r="Y1250" i="7"/>
  <c r="V1251" i="7"/>
  <c r="X1250" i="7"/>
  <c r="A1251" i="7"/>
  <c r="B1251" i="7"/>
  <c r="G1251" i="7" s="1"/>
  <c r="O1251" i="7"/>
  <c r="S1251" i="7"/>
  <c r="O1252" i="7" l="1"/>
  <c r="S1252" i="7"/>
  <c r="L1252" i="7"/>
  <c r="M1252" i="7"/>
  <c r="A1252" i="7"/>
  <c r="B1252" i="7"/>
  <c r="G1252" i="7" s="1"/>
  <c r="I1252" i="7"/>
  <c r="Y1251" i="7"/>
  <c r="X1251" i="7"/>
  <c r="V1252" i="7"/>
  <c r="S1253" i="7" l="1"/>
  <c r="O1253" i="7"/>
  <c r="L1253" i="7"/>
  <c r="M1253" i="7"/>
  <c r="I1253" i="7"/>
  <c r="Y1252" i="7"/>
  <c r="X1252" i="7"/>
  <c r="V1253" i="7"/>
  <c r="A1253" i="7"/>
  <c r="B1253" i="7"/>
  <c r="G1253" i="7" s="1"/>
  <c r="I1254" i="7" l="1"/>
  <c r="Y1253" i="7"/>
  <c r="V1254" i="7"/>
  <c r="X1253" i="7"/>
  <c r="L1254" i="7"/>
  <c r="M1254" i="7"/>
  <c r="A1254" i="7"/>
  <c r="B1254" i="7"/>
  <c r="G1254" i="7" s="1"/>
  <c r="S1254" i="7"/>
  <c r="O1254" i="7"/>
  <c r="I1255" i="7" l="1"/>
  <c r="Y1254" i="7"/>
  <c r="V1255" i="7"/>
  <c r="X1254" i="7"/>
  <c r="A1255" i="7"/>
  <c r="B1255" i="7"/>
  <c r="G1255" i="7" s="1"/>
  <c r="L1255" i="7"/>
  <c r="M1255" i="7"/>
  <c r="O1255" i="7"/>
  <c r="S1255" i="7"/>
  <c r="I1256" i="7" l="1"/>
  <c r="Y1255" i="7"/>
  <c r="X1255" i="7"/>
  <c r="V1256" i="7"/>
  <c r="L1256" i="7"/>
  <c r="M1256" i="7"/>
  <c r="A1256" i="7"/>
  <c r="B1256" i="7"/>
  <c r="G1256" i="7" s="1"/>
  <c r="O1256" i="7"/>
  <c r="S1256" i="7"/>
  <c r="I1257" i="7" l="1"/>
  <c r="Y1256" i="7"/>
  <c r="X1256" i="7"/>
  <c r="V1257" i="7"/>
  <c r="A1257" i="7"/>
  <c r="B1257" i="7"/>
  <c r="G1257" i="7" s="1"/>
  <c r="L1257" i="7"/>
  <c r="M1257" i="7"/>
  <c r="S1257" i="7"/>
  <c r="O1257" i="7"/>
  <c r="L1258" i="7" l="1"/>
  <c r="M1258" i="7"/>
  <c r="I1258" i="7"/>
  <c r="Y1257" i="7"/>
  <c r="V1258" i="7"/>
  <c r="X1257" i="7"/>
  <c r="A1258" i="7"/>
  <c r="B1258" i="7"/>
  <c r="G1258" i="7" s="1"/>
  <c r="S1258" i="7"/>
  <c r="O1258" i="7"/>
  <c r="O1259" i="7" l="1"/>
  <c r="S1259" i="7"/>
  <c r="L1259" i="7"/>
  <c r="M1259" i="7"/>
  <c r="A1259" i="7"/>
  <c r="B1259" i="7"/>
  <c r="G1259" i="7" s="1"/>
  <c r="I1259" i="7"/>
  <c r="Y1258" i="7"/>
  <c r="V1259" i="7"/>
  <c r="X1258" i="7"/>
  <c r="O1260" i="7" l="1"/>
  <c r="S1260" i="7"/>
  <c r="L1260" i="7"/>
  <c r="M1260" i="7"/>
  <c r="I1260" i="7"/>
  <c r="Y1259" i="7"/>
  <c r="X1259" i="7"/>
  <c r="V1260" i="7"/>
  <c r="A1260" i="7"/>
  <c r="B1260" i="7"/>
  <c r="G1260" i="7" s="1"/>
  <c r="V1261" i="7" l="1"/>
  <c r="I1261" i="7"/>
  <c r="Y1260" i="7"/>
  <c r="X1260" i="7"/>
  <c r="L1261" i="7"/>
  <c r="M1261" i="7"/>
  <c r="A1261" i="7"/>
  <c r="B1261" i="7"/>
  <c r="G1261" i="7" s="1"/>
  <c r="S1261" i="7"/>
  <c r="O1261" i="7"/>
  <c r="B1262" i="7" l="1"/>
  <c r="G1262" i="7" s="1"/>
  <c r="A1262" i="7"/>
  <c r="L1262" i="7"/>
  <c r="M1262" i="7"/>
  <c r="O1262" i="7"/>
  <c r="S1262" i="7"/>
  <c r="V1262" i="7"/>
  <c r="I1262" i="7"/>
  <c r="Y1261" i="7"/>
  <c r="X1261" i="7"/>
  <c r="O1263" i="7" l="1"/>
  <c r="S1263" i="7"/>
  <c r="L1263" i="7"/>
  <c r="M1263" i="7"/>
  <c r="V1263" i="7"/>
  <c r="I1263" i="7"/>
  <c r="Y1262" i="7"/>
  <c r="X1262" i="7"/>
  <c r="B1263" i="7"/>
  <c r="G1263" i="7" s="1"/>
  <c r="A1263" i="7"/>
  <c r="L1264" i="7" l="1"/>
  <c r="M1264" i="7"/>
  <c r="B1264" i="7"/>
  <c r="G1264" i="7" s="1"/>
  <c r="A1264" i="7"/>
  <c r="S1264" i="7"/>
  <c r="O1264" i="7"/>
  <c r="V1264" i="7"/>
  <c r="I1264" i="7"/>
  <c r="Y1263" i="7"/>
  <c r="X1263" i="7"/>
  <c r="S1265" i="7" l="1"/>
  <c r="O1265" i="7"/>
  <c r="B1265" i="7"/>
  <c r="G1265" i="7" s="1"/>
  <c r="A1265" i="7"/>
  <c r="V1265" i="7"/>
  <c r="I1265" i="7"/>
  <c r="Y1264" i="7"/>
  <c r="X1264" i="7"/>
  <c r="L1265" i="7"/>
  <c r="M1265" i="7"/>
  <c r="B1266" i="7" l="1"/>
  <c r="G1266" i="7" s="1"/>
  <c r="A1266" i="7"/>
  <c r="L1266" i="7"/>
  <c r="M1266" i="7"/>
  <c r="O1266" i="7"/>
  <c r="S1266" i="7"/>
  <c r="V1266" i="7"/>
  <c r="I1266" i="7"/>
  <c r="Y1265" i="7"/>
  <c r="X1265" i="7"/>
  <c r="L1267" i="7" l="1"/>
  <c r="M1267" i="7"/>
  <c r="V1267" i="7"/>
  <c r="I1267" i="7"/>
  <c r="Y1266" i="7"/>
  <c r="X1266" i="7"/>
  <c r="B1267" i="7"/>
  <c r="G1267" i="7" s="1"/>
  <c r="A1267" i="7"/>
  <c r="O1267" i="7"/>
  <c r="S1267" i="7"/>
  <c r="B1268" i="7" l="1"/>
  <c r="G1268" i="7" s="1"/>
  <c r="A1268" i="7"/>
  <c r="S1268" i="7"/>
  <c r="O1268" i="7"/>
  <c r="V1268" i="7"/>
  <c r="I1268" i="7"/>
  <c r="Y1267" i="7"/>
  <c r="X1267" i="7"/>
  <c r="L1268" i="7"/>
  <c r="M1268" i="7"/>
  <c r="L1269" i="7" l="1"/>
  <c r="M1269" i="7"/>
  <c r="S1269" i="7"/>
  <c r="O1269" i="7"/>
  <c r="B1269" i="7"/>
  <c r="G1269" i="7" s="1"/>
  <c r="A1269" i="7"/>
  <c r="V1269" i="7"/>
  <c r="I1269" i="7"/>
  <c r="Y1268" i="7"/>
  <c r="X1268" i="7"/>
  <c r="O1270" i="7" l="1"/>
  <c r="S1270" i="7"/>
  <c r="V1270" i="7"/>
  <c r="I1270" i="7"/>
  <c r="Y1269" i="7"/>
  <c r="X1269" i="7"/>
  <c r="B1270" i="7"/>
  <c r="G1270" i="7" s="1"/>
  <c r="A1270" i="7"/>
  <c r="L1270" i="7"/>
  <c r="M1270" i="7"/>
  <c r="B1271" i="7" l="1"/>
  <c r="G1271" i="7" s="1"/>
  <c r="A1271" i="7"/>
  <c r="O1271" i="7"/>
  <c r="S1271" i="7"/>
  <c r="V1271" i="7"/>
  <c r="I1271" i="7"/>
  <c r="Y1270" i="7"/>
  <c r="X1270" i="7"/>
  <c r="L1271" i="7"/>
  <c r="M1271" i="7"/>
  <c r="V1272" i="7" l="1"/>
  <c r="I1272" i="7"/>
  <c r="Y1271" i="7"/>
  <c r="X1271" i="7"/>
  <c r="L1272" i="7"/>
  <c r="M1272" i="7"/>
  <c r="S1272" i="7"/>
  <c r="O1272" i="7"/>
  <c r="B1272" i="7"/>
  <c r="G1272" i="7" s="1"/>
  <c r="A1272" i="7"/>
  <c r="B1273" i="7" l="1"/>
  <c r="G1273" i="7" s="1"/>
  <c r="A1273" i="7"/>
  <c r="L1273" i="7"/>
  <c r="M1273" i="7"/>
  <c r="S1273" i="7"/>
  <c r="O1273" i="7"/>
  <c r="V1273" i="7"/>
  <c r="I1273" i="7"/>
  <c r="Y1272" i="7"/>
  <c r="X1272" i="7"/>
  <c r="L1274" i="7" l="1"/>
  <c r="M1274" i="7"/>
  <c r="I1274" i="7"/>
  <c r="X1273" i="7"/>
  <c r="V1274" i="7"/>
  <c r="Y1273" i="7"/>
  <c r="A1274" i="7"/>
  <c r="B1274" i="7"/>
  <c r="G1274" i="7" s="1"/>
  <c r="S1274" i="7"/>
  <c r="O1274" i="7"/>
  <c r="A1275" i="7" l="1"/>
  <c r="B1275" i="7"/>
  <c r="G1275" i="7" s="1"/>
  <c r="O1275" i="7"/>
  <c r="S1275" i="7"/>
  <c r="L1275" i="7"/>
  <c r="M1275" i="7"/>
  <c r="I1275" i="7"/>
  <c r="Y1274" i="7"/>
  <c r="X1274" i="7"/>
  <c r="V1275" i="7"/>
  <c r="I1276" i="7" l="1"/>
  <c r="V1276" i="7"/>
  <c r="Y1275" i="7"/>
  <c r="X1275" i="7"/>
  <c r="O1276" i="7"/>
  <c r="S1276" i="7"/>
  <c r="L1276" i="7"/>
  <c r="M1276" i="7"/>
  <c r="A1276" i="7"/>
  <c r="B1276" i="7"/>
  <c r="G1276" i="7" s="1"/>
  <c r="L1277" i="7" l="1"/>
  <c r="M1277" i="7"/>
  <c r="I1277" i="7"/>
  <c r="V1277" i="7"/>
  <c r="Y1276" i="7"/>
  <c r="X1276" i="7"/>
  <c r="A1277" i="7"/>
  <c r="B1277" i="7"/>
  <c r="G1277" i="7" s="1"/>
  <c r="O1277" i="7"/>
  <c r="S1277" i="7"/>
  <c r="S1278" i="7" l="1"/>
  <c r="O1278" i="7"/>
  <c r="L1278" i="7"/>
  <c r="M1278" i="7"/>
  <c r="I1278" i="7"/>
  <c r="X1277" i="7"/>
  <c r="V1278" i="7"/>
  <c r="Y1277" i="7"/>
  <c r="A1278" i="7"/>
  <c r="B1278" i="7"/>
  <c r="G1278" i="7" s="1"/>
  <c r="I1279" i="7" l="1"/>
  <c r="Y1278" i="7"/>
  <c r="X1278" i="7"/>
  <c r="V1279" i="7"/>
  <c r="L1279" i="7"/>
  <c r="M1279" i="7"/>
  <c r="A1279" i="7"/>
  <c r="B1279" i="7"/>
  <c r="G1279" i="7" s="1"/>
  <c r="O1279" i="7"/>
  <c r="S1279" i="7"/>
  <c r="I1280" i="7" l="1"/>
  <c r="V1280" i="7"/>
  <c r="Y1279" i="7"/>
  <c r="X1279" i="7"/>
  <c r="A1280" i="7"/>
  <c r="B1280" i="7"/>
  <c r="G1280" i="7" s="1"/>
  <c r="L1280" i="7"/>
  <c r="M1280" i="7"/>
  <c r="O1280" i="7"/>
  <c r="S1280" i="7"/>
  <c r="I1281" i="7" l="1"/>
  <c r="V1281" i="7"/>
  <c r="Y1280" i="7"/>
  <c r="X1280" i="7"/>
  <c r="L1281" i="7"/>
  <c r="M1281" i="7"/>
  <c r="A1281" i="7"/>
  <c r="B1281" i="7"/>
  <c r="G1281" i="7" s="1"/>
  <c r="O1281" i="7"/>
  <c r="S1281" i="7"/>
  <c r="A1282" i="7" l="1"/>
  <c r="B1282" i="7"/>
  <c r="G1282" i="7" s="1"/>
  <c r="L1282" i="7"/>
  <c r="M1282" i="7"/>
  <c r="I1282" i="7"/>
  <c r="X1281" i="7"/>
  <c r="V1282" i="7"/>
  <c r="Y1281" i="7"/>
  <c r="S1282" i="7"/>
  <c r="O1282" i="7"/>
  <c r="I1283" i="7" l="1"/>
  <c r="Y1282" i="7"/>
  <c r="X1282" i="7"/>
  <c r="V1283" i="7"/>
  <c r="L1283" i="7"/>
  <c r="M1283" i="7"/>
  <c r="O1283" i="7"/>
  <c r="S1283" i="7"/>
  <c r="A1283" i="7"/>
  <c r="B1283" i="7"/>
  <c r="G1283" i="7" s="1"/>
  <c r="I1284" i="7" l="1"/>
  <c r="V1284" i="7"/>
  <c r="Y1283" i="7"/>
  <c r="X1283" i="7"/>
  <c r="L1284" i="7"/>
  <c r="M1284" i="7"/>
  <c r="A1284" i="7"/>
  <c r="B1284" i="7"/>
  <c r="G1284" i="7" s="1"/>
  <c r="O1284" i="7"/>
  <c r="S1284" i="7"/>
  <c r="A1285" i="7" l="1"/>
  <c r="B1285" i="7"/>
  <c r="G1285" i="7" s="1"/>
  <c r="L1285" i="7"/>
  <c r="M1285" i="7"/>
  <c r="I1285" i="7"/>
  <c r="V1285" i="7"/>
  <c r="Y1284" i="7"/>
  <c r="X1284" i="7"/>
  <c r="O1285" i="7"/>
  <c r="S1285" i="7"/>
  <c r="L1286" i="7" l="1"/>
  <c r="M1286" i="7"/>
  <c r="I1286" i="7"/>
  <c r="X1285" i="7"/>
  <c r="V1286" i="7"/>
  <c r="Y1285" i="7"/>
  <c r="S1286" i="7"/>
  <c r="O1286" i="7"/>
  <c r="A1286" i="7"/>
  <c r="B1286" i="7"/>
  <c r="G1286" i="7" s="1"/>
  <c r="O1287" i="7" l="1"/>
  <c r="S1287" i="7"/>
  <c r="L1287" i="7"/>
  <c r="M1287" i="7"/>
  <c r="A1287" i="7"/>
  <c r="B1287" i="7"/>
  <c r="G1287" i="7" s="1"/>
  <c r="V1287" i="7"/>
  <c r="I1287" i="7"/>
  <c r="Y1286" i="7"/>
  <c r="X1286" i="7"/>
  <c r="L1288" i="7" l="1"/>
  <c r="M1288" i="7"/>
  <c r="V1288" i="7"/>
  <c r="I1288" i="7"/>
  <c r="X1287" i="7"/>
  <c r="Y1287" i="7"/>
  <c r="O1288" i="7"/>
  <c r="S1288" i="7"/>
  <c r="B1288" i="7"/>
  <c r="G1288" i="7" s="1"/>
  <c r="A1288" i="7"/>
  <c r="O1289" i="7" l="1"/>
  <c r="S1289" i="7"/>
  <c r="V1289" i="7"/>
  <c r="I1289" i="7"/>
  <c r="X1288" i="7"/>
  <c r="Y1288" i="7"/>
  <c r="B1289" i="7"/>
  <c r="G1289" i="7" s="1"/>
  <c r="A1289" i="7"/>
  <c r="L1289" i="7"/>
  <c r="M1289" i="7"/>
  <c r="B1290" i="7" l="1"/>
  <c r="G1290" i="7" s="1"/>
  <c r="A1290" i="7"/>
  <c r="O1290" i="7"/>
  <c r="S1290" i="7"/>
  <c r="V1290" i="7"/>
  <c r="I1290" i="7"/>
  <c r="X1289" i="7"/>
  <c r="Y1289" i="7"/>
  <c r="L1290" i="7"/>
  <c r="M1290" i="7"/>
  <c r="L1291" i="7" l="1"/>
  <c r="M1291" i="7"/>
  <c r="O1291" i="7"/>
  <c r="S1291" i="7"/>
  <c r="B1291" i="7"/>
  <c r="G1291" i="7" s="1"/>
  <c r="A1291" i="7"/>
  <c r="V1291" i="7"/>
  <c r="I1291" i="7"/>
  <c r="X1290" i="7"/>
  <c r="Y1290" i="7"/>
  <c r="V1292" i="7" l="1"/>
  <c r="I1292" i="7"/>
  <c r="X1291" i="7"/>
  <c r="Y1291" i="7"/>
  <c r="B1292" i="7"/>
  <c r="G1292" i="7" s="1"/>
  <c r="A1292" i="7"/>
  <c r="L1292" i="7"/>
  <c r="M1292" i="7"/>
  <c r="O1292" i="7"/>
  <c r="S1292" i="7"/>
  <c r="L1293" i="7" l="1"/>
  <c r="M1293" i="7"/>
  <c r="S1293" i="7"/>
  <c r="O1293" i="7"/>
  <c r="B1293" i="7"/>
  <c r="G1293" i="7" s="1"/>
  <c r="A1293" i="7"/>
  <c r="V1293" i="7"/>
  <c r="I1293" i="7"/>
  <c r="X1292" i="7"/>
  <c r="Y1292" i="7"/>
  <c r="X1293" i="7" l="1"/>
  <c r="V1294" i="7"/>
  <c r="I1294" i="7"/>
  <c r="Y1293" i="7"/>
  <c r="S1294" i="7"/>
  <c r="O1294" i="7"/>
  <c r="B1294" i="7"/>
  <c r="G1294" i="7" s="1"/>
  <c r="A1294" i="7"/>
  <c r="L1294" i="7"/>
  <c r="M1294" i="7"/>
  <c r="S1295" i="7" l="1"/>
  <c r="O1295" i="7"/>
  <c r="L1295" i="7"/>
  <c r="M1295" i="7"/>
  <c r="X1294" i="7"/>
  <c r="V1295" i="7"/>
  <c r="I1295" i="7"/>
  <c r="Y1294" i="7"/>
  <c r="B1295" i="7"/>
  <c r="G1295" i="7" s="1"/>
  <c r="A1295" i="7"/>
  <c r="L1296" i="7" l="1"/>
  <c r="M1296" i="7"/>
  <c r="S1296" i="7"/>
  <c r="O1296" i="7"/>
  <c r="B1296" i="7"/>
  <c r="G1296" i="7" s="1"/>
  <c r="A1296" i="7"/>
  <c r="X1295" i="7"/>
  <c r="V1296" i="7"/>
  <c r="I1296" i="7"/>
  <c r="Y1295" i="7"/>
  <c r="B1297" i="7" l="1"/>
  <c r="G1297" i="7" s="1"/>
  <c r="A1297" i="7"/>
  <c r="L1297" i="7"/>
  <c r="M1297" i="7"/>
  <c r="X1296" i="7"/>
  <c r="V1297" i="7"/>
  <c r="I1297" i="7"/>
  <c r="Y1296" i="7"/>
  <c r="S1297" i="7"/>
  <c r="O1297" i="7"/>
  <c r="S1298" i="7" l="1"/>
  <c r="O1298" i="7"/>
  <c r="X1297" i="7"/>
  <c r="I1298" i="7"/>
  <c r="V1298" i="7"/>
  <c r="Y1297" i="7"/>
  <c r="B1298" i="7"/>
  <c r="G1298" i="7" s="1"/>
  <c r="A1298" i="7"/>
  <c r="L1298" i="7"/>
  <c r="M1298" i="7"/>
  <c r="B1299" i="7" l="1"/>
  <c r="G1299" i="7" s="1"/>
  <c r="A1299" i="7"/>
  <c r="S1299" i="7"/>
  <c r="O1299" i="7"/>
  <c r="L1299" i="7"/>
  <c r="M1299" i="7"/>
  <c r="X1298" i="7"/>
  <c r="V1299" i="7"/>
  <c r="I1299" i="7"/>
  <c r="Y1298" i="7"/>
  <c r="L1300" i="7" l="1"/>
  <c r="M1300" i="7"/>
  <c r="B1300" i="7"/>
  <c r="G1300" i="7" s="1"/>
  <c r="A1300" i="7"/>
  <c r="X1299" i="7"/>
  <c r="V1300" i="7"/>
  <c r="I1300" i="7"/>
  <c r="Y1299" i="7"/>
  <c r="S1300" i="7"/>
  <c r="O1300" i="7"/>
  <c r="X1300" i="7" l="1"/>
  <c r="I1301" i="7"/>
  <c r="Y1300" i="7"/>
  <c r="V1301" i="7"/>
  <c r="L1301" i="7"/>
  <c r="M1301" i="7"/>
  <c r="B1301" i="7"/>
  <c r="G1301" i="7" s="1"/>
  <c r="A1301" i="7"/>
  <c r="S1301" i="7"/>
  <c r="O1301" i="7"/>
  <c r="A1302" i="7" l="1"/>
  <c r="B1302" i="7"/>
  <c r="G1302" i="7" s="1"/>
  <c r="X1301" i="7"/>
  <c r="I1302" i="7"/>
  <c r="Y1301" i="7"/>
  <c r="V1302" i="7"/>
  <c r="L1302" i="7"/>
  <c r="M1302" i="7"/>
  <c r="S1302" i="7"/>
  <c r="O1302" i="7"/>
  <c r="L1303" i="7" l="1"/>
  <c r="M1303" i="7"/>
  <c r="X1302" i="7"/>
  <c r="V1303" i="7"/>
  <c r="I1303" i="7"/>
  <c r="Y1302" i="7"/>
  <c r="S1303" i="7"/>
  <c r="O1303" i="7"/>
  <c r="B1303" i="7"/>
  <c r="G1303" i="7" s="1"/>
  <c r="A1303" i="7"/>
  <c r="X1303" i="7" l="1"/>
  <c r="V1304" i="7"/>
  <c r="I1304" i="7"/>
  <c r="Y1303" i="7"/>
  <c r="B1304" i="7"/>
  <c r="G1304" i="7" s="1"/>
  <c r="A1304" i="7"/>
  <c r="L1304" i="7"/>
  <c r="M1304" i="7"/>
  <c r="S1304" i="7"/>
  <c r="O1304" i="7"/>
  <c r="L1305" i="7" l="1"/>
  <c r="M1305" i="7"/>
  <c r="S1305" i="7"/>
  <c r="O1305" i="7"/>
  <c r="B1305" i="7"/>
  <c r="G1305" i="7" s="1"/>
  <c r="A1305" i="7"/>
  <c r="X1304" i="7"/>
  <c r="I1305" i="7"/>
  <c r="Y1304" i="7"/>
  <c r="V1305" i="7"/>
  <c r="S1306" i="7" l="1"/>
  <c r="O1306" i="7"/>
  <c r="X1305" i="7"/>
  <c r="I1306" i="7"/>
  <c r="Y1305" i="7"/>
  <c r="V1306" i="7"/>
  <c r="A1306" i="7"/>
  <c r="B1306" i="7"/>
  <c r="G1306" i="7" s="1"/>
  <c r="L1306" i="7"/>
  <c r="M1306" i="7"/>
  <c r="S1307" i="7" l="1"/>
  <c r="O1307" i="7"/>
  <c r="B1307" i="7"/>
  <c r="G1307" i="7" s="1"/>
  <c r="A1307" i="7"/>
  <c r="L1307" i="7"/>
  <c r="M1307" i="7"/>
  <c r="X1306" i="7"/>
  <c r="V1307" i="7"/>
  <c r="I1307" i="7"/>
  <c r="Y1306" i="7"/>
  <c r="X1307" i="7" l="1"/>
  <c r="V1308" i="7"/>
  <c r="Y1307" i="7"/>
  <c r="I1308" i="7"/>
  <c r="B1308" i="7"/>
  <c r="G1308" i="7" s="1"/>
  <c r="A1308" i="7"/>
  <c r="L1308" i="7"/>
  <c r="M1308" i="7"/>
  <c r="S1308" i="7"/>
  <c r="O1308" i="7"/>
  <c r="S1309" i="7" l="1"/>
  <c r="O1309" i="7"/>
  <c r="L1309" i="7"/>
  <c r="M1309" i="7"/>
  <c r="B1309" i="7"/>
  <c r="G1309" i="7" s="1"/>
  <c r="A1309" i="7"/>
  <c r="X1308" i="7"/>
  <c r="I1309" i="7"/>
  <c r="Y1308" i="7"/>
  <c r="V1309" i="7"/>
  <c r="L1310" i="7" l="1"/>
  <c r="M1310" i="7"/>
  <c r="V1310" i="7"/>
  <c r="X1309" i="7"/>
  <c r="I1310" i="7"/>
  <c r="Y1309" i="7"/>
  <c r="S1310" i="7"/>
  <c r="O1310" i="7"/>
  <c r="A1310" i="7"/>
  <c r="B1310" i="7"/>
  <c r="G1310" i="7" s="1"/>
  <c r="X1310" i="7" l="1"/>
  <c r="V1311" i="7"/>
  <c r="I1311" i="7"/>
  <c r="Y1310" i="7"/>
  <c r="L1311" i="7"/>
  <c r="M1311" i="7"/>
  <c r="A1311" i="7"/>
  <c r="B1311" i="7"/>
  <c r="G1311" i="7" s="1"/>
  <c r="S1311" i="7"/>
  <c r="O1311" i="7"/>
  <c r="S1312" i="7" l="1"/>
  <c r="O1312" i="7"/>
  <c r="B1312" i="7"/>
  <c r="G1312" i="7" s="1"/>
  <c r="A1312" i="7"/>
  <c r="L1312" i="7"/>
  <c r="M1312" i="7"/>
  <c r="X1311" i="7"/>
  <c r="I1312" i="7"/>
  <c r="Y1311" i="7"/>
  <c r="V1312" i="7"/>
  <c r="S1313" i="7" l="1"/>
  <c r="O1313" i="7"/>
  <c r="A1313" i="7"/>
  <c r="B1313" i="7"/>
  <c r="G1313" i="7" s="1"/>
  <c r="X1312" i="7"/>
  <c r="I1313" i="7"/>
  <c r="V1313" i="7"/>
  <c r="Y1312" i="7"/>
  <c r="L1313" i="7"/>
  <c r="M1313" i="7"/>
  <c r="B1314" i="7" l="1"/>
  <c r="G1314" i="7" s="1"/>
  <c r="A1314" i="7"/>
  <c r="X1313" i="7"/>
  <c r="V1314" i="7"/>
  <c r="Y1313" i="7"/>
  <c r="I1314" i="7"/>
  <c r="L1314" i="7"/>
  <c r="M1314" i="7"/>
  <c r="S1314" i="7"/>
  <c r="O1314" i="7"/>
  <c r="L1315" i="7" l="1"/>
  <c r="M1315" i="7"/>
  <c r="A1315" i="7"/>
  <c r="B1315" i="7"/>
  <c r="G1315" i="7" s="1"/>
  <c r="X1314" i="7"/>
  <c r="I1315" i="7"/>
  <c r="V1315" i="7"/>
  <c r="Y1314" i="7"/>
  <c r="S1315" i="7"/>
  <c r="O1315" i="7"/>
  <c r="X1315" i="7" l="1"/>
  <c r="V1316" i="7"/>
  <c r="I1316" i="7"/>
  <c r="Y1315" i="7"/>
  <c r="S1316" i="7"/>
  <c r="O1316" i="7"/>
  <c r="L1316" i="7"/>
  <c r="M1316" i="7"/>
  <c r="B1316" i="7"/>
  <c r="G1316" i="7" s="1"/>
  <c r="A1316" i="7"/>
  <c r="L1317" i="7" l="1"/>
  <c r="M1317" i="7"/>
  <c r="S1317" i="7"/>
  <c r="O1317" i="7"/>
  <c r="B1317" i="7"/>
  <c r="G1317" i="7" s="1"/>
  <c r="A1317" i="7"/>
  <c r="X1316" i="7"/>
  <c r="V1317" i="7"/>
  <c r="I1317" i="7"/>
  <c r="Y1316" i="7"/>
  <c r="V1318" i="7" l="1"/>
  <c r="Y1317" i="7"/>
  <c r="X1317" i="7"/>
  <c r="I1318" i="7"/>
  <c r="B1318" i="7"/>
  <c r="G1318" i="7" s="1"/>
  <c r="A1318" i="7"/>
  <c r="L1318" i="7"/>
  <c r="M1318" i="7"/>
  <c r="O1318" i="7"/>
  <c r="S1318" i="7"/>
  <c r="O1319" i="7" l="1"/>
  <c r="S1319" i="7"/>
  <c r="L1319" i="7"/>
  <c r="M1319" i="7"/>
  <c r="B1319" i="7"/>
  <c r="G1319" i="7" s="1"/>
  <c r="A1319" i="7"/>
  <c r="Y1318" i="7"/>
  <c r="V1319" i="7"/>
  <c r="I1319" i="7"/>
  <c r="X1318" i="7"/>
  <c r="L1320" i="7" l="1"/>
  <c r="M1320" i="7"/>
  <c r="Y1319" i="7"/>
  <c r="V1320" i="7"/>
  <c r="I1320" i="7"/>
  <c r="X1319" i="7"/>
  <c r="B1320" i="7"/>
  <c r="G1320" i="7" s="1"/>
  <c r="A1320" i="7"/>
  <c r="O1320" i="7"/>
  <c r="S1320" i="7"/>
  <c r="Y1320" i="7" l="1"/>
  <c r="V1321" i="7"/>
  <c r="I1321" i="7"/>
  <c r="X1320" i="7"/>
  <c r="L1321" i="7"/>
  <c r="M1321" i="7"/>
  <c r="B1321" i="7"/>
  <c r="G1321" i="7" s="1"/>
  <c r="A1321" i="7"/>
  <c r="O1321" i="7"/>
  <c r="S1321" i="7"/>
  <c r="B1322" i="7" l="1"/>
  <c r="G1322" i="7" s="1"/>
  <c r="A1322" i="7"/>
  <c r="O1322" i="7"/>
  <c r="S1322" i="7"/>
  <c r="L1322" i="7"/>
  <c r="M1322" i="7"/>
  <c r="Y1321" i="7"/>
  <c r="V1322" i="7"/>
  <c r="I1322" i="7"/>
  <c r="X1321" i="7"/>
  <c r="Y1322" i="7" l="1"/>
  <c r="V1323" i="7"/>
  <c r="I1323" i="7"/>
  <c r="X1322" i="7"/>
  <c r="L1323" i="7"/>
  <c r="M1323" i="7"/>
  <c r="B1323" i="7"/>
  <c r="G1323" i="7" s="1"/>
  <c r="A1323" i="7"/>
  <c r="O1323" i="7"/>
  <c r="S1323" i="7"/>
  <c r="B1324" i="7" l="1"/>
  <c r="G1324" i="7" s="1"/>
  <c r="A1324" i="7"/>
  <c r="O1324" i="7"/>
  <c r="S1324" i="7"/>
  <c r="Y1323" i="7"/>
  <c r="V1324" i="7"/>
  <c r="I1324" i="7"/>
  <c r="X1323" i="7"/>
  <c r="L1324" i="7"/>
  <c r="M1324" i="7"/>
  <c r="O1325" i="7" l="1"/>
  <c r="S1325" i="7"/>
  <c r="L1325" i="7"/>
  <c r="M1325" i="7"/>
  <c r="Y1324" i="7"/>
  <c r="V1325" i="7"/>
  <c r="I1325" i="7"/>
  <c r="X1324" i="7"/>
  <c r="B1325" i="7"/>
  <c r="G1325" i="7" s="1"/>
  <c r="A1325" i="7"/>
  <c r="L1326" i="7" l="1"/>
  <c r="M1326" i="7"/>
  <c r="S1326" i="7"/>
  <c r="O1326" i="7"/>
  <c r="B1326" i="7"/>
  <c r="G1326" i="7" s="1"/>
  <c r="A1326" i="7"/>
  <c r="Y1325" i="7"/>
  <c r="V1326" i="7"/>
  <c r="I1326" i="7"/>
  <c r="X1325" i="7"/>
  <c r="B1327" i="7" l="1"/>
  <c r="G1327" i="7" s="1"/>
  <c r="A1327" i="7"/>
  <c r="Y1326" i="7"/>
  <c r="V1327" i="7"/>
  <c r="I1327" i="7"/>
  <c r="X1326" i="7"/>
  <c r="L1327" i="7"/>
  <c r="M1327" i="7"/>
  <c r="O1327" i="7"/>
  <c r="S1327" i="7"/>
  <c r="Y1327" i="7" l="1"/>
  <c r="V1328" i="7"/>
  <c r="I1328" i="7"/>
  <c r="X1327" i="7"/>
  <c r="L1328" i="7"/>
  <c r="M1328" i="7"/>
  <c r="B1328" i="7"/>
  <c r="G1328" i="7" s="1"/>
  <c r="A1328" i="7"/>
  <c r="S1328" i="7"/>
  <c r="O1328" i="7"/>
  <c r="B1329" i="7" l="1"/>
  <c r="G1329" i="7" s="1"/>
  <c r="A1329" i="7"/>
  <c r="O1329" i="7"/>
  <c r="S1329" i="7"/>
  <c r="L1329" i="7"/>
  <c r="M1329" i="7"/>
  <c r="Y1328" i="7"/>
  <c r="V1329" i="7"/>
  <c r="I1329" i="7"/>
  <c r="X1328" i="7"/>
  <c r="Y1329" i="7" l="1"/>
  <c r="V1330" i="7"/>
  <c r="I1330" i="7"/>
  <c r="X1329" i="7"/>
  <c r="S1330" i="7"/>
  <c r="O1330" i="7"/>
  <c r="L1330" i="7"/>
  <c r="M1330" i="7"/>
  <c r="B1330" i="7"/>
  <c r="G1330" i="7" s="1"/>
  <c r="A1330" i="7"/>
  <c r="L1331" i="7" l="1"/>
  <c r="M1331" i="7"/>
  <c r="S1331" i="7"/>
  <c r="O1331" i="7"/>
  <c r="B1331" i="7"/>
  <c r="G1331" i="7" s="1"/>
  <c r="A1331" i="7"/>
  <c r="Y1330" i="7"/>
  <c r="X1330" i="7"/>
  <c r="V1331" i="7"/>
  <c r="I1331" i="7"/>
  <c r="S1332" i="7" l="1"/>
  <c r="O1332" i="7"/>
  <c r="B1332" i="7"/>
  <c r="G1332" i="7" s="1"/>
  <c r="A1332" i="7"/>
  <c r="L1332" i="7"/>
  <c r="M1332" i="7"/>
  <c r="Y1331" i="7"/>
  <c r="X1331" i="7"/>
  <c r="V1332" i="7"/>
  <c r="I1332" i="7"/>
  <c r="B1333" i="7" l="1"/>
  <c r="G1333" i="7" s="1"/>
  <c r="A1333" i="7"/>
  <c r="S1333" i="7"/>
  <c r="O1333" i="7"/>
  <c r="L1333" i="7"/>
  <c r="M1333" i="7"/>
  <c r="Y1332" i="7"/>
  <c r="X1332" i="7"/>
  <c r="V1333" i="7"/>
  <c r="I1333" i="7"/>
  <c r="S1334" i="7" l="1"/>
  <c r="O1334" i="7"/>
  <c r="L1334" i="7"/>
  <c r="M1334" i="7"/>
  <c r="B1334" i="7"/>
  <c r="G1334" i="7" s="1"/>
  <c r="A1334" i="7"/>
  <c r="Y1333" i="7"/>
  <c r="X1333" i="7"/>
  <c r="V1334" i="7"/>
  <c r="I1334" i="7"/>
  <c r="L1335" i="7" l="1"/>
  <c r="M1335" i="7"/>
  <c r="Y1334" i="7"/>
  <c r="X1334" i="7"/>
  <c r="V1335" i="7"/>
  <c r="I1335" i="7"/>
  <c r="S1335" i="7"/>
  <c r="O1335" i="7"/>
  <c r="B1335" i="7"/>
  <c r="G1335" i="7" s="1"/>
  <c r="A1335" i="7"/>
  <c r="S1336" i="7" l="1"/>
  <c r="O1336" i="7"/>
  <c r="B1336" i="7"/>
  <c r="G1336" i="7" s="1"/>
  <c r="A1336" i="7"/>
  <c r="L1336" i="7"/>
  <c r="M1336" i="7"/>
  <c r="Y1335" i="7"/>
  <c r="X1335" i="7"/>
  <c r="V1336" i="7"/>
  <c r="I1336" i="7"/>
  <c r="S1337" i="7" l="1"/>
  <c r="O1337" i="7"/>
  <c r="B1337" i="7"/>
  <c r="G1337" i="7" s="1"/>
  <c r="A1337" i="7"/>
  <c r="L1337" i="7"/>
  <c r="M1337" i="7"/>
  <c r="Y1336" i="7"/>
  <c r="X1336" i="7"/>
  <c r="V1337" i="7"/>
  <c r="I1337" i="7"/>
  <c r="B1338" i="7" l="1"/>
  <c r="G1338" i="7" s="1"/>
  <c r="A1338" i="7"/>
  <c r="S1338" i="7"/>
  <c r="O1338" i="7"/>
  <c r="E7" i="7" s="1"/>
  <c r="L1338" i="7"/>
  <c r="M1338" i="7"/>
  <c r="Y1337" i="7"/>
  <c r="X1337" i="7"/>
  <c r="V1338" i="7"/>
  <c r="I1338" i="7"/>
  <c r="B1339" i="7" l="1"/>
  <c r="A1339" i="7"/>
  <c r="Y1338" i="7"/>
  <c r="X1338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Casaboza</author>
  </authors>
  <commentList>
    <comment ref="J3" authorId="0" shapeId="0" xr:uid="{B8AFAFA3-8737-4A3A-A01F-875A0AB70383}">
      <text>
        <r>
          <rPr>
            <b/>
            <sz val="9"/>
            <color indexed="81"/>
            <rFont val="Tahoma"/>
            <family val="2"/>
          </rPr>
          <t>Juan Casaboza:</t>
        </r>
        <r>
          <rPr>
            <sz val="9"/>
            <color indexed="81"/>
            <rFont val="Tahoma"/>
            <family val="2"/>
          </rPr>
          <t xml:space="preserve">
Cantidad simulada de casos acumulados</t>
        </r>
      </text>
    </comment>
    <comment ref="K3" authorId="0" shapeId="0" xr:uid="{F1A8DBBB-25EB-47B7-B256-5D1996846EC8}">
      <text>
        <r>
          <rPr>
            <b/>
            <sz val="9"/>
            <color indexed="81"/>
            <rFont val="Tahoma"/>
            <family val="2"/>
          </rPr>
          <t>Juan Casaboza:
Porcentaje de error entre los acumulados reportados y los acumulados simulados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tc={ACC78F5D-E7B4-4007-9371-E299B0D817A1}</author>
    <author>tc={59584F6F-8830-4B69-A25C-57D228542C66}</author>
    <author>tc={65DA3D64-04C4-455D-B16C-33A5359FB438}</author>
    <author>tc={F676C348-23E3-4D59-BB70-0B6843EC1664}</author>
    <author>tc={3C3A6F39-096B-4FC9-8E52-EB48083C3E8D}</author>
    <author>tc={536F8D34-4F34-4071-A4CF-5F8EB627FEE5}</author>
  </authors>
  <commentList>
    <comment ref="G7" authorId="0" shapeId="0" xr:uid="{ACC78F5D-E7B4-4007-9371-E299B0D817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 de los errores elevados al cuadrado de las cifras de fallecidos</t>
      </text>
    </comment>
    <comment ref="I7" authorId="1" shapeId="0" xr:uid="{59584F6F-8830-4B69-A25C-57D228542C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 de los cuadrados de los errores de Q (casos reportados y aislados)</t>
      </text>
    </comment>
    <comment ref="L7" authorId="2" shapeId="0" xr:uid="{65DA3D64-04C4-455D-B16C-33A5359FB4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 de los cuadrados de los errores de R (casos recuperados)</t>
      </text>
    </comment>
    <comment ref="G8" authorId="3" shapeId="0" xr:uid="{F676C348-23E3-4D59-BB70-0B6843EC16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 medio cuadratico probable de la cifra reportada de fallecidos y la cifra simulada</t>
      </text>
    </comment>
    <comment ref="I8" authorId="4" shapeId="0" xr:uid="{3C3A6F39-096B-4FC9-8E52-EB48083C3E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 medio cuadratico de la cifra de reportados probable</t>
      </text>
    </comment>
    <comment ref="L8" authorId="5" shapeId="0" xr:uid="{536F8D34-4F34-4071-A4CF-5F8EB627FE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 medio cuadratico de la cifra de recuperados probable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8BB9D8-88B5-4DAB-8C35-C575331D5709}" keepAlive="1" name="Consulta - c19s results detailed" description="Conexión a la consulta 'c19s results detailed' en el libro." type="5" refreshedVersion="6" background="1" saveData="1">
    <dbPr connection="Provider=Microsoft.Mashup.OleDb.1;Data Source=$Workbook$;Location=c19s results detailed;Extended Properties=&quot;&quot;" command="SELECT * FROM [c19s results detailed]"/>
  </connection>
  <connection id="2" xr16:uid="{D5ECFBA6-4E6A-40DC-81C4-5044918E1D1A}" keepAlive="1" name="Consulta - covid allresults(4)" description="Conexión a la consulta 'covid allresults(4)' en el libro." type="5" refreshedVersion="6" background="1" saveData="1">
    <dbPr connection="Provider=Microsoft.Mashup.OleDb.1;Data Source=$Workbook$;Location=covid allresults(4);Extended Properties=&quot;&quot;" command="SELECT * FROM [covid allresults(4)]"/>
  </connection>
  <connection id="3" xr16:uid="{410874A8-8840-4524-93E0-3ACF46659EFB}" keepAlive="1" name="Consulta - covid results deterministic" description="Conexión a la consulta 'covid results deterministic' en el libro." type="5" refreshedVersion="6" background="1" saveData="1">
    <dbPr connection="Provider=Microsoft.Mashup.OleDb.1;Data Source=$Workbook$;Location=covid results deterministic;Extended Properties=&quot;&quot;" command="SELECT * FROM [covid results deterministic]"/>
  </connection>
  <connection id="4" xr16:uid="{1D2B6B86-5E98-4615-9A72-CB6CD9A4C3BC}" keepAlive="1" name="Consulta - covid results deterministic(1)" description="Conexión a la consulta 'covid results deterministic(1)' en el libro." type="5" refreshedVersion="6" background="1" saveData="1">
    <dbPr connection="Provider=Microsoft.Mashup.OleDb.1;Data Source=$Workbook$;Location=&quot;covid results deterministic(1)&quot;;Extended Properties=&quot;&quot;" command="SELECT * FROM [covid results deterministic(1)]"/>
  </connection>
</connections>
</file>

<file path=xl/sharedStrings.xml><?xml version="1.0" encoding="utf-8"?>
<sst xmlns="http://schemas.openxmlformats.org/spreadsheetml/2006/main" count="121" uniqueCount="101">
  <si>
    <t>Fecha</t>
  </si>
  <si>
    <t>Infectados</t>
  </si>
  <si>
    <t>Recuperados</t>
  </si>
  <si>
    <t>Muertes</t>
  </si>
  <si>
    <t>Totales</t>
  </si>
  <si>
    <t xml:space="preserve">Poblacion </t>
  </si>
  <si>
    <t>Panamá</t>
  </si>
  <si>
    <t>hab.</t>
  </si>
  <si>
    <t>Ref:</t>
  </si>
  <si>
    <t>https://www.worldbank.org/</t>
  </si>
  <si>
    <t>R0</t>
  </si>
  <si>
    <t>Lambda</t>
  </si>
  <si>
    <t>Kappa</t>
  </si>
  <si>
    <t>Gamma</t>
  </si>
  <si>
    <t>Betta</t>
  </si>
  <si>
    <t>Alfa</t>
  </si>
  <si>
    <t>Delta</t>
  </si>
  <si>
    <t>S(t)</t>
  </si>
  <si>
    <t>E(t)</t>
  </si>
  <si>
    <t>I(t)</t>
  </si>
  <si>
    <t>R(t)</t>
  </si>
  <si>
    <t>Q(t)</t>
  </si>
  <si>
    <t>D(t)</t>
  </si>
  <si>
    <t>P(t)</t>
  </si>
  <si>
    <t>t</t>
  </si>
  <si>
    <t>Q</t>
  </si>
  <si>
    <t>P</t>
  </si>
  <si>
    <t>Rep. Ac.</t>
  </si>
  <si>
    <t>Sim. Ac.</t>
  </si>
  <si>
    <t>S</t>
  </si>
  <si>
    <t>Cantidad de reportados nuevos diariamente</t>
  </si>
  <si>
    <t>Cantidad de reportados acumulados diariamente</t>
  </si>
  <si>
    <t>Rep. Dia.</t>
  </si>
  <si>
    <t>Sim. Dia.</t>
  </si>
  <si>
    <t>D</t>
  </si>
  <si>
    <t>R</t>
  </si>
  <si>
    <t>I</t>
  </si>
  <si>
    <t>E</t>
  </si>
  <si>
    <t>Factores</t>
  </si>
  <si>
    <t>BRN</t>
  </si>
  <si>
    <t>"-(betta/N)*s(t-1)*I(t-1)-alfa*s(t-1)+s(t-1)</t>
  </si>
  <si>
    <t>"(betta)/N)*s(t-1)*i(t-1)-gamma*E(t-1)+E(t-1)</t>
  </si>
  <si>
    <t>"Gamma*E(t-1)-delta*I(t-1)+I(t-1)</t>
  </si>
  <si>
    <t>"Lambda(t)*Q(t-1)+R(t-1)</t>
  </si>
  <si>
    <t>"delta*I(t-1)-lambda(t)*Q(t-1)-kappa(t)*Q(t-1)+Q(t-1)</t>
  </si>
  <si>
    <t>"Kappa(t)*Q(t-1)+Q(t-1)</t>
  </si>
  <si>
    <t>alfa*S(t-1)+S(t-1)</t>
  </si>
  <si>
    <t>E0</t>
  </si>
  <si>
    <t>I0</t>
  </si>
  <si>
    <t>S0</t>
  </si>
  <si>
    <t xml:space="preserve">Pob </t>
  </si>
  <si>
    <t>1/delta</t>
  </si>
  <si>
    <t>Suma</t>
  </si>
  <si>
    <t>Error</t>
  </si>
  <si>
    <t>Qec</t>
  </si>
  <si>
    <t>Qemc</t>
  </si>
  <si>
    <t>Dec</t>
  </si>
  <si>
    <t>Demc</t>
  </si>
  <si>
    <t>Betta*delta^-1*(1-alfa)^t</t>
  </si>
  <si>
    <t>Remc</t>
  </si>
  <si>
    <t>Cantidad diaria simulada</t>
  </si>
  <si>
    <t>Cantidad simulada acumulada</t>
  </si>
  <si>
    <t>Rec</t>
  </si>
  <si>
    <t>Max. Q</t>
  </si>
  <si>
    <t>Max. I</t>
  </si>
  <si>
    <t>Max. R</t>
  </si>
  <si>
    <t>Max. D</t>
  </si>
  <si>
    <t>Demcs</t>
  </si>
  <si>
    <t>Qemcs</t>
  </si>
  <si>
    <t>Remcs</t>
  </si>
  <si>
    <t>D desv_est</t>
  </si>
  <si>
    <t>Q desv_est</t>
  </si>
  <si>
    <t>R desv_ est</t>
  </si>
  <si>
    <t>Ingreso de datos</t>
  </si>
  <si>
    <t>Dias</t>
  </si>
  <si>
    <t>Dia N°</t>
  </si>
  <si>
    <t>Inconsistencia</t>
  </si>
  <si>
    <t>Error %</t>
  </si>
  <si>
    <t>E+I</t>
  </si>
  <si>
    <t>Qre</t>
  </si>
  <si>
    <t>Rep. Acti.</t>
  </si>
  <si>
    <t>Sim. Acti</t>
  </si>
  <si>
    <t>Rre</t>
  </si>
  <si>
    <t>Dre</t>
  </si>
  <si>
    <t>Sim. Ac. H4</t>
  </si>
  <si>
    <t>Porc. Sim. Ac. H4</t>
  </si>
  <si>
    <t>infectious (total) median</t>
  </si>
  <si>
    <t>infectious (total) lower bound</t>
  </si>
  <si>
    <t>infectious (total) upper bound</t>
  </si>
  <si>
    <t>time</t>
  </si>
  <si>
    <t>Error inferior</t>
  </si>
  <si>
    <t>Error superior</t>
  </si>
  <si>
    <t>Error entre la mediana y los datos</t>
  </si>
  <si>
    <t>Infectados modelo</t>
  </si>
  <si>
    <t>infectious (total) median_13</t>
  </si>
  <si>
    <t>infectious (total) lower bound_14</t>
  </si>
  <si>
    <t>infectious (total) upper bound_15</t>
  </si>
  <si>
    <t>Condiciones para los algoritmos</t>
  </si>
  <si>
    <t>EMC al 11 de abril</t>
  </si>
  <si>
    <t xml:space="preserve"> EMC total</t>
  </si>
  <si>
    <t>Max. Acum.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</si>
</sst>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%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quotePrefix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9" borderId="1" xfId="0" applyFont="1" applyFill="1" applyBorder="1"/>
    <xf numFmtId="0" fontId="0" fillId="0" borderId="1" xfId="0" applyFont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7" borderId="0" xfId="0" applyNumberFormat="1" applyFont="1" applyFill="1" applyAlignment="1">
      <alignment horizontal="center"/>
    </xf>
    <xf numFmtId="165" fontId="0" fillId="0" borderId="0" xfId="0" applyNumberFormat="1"/>
    <xf numFmtId="166" fontId="0" fillId="0" borderId="0" xfId="1" applyNumberFormat="1" applyFont="1"/>
    <xf numFmtId="164" fontId="0" fillId="0" borderId="0" xfId="1" applyNumberFormat="1" applyFont="1"/>
    <xf numFmtId="166" fontId="0" fillId="0" borderId="0" xfId="0" applyNumberFormat="1"/>
    <xf numFmtId="1" fontId="0" fillId="0" borderId="0" xfId="0" applyNumberFormat="1" applyAlignment="1">
      <alignment horizontal="center" vertical="center"/>
    </xf>
    <xf numFmtId="0" fontId="4" fillId="0" borderId="0" xfId="0" applyFont="1"/>
    <xf numFmtId="14" fontId="1" fillId="7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</cellXfs>
  <cellStyles count="2">
    <cellStyle name="Normal" xfId="0" builtinId="0"/>
    <cellStyle name="Porcentaje" xfId="1" builtinId="5"/>
  </cellStyles>
  <dxfs count="4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19" formatCode="dd/mm/yyyy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2-42E8-AC65-387C4BBF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819695"/>
        <c:axId val="1100471903"/>
      </c:lineChart>
      <c:catAx>
        <c:axId val="8538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0471903"/>
        <c:crosses val="autoZero"/>
        <c:auto val="1"/>
        <c:lblAlgn val="ctr"/>
        <c:lblOffset val="100"/>
        <c:noMultiLvlLbl val="0"/>
      </c:catAx>
      <c:valAx>
        <c:axId val="11004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538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Ajuste de ambos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858736"/>
        <c:axId val="7803070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SimFit!$F$1</c15:sqref>
                        </c15:formulaRef>
                      </c:ext>
                    </c:extLst>
                    <c:strCache>
                      <c:ptCount val="1"/>
                      <c:pt idx="0">
                        <c:v>Infectados modelo</c:v>
                      </c:pt>
                    </c:strCache>
                  </c:strRef>
                </c:tx>
                <c:spPr>
                  <a:ln w="571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SimFit!$A$2:$A$60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43899</c:v>
                      </c:pt>
                      <c:pt idx="1">
                        <c:v>43900</c:v>
                      </c:pt>
                      <c:pt idx="2">
                        <c:v>43901</c:v>
                      </c:pt>
                      <c:pt idx="3">
                        <c:v>43902</c:v>
                      </c:pt>
                      <c:pt idx="4">
                        <c:v>43903</c:v>
                      </c:pt>
                      <c:pt idx="5">
                        <c:v>43904</c:v>
                      </c:pt>
                      <c:pt idx="6">
                        <c:v>43905</c:v>
                      </c:pt>
                      <c:pt idx="7">
                        <c:v>43906</c:v>
                      </c:pt>
                      <c:pt idx="8">
                        <c:v>43907</c:v>
                      </c:pt>
                      <c:pt idx="9">
                        <c:v>43908</c:v>
                      </c:pt>
                      <c:pt idx="10">
                        <c:v>43909</c:v>
                      </c:pt>
                      <c:pt idx="11">
                        <c:v>43910</c:v>
                      </c:pt>
                      <c:pt idx="12">
                        <c:v>43911</c:v>
                      </c:pt>
                      <c:pt idx="13">
                        <c:v>43912</c:v>
                      </c:pt>
                      <c:pt idx="14">
                        <c:v>43913</c:v>
                      </c:pt>
                      <c:pt idx="15">
                        <c:v>43914</c:v>
                      </c:pt>
                      <c:pt idx="16">
                        <c:v>43915</c:v>
                      </c:pt>
                      <c:pt idx="17">
                        <c:v>43916</c:v>
                      </c:pt>
                      <c:pt idx="18">
                        <c:v>43917</c:v>
                      </c:pt>
                      <c:pt idx="19">
                        <c:v>43918</c:v>
                      </c:pt>
                      <c:pt idx="20">
                        <c:v>43919</c:v>
                      </c:pt>
                      <c:pt idx="21">
                        <c:v>43920</c:v>
                      </c:pt>
                      <c:pt idx="22">
                        <c:v>43921</c:v>
                      </c:pt>
                      <c:pt idx="23">
                        <c:v>43922</c:v>
                      </c:pt>
                      <c:pt idx="24">
                        <c:v>43923</c:v>
                      </c:pt>
                      <c:pt idx="25">
                        <c:v>43924</c:v>
                      </c:pt>
                      <c:pt idx="26">
                        <c:v>43925</c:v>
                      </c:pt>
                      <c:pt idx="27">
                        <c:v>43926</c:v>
                      </c:pt>
                      <c:pt idx="28">
                        <c:v>43927</c:v>
                      </c:pt>
                      <c:pt idx="29">
                        <c:v>43928</c:v>
                      </c:pt>
                      <c:pt idx="30">
                        <c:v>43929</c:v>
                      </c:pt>
                      <c:pt idx="31">
                        <c:v>43930</c:v>
                      </c:pt>
                      <c:pt idx="32">
                        <c:v>43931</c:v>
                      </c:pt>
                      <c:pt idx="33">
                        <c:v>43932</c:v>
                      </c:pt>
                      <c:pt idx="34">
                        <c:v>43933</c:v>
                      </c:pt>
                      <c:pt idx="35">
                        <c:v>43934</c:v>
                      </c:pt>
                      <c:pt idx="36">
                        <c:v>43935</c:v>
                      </c:pt>
                      <c:pt idx="37">
                        <c:v>43936</c:v>
                      </c:pt>
                      <c:pt idx="38">
                        <c:v>43937</c:v>
                      </c:pt>
                      <c:pt idx="39">
                        <c:v>43938</c:v>
                      </c:pt>
                      <c:pt idx="40">
                        <c:v>43939</c:v>
                      </c:pt>
                      <c:pt idx="41">
                        <c:v>43940</c:v>
                      </c:pt>
                      <c:pt idx="42">
                        <c:v>43941</c:v>
                      </c:pt>
                      <c:pt idx="43">
                        <c:v>43942</c:v>
                      </c:pt>
                      <c:pt idx="44">
                        <c:v>43943</c:v>
                      </c:pt>
                      <c:pt idx="45">
                        <c:v>43944</c:v>
                      </c:pt>
                      <c:pt idx="46">
                        <c:v>43945</c:v>
                      </c:pt>
                      <c:pt idx="47">
                        <c:v>43946</c:v>
                      </c:pt>
                      <c:pt idx="48">
                        <c:v>43947</c:v>
                      </c:pt>
                      <c:pt idx="49">
                        <c:v>43948</c:v>
                      </c:pt>
                      <c:pt idx="50">
                        <c:v>43949</c:v>
                      </c:pt>
                      <c:pt idx="51">
                        <c:v>43950</c:v>
                      </c:pt>
                      <c:pt idx="52">
                        <c:v>43951</c:v>
                      </c:pt>
                      <c:pt idx="53">
                        <c:v>43952</c:v>
                      </c:pt>
                      <c:pt idx="54">
                        <c:v>43953</c:v>
                      </c:pt>
                      <c:pt idx="55">
                        <c:v>43954</c:v>
                      </c:pt>
                      <c:pt idx="56">
                        <c:v>43955</c:v>
                      </c:pt>
                      <c:pt idx="57">
                        <c:v>43956</c:v>
                      </c:pt>
                      <c:pt idx="58">
                        <c:v>43957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SimFit!$F$2:$F$60</c15:sqref>
                        </c15:formulaRef>
                      </c:ext>
                    </c:extLst>
                    <c:numCache>
                      <c:formatCode>0</c:formatCode>
                      <c:ptCount val="59"/>
                      <c:pt idx="0">
                        <c:v>0</c:v>
                      </c:pt>
                      <c:pt idx="1">
                        <c:v>1.0809673058049412</c:v>
                      </c:pt>
                      <c:pt idx="2">
                        <c:v>14.210185246826676</c:v>
                      </c:pt>
                      <c:pt idx="3">
                        <c:v>32.685332994811745</c:v>
                      </c:pt>
                      <c:pt idx="4">
                        <c:v>54.803978500518198</c:v>
                      </c:pt>
                      <c:pt idx="5">
                        <c:v>80.284009664680838</c:v>
                      </c:pt>
                      <c:pt idx="6">
                        <c:v>109.25941098500289</c:v>
                      </c:pt>
                      <c:pt idx="7">
                        <c:v>141.99201073397924</c:v>
                      </c:pt>
                      <c:pt idx="8">
                        <c:v>178.78579412386466</c:v>
                      </c:pt>
                      <c:pt idx="9">
                        <c:v>219.95938337857902</c:v>
                      </c:pt>
                      <c:pt idx="10">
                        <c:v>265.83535253186966</c:v>
                      </c:pt>
                      <c:pt idx="11">
                        <c:v>316.73436023619445</c:v>
                      </c:pt>
                      <c:pt idx="12">
                        <c:v>372.97057352532812</c:v>
                      </c:pt>
                      <c:pt idx="13">
                        <c:v>434.84736025950974</c:v>
                      </c:pt>
                      <c:pt idx="14">
                        <c:v>502.65298290646587</c:v>
                      </c:pt>
                      <c:pt idx="15">
                        <c:v>576.65626044296005</c:v>
                      </c:pt>
                      <c:pt idx="16">
                        <c:v>657.10224099408128</c:v>
                      </c:pt>
                      <c:pt idx="17">
                        <c:v>744.20795389492764</c:v>
                      </c:pt>
                      <c:pt idx="18">
                        <c:v>838.15831909390408</c:v>
                      </c:pt>
                      <c:pt idx="19">
                        <c:v>939.10229432311792</c:v>
                      </c:pt>
                      <c:pt idx="20">
                        <c:v>1047.1493393790861</c:v>
                      </c:pt>
                      <c:pt idx="21">
                        <c:v>1162.3662732027278</c:v>
                      </c:pt>
                      <c:pt idx="22">
                        <c:v>1284.7745936140104</c:v>
                      </c:pt>
                      <c:pt idx="23">
                        <c:v>1414.3483217812109</c:v>
                      </c:pt>
                      <c:pt idx="24">
                        <c:v>1551.0124240158609</c:v>
                      </c:pt>
                      <c:pt idx="25">
                        <c:v>1694.6418525427273</c:v>
                      </c:pt>
                      <c:pt idx="26">
                        <c:v>1845.0612347997419</c:v>
                      </c:pt>
                      <c:pt idx="27">
                        <c:v>2002.0452279096148</c:v>
                      </c:pt>
                      <c:pt idx="28">
                        <c:v>2165.3195415907157</c:v>
                      </c:pt>
                      <c:pt idx="29">
                        <c:v>2334.5626193089715</c:v>
                      </c:pt>
                      <c:pt idx="30">
                        <c:v>2509.4079542830164</c:v>
                      </c:pt>
                      <c:pt idx="31">
                        <c:v>2689.4470043958513</c:v>
                      </c:pt>
                      <c:pt idx="32">
                        <c:v>2874.2326584662901</c:v>
                      </c:pt>
                      <c:pt idx="33">
                        <c:v>3063.283195984744</c:v>
                      </c:pt>
                      <c:pt idx="34">
                        <c:v>3256.0866735677118</c:v>
                      </c:pt>
                      <c:pt idx="35">
                        <c:v>3452.1056642290455</c:v>
                      </c:pt>
                      <c:pt idx="36">
                        <c:v>3650.7822702424555</c:v>
                      </c:pt>
                      <c:pt idx="37">
                        <c:v>3851.5433269588389</c:v>
                      </c:pt>
                      <c:pt idx="38">
                        <c:v>4053.8057134647256</c:v>
                      </c:pt>
                      <c:pt idx="39">
                        <c:v>4256.9816863885608</c:v>
                      </c:pt>
                      <c:pt idx="40">
                        <c:v>4460.4841553906281</c:v>
                      </c:pt>
                      <c:pt idx="41">
                        <c:v>4663.7318227740034</c:v>
                      </c:pt>
                      <c:pt idx="42">
                        <c:v>4866.1541150515004</c:v>
                      </c:pt>
                      <c:pt idx="43">
                        <c:v>5067.1958409882009</c:v>
                      </c:pt>
                      <c:pt idx="44">
                        <c:v>5266.3215183784696</c:v>
                      </c:pt>
                      <c:pt idx="45">
                        <c:v>5463.0193203627696</c:v>
                      </c:pt>
                      <c:pt idx="46">
                        <c:v>5656.8046011895067</c:v>
                      </c:pt>
                      <c:pt idx="47">
                        <c:v>5847.2229707289725</c:v>
                      </c:pt>
                      <c:pt idx="48">
                        <c:v>6033.8528965080232</c:v>
                      </c:pt>
                      <c:pt idx="49">
                        <c:v>6216.3078213295375</c:v>
                      </c:pt>
                      <c:pt idx="50">
                        <c:v>6394.2377934654842</c:v>
                      </c:pt>
                      <c:pt idx="51">
                        <c:v>6567.3306147880776</c:v>
                      </c:pt>
                      <c:pt idx="52">
                        <c:v>6735.3125198802963</c:v>
                      </c:pt>
                      <c:pt idx="53">
                        <c:v>6897.9484060260884</c:v>
                      </c:pt>
                      <c:pt idx="54">
                        <c:v>7055.0416399340829</c:v>
                      </c:pt>
                      <c:pt idx="55">
                        <c:v>7206.4334720398756</c:v>
                      </c:pt>
                      <c:pt idx="56">
                        <c:v>7352.0020932335729</c:v>
                      </c:pt>
                      <c:pt idx="57">
                        <c:v>7491.6613718713343</c:v>
                      </c:pt>
                      <c:pt idx="58">
                        <c:v>7625.3593109766389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84-4CEA-A2FD-33B4EDC6A787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0"/>
          <c:order val="0"/>
          <c:tx>
            <c:strRef>
              <c:f>SimFit!$B$1</c:f>
              <c:strCache>
                <c:ptCount val="1"/>
                <c:pt idx="0">
                  <c:v>infectious (total) median</c:v>
                </c:pt>
              </c:strCache>
            </c:strRef>
          </c:tx>
          <c:spPr>
            <a:ln w="57150" cap="rnd">
              <a:solidFill>
                <a:srgbClr val="00B050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SimFit!$B$2:$B$60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192</c:v>
                </c:pt>
                <c:pt idx="4">
                  <c:v>219</c:v>
                </c:pt>
                <c:pt idx="5">
                  <c:v>248</c:v>
                </c:pt>
                <c:pt idx="6">
                  <c:v>282</c:v>
                </c:pt>
                <c:pt idx="7">
                  <c:v>319</c:v>
                </c:pt>
                <c:pt idx="8">
                  <c:v>360</c:v>
                </c:pt>
                <c:pt idx="9">
                  <c:v>405</c:v>
                </c:pt>
                <c:pt idx="10">
                  <c:v>455</c:v>
                </c:pt>
                <c:pt idx="11">
                  <c:v>506</c:v>
                </c:pt>
                <c:pt idx="12">
                  <c:v>559</c:v>
                </c:pt>
                <c:pt idx="13">
                  <c:v>616</c:v>
                </c:pt>
                <c:pt idx="14">
                  <c:v>679</c:v>
                </c:pt>
                <c:pt idx="15">
                  <c:v>748</c:v>
                </c:pt>
                <c:pt idx="16">
                  <c:v>823</c:v>
                </c:pt>
                <c:pt idx="17">
                  <c:v>903</c:v>
                </c:pt>
                <c:pt idx="18">
                  <c:v>987</c:v>
                </c:pt>
                <c:pt idx="19">
                  <c:v>1077</c:v>
                </c:pt>
                <c:pt idx="20">
                  <c:v>1176</c:v>
                </c:pt>
                <c:pt idx="21">
                  <c:v>1285</c:v>
                </c:pt>
                <c:pt idx="22">
                  <c:v>1403</c:v>
                </c:pt>
                <c:pt idx="23">
                  <c:v>1532</c:v>
                </c:pt>
                <c:pt idx="24">
                  <c:v>1672</c:v>
                </c:pt>
                <c:pt idx="25">
                  <c:v>1826</c:v>
                </c:pt>
                <c:pt idx="26">
                  <c:v>1994</c:v>
                </c:pt>
                <c:pt idx="27">
                  <c:v>2177</c:v>
                </c:pt>
                <c:pt idx="28">
                  <c:v>2377</c:v>
                </c:pt>
                <c:pt idx="29">
                  <c:v>2595</c:v>
                </c:pt>
                <c:pt idx="30">
                  <c:v>2833</c:v>
                </c:pt>
                <c:pt idx="31">
                  <c:v>3074</c:v>
                </c:pt>
                <c:pt idx="32">
                  <c:v>3256</c:v>
                </c:pt>
                <c:pt idx="33">
                  <c:v>3387</c:v>
                </c:pt>
                <c:pt idx="34">
                  <c:v>3500</c:v>
                </c:pt>
                <c:pt idx="35">
                  <c:v>3611</c:v>
                </c:pt>
                <c:pt idx="36">
                  <c:v>3725</c:v>
                </c:pt>
                <c:pt idx="37">
                  <c:v>3842</c:v>
                </c:pt>
                <c:pt idx="38">
                  <c:v>3964</c:v>
                </c:pt>
                <c:pt idx="39">
                  <c:v>4089</c:v>
                </c:pt>
                <c:pt idx="40">
                  <c:v>4218</c:v>
                </c:pt>
                <c:pt idx="41">
                  <c:v>4351</c:v>
                </c:pt>
                <c:pt idx="42">
                  <c:v>4489</c:v>
                </c:pt>
                <c:pt idx="43">
                  <c:v>4630</c:v>
                </c:pt>
                <c:pt idx="44">
                  <c:v>4776</c:v>
                </c:pt>
                <c:pt idx="45">
                  <c:v>4927</c:v>
                </c:pt>
                <c:pt idx="46">
                  <c:v>5087</c:v>
                </c:pt>
                <c:pt idx="47">
                  <c:v>5256</c:v>
                </c:pt>
                <c:pt idx="48">
                  <c:v>5432</c:v>
                </c:pt>
                <c:pt idx="49">
                  <c:v>5613</c:v>
                </c:pt>
                <c:pt idx="50">
                  <c:v>5801</c:v>
                </c:pt>
                <c:pt idx="51">
                  <c:v>5994</c:v>
                </c:pt>
                <c:pt idx="52">
                  <c:v>6194</c:v>
                </c:pt>
                <c:pt idx="53">
                  <c:v>6400</c:v>
                </c:pt>
                <c:pt idx="54">
                  <c:v>6613</c:v>
                </c:pt>
                <c:pt idx="55">
                  <c:v>6833</c:v>
                </c:pt>
                <c:pt idx="56">
                  <c:v>7059</c:v>
                </c:pt>
                <c:pt idx="57">
                  <c:v>7293</c:v>
                </c:pt>
                <c:pt idx="58">
                  <c:v>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4-4CEA-A2FD-33B4EDC6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scatterChart>
        <c:scatterStyle val="lineMarker"/>
        <c:varyColors val="0"/>
        <c:ser>
          <c:idx val="1"/>
          <c:order val="1"/>
          <c:tx>
            <c:strRef>
              <c:f>SimFit!$C$1</c:f>
              <c:strCache>
                <c:ptCount val="1"/>
                <c:pt idx="0">
                  <c:v>infectious (total) lower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SimFit!$C$2:$C$60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164</c:v>
                </c:pt>
                <c:pt idx="3">
                  <c:v>191</c:v>
                </c:pt>
                <c:pt idx="4">
                  <c:v>216</c:v>
                </c:pt>
                <c:pt idx="5">
                  <c:v>244</c:v>
                </c:pt>
                <c:pt idx="6">
                  <c:v>276</c:v>
                </c:pt>
                <c:pt idx="7">
                  <c:v>310</c:v>
                </c:pt>
                <c:pt idx="8">
                  <c:v>347</c:v>
                </c:pt>
                <c:pt idx="9">
                  <c:v>389</c:v>
                </c:pt>
                <c:pt idx="10">
                  <c:v>434</c:v>
                </c:pt>
                <c:pt idx="11">
                  <c:v>480</c:v>
                </c:pt>
                <c:pt idx="12">
                  <c:v>528</c:v>
                </c:pt>
                <c:pt idx="13">
                  <c:v>579</c:v>
                </c:pt>
                <c:pt idx="14">
                  <c:v>634</c:v>
                </c:pt>
                <c:pt idx="15">
                  <c:v>695</c:v>
                </c:pt>
                <c:pt idx="16">
                  <c:v>761</c:v>
                </c:pt>
                <c:pt idx="17">
                  <c:v>831</c:v>
                </c:pt>
                <c:pt idx="18">
                  <c:v>903</c:v>
                </c:pt>
                <c:pt idx="19">
                  <c:v>981</c:v>
                </c:pt>
                <c:pt idx="20">
                  <c:v>1066</c:v>
                </c:pt>
                <c:pt idx="21">
                  <c:v>1158</c:v>
                </c:pt>
                <c:pt idx="22">
                  <c:v>1258</c:v>
                </c:pt>
                <c:pt idx="23">
                  <c:v>1367</c:v>
                </c:pt>
                <c:pt idx="24">
                  <c:v>1485</c:v>
                </c:pt>
                <c:pt idx="25">
                  <c:v>1613</c:v>
                </c:pt>
                <c:pt idx="26">
                  <c:v>1752</c:v>
                </c:pt>
                <c:pt idx="27">
                  <c:v>1904</c:v>
                </c:pt>
                <c:pt idx="28">
                  <c:v>2068</c:v>
                </c:pt>
                <c:pt idx="29">
                  <c:v>2246</c:v>
                </c:pt>
                <c:pt idx="30">
                  <c:v>2440</c:v>
                </c:pt>
                <c:pt idx="31">
                  <c:v>2635</c:v>
                </c:pt>
                <c:pt idx="32">
                  <c:v>2779</c:v>
                </c:pt>
                <c:pt idx="33">
                  <c:v>2878</c:v>
                </c:pt>
                <c:pt idx="34">
                  <c:v>2962</c:v>
                </c:pt>
                <c:pt idx="35">
                  <c:v>3044</c:v>
                </c:pt>
                <c:pt idx="36">
                  <c:v>3127</c:v>
                </c:pt>
                <c:pt idx="37">
                  <c:v>3213</c:v>
                </c:pt>
                <c:pt idx="38">
                  <c:v>3301</c:v>
                </c:pt>
                <c:pt idx="39">
                  <c:v>3391</c:v>
                </c:pt>
                <c:pt idx="40">
                  <c:v>3484</c:v>
                </c:pt>
                <c:pt idx="41">
                  <c:v>3580</c:v>
                </c:pt>
                <c:pt idx="42">
                  <c:v>3678</c:v>
                </c:pt>
                <c:pt idx="43">
                  <c:v>3778</c:v>
                </c:pt>
                <c:pt idx="44">
                  <c:v>3881</c:v>
                </c:pt>
                <c:pt idx="45">
                  <c:v>3988</c:v>
                </c:pt>
                <c:pt idx="46">
                  <c:v>4101</c:v>
                </c:pt>
                <c:pt idx="47">
                  <c:v>4220</c:v>
                </c:pt>
                <c:pt idx="48">
                  <c:v>4343</c:v>
                </c:pt>
                <c:pt idx="49">
                  <c:v>4470</c:v>
                </c:pt>
                <c:pt idx="50">
                  <c:v>4601</c:v>
                </c:pt>
                <c:pt idx="51">
                  <c:v>4735</c:v>
                </c:pt>
                <c:pt idx="52">
                  <c:v>4873</c:v>
                </c:pt>
                <c:pt idx="53">
                  <c:v>5016</c:v>
                </c:pt>
                <c:pt idx="54">
                  <c:v>5162</c:v>
                </c:pt>
                <c:pt idx="55">
                  <c:v>5312</c:v>
                </c:pt>
                <c:pt idx="56">
                  <c:v>5466</c:v>
                </c:pt>
                <c:pt idx="57">
                  <c:v>5625</c:v>
                </c:pt>
                <c:pt idx="58">
                  <c:v>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84-4CEA-A2FD-33B4EDC6A787}"/>
            </c:ext>
          </c:extLst>
        </c:ser>
        <c:ser>
          <c:idx val="2"/>
          <c:order val="2"/>
          <c:tx>
            <c:strRef>
              <c:f>SimFit!$D$1</c:f>
              <c:strCache>
                <c:ptCount val="1"/>
                <c:pt idx="0">
                  <c:v>infectious (total) upper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SimFit!$D$2:$D$60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194</c:v>
                </c:pt>
                <c:pt idx="4">
                  <c:v>221</c:v>
                </c:pt>
                <c:pt idx="5">
                  <c:v>253</c:v>
                </c:pt>
                <c:pt idx="6">
                  <c:v>289</c:v>
                </c:pt>
                <c:pt idx="7">
                  <c:v>329</c:v>
                </c:pt>
                <c:pt idx="8">
                  <c:v>372</c:v>
                </c:pt>
                <c:pt idx="9">
                  <c:v>422</c:v>
                </c:pt>
                <c:pt idx="10">
                  <c:v>476</c:v>
                </c:pt>
                <c:pt idx="11">
                  <c:v>532</c:v>
                </c:pt>
                <c:pt idx="12">
                  <c:v>591</c:v>
                </c:pt>
                <c:pt idx="13">
                  <c:v>655</c:v>
                </c:pt>
                <c:pt idx="14">
                  <c:v>725</c:v>
                </c:pt>
                <c:pt idx="15">
                  <c:v>803</c:v>
                </c:pt>
                <c:pt idx="16">
                  <c:v>889</c:v>
                </c:pt>
                <c:pt idx="17">
                  <c:v>980</c:v>
                </c:pt>
                <c:pt idx="18">
                  <c:v>1076</c:v>
                </c:pt>
                <c:pt idx="19">
                  <c:v>1181</c:v>
                </c:pt>
                <c:pt idx="20">
                  <c:v>1296</c:v>
                </c:pt>
                <c:pt idx="21">
                  <c:v>1422</c:v>
                </c:pt>
                <c:pt idx="22">
                  <c:v>1561</c:v>
                </c:pt>
                <c:pt idx="23">
                  <c:v>1713</c:v>
                </c:pt>
                <c:pt idx="24">
                  <c:v>1880</c:v>
                </c:pt>
                <c:pt idx="25">
                  <c:v>2063</c:v>
                </c:pt>
                <c:pt idx="26">
                  <c:v>2264</c:v>
                </c:pt>
                <c:pt idx="27">
                  <c:v>2484</c:v>
                </c:pt>
                <c:pt idx="28">
                  <c:v>2726</c:v>
                </c:pt>
                <c:pt idx="29">
                  <c:v>2991</c:v>
                </c:pt>
                <c:pt idx="30">
                  <c:v>3282</c:v>
                </c:pt>
                <c:pt idx="31">
                  <c:v>3579</c:v>
                </c:pt>
                <c:pt idx="32">
                  <c:v>3807</c:v>
                </c:pt>
                <c:pt idx="33">
                  <c:v>3976</c:v>
                </c:pt>
                <c:pt idx="34">
                  <c:v>4124</c:v>
                </c:pt>
                <c:pt idx="35">
                  <c:v>4272</c:v>
                </c:pt>
                <c:pt idx="36">
                  <c:v>4425</c:v>
                </c:pt>
                <c:pt idx="37">
                  <c:v>4583</c:v>
                </c:pt>
                <c:pt idx="38">
                  <c:v>4747</c:v>
                </c:pt>
                <c:pt idx="39">
                  <c:v>4916</c:v>
                </c:pt>
                <c:pt idx="40">
                  <c:v>5092</c:v>
                </c:pt>
                <c:pt idx="41">
                  <c:v>5274</c:v>
                </c:pt>
                <c:pt idx="42">
                  <c:v>5462</c:v>
                </c:pt>
                <c:pt idx="43">
                  <c:v>5656</c:v>
                </c:pt>
                <c:pt idx="44">
                  <c:v>5858</c:v>
                </c:pt>
                <c:pt idx="45">
                  <c:v>6067</c:v>
                </c:pt>
                <c:pt idx="46">
                  <c:v>6290</c:v>
                </c:pt>
                <c:pt idx="47">
                  <c:v>6524</c:v>
                </c:pt>
                <c:pt idx="48">
                  <c:v>6769</c:v>
                </c:pt>
                <c:pt idx="49">
                  <c:v>7023</c:v>
                </c:pt>
                <c:pt idx="50">
                  <c:v>7286</c:v>
                </c:pt>
                <c:pt idx="51">
                  <c:v>7559</c:v>
                </c:pt>
                <c:pt idx="52">
                  <c:v>7842</c:v>
                </c:pt>
                <c:pt idx="53">
                  <c:v>8135</c:v>
                </c:pt>
                <c:pt idx="54">
                  <c:v>8438</c:v>
                </c:pt>
                <c:pt idx="55">
                  <c:v>8753</c:v>
                </c:pt>
                <c:pt idx="56">
                  <c:v>9078</c:v>
                </c:pt>
                <c:pt idx="57">
                  <c:v>9415</c:v>
                </c:pt>
                <c:pt idx="58">
                  <c:v>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84-4CEA-A2FD-33B4EDC6A787}"/>
            </c:ext>
          </c:extLst>
        </c:ser>
        <c:ser>
          <c:idx val="3"/>
          <c:order val="3"/>
          <c:tx>
            <c:strRef>
              <c:f>SimFit!$E$1</c:f>
              <c:strCache>
                <c:ptCount val="1"/>
                <c:pt idx="0">
                  <c:v>Totales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SimFit!$E$2:$E$60</c:f>
              <c:numCache>
                <c:formatCode>General</c:formatCode>
                <c:ptCount val="59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27</c:v>
                </c:pt>
                <c:pt idx="4">
                  <c:v>36</c:v>
                </c:pt>
                <c:pt idx="5">
                  <c:v>43</c:v>
                </c:pt>
                <c:pt idx="6">
                  <c:v>55</c:v>
                </c:pt>
                <c:pt idx="7">
                  <c:v>69</c:v>
                </c:pt>
                <c:pt idx="8">
                  <c:v>86</c:v>
                </c:pt>
                <c:pt idx="9">
                  <c:v>109</c:v>
                </c:pt>
                <c:pt idx="10">
                  <c:v>137</c:v>
                </c:pt>
                <c:pt idx="11">
                  <c:v>200</c:v>
                </c:pt>
                <c:pt idx="12">
                  <c:v>245</c:v>
                </c:pt>
                <c:pt idx="13">
                  <c:v>313</c:v>
                </c:pt>
                <c:pt idx="14">
                  <c:v>345</c:v>
                </c:pt>
                <c:pt idx="15">
                  <c:v>443</c:v>
                </c:pt>
                <c:pt idx="16">
                  <c:v>558</c:v>
                </c:pt>
                <c:pt idx="17">
                  <c:v>674</c:v>
                </c:pt>
                <c:pt idx="18">
                  <c:v>786</c:v>
                </c:pt>
                <c:pt idx="19">
                  <c:v>901</c:v>
                </c:pt>
                <c:pt idx="20">
                  <c:v>989</c:v>
                </c:pt>
                <c:pt idx="21">
                  <c:v>1075</c:v>
                </c:pt>
                <c:pt idx="22">
                  <c:v>1181</c:v>
                </c:pt>
                <c:pt idx="23">
                  <c:v>1317</c:v>
                </c:pt>
                <c:pt idx="24">
                  <c:v>1475</c:v>
                </c:pt>
                <c:pt idx="25">
                  <c:v>1673</c:v>
                </c:pt>
                <c:pt idx="26">
                  <c:v>1801</c:v>
                </c:pt>
                <c:pt idx="27">
                  <c:v>1988</c:v>
                </c:pt>
                <c:pt idx="28">
                  <c:v>2100</c:v>
                </c:pt>
                <c:pt idx="29">
                  <c:v>2249</c:v>
                </c:pt>
                <c:pt idx="30">
                  <c:v>2528</c:v>
                </c:pt>
                <c:pt idx="31">
                  <c:v>2752</c:v>
                </c:pt>
                <c:pt idx="32">
                  <c:v>2974</c:v>
                </c:pt>
                <c:pt idx="33">
                  <c:v>3234</c:v>
                </c:pt>
                <c:pt idx="34">
                  <c:v>3400</c:v>
                </c:pt>
                <c:pt idx="35">
                  <c:v>3472</c:v>
                </c:pt>
                <c:pt idx="36">
                  <c:v>3574</c:v>
                </c:pt>
                <c:pt idx="37">
                  <c:v>3751</c:v>
                </c:pt>
                <c:pt idx="38">
                  <c:v>4016</c:v>
                </c:pt>
                <c:pt idx="39">
                  <c:v>4210</c:v>
                </c:pt>
                <c:pt idx="40">
                  <c:v>4273</c:v>
                </c:pt>
                <c:pt idx="41">
                  <c:v>4467</c:v>
                </c:pt>
                <c:pt idx="42">
                  <c:v>4658</c:v>
                </c:pt>
                <c:pt idx="43">
                  <c:v>4821</c:v>
                </c:pt>
                <c:pt idx="44">
                  <c:v>4992</c:v>
                </c:pt>
                <c:pt idx="45">
                  <c:v>5166</c:v>
                </c:pt>
                <c:pt idx="46">
                  <c:v>5338</c:v>
                </c:pt>
                <c:pt idx="47">
                  <c:v>5538</c:v>
                </c:pt>
                <c:pt idx="48">
                  <c:v>5779</c:v>
                </c:pt>
                <c:pt idx="49">
                  <c:v>6021</c:v>
                </c:pt>
                <c:pt idx="50">
                  <c:v>6200</c:v>
                </c:pt>
                <c:pt idx="51">
                  <c:v>6378</c:v>
                </c:pt>
                <c:pt idx="52">
                  <c:v>6532</c:v>
                </c:pt>
                <c:pt idx="53">
                  <c:v>6720</c:v>
                </c:pt>
                <c:pt idx="54">
                  <c:v>7090</c:v>
                </c:pt>
                <c:pt idx="55">
                  <c:v>7197</c:v>
                </c:pt>
                <c:pt idx="56">
                  <c:v>7387</c:v>
                </c:pt>
                <c:pt idx="57">
                  <c:v>7523</c:v>
                </c:pt>
                <c:pt idx="58">
                  <c:v>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84-4CEA-A2FD-33B4EDC6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catAx>
        <c:axId val="76485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Días</a:t>
                </a:r>
                <a:r>
                  <a:rPr lang="es-PA" sz="3600" baseline="0"/>
                  <a:t> transcurridos</a:t>
                </a:r>
                <a:endParaRPr lang="es-PA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03070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80307024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Catidad de casos acumulados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648587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Previsión a 90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SimPrev90!$B$1</c:f>
              <c:strCache>
                <c:ptCount val="1"/>
                <c:pt idx="0">
                  <c:v>infectious (total) median_13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SimPrev90!$A$2:$A$146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cat>
          <c:val>
            <c:numRef>
              <c:f>SimPrev90!$B$2:$B$146</c:f>
              <c:numCache>
                <c:formatCode>General</c:formatCode>
                <c:ptCount val="145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193</c:v>
                </c:pt>
                <c:pt idx="4">
                  <c:v>220</c:v>
                </c:pt>
                <c:pt idx="5">
                  <c:v>251</c:v>
                </c:pt>
                <c:pt idx="6">
                  <c:v>286</c:v>
                </c:pt>
                <c:pt idx="7">
                  <c:v>326</c:v>
                </c:pt>
                <c:pt idx="8">
                  <c:v>371</c:v>
                </c:pt>
                <c:pt idx="9">
                  <c:v>421</c:v>
                </c:pt>
                <c:pt idx="10">
                  <c:v>477</c:v>
                </c:pt>
                <c:pt idx="11">
                  <c:v>534</c:v>
                </c:pt>
                <c:pt idx="12">
                  <c:v>593</c:v>
                </c:pt>
                <c:pt idx="13">
                  <c:v>656</c:v>
                </c:pt>
                <c:pt idx="14">
                  <c:v>726</c:v>
                </c:pt>
                <c:pt idx="15">
                  <c:v>804</c:v>
                </c:pt>
                <c:pt idx="16">
                  <c:v>888</c:v>
                </c:pt>
                <c:pt idx="17">
                  <c:v>978</c:v>
                </c:pt>
                <c:pt idx="18">
                  <c:v>1073</c:v>
                </c:pt>
                <c:pt idx="19">
                  <c:v>1177</c:v>
                </c:pt>
                <c:pt idx="20">
                  <c:v>1290</c:v>
                </c:pt>
                <c:pt idx="21">
                  <c:v>1414</c:v>
                </c:pt>
                <c:pt idx="22">
                  <c:v>1550</c:v>
                </c:pt>
                <c:pt idx="23">
                  <c:v>1700</c:v>
                </c:pt>
                <c:pt idx="24">
                  <c:v>1863</c:v>
                </c:pt>
                <c:pt idx="25">
                  <c:v>2043</c:v>
                </c:pt>
                <c:pt idx="26">
                  <c:v>2239</c:v>
                </c:pt>
                <c:pt idx="27">
                  <c:v>2455</c:v>
                </c:pt>
                <c:pt idx="28">
                  <c:v>2691</c:v>
                </c:pt>
                <c:pt idx="29">
                  <c:v>2950</c:v>
                </c:pt>
                <c:pt idx="30">
                  <c:v>3233</c:v>
                </c:pt>
                <c:pt idx="31">
                  <c:v>3523</c:v>
                </c:pt>
                <c:pt idx="32">
                  <c:v>3752</c:v>
                </c:pt>
                <c:pt idx="33">
                  <c:v>3928</c:v>
                </c:pt>
                <c:pt idx="34">
                  <c:v>4087</c:v>
                </c:pt>
                <c:pt idx="35">
                  <c:v>4247</c:v>
                </c:pt>
                <c:pt idx="36">
                  <c:v>4413</c:v>
                </c:pt>
                <c:pt idx="37">
                  <c:v>4585</c:v>
                </c:pt>
                <c:pt idx="38">
                  <c:v>4765</c:v>
                </c:pt>
                <c:pt idx="39">
                  <c:v>4951</c:v>
                </c:pt>
                <c:pt idx="40">
                  <c:v>5144</c:v>
                </c:pt>
                <c:pt idx="41">
                  <c:v>5345</c:v>
                </c:pt>
                <c:pt idx="42">
                  <c:v>5553</c:v>
                </c:pt>
                <c:pt idx="43">
                  <c:v>5769</c:v>
                </c:pt>
                <c:pt idx="44">
                  <c:v>5993</c:v>
                </c:pt>
                <c:pt idx="45">
                  <c:v>6218</c:v>
                </c:pt>
                <c:pt idx="46">
                  <c:v>6415</c:v>
                </c:pt>
                <c:pt idx="47">
                  <c:v>6589</c:v>
                </c:pt>
                <c:pt idx="48">
                  <c:v>6757</c:v>
                </c:pt>
                <c:pt idx="49">
                  <c:v>6927</c:v>
                </c:pt>
                <c:pt idx="50">
                  <c:v>7100</c:v>
                </c:pt>
                <c:pt idx="51">
                  <c:v>7278</c:v>
                </c:pt>
                <c:pt idx="52">
                  <c:v>7460</c:v>
                </c:pt>
                <c:pt idx="53">
                  <c:v>7646</c:v>
                </c:pt>
                <c:pt idx="54">
                  <c:v>7836</c:v>
                </c:pt>
                <c:pt idx="55">
                  <c:v>8031</c:v>
                </c:pt>
                <c:pt idx="56">
                  <c:v>8230</c:v>
                </c:pt>
                <c:pt idx="57">
                  <c:v>8434</c:v>
                </c:pt>
                <c:pt idx="58">
                  <c:v>8643</c:v>
                </c:pt>
                <c:pt idx="59">
                  <c:v>8856</c:v>
                </c:pt>
                <c:pt idx="60">
                  <c:v>9074</c:v>
                </c:pt>
                <c:pt idx="61">
                  <c:v>9298</c:v>
                </c:pt>
                <c:pt idx="62">
                  <c:v>9526</c:v>
                </c:pt>
                <c:pt idx="63">
                  <c:v>9759</c:v>
                </c:pt>
                <c:pt idx="64">
                  <c:v>9997</c:v>
                </c:pt>
                <c:pt idx="65">
                  <c:v>10241</c:v>
                </c:pt>
                <c:pt idx="66">
                  <c:v>10491</c:v>
                </c:pt>
                <c:pt idx="67">
                  <c:v>10745</c:v>
                </c:pt>
                <c:pt idx="68">
                  <c:v>11006</c:v>
                </c:pt>
                <c:pt idx="69">
                  <c:v>11271</c:v>
                </c:pt>
                <c:pt idx="70">
                  <c:v>11543</c:v>
                </c:pt>
                <c:pt idx="71">
                  <c:v>11821</c:v>
                </c:pt>
                <c:pt idx="72">
                  <c:v>12104</c:v>
                </c:pt>
                <c:pt idx="73">
                  <c:v>12394</c:v>
                </c:pt>
                <c:pt idx="74">
                  <c:v>12689</c:v>
                </c:pt>
                <c:pt idx="75">
                  <c:v>12991</c:v>
                </c:pt>
                <c:pt idx="76">
                  <c:v>13299</c:v>
                </c:pt>
                <c:pt idx="77">
                  <c:v>13614</c:v>
                </c:pt>
                <c:pt idx="78">
                  <c:v>13935</c:v>
                </c:pt>
                <c:pt idx="79">
                  <c:v>14263</c:v>
                </c:pt>
                <c:pt idx="80">
                  <c:v>14597</c:v>
                </c:pt>
                <c:pt idx="81">
                  <c:v>14938</c:v>
                </c:pt>
                <c:pt idx="82">
                  <c:v>15285</c:v>
                </c:pt>
                <c:pt idx="83">
                  <c:v>15640</c:v>
                </c:pt>
                <c:pt idx="84">
                  <c:v>16002</c:v>
                </c:pt>
                <c:pt idx="85">
                  <c:v>16370</c:v>
                </c:pt>
                <c:pt idx="86">
                  <c:v>16746</c:v>
                </c:pt>
                <c:pt idx="87">
                  <c:v>17129</c:v>
                </c:pt>
                <c:pt idx="88">
                  <c:v>17519</c:v>
                </c:pt>
                <c:pt idx="89">
                  <c:v>17916</c:v>
                </c:pt>
                <c:pt idx="90">
                  <c:v>18321</c:v>
                </c:pt>
                <c:pt idx="91">
                  <c:v>18733</c:v>
                </c:pt>
                <c:pt idx="92">
                  <c:v>19152</c:v>
                </c:pt>
                <c:pt idx="93">
                  <c:v>19579</c:v>
                </c:pt>
                <c:pt idx="94">
                  <c:v>20014</c:v>
                </c:pt>
                <c:pt idx="95">
                  <c:v>20456</c:v>
                </c:pt>
                <c:pt idx="96">
                  <c:v>20905</c:v>
                </c:pt>
                <c:pt idx="97">
                  <c:v>21363</c:v>
                </c:pt>
                <c:pt idx="98">
                  <c:v>21827</c:v>
                </c:pt>
                <c:pt idx="99">
                  <c:v>22300</c:v>
                </c:pt>
                <c:pt idx="100">
                  <c:v>22780</c:v>
                </c:pt>
                <c:pt idx="101">
                  <c:v>23268</c:v>
                </c:pt>
                <c:pt idx="102">
                  <c:v>23763</c:v>
                </c:pt>
                <c:pt idx="103">
                  <c:v>24267</c:v>
                </c:pt>
                <c:pt idx="104">
                  <c:v>24777</c:v>
                </c:pt>
                <c:pt idx="105">
                  <c:v>25296</c:v>
                </c:pt>
                <c:pt idx="106">
                  <c:v>25821</c:v>
                </c:pt>
                <c:pt idx="107">
                  <c:v>26355</c:v>
                </c:pt>
                <c:pt idx="108">
                  <c:v>26895</c:v>
                </c:pt>
                <c:pt idx="109">
                  <c:v>27443</c:v>
                </c:pt>
                <c:pt idx="110">
                  <c:v>27999</c:v>
                </c:pt>
                <c:pt idx="111">
                  <c:v>28561</c:v>
                </c:pt>
                <c:pt idx="112">
                  <c:v>29131</c:v>
                </c:pt>
                <c:pt idx="113">
                  <c:v>29708</c:v>
                </c:pt>
                <c:pt idx="114">
                  <c:v>30291</c:v>
                </c:pt>
                <c:pt idx="115">
                  <c:v>30881</c:v>
                </c:pt>
                <c:pt idx="116">
                  <c:v>31478</c:v>
                </c:pt>
                <c:pt idx="117">
                  <c:v>32082</c:v>
                </c:pt>
                <c:pt idx="118">
                  <c:v>32691</c:v>
                </c:pt>
                <c:pt idx="119">
                  <c:v>33307</c:v>
                </c:pt>
                <c:pt idx="120">
                  <c:v>33929</c:v>
                </c:pt>
                <c:pt idx="121">
                  <c:v>34556</c:v>
                </c:pt>
                <c:pt idx="122">
                  <c:v>35189</c:v>
                </c:pt>
                <c:pt idx="123">
                  <c:v>35827</c:v>
                </c:pt>
                <c:pt idx="124">
                  <c:v>36470</c:v>
                </c:pt>
                <c:pt idx="125">
                  <c:v>37118</c:v>
                </c:pt>
                <c:pt idx="126">
                  <c:v>37770</c:v>
                </c:pt>
                <c:pt idx="127">
                  <c:v>38426</c:v>
                </c:pt>
                <c:pt idx="128">
                  <c:v>39087</c:v>
                </c:pt>
                <c:pt idx="129">
                  <c:v>39751</c:v>
                </c:pt>
                <c:pt idx="130">
                  <c:v>40418</c:v>
                </c:pt>
                <c:pt idx="131">
                  <c:v>41088</c:v>
                </c:pt>
                <c:pt idx="132">
                  <c:v>41761</c:v>
                </c:pt>
                <c:pt idx="133">
                  <c:v>42435</c:v>
                </c:pt>
                <c:pt idx="134">
                  <c:v>43112</c:v>
                </c:pt>
                <c:pt idx="135">
                  <c:v>43790</c:v>
                </c:pt>
                <c:pt idx="136">
                  <c:v>44469</c:v>
                </c:pt>
                <c:pt idx="137">
                  <c:v>45148</c:v>
                </c:pt>
                <c:pt idx="138">
                  <c:v>45828</c:v>
                </c:pt>
                <c:pt idx="139">
                  <c:v>46507</c:v>
                </c:pt>
                <c:pt idx="140">
                  <c:v>47185</c:v>
                </c:pt>
                <c:pt idx="141">
                  <c:v>47862</c:v>
                </c:pt>
                <c:pt idx="142">
                  <c:v>48538</c:v>
                </c:pt>
                <c:pt idx="143">
                  <c:v>49211</c:v>
                </c:pt>
                <c:pt idx="144">
                  <c:v>49881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1-49EA-A39F-272BB70BAB3B}"/>
            </c:ext>
          </c:extLst>
        </c:ser>
        <c:ser>
          <c:idx val="1"/>
          <c:order val="1"/>
          <c:tx>
            <c:strRef>
              <c:f>SimPrev90!$C$1</c:f>
              <c:strCache>
                <c:ptCount val="1"/>
                <c:pt idx="0">
                  <c:v>infectious (total) lower bound_14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SimPrev90!$F$2:$F$146</c:f>
                <c:numCache>
                  <c:formatCode>General</c:formatCode>
                  <c:ptCount val="145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6</c:v>
                  </c:pt>
                  <c:pt idx="5">
                    <c:v>9</c:v>
                  </c:pt>
                  <c:pt idx="6">
                    <c:v>13</c:v>
                  </c:pt>
                  <c:pt idx="7">
                    <c:v>20</c:v>
                  </c:pt>
                  <c:pt idx="8">
                    <c:v>26</c:v>
                  </c:pt>
                  <c:pt idx="9">
                    <c:v>35</c:v>
                  </c:pt>
                  <c:pt idx="10">
                    <c:v>45</c:v>
                  </c:pt>
                  <c:pt idx="11">
                    <c:v>56</c:v>
                  </c:pt>
                  <c:pt idx="12">
                    <c:v>69</c:v>
                  </c:pt>
                  <c:pt idx="13">
                    <c:v>82</c:v>
                  </c:pt>
                  <c:pt idx="14">
                    <c:v>99</c:v>
                  </c:pt>
                  <c:pt idx="15">
                    <c:v>118</c:v>
                  </c:pt>
                  <c:pt idx="16">
                    <c:v>139</c:v>
                  </c:pt>
                  <c:pt idx="17">
                    <c:v>164</c:v>
                  </c:pt>
                  <c:pt idx="18">
                    <c:v>191</c:v>
                  </c:pt>
                  <c:pt idx="19">
                    <c:v>222</c:v>
                  </c:pt>
                  <c:pt idx="20">
                    <c:v>256</c:v>
                  </c:pt>
                  <c:pt idx="21">
                    <c:v>295</c:v>
                  </c:pt>
                  <c:pt idx="22">
                    <c:v>340</c:v>
                  </c:pt>
                  <c:pt idx="23">
                    <c:v>390</c:v>
                  </c:pt>
                  <c:pt idx="24">
                    <c:v>446</c:v>
                  </c:pt>
                  <c:pt idx="25">
                    <c:v>511</c:v>
                  </c:pt>
                  <c:pt idx="26">
                    <c:v>583</c:v>
                  </c:pt>
                  <c:pt idx="27">
                    <c:v>665</c:v>
                  </c:pt>
                  <c:pt idx="28">
                    <c:v>756</c:v>
                  </c:pt>
                  <c:pt idx="29">
                    <c:v>859</c:v>
                  </c:pt>
                  <c:pt idx="30">
                    <c:v>975</c:v>
                  </c:pt>
                  <c:pt idx="31">
                    <c:v>1097</c:v>
                  </c:pt>
                  <c:pt idx="32">
                    <c:v>1203</c:v>
                  </c:pt>
                  <c:pt idx="33">
                    <c:v>1292</c:v>
                  </c:pt>
                  <c:pt idx="34">
                    <c:v>1378</c:v>
                  </c:pt>
                  <c:pt idx="35">
                    <c:v>1468</c:v>
                  </c:pt>
                  <c:pt idx="36">
                    <c:v>1562</c:v>
                  </c:pt>
                  <c:pt idx="37">
                    <c:v>1662</c:v>
                  </c:pt>
                  <c:pt idx="38">
                    <c:v>1767</c:v>
                  </c:pt>
                  <c:pt idx="39">
                    <c:v>1878</c:v>
                  </c:pt>
                  <c:pt idx="40">
                    <c:v>1994</c:v>
                  </c:pt>
                  <c:pt idx="41">
                    <c:v>2117</c:v>
                  </c:pt>
                  <c:pt idx="42">
                    <c:v>2247</c:v>
                  </c:pt>
                  <c:pt idx="43">
                    <c:v>2382</c:v>
                  </c:pt>
                  <c:pt idx="44">
                    <c:v>2525</c:v>
                  </c:pt>
                  <c:pt idx="45">
                    <c:v>2671</c:v>
                  </c:pt>
                  <c:pt idx="46">
                    <c:v>2807</c:v>
                  </c:pt>
                  <c:pt idx="47">
                    <c:v>2935</c:v>
                  </c:pt>
                  <c:pt idx="48">
                    <c:v>3063</c:v>
                  </c:pt>
                  <c:pt idx="49">
                    <c:v>3194</c:v>
                  </c:pt>
                  <c:pt idx="50">
                    <c:v>3330</c:v>
                  </c:pt>
                  <c:pt idx="51">
                    <c:v>3470</c:v>
                  </c:pt>
                  <c:pt idx="52">
                    <c:v>3614</c:v>
                  </c:pt>
                  <c:pt idx="53">
                    <c:v>3764</c:v>
                  </c:pt>
                  <c:pt idx="54">
                    <c:v>3919</c:v>
                  </c:pt>
                  <c:pt idx="55">
                    <c:v>4078</c:v>
                  </c:pt>
                  <c:pt idx="56">
                    <c:v>4243</c:v>
                  </c:pt>
                  <c:pt idx="57">
                    <c:v>4413</c:v>
                  </c:pt>
                  <c:pt idx="58">
                    <c:v>4588</c:v>
                  </c:pt>
                  <c:pt idx="59">
                    <c:v>4769</c:v>
                  </c:pt>
                  <c:pt idx="60">
                    <c:v>4956</c:v>
                  </c:pt>
                  <c:pt idx="61">
                    <c:v>5148</c:v>
                  </c:pt>
                  <c:pt idx="62">
                    <c:v>5347</c:v>
                  </c:pt>
                  <c:pt idx="63">
                    <c:v>5551</c:v>
                  </c:pt>
                  <c:pt idx="64">
                    <c:v>5763</c:v>
                  </c:pt>
                  <c:pt idx="65">
                    <c:v>5980</c:v>
                  </c:pt>
                  <c:pt idx="66">
                    <c:v>6204</c:v>
                  </c:pt>
                  <c:pt idx="67">
                    <c:v>6435</c:v>
                  </c:pt>
                  <c:pt idx="68">
                    <c:v>6671</c:v>
                  </c:pt>
                  <c:pt idx="69">
                    <c:v>6915</c:v>
                  </c:pt>
                  <c:pt idx="70">
                    <c:v>7167</c:v>
                  </c:pt>
                  <c:pt idx="71">
                    <c:v>7425</c:v>
                  </c:pt>
                  <c:pt idx="72">
                    <c:v>7691</c:v>
                  </c:pt>
                  <c:pt idx="73">
                    <c:v>7964</c:v>
                  </c:pt>
                  <c:pt idx="74">
                    <c:v>8245</c:v>
                  </c:pt>
                  <c:pt idx="75">
                    <c:v>8532</c:v>
                  </c:pt>
                  <c:pt idx="76">
                    <c:v>8829</c:v>
                  </c:pt>
                  <c:pt idx="77">
                    <c:v>9133</c:v>
                  </c:pt>
                  <c:pt idx="78">
                    <c:v>9445</c:v>
                  </c:pt>
                  <c:pt idx="79">
                    <c:v>9766</c:v>
                  </c:pt>
                  <c:pt idx="80">
                    <c:v>10094</c:v>
                  </c:pt>
                  <c:pt idx="81">
                    <c:v>10431</c:v>
                  </c:pt>
                  <c:pt idx="82">
                    <c:v>10777</c:v>
                  </c:pt>
                  <c:pt idx="83">
                    <c:v>11131</c:v>
                  </c:pt>
                  <c:pt idx="84">
                    <c:v>11494</c:v>
                  </c:pt>
                  <c:pt idx="85">
                    <c:v>11865</c:v>
                  </c:pt>
                  <c:pt idx="86">
                    <c:v>12245</c:v>
                  </c:pt>
                  <c:pt idx="87">
                    <c:v>12635</c:v>
                  </c:pt>
                  <c:pt idx="88">
                    <c:v>13032</c:v>
                  </c:pt>
                  <c:pt idx="89">
                    <c:v>13439</c:v>
                  </c:pt>
                  <c:pt idx="90">
                    <c:v>13855</c:v>
                  </c:pt>
                  <c:pt idx="91">
                    <c:v>14280</c:v>
                  </c:pt>
                  <c:pt idx="92">
                    <c:v>14714</c:v>
                  </c:pt>
                  <c:pt idx="93">
                    <c:v>15157</c:v>
                  </c:pt>
                  <c:pt idx="94">
                    <c:v>15609</c:v>
                  </c:pt>
                  <c:pt idx="95">
                    <c:v>16069</c:v>
                  </c:pt>
                  <c:pt idx="96">
                    <c:v>16540</c:v>
                  </c:pt>
                  <c:pt idx="97">
                    <c:v>17019</c:v>
                  </c:pt>
                  <c:pt idx="98">
                    <c:v>17506</c:v>
                  </c:pt>
                  <c:pt idx="99">
                    <c:v>18002</c:v>
                  </c:pt>
                  <c:pt idx="100">
                    <c:v>18507</c:v>
                  </c:pt>
                  <c:pt idx="101">
                    <c:v>19021</c:v>
                  </c:pt>
                  <c:pt idx="102">
                    <c:v>19542</c:v>
                  </c:pt>
                  <c:pt idx="103">
                    <c:v>20072</c:v>
                  </c:pt>
                  <c:pt idx="104">
                    <c:v>20610</c:v>
                  </c:pt>
                  <c:pt idx="105">
                    <c:v>21155</c:v>
                  </c:pt>
                  <c:pt idx="106">
                    <c:v>21708</c:v>
                  </c:pt>
                  <c:pt idx="107">
                    <c:v>22268</c:v>
                  </c:pt>
                  <c:pt idx="108">
                    <c:v>22836</c:v>
                  </c:pt>
                  <c:pt idx="109">
                    <c:v>23410</c:v>
                  </c:pt>
                  <c:pt idx="110">
                    <c:v>23991</c:v>
                  </c:pt>
                  <c:pt idx="111">
                    <c:v>24577</c:v>
                  </c:pt>
                  <c:pt idx="112">
                    <c:v>25169</c:v>
                  </c:pt>
                  <c:pt idx="113">
                    <c:v>25767</c:v>
                  </c:pt>
                  <c:pt idx="114">
                    <c:v>26368</c:v>
                  </c:pt>
                  <c:pt idx="115">
                    <c:v>26975</c:v>
                  </c:pt>
                  <c:pt idx="116">
                    <c:v>27586</c:v>
                  </c:pt>
                  <c:pt idx="117">
                    <c:v>28199</c:v>
                  </c:pt>
                  <c:pt idx="118">
                    <c:v>28816</c:v>
                  </c:pt>
                  <c:pt idx="119">
                    <c:v>29435</c:v>
                  </c:pt>
                  <c:pt idx="120">
                    <c:v>30056</c:v>
                  </c:pt>
                  <c:pt idx="121">
                    <c:v>30677</c:v>
                  </c:pt>
                  <c:pt idx="122">
                    <c:v>31300</c:v>
                  </c:pt>
                  <c:pt idx="123">
                    <c:v>31922</c:v>
                  </c:pt>
                  <c:pt idx="124">
                    <c:v>32542</c:v>
                  </c:pt>
                  <c:pt idx="125">
                    <c:v>33161</c:v>
                  </c:pt>
                  <c:pt idx="126">
                    <c:v>33778</c:v>
                  </c:pt>
                  <c:pt idx="127">
                    <c:v>34391</c:v>
                  </c:pt>
                  <c:pt idx="128">
                    <c:v>35000</c:v>
                  </c:pt>
                  <c:pt idx="129">
                    <c:v>35605</c:v>
                  </c:pt>
                  <c:pt idx="130">
                    <c:v>36203</c:v>
                  </c:pt>
                  <c:pt idx="131">
                    <c:v>36795</c:v>
                  </c:pt>
                  <c:pt idx="132">
                    <c:v>37379</c:v>
                  </c:pt>
                  <c:pt idx="133">
                    <c:v>37955</c:v>
                  </c:pt>
                  <c:pt idx="134">
                    <c:v>38522</c:v>
                  </c:pt>
                  <c:pt idx="135">
                    <c:v>39079</c:v>
                  </c:pt>
                  <c:pt idx="136">
                    <c:v>39623</c:v>
                  </c:pt>
                  <c:pt idx="137">
                    <c:v>40156</c:v>
                  </c:pt>
                  <c:pt idx="138">
                    <c:v>40676</c:v>
                  </c:pt>
                  <c:pt idx="139">
                    <c:v>41182</c:v>
                  </c:pt>
                  <c:pt idx="140">
                    <c:v>41672</c:v>
                  </c:pt>
                  <c:pt idx="141">
                    <c:v>42147</c:v>
                  </c:pt>
                  <c:pt idx="142">
                    <c:v>42604</c:v>
                  </c:pt>
                  <c:pt idx="143">
                    <c:v>43044</c:v>
                  </c:pt>
                  <c:pt idx="144">
                    <c:v>43464</c:v>
                  </c:pt>
                </c:numCache>
              </c:numRef>
            </c:plus>
            <c:minus>
              <c:numRef>
                <c:f>SimPrev90!$F$2:$F$146</c:f>
                <c:numCache>
                  <c:formatCode>General</c:formatCode>
                  <c:ptCount val="145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6</c:v>
                  </c:pt>
                  <c:pt idx="5">
                    <c:v>9</c:v>
                  </c:pt>
                  <c:pt idx="6">
                    <c:v>13</c:v>
                  </c:pt>
                  <c:pt idx="7">
                    <c:v>20</c:v>
                  </c:pt>
                  <c:pt idx="8">
                    <c:v>26</c:v>
                  </c:pt>
                  <c:pt idx="9">
                    <c:v>35</c:v>
                  </c:pt>
                  <c:pt idx="10">
                    <c:v>45</c:v>
                  </c:pt>
                  <c:pt idx="11">
                    <c:v>56</c:v>
                  </c:pt>
                  <c:pt idx="12">
                    <c:v>69</c:v>
                  </c:pt>
                  <c:pt idx="13">
                    <c:v>82</c:v>
                  </c:pt>
                  <c:pt idx="14">
                    <c:v>99</c:v>
                  </c:pt>
                  <c:pt idx="15">
                    <c:v>118</c:v>
                  </c:pt>
                  <c:pt idx="16">
                    <c:v>139</c:v>
                  </c:pt>
                  <c:pt idx="17">
                    <c:v>164</c:v>
                  </c:pt>
                  <c:pt idx="18">
                    <c:v>191</c:v>
                  </c:pt>
                  <c:pt idx="19">
                    <c:v>222</c:v>
                  </c:pt>
                  <c:pt idx="20">
                    <c:v>256</c:v>
                  </c:pt>
                  <c:pt idx="21">
                    <c:v>295</c:v>
                  </c:pt>
                  <c:pt idx="22">
                    <c:v>340</c:v>
                  </c:pt>
                  <c:pt idx="23">
                    <c:v>390</c:v>
                  </c:pt>
                  <c:pt idx="24">
                    <c:v>446</c:v>
                  </c:pt>
                  <c:pt idx="25">
                    <c:v>511</c:v>
                  </c:pt>
                  <c:pt idx="26">
                    <c:v>583</c:v>
                  </c:pt>
                  <c:pt idx="27">
                    <c:v>665</c:v>
                  </c:pt>
                  <c:pt idx="28">
                    <c:v>756</c:v>
                  </c:pt>
                  <c:pt idx="29">
                    <c:v>859</c:v>
                  </c:pt>
                  <c:pt idx="30">
                    <c:v>975</c:v>
                  </c:pt>
                  <c:pt idx="31">
                    <c:v>1097</c:v>
                  </c:pt>
                  <c:pt idx="32">
                    <c:v>1203</c:v>
                  </c:pt>
                  <c:pt idx="33">
                    <c:v>1292</c:v>
                  </c:pt>
                  <c:pt idx="34">
                    <c:v>1378</c:v>
                  </c:pt>
                  <c:pt idx="35">
                    <c:v>1468</c:v>
                  </c:pt>
                  <c:pt idx="36">
                    <c:v>1562</c:v>
                  </c:pt>
                  <c:pt idx="37">
                    <c:v>1662</c:v>
                  </c:pt>
                  <c:pt idx="38">
                    <c:v>1767</c:v>
                  </c:pt>
                  <c:pt idx="39">
                    <c:v>1878</c:v>
                  </c:pt>
                  <c:pt idx="40">
                    <c:v>1994</c:v>
                  </c:pt>
                  <c:pt idx="41">
                    <c:v>2117</c:v>
                  </c:pt>
                  <c:pt idx="42">
                    <c:v>2247</c:v>
                  </c:pt>
                  <c:pt idx="43">
                    <c:v>2382</c:v>
                  </c:pt>
                  <c:pt idx="44">
                    <c:v>2525</c:v>
                  </c:pt>
                  <c:pt idx="45">
                    <c:v>2671</c:v>
                  </c:pt>
                  <c:pt idx="46">
                    <c:v>2807</c:v>
                  </c:pt>
                  <c:pt idx="47">
                    <c:v>2935</c:v>
                  </c:pt>
                  <c:pt idx="48">
                    <c:v>3063</c:v>
                  </c:pt>
                  <c:pt idx="49">
                    <c:v>3194</c:v>
                  </c:pt>
                  <c:pt idx="50">
                    <c:v>3330</c:v>
                  </c:pt>
                  <c:pt idx="51">
                    <c:v>3470</c:v>
                  </c:pt>
                  <c:pt idx="52">
                    <c:v>3614</c:v>
                  </c:pt>
                  <c:pt idx="53">
                    <c:v>3764</c:v>
                  </c:pt>
                  <c:pt idx="54">
                    <c:v>3919</c:v>
                  </c:pt>
                  <c:pt idx="55">
                    <c:v>4078</c:v>
                  </c:pt>
                  <c:pt idx="56">
                    <c:v>4243</c:v>
                  </c:pt>
                  <c:pt idx="57">
                    <c:v>4413</c:v>
                  </c:pt>
                  <c:pt idx="58">
                    <c:v>4588</c:v>
                  </c:pt>
                  <c:pt idx="59">
                    <c:v>4769</c:v>
                  </c:pt>
                  <c:pt idx="60">
                    <c:v>4956</c:v>
                  </c:pt>
                  <c:pt idx="61">
                    <c:v>5148</c:v>
                  </c:pt>
                  <c:pt idx="62">
                    <c:v>5347</c:v>
                  </c:pt>
                  <c:pt idx="63">
                    <c:v>5551</c:v>
                  </c:pt>
                  <c:pt idx="64">
                    <c:v>5763</c:v>
                  </c:pt>
                  <c:pt idx="65">
                    <c:v>5980</c:v>
                  </c:pt>
                  <c:pt idx="66">
                    <c:v>6204</c:v>
                  </c:pt>
                  <c:pt idx="67">
                    <c:v>6435</c:v>
                  </c:pt>
                  <c:pt idx="68">
                    <c:v>6671</c:v>
                  </c:pt>
                  <c:pt idx="69">
                    <c:v>6915</c:v>
                  </c:pt>
                  <c:pt idx="70">
                    <c:v>7167</c:v>
                  </c:pt>
                  <c:pt idx="71">
                    <c:v>7425</c:v>
                  </c:pt>
                  <c:pt idx="72">
                    <c:v>7691</c:v>
                  </c:pt>
                  <c:pt idx="73">
                    <c:v>7964</c:v>
                  </c:pt>
                  <c:pt idx="74">
                    <c:v>8245</c:v>
                  </c:pt>
                  <c:pt idx="75">
                    <c:v>8532</c:v>
                  </c:pt>
                  <c:pt idx="76">
                    <c:v>8829</c:v>
                  </c:pt>
                  <c:pt idx="77">
                    <c:v>9133</c:v>
                  </c:pt>
                  <c:pt idx="78">
                    <c:v>9445</c:v>
                  </c:pt>
                  <c:pt idx="79">
                    <c:v>9766</c:v>
                  </c:pt>
                  <c:pt idx="80">
                    <c:v>10094</c:v>
                  </c:pt>
                  <c:pt idx="81">
                    <c:v>10431</c:v>
                  </c:pt>
                  <c:pt idx="82">
                    <c:v>10777</c:v>
                  </c:pt>
                  <c:pt idx="83">
                    <c:v>11131</c:v>
                  </c:pt>
                  <c:pt idx="84">
                    <c:v>11494</c:v>
                  </c:pt>
                  <c:pt idx="85">
                    <c:v>11865</c:v>
                  </c:pt>
                  <c:pt idx="86">
                    <c:v>12245</c:v>
                  </c:pt>
                  <c:pt idx="87">
                    <c:v>12635</c:v>
                  </c:pt>
                  <c:pt idx="88">
                    <c:v>13032</c:v>
                  </c:pt>
                  <c:pt idx="89">
                    <c:v>13439</c:v>
                  </c:pt>
                  <c:pt idx="90">
                    <c:v>13855</c:v>
                  </c:pt>
                  <c:pt idx="91">
                    <c:v>14280</c:v>
                  </c:pt>
                  <c:pt idx="92">
                    <c:v>14714</c:v>
                  </c:pt>
                  <c:pt idx="93">
                    <c:v>15157</c:v>
                  </c:pt>
                  <c:pt idx="94">
                    <c:v>15609</c:v>
                  </c:pt>
                  <c:pt idx="95">
                    <c:v>16069</c:v>
                  </c:pt>
                  <c:pt idx="96">
                    <c:v>16540</c:v>
                  </c:pt>
                  <c:pt idx="97">
                    <c:v>17019</c:v>
                  </c:pt>
                  <c:pt idx="98">
                    <c:v>17506</c:v>
                  </c:pt>
                  <c:pt idx="99">
                    <c:v>18002</c:v>
                  </c:pt>
                  <c:pt idx="100">
                    <c:v>18507</c:v>
                  </c:pt>
                  <c:pt idx="101">
                    <c:v>19021</c:v>
                  </c:pt>
                  <c:pt idx="102">
                    <c:v>19542</c:v>
                  </c:pt>
                  <c:pt idx="103">
                    <c:v>20072</c:v>
                  </c:pt>
                  <c:pt idx="104">
                    <c:v>20610</c:v>
                  </c:pt>
                  <c:pt idx="105">
                    <c:v>21155</c:v>
                  </c:pt>
                  <c:pt idx="106">
                    <c:v>21708</c:v>
                  </c:pt>
                  <c:pt idx="107">
                    <c:v>22268</c:v>
                  </c:pt>
                  <c:pt idx="108">
                    <c:v>22836</c:v>
                  </c:pt>
                  <c:pt idx="109">
                    <c:v>23410</c:v>
                  </c:pt>
                  <c:pt idx="110">
                    <c:v>23991</c:v>
                  </c:pt>
                  <c:pt idx="111">
                    <c:v>24577</c:v>
                  </c:pt>
                  <c:pt idx="112">
                    <c:v>25169</c:v>
                  </c:pt>
                  <c:pt idx="113">
                    <c:v>25767</c:v>
                  </c:pt>
                  <c:pt idx="114">
                    <c:v>26368</c:v>
                  </c:pt>
                  <c:pt idx="115">
                    <c:v>26975</c:v>
                  </c:pt>
                  <c:pt idx="116">
                    <c:v>27586</c:v>
                  </c:pt>
                  <c:pt idx="117">
                    <c:v>28199</c:v>
                  </c:pt>
                  <c:pt idx="118">
                    <c:v>28816</c:v>
                  </c:pt>
                  <c:pt idx="119">
                    <c:v>29435</c:v>
                  </c:pt>
                  <c:pt idx="120">
                    <c:v>30056</c:v>
                  </c:pt>
                  <c:pt idx="121">
                    <c:v>30677</c:v>
                  </c:pt>
                  <c:pt idx="122">
                    <c:v>31300</c:v>
                  </c:pt>
                  <c:pt idx="123">
                    <c:v>31922</c:v>
                  </c:pt>
                  <c:pt idx="124">
                    <c:v>32542</c:v>
                  </c:pt>
                  <c:pt idx="125">
                    <c:v>33161</c:v>
                  </c:pt>
                  <c:pt idx="126">
                    <c:v>33778</c:v>
                  </c:pt>
                  <c:pt idx="127">
                    <c:v>34391</c:v>
                  </c:pt>
                  <c:pt idx="128">
                    <c:v>35000</c:v>
                  </c:pt>
                  <c:pt idx="129">
                    <c:v>35605</c:v>
                  </c:pt>
                  <c:pt idx="130">
                    <c:v>36203</c:v>
                  </c:pt>
                  <c:pt idx="131">
                    <c:v>36795</c:v>
                  </c:pt>
                  <c:pt idx="132">
                    <c:v>37379</c:v>
                  </c:pt>
                  <c:pt idx="133">
                    <c:v>37955</c:v>
                  </c:pt>
                  <c:pt idx="134">
                    <c:v>38522</c:v>
                  </c:pt>
                  <c:pt idx="135">
                    <c:v>39079</c:v>
                  </c:pt>
                  <c:pt idx="136">
                    <c:v>39623</c:v>
                  </c:pt>
                  <c:pt idx="137">
                    <c:v>40156</c:v>
                  </c:pt>
                  <c:pt idx="138">
                    <c:v>40676</c:v>
                  </c:pt>
                  <c:pt idx="139">
                    <c:v>41182</c:v>
                  </c:pt>
                  <c:pt idx="140">
                    <c:v>41672</c:v>
                  </c:pt>
                  <c:pt idx="141">
                    <c:v>42147</c:v>
                  </c:pt>
                  <c:pt idx="142">
                    <c:v>42604</c:v>
                  </c:pt>
                  <c:pt idx="143">
                    <c:v>43044</c:v>
                  </c:pt>
                  <c:pt idx="144">
                    <c:v>43464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SimPrev90!$A$2:$A$146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cat>
          <c:val>
            <c:numRef>
              <c:f>SimPrev90!$C$2:$C$146</c:f>
              <c:numCache>
                <c:formatCode>General</c:formatCode>
                <c:ptCount val="145"/>
                <c:pt idx="0">
                  <c:v>65</c:v>
                </c:pt>
                <c:pt idx="1">
                  <c:v>125</c:v>
                </c:pt>
                <c:pt idx="2">
                  <c:v>164</c:v>
                </c:pt>
                <c:pt idx="3">
                  <c:v>192</c:v>
                </c:pt>
                <c:pt idx="4">
                  <c:v>217</c:v>
                </c:pt>
                <c:pt idx="5">
                  <c:v>247</c:v>
                </c:pt>
                <c:pt idx="6">
                  <c:v>280</c:v>
                </c:pt>
                <c:pt idx="7">
                  <c:v>316</c:v>
                </c:pt>
                <c:pt idx="8">
                  <c:v>358</c:v>
                </c:pt>
                <c:pt idx="9">
                  <c:v>404</c:v>
                </c:pt>
                <c:pt idx="10">
                  <c:v>455</c:v>
                </c:pt>
                <c:pt idx="11">
                  <c:v>507</c:v>
                </c:pt>
                <c:pt idx="12">
                  <c:v>559</c:v>
                </c:pt>
                <c:pt idx="13">
                  <c:v>616</c:v>
                </c:pt>
                <c:pt idx="14">
                  <c:v>678</c:v>
                </c:pt>
                <c:pt idx="15">
                  <c:v>746</c:v>
                </c:pt>
                <c:pt idx="16">
                  <c:v>821</c:v>
                </c:pt>
                <c:pt idx="17">
                  <c:v>899</c:v>
                </c:pt>
                <c:pt idx="18">
                  <c:v>981</c:v>
                </c:pt>
                <c:pt idx="19">
                  <c:v>1070</c:v>
                </c:pt>
                <c:pt idx="20">
                  <c:v>1167</c:v>
                </c:pt>
                <c:pt idx="21">
                  <c:v>1273</c:v>
                </c:pt>
                <c:pt idx="22">
                  <c:v>1388</c:v>
                </c:pt>
                <c:pt idx="23">
                  <c:v>1514</c:v>
                </c:pt>
                <c:pt idx="24">
                  <c:v>1652</c:v>
                </c:pt>
                <c:pt idx="25">
                  <c:v>1801</c:v>
                </c:pt>
                <c:pt idx="26">
                  <c:v>1964</c:v>
                </c:pt>
                <c:pt idx="27">
                  <c:v>2142</c:v>
                </c:pt>
                <c:pt idx="28">
                  <c:v>2336</c:v>
                </c:pt>
                <c:pt idx="29">
                  <c:v>2548</c:v>
                </c:pt>
                <c:pt idx="30">
                  <c:v>2778</c:v>
                </c:pt>
                <c:pt idx="31">
                  <c:v>3013</c:v>
                </c:pt>
                <c:pt idx="32">
                  <c:v>3194</c:v>
                </c:pt>
                <c:pt idx="33">
                  <c:v>3330</c:v>
                </c:pt>
                <c:pt idx="34">
                  <c:v>3451</c:v>
                </c:pt>
                <c:pt idx="35">
                  <c:v>3571</c:v>
                </c:pt>
                <c:pt idx="36">
                  <c:v>3695</c:v>
                </c:pt>
                <c:pt idx="37">
                  <c:v>3823</c:v>
                </c:pt>
                <c:pt idx="38">
                  <c:v>3956</c:v>
                </c:pt>
                <c:pt idx="39">
                  <c:v>4093</c:v>
                </c:pt>
                <c:pt idx="40">
                  <c:v>4235</c:v>
                </c:pt>
                <c:pt idx="41">
                  <c:v>4382</c:v>
                </c:pt>
                <c:pt idx="42">
                  <c:v>4533</c:v>
                </c:pt>
                <c:pt idx="43">
                  <c:v>4690</c:v>
                </c:pt>
                <c:pt idx="44">
                  <c:v>4852</c:v>
                </c:pt>
                <c:pt idx="45">
                  <c:v>5014</c:v>
                </c:pt>
                <c:pt idx="46">
                  <c:v>5152</c:v>
                </c:pt>
                <c:pt idx="47">
                  <c:v>5272</c:v>
                </c:pt>
                <c:pt idx="48">
                  <c:v>5385</c:v>
                </c:pt>
                <c:pt idx="49">
                  <c:v>5499</c:v>
                </c:pt>
                <c:pt idx="50">
                  <c:v>5615</c:v>
                </c:pt>
                <c:pt idx="51">
                  <c:v>5733</c:v>
                </c:pt>
                <c:pt idx="52">
                  <c:v>5854</c:v>
                </c:pt>
                <c:pt idx="53">
                  <c:v>5977</c:v>
                </c:pt>
                <c:pt idx="54">
                  <c:v>6102</c:v>
                </c:pt>
                <c:pt idx="55">
                  <c:v>6230</c:v>
                </c:pt>
                <c:pt idx="56">
                  <c:v>6360</c:v>
                </c:pt>
                <c:pt idx="57">
                  <c:v>6493</c:v>
                </c:pt>
                <c:pt idx="58">
                  <c:v>6629</c:v>
                </c:pt>
                <c:pt idx="59">
                  <c:v>6767</c:v>
                </c:pt>
                <c:pt idx="60">
                  <c:v>6907</c:v>
                </c:pt>
                <c:pt idx="61">
                  <c:v>7051</c:v>
                </c:pt>
                <c:pt idx="62">
                  <c:v>7197</c:v>
                </c:pt>
                <c:pt idx="63">
                  <c:v>7346</c:v>
                </c:pt>
                <c:pt idx="64">
                  <c:v>7497</c:v>
                </c:pt>
                <c:pt idx="65">
                  <c:v>7652</c:v>
                </c:pt>
                <c:pt idx="66">
                  <c:v>7809</c:v>
                </c:pt>
                <c:pt idx="67">
                  <c:v>7969</c:v>
                </c:pt>
                <c:pt idx="68">
                  <c:v>8133</c:v>
                </c:pt>
                <c:pt idx="69">
                  <c:v>8299</c:v>
                </c:pt>
                <c:pt idx="70">
                  <c:v>8468</c:v>
                </c:pt>
                <c:pt idx="71">
                  <c:v>8641</c:v>
                </c:pt>
                <c:pt idx="72">
                  <c:v>8816</c:v>
                </c:pt>
                <c:pt idx="73">
                  <c:v>8995</c:v>
                </c:pt>
                <c:pt idx="74">
                  <c:v>9177</c:v>
                </c:pt>
                <c:pt idx="75">
                  <c:v>9363</c:v>
                </c:pt>
                <c:pt idx="76">
                  <c:v>9551</c:v>
                </c:pt>
                <c:pt idx="77">
                  <c:v>9743</c:v>
                </c:pt>
                <c:pt idx="78">
                  <c:v>9938</c:v>
                </c:pt>
                <c:pt idx="79">
                  <c:v>10137</c:v>
                </c:pt>
                <c:pt idx="80">
                  <c:v>10339</c:v>
                </c:pt>
                <c:pt idx="81">
                  <c:v>10545</c:v>
                </c:pt>
                <c:pt idx="82">
                  <c:v>10754</c:v>
                </c:pt>
                <c:pt idx="83">
                  <c:v>10967</c:v>
                </c:pt>
                <c:pt idx="84">
                  <c:v>11183</c:v>
                </c:pt>
                <c:pt idx="85">
                  <c:v>11403</c:v>
                </c:pt>
                <c:pt idx="86">
                  <c:v>11627</c:v>
                </c:pt>
                <c:pt idx="87">
                  <c:v>11854</c:v>
                </c:pt>
                <c:pt idx="88">
                  <c:v>12086</c:v>
                </c:pt>
                <c:pt idx="89">
                  <c:v>12321</c:v>
                </c:pt>
                <c:pt idx="90">
                  <c:v>12559</c:v>
                </c:pt>
                <c:pt idx="91">
                  <c:v>12802</c:v>
                </c:pt>
                <c:pt idx="92">
                  <c:v>13049</c:v>
                </c:pt>
                <c:pt idx="93">
                  <c:v>13299</c:v>
                </c:pt>
                <c:pt idx="94">
                  <c:v>13553</c:v>
                </c:pt>
                <c:pt idx="95">
                  <c:v>13812</c:v>
                </c:pt>
                <c:pt idx="96">
                  <c:v>14074</c:v>
                </c:pt>
                <c:pt idx="97">
                  <c:v>14340</c:v>
                </c:pt>
                <c:pt idx="98">
                  <c:v>14610</c:v>
                </c:pt>
                <c:pt idx="99">
                  <c:v>14885</c:v>
                </c:pt>
                <c:pt idx="100">
                  <c:v>15163</c:v>
                </c:pt>
                <c:pt idx="101">
                  <c:v>15445</c:v>
                </c:pt>
                <c:pt idx="102">
                  <c:v>15732</c:v>
                </c:pt>
                <c:pt idx="103">
                  <c:v>16022</c:v>
                </c:pt>
                <c:pt idx="104">
                  <c:v>16317</c:v>
                </c:pt>
                <c:pt idx="105">
                  <c:v>16616</c:v>
                </c:pt>
                <c:pt idx="106">
                  <c:v>16919</c:v>
                </c:pt>
                <c:pt idx="107">
                  <c:v>17226</c:v>
                </c:pt>
                <c:pt idx="108">
                  <c:v>17537</c:v>
                </c:pt>
                <c:pt idx="109">
                  <c:v>17852</c:v>
                </c:pt>
                <c:pt idx="110">
                  <c:v>18171</c:v>
                </c:pt>
                <c:pt idx="111">
                  <c:v>18494</c:v>
                </c:pt>
                <c:pt idx="112">
                  <c:v>18822</c:v>
                </c:pt>
                <c:pt idx="113">
                  <c:v>19153</c:v>
                </c:pt>
                <c:pt idx="114">
                  <c:v>19489</c:v>
                </c:pt>
                <c:pt idx="115">
                  <c:v>19828</c:v>
                </c:pt>
                <c:pt idx="116">
                  <c:v>20171</c:v>
                </c:pt>
                <c:pt idx="117">
                  <c:v>20519</c:v>
                </c:pt>
                <c:pt idx="118">
                  <c:v>20870</c:v>
                </c:pt>
                <c:pt idx="119">
                  <c:v>21225</c:v>
                </c:pt>
                <c:pt idx="120">
                  <c:v>21584</c:v>
                </c:pt>
                <c:pt idx="121">
                  <c:v>21947</c:v>
                </c:pt>
                <c:pt idx="122">
                  <c:v>22313</c:v>
                </c:pt>
                <c:pt idx="123">
                  <c:v>22683</c:v>
                </c:pt>
                <c:pt idx="124">
                  <c:v>23057</c:v>
                </c:pt>
                <c:pt idx="125">
                  <c:v>23434</c:v>
                </c:pt>
                <c:pt idx="126">
                  <c:v>23815</c:v>
                </c:pt>
                <c:pt idx="127">
                  <c:v>24199</c:v>
                </c:pt>
                <c:pt idx="128">
                  <c:v>24587</c:v>
                </c:pt>
                <c:pt idx="129">
                  <c:v>24977</c:v>
                </c:pt>
                <c:pt idx="130">
                  <c:v>25371</c:v>
                </c:pt>
                <c:pt idx="131">
                  <c:v>25768</c:v>
                </c:pt>
                <c:pt idx="132">
                  <c:v>26168</c:v>
                </c:pt>
                <c:pt idx="133">
                  <c:v>26571</c:v>
                </c:pt>
                <c:pt idx="134">
                  <c:v>26976</c:v>
                </c:pt>
                <c:pt idx="135">
                  <c:v>27384</c:v>
                </c:pt>
                <c:pt idx="136">
                  <c:v>27795</c:v>
                </c:pt>
                <c:pt idx="137">
                  <c:v>28208</c:v>
                </c:pt>
                <c:pt idx="138">
                  <c:v>28623</c:v>
                </c:pt>
                <c:pt idx="139">
                  <c:v>29040</c:v>
                </c:pt>
                <c:pt idx="140">
                  <c:v>29460</c:v>
                </c:pt>
                <c:pt idx="141">
                  <c:v>29881</c:v>
                </c:pt>
                <c:pt idx="142">
                  <c:v>30304</c:v>
                </c:pt>
                <c:pt idx="143">
                  <c:v>30728</c:v>
                </c:pt>
                <c:pt idx="144">
                  <c:v>31154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1-49EA-A39F-272BB70BAB3B}"/>
            </c:ext>
          </c:extLst>
        </c:ser>
        <c:ser>
          <c:idx val="2"/>
          <c:order val="2"/>
          <c:tx>
            <c:strRef>
              <c:f>SimPrev90!$D$1</c:f>
              <c:strCache>
                <c:ptCount val="1"/>
                <c:pt idx="0">
                  <c:v>infectious (total) upper bound_15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SimPrev90!$A$2:$A$146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cat>
          <c:val>
            <c:numRef>
              <c:f>SimPrev90!$D$2:$D$146</c:f>
              <c:numCache>
                <c:formatCode>General</c:formatCode>
                <c:ptCount val="145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194</c:v>
                </c:pt>
                <c:pt idx="4">
                  <c:v>223</c:v>
                </c:pt>
                <c:pt idx="5">
                  <c:v>256</c:v>
                </c:pt>
                <c:pt idx="6">
                  <c:v>293</c:v>
                </c:pt>
                <c:pt idx="7">
                  <c:v>336</c:v>
                </c:pt>
                <c:pt idx="8">
                  <c:v>384</c:v>
                </c:pt>
                <c:pt idx="9">
                  <c:v>439</c:v>
                </c:pt>
                <c:pt idx="10">
                  <c:v>500</c:v>
                </c:pt>
                <c:pt idx="11">
                  <c:v>563</c:v>
                </c:pt>
                <c:pt idx="12">
                  <c:v>628</c:v>
                </c:pt>
                <c:pt idx="13">
                  <c:v>698</c:v>
                </c:pt>
                <c:pt idx="14">
                  <c:v>777</c:v>
                </c:pt>
                <c:pt idx="15">
                  <c:v>864</c:v>
                </c:pt>
                <c:pt idx="16">
                  <c:v>960</c:v>
                </c:pt>
                <c:pt idx="17">
                  <c:v>1063</c:v>
                </c:pt>
                <c:pt idx="18">
                  <c:v>1172</c:v>
                </c:pt>
                <c:pt idx="19">
                  <c:v>1292</c:v>
                </c:pt>
                <c:pt idx="20">
                  <c:v>1423</c:v>
                </c:pt>
                <c:pt idx="21">
                  <c:v>1568</c:v>
                </c:pt>
                <c:pt idx="22">
                  <c:v>1728</c:v>
                </c:pt>
                <c:pt idx="23">
                  <c:v>1904</c:v>
                </c:pt>
                <c:pt idx="24">
                  <c:v>2098</c:v>
                </c:pt>
                <c:pt idx="25">
                  <c:v>2312</c:v>
                </c:pt>
                <c:pt idx="26">
                  <c:v>2547</c:v>
                </c:pt>
                <c:pt idx="27">
                  <c:v>2807</c:v>
                </c:pt>
                <c:pt idx="28">
                  <c:v>3092</c:v>
                </c:pt>
                <c:pt idx="29">
                  <c:v>3407</c:v>
                </c:pt>
                <c:pt idx="30">
                  <c:v>3753</c:v>
                </c:pt>
                <c:pt idx="31">
                  <c:v>4110</c:v>
                </c:pt>
                <c:pt idx="32">
                  <c:v>4397</c:v>
                </c:pt>
                <c:pt idx="33">
                  <c:v>4622</c:v>
                </c:pt>
                <c:pt idx="34">
                  <c:v>4829</c:v>
                </c:pt>
                <c:pt idx="35">
                  <c:v>5039</c:v>
                </c:pt>
                <c:pt idx="36">
                  <c:v>5257</c:v>
                </c:pt>
                <c:pt idx="37">
                  <c:v>5485</c:v>
                </c:pt>
                <c:pt idx="38">
                  <c:v>5723</c:v>
                </c:pt>
                <c:pt idx="39">
                  <c:v>5971</c:v>
                </c:pt>
                <c:pt idx="40">
                  <c:v>6229</c:v>
                </c:pt>
                <c:pt idx="41">
                  <c:v>6499</c:v>
                </c:pt>
                <c:pt idx="42">
                  <c:v>6780</c:v>
                </c:pt>
                <c:pt idx="43">
                  <c:v>7072</c:v>
                </c:pt>
                <c:pt idx="44">
                  <c:v>7377</c:v>
                </c:pt>
                <c:pt idx="45">
                  <c:v>7685</c:v>
                </c:pt>
                <c:pt idx="46">
                  <c:v>7959</c:v>
                </c:pt>
                <c:pt idx="47">
                  <c:v>8207</c:v>
                </c:pt>
                <c:pt idx="48">
                  <c:v>8448</c:v>
                </c:pt>
                <c:pt idx="49">
                  <c:v>8693</c:v>
                </c:pt>
                <c:pt idx="50">
                  <c:v>8945</c:v>
                </c:pt>
                <c:pt idx="51">
                  <c:v>9203</c:v>
                </c:pt>
                <c:pt idx="52">
                  <c:v>9468</c:v>
                </c:pt>
                <c:pt idx="53">
                  <c:v>9741</c:v>
                </c:pt>
                <c:pt idx="54">
                  <c:v>10021</c:v>
                </c:pt>
                <c:pt idx="55">
                  <c:v>10308</c:v>
                </c:pt>
                <c:pt idx="56">
                  <c:v>10603</c:v>
                </c:pt>
                <c:pt idx="57">
                  <c:v>10906</c:v>
                </c:pt>
                <c:pt idx="58">
                  <c:v>11217</c:v>
                </c:pt>
                <c:pt idx="59">
                  <c:v>11536</c:v>
                </c:pt>
                <c:pt idx="60">
                  <c:v>11863</c:v>
                </c:pt>
                <c:pt idx="61">
                  <c:v>12199</c:v>
                </c:pt>
                <c:pt idx="62">
                  <c:v>12544</c:v>
                </c:pt>
                <c:pt idx="63">
                  <c:v>12897</c:v>
                </c:pt>
                <c:pt idx="64">
                  <c:v>13260</c:v>
                </c:pt>
                <c:pt idx="65">
                  <c:v>13632</c:v>
                </c:pt>
                <c:pt idx="66">
                  <c:v>14013</c:v>
                </c:pt>
                <c:pt idx="67">
                  <c:v>14404</c:v>
                </c:pt>
                <c:pt idx="68">
                  <c:v>14804</c:v>
                </c:pt>
                <c:pt idx="69">
                  <c:v>15214</c:v>
                </c:pt>
                <c:pt idx="70">
                  <c:v>15635</c:v>
                </c:pt>
                <c:pt idx="71">
                  <c:v>16066</c:v>
                </c:pt>
                <c:pt idx="72">
                  <c:v>16507</c:v>
                </c:pt>
                <c:pt idx="73">
                  <c:v>16959</c:v>
                </c:pt>
                <c:pt idx="74">
                  <c:v>17422</c:v>
                </c:pt>
                <c:pt idx="75">
                  <c:v>17895</c:v>
                </c:pt>
                <c:pt idx="76">
                  <c:v>18380</c:v>
                </c:pt>
                <c:pt idx="77">
                  <c:v>18876</c:v>
                </c:pt>
                <c:pt idx="78">
                  <c:v>19383</c:v>
                </c:pt>
                <c:pt idx="79">
                  <c:v>19903</c:v>
                </c:pt>
                <c:pt idx="80">
                  <c:v>20433</c:v>
                </c:pt>
                <c:pt idx="81">
                  <c:v>20976</c:v>
                </c:pt>
                <c:pt idx="82">
                  <c:v>21531</c:v>
                </c:pt>
                <c:pt idx="83">
                  <c:v>22098</c:v>
                </c:pt>
                <c:pt idx="84">
                  <c:v>22677</c:v>
                </c:pt>
                <c:pt idx="85">
                  <c:v>23268</c:v>
                </c:pt>
                <c:pt idx="86">
                  <c:v>23872</c:v>
                </c:pt>
                <c:pt idx="87">
                  <c:v>24489</c:v>
                </c:pt>
                <c:pt idx="88">
                  <c:v>25118</c:v>
                </c:pt>
                <c:pt idx="89">
                  <c:v>25760</c:v>
                </c:pt>
                <c:pt idx="90">
                  <c:v>26414</c:v>
                </c:pt>
                <c:pt idx="91">
                  <c:v>27082</c:v>
                </c:pt>
                <c:pt idx="92">
                  <c:v>27763</c:v>
                </c:pt>
                <c:pt idx="93">
                  <c:v>28456</c:v>
                </c:pt>
                <c:pt idx="94">
                  <c:v>29162</c:v>
                </c:pt>
                <c:pt idx="95">
                  <c:v>29881</c:v>
                </c:pt>
                <c:pt idx="96">
                  <c:v>30614</c:v>
                </c:pt>
                <c:pt idx="97">
                  <c:v>31359</c:v>
                </c:pt>
                <c:pt idx="98">
                  <c:v>32116</c:v>
                </c:pt>
                <c:pt idx="99">
                  <c:v>32887</c:v>
                </c:pt>
                <c:pt idx="100">
                  <c:v>33670</c:v>
                </c:pt>
                <c:pt idx="101">
                  <c:v>34466</c:v>
                </c:pt>
                <c:pt idx="102">
                  <c:v>35274</c:v>
                </c:pt>
                <c:pt idx="103">
                  <c:v>36094</c:v>
                </c:pt>
                <c:pt idx="104">
                  <c:v>36927</c:v>
                </c:pt>
                <c:pt idx="105">
                  <c:v>37771</c:v>
                </c:pt>
                <c:pt idx="106">
                  <c:v>38627</c:v>
                </c:pt>
                <c:pt idx="107">
                  <c:v>39494</c:v>
                </c:pt>
                <c:pt idx="108">
                  <c:v>40373</c:v>
                </c:pt>
                <c:pt idx="109">
                  <c:v>41262</c:v>
                </c:pt>
                <c:pt idx="110">
                  <c:v>42162</c:v>
                </c:pt>
                <c:pt idx="111">
                  <c:v>43071</c:v>
                </c:pt>
                <c:pt idx="112">
                  <c:v>43991</c:v>
                </c:pt>
                <c:pt idx="113">
                  <c:v>44920</c:v>
                </c:pt>
                <c:pt idx="114">
                  <c:v>45857</c:v>
                </c:pt>
                <c:pt idx="115">
                  <c:v>46803</c:v>
                </c:pt>
                <c:pt idx="116">
                  <c:v>47757</c:v>
                </c:pt>
                <c:pt idx="117">
                  <c:v>48718</c:v>
                </c:pt>
                <c:pt idx="118">
                  <c:v>49686</c:v>
                </c:pt>
                <c:pt idx="119">
                  <c:v>50660</c:v>
                </c:pt>
                <c:pt idx="120">
                  <c:v>51640</c:v>
                </c:pt>
                <c:pt idx="121">
                  <c:v>52624</c:v>
                </c:pt>
                <c:pt idx="122">
                  <c:v>53613</c:v>
                </c:pt>
                <c:pt idx="123">
                  <c:v>54605</c:v>
                </c:pt>
                <c:pt idx="124">
                  <c:v>55599</c:v>
                </c:pt>
                <c:pt idx="125">
                  <c:v>56595</c:v>
                </c:pt>
                <c:pt idx="126">
                  <c:v>57593</c:v>
                </c:pt>
                <c:pt idx="127">
                  <c:v>58590</c:v>
                </c:pt>
                <c:pt idx="128">
                  <c:v>59587</c:v>
                </c:pt>
                <c:pt idx="129">
                  <c:v>60582</c:v>
                </c:pt>
                <c:pt idx="130">
                  <c:v>61574</c:v>
                </c:pt>
                <c:pt idx="131">
                  <c:v>62563</c:v>
                </c:pt>
                <c:pt idx="132">
                  <c:v>63547</c:v>
                </c:pt>
                <c:pt idx="133">
                  <c:v>64526</c:v>
                </c:pt>
                <c:pt idx="134">
                  <c:v>65498</c:v>
                </c:pt>
                <c:pt idx="135">
                  <c:v>66463</c:v>
                </c:pt>
                <c:pt idx="136">
                  <c:v>67418</c:v>
                </c:pt>
                <c:pt idx="137">
                  <c:v>68364</c:v>
                </c:pt>
                <c:pt idx="138">
                  <c:v>69299</c:v>
                </c:pt>
                <c:pt idx="139">
                  <c:v>70222</c:v>
                </c:pt>
                <c:pt idx="140">
                  <c:v>71132</c:v>
                </c:pt>
                <c:pt idx="141">
                  <c:v>72028</c:v>
                </c:pt>
                <c:pt idx="142">
                  <c:v>72908</c:v>
                </c:pt>
                <c:pt idx="143">
                  <c:v>73772</c:v>
                </c:pt>
                <c:pt idx="144">
                  <c:v>74618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1-49EA-A39F-272BB70B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143776"/>
        <c:axId val="1012494096"/>
      </c:lineChart>
      <c:scatterChart>
        <c:scatterStyle val="lineMarker"/>
        <c:varyColors val="0"/>
        <c:ser>
          <c:idx val="3"/>
          <c:order val="3"/>
          <c:tx>
            <c:strRef>
              <c:f>SimPrev90!$E$1</c:f>
              <c:strCache>
                <c:ptCount val="1"/>
                <c:pt idx="0">
                  <c:v>Totales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SimPrev90!$A$2:$A$146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xVal>
          <c:yVal>
            <c:numRef>
              <c:f>SimPrev90!$E$2:$E$146</c:f>
              <c:numCache>
                <c:formatCode>General</c:formatCode>
                <c:ptCount val="14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27</c:v>
                </c:pt>
                <c:pt idx="4">
                  <c:v>36</c:v>
                </c:pt>
                <c:pt idx="5">
                  <c:v>43</c:v>
                </c:pt>
                <c:pt idx="6">
                  <c:v>55</c:v>
                </c:pt>
                <c:pt idx="7">
                  <c:v>69</c:v>
                </c:pt>
                <c:pt idx="8">
                  <c:v>86</c:v>
                </c:pt>
                <c:pt idx="9">
                  <c:v>109</c:v>
                </c:pt>
                <c:pt idx="10">
                  <c:v>137</c:v>
                </c:pt>
                <c:pt idx="11">
                  <c:v>200</c:v>
                </c:pt>
                <c:pt idx="12">
                  <c:v>245</c:v>
                </c:pt>
                <c:pt idx="13">
                  <c:v>313</c:v>
                </c:pt>
                <c:pt idx="14">
                  <c:v>345</c:v>
                </c:pt>
                <c:pt idx="15">
                  <c:v>443</c:v>
                </c:pt>
                <c:pt idx="16">
                  <c:v>558</c:v>
                </c:pt>
                <c:pt idx="17">
                  <c:v>674</c:v>
                </c:pt>
                <c:pt idx="18">
                  <c:v>786</c:v>
                </c:pt>
                <c:pt idx="19">
                  <c:v>901</c:v>
                </c:pt>
                <c:pt idx="20">
                  <c:v>989</c:v>
                </c:pt>
                <c:pt idx="21">
                  <c:v>1075</c:v>
                </c:pt>
                <c:pt idx="22">
                  <c:v>1181</c:v>
                </c:pt>
                <c:pt idx="23">
                  <c:v>1317</c:v>
                </c:pt>
                <c:pt idx="24">
                  <c:v>1475</c:v>
                </c:pt>
                <c:pt idx="25">
                  <c:v>1673</c:v>
                </c:pt>
                <c:pt idx="26">
                  <c:v>1801</c:v>
                </c:pt>
                <c:pt idx="27">
                  <c:v>1988</c:v>
                </c:pt>
                <c:pt idx="28">
                  <c:v>2100</c:v>
                </c:pt>
                <c:pt idx="29">
                  <c:v>2249</c:v>
                </c:pt>
                <c:pt idx="30">
                  <c:v>2528</c:v>
                </c:pt>
                <c:pt idx="31">
                  <c:v>2752</c:v>
                </c:pt>
                <c:pt idx="32">
                  <c:v>2974</c:v>
                </c:pt>
                <c:pt idx="33">
                  <c:v>3234</c:v>
                </c:pt>
                <c:pt idx="34">
                  <c:v>3400</c:v>
                </c:pt>
                <c:pt idx="35">
                  <c:v>3472</c:v>
                </c:pt>
                <c:pt idx="36">
                  <c:v>3574</c:v>
                </c:pt>
                <c:pt idx="37">
                  <c:v>3751</c:v>
                </c:pt>
                <c:pt idx="38">
                  <c:v>4016</c:v>
                </c:pt>
                <c:pt idx="39">
                  <c:v>4210</c:v>
                </c:pt>
                <c:pt idx="40">
                  <c:v>4273</c:v>
                </c:pt>
                <c:pt idx="41">
                  <c:v>4467</c:v>
                </c:pt>
                <c:pt idx="42">
                  <c:v>4658</c:v>
                </c:pt>
                <c:pt idx="43">
                  <c:v>4821</c:v>
                </c:pt>
                <c:pt idx="44">
                  <c:v>4992</c:v>
                </c:pt>
                <c:pt idx="45">
                  <c:v>5166</c:v>
                </c:pt>
                <c:pt idx="46">
                  <c:v>5338</c:v>
                </c:pt>
                <c:pt idx="47">
                  <c:v>5538</c:v>
                </c:pt>
                <c:pt idx="48">
                  <c:v>5779</c:v>
                </c:pt>
                <c:pt idx="49">
                  <c:v>6021</c:v>
                </c:pt>
                <c:pt idx="50">
                  <c:v>6200</c:v>
                </c:pt>
                <c:pt idx="51">
                  <c:v>6378</c:v>
                </c:pt>
                <c:pt idx="52">
                  <c:v>6532</c:v>
                </c:pt>
                <c:pt idx="53">
                  <c:v>6720</c:v>
                </c:pt>
                <c:pt idx="54">
                  <c:v>7090</c:v>
                </c:pt>
                <c:pt idx="55">
                  <c:v>7197</c:v>
                </c:pt>
                <c:pt idx="56">
                  <c:v>7387</c:v>
                </c:pt>
                <c:pt idx="57">
                  <c:v>7523</c:v>
                </c:pt>
                <c:pt idx="58">
                  <c:v>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91-49EA-A39F-272BB70B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43776"/>
        <c:axId val="1012494096"/>
      </c:scatterChart>
      <c:dateAx>
        <c:axId val="1423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Tiempo transcurrido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12494096"/>
        <c:crosses val="autoZero"/>
        <c:auto val="1"/>
        <c:lblOffset val="100"/>
        <c:baseTimeUnit val="days"/>
        <c:majorUnit val="1"/>
        <c:majorTimeUnit val="months"/>
      </c:dateAx>
      <c:valAx>
        <c:axId val="10124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Casos acumulados</a:t>
                </a:r>
              </a:p>
            </c:rich>
          </c:tx>
          <c:layout>
            <c:manualLayout>
              <c:xMode val="edge"/>
              <c:yMode val="edge"/>
              <c:x val="2.1917649738646718E-2"/>
              <c:y val="0.34644919168591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23143776"/>
        <c:crosses val="autoZero"/>
        <c:crossBetween val="between"/>
        <c:majorUnit val="2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960-BFF6-1E1FD74E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819695"/>
        <c:axId val="1100471903"/>
      </c:lineChart>
      <c:catAx>
        <c:axId val="8538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0471903"/>
        <c:crosses val="autoZero"/>
        <c:auto val="1"/>
        <c:lblAlgn val="ctr"/>
        <c:lblOffset val="100"/>
        <c:noMultiLvlLbl val="0"/>
      </c:catAx>
      <c:valAx>
        <c:axId val="11004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538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F-4207-9A33-D2D6A203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819695"/>
        <c:axId val="1100471903"/>
      </c:lineChart>
      <c:catAx>
        <c:axId val="8538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0471903"/>
        <c:crosses val="autoZero"/>
        <c:auto val="1"/>
        <c:lblAlgn val="ctr"/>
        <c:lblOffset val="100"/>
        <c:noMultiLvlLbl val="0"/>
      </c:catAx>
      <c:valAx>
        <c:axId val="11004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538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ABB-9859-172365A6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819695"/>
        <c:axId val="1100471903"/>
      </c:lineChart>
      <c:catAx>
        <c:axId val="8538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0471903"/>
        <c:crosses val="autoZero"/>
        <c:auto val="1"/>
        <c:lblAlgn val="ctr"/>
        <c:lblOffset val="100"/>
        <c:noMultiLvlLbl val="0"/>
      </c:catAx>
      <c:valAx>
        <c:axId val="11004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538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Previsión a 90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reportados simulados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Hoja4!$A$13:$A$157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cat>
          <c:val>
            <c:numRef>
              <c:f>Hoja4!$I$13:$I$157</c:f>
              <c:numCache>
                <c:formatCode>0</c:formatCode>
                <c:ptCount val="145"/>
                <c:pt idx="0">
                  <c:v>0</c:v>
                </c:pt>
                <c:pt idx="1">
                  <c:v>1.0809673058049412</c:v>
                </c:pt>
                <c:pt idx="2">
                  <c:v>14.20196877870381</c:v>
                </c:pt>
                <c:pt idx="3">
                  <c:v>32.569166893868797</c:v>
                </c:pt>
                <c:pt idx="4">
                  <c:v>54.440253088452053</c:v>
                </c:pt>
                <c:pt idx="5">
                  <c:v>79.50648209439963</c:v>
                </c:pt>
                <c:pt idx="6">
                  <c:v>107.87755202358548</c:v>
                </c:pt>
                <c:pt idx="7">
                  <c:v>139.79017094371102</c:v>
                </c:pt>
                <c:pt idx="8">
                  <c:v>175.52140463641231</c:v>
                </c:pt>
                <c:pt idx="9">
                  <c:v>215.36084990885166</c:v>
                </c:pt>
                <c:pt idx="10">
                  <c:v>259.59985414314161</c:v>
                </c:pt>
                <c:pt idx="11">
                  <c:v>308.52563479905035</c:v>
                </c:pt>
                <c:pt idx="12">
                  <c:v>362.41673456828374</c:v>
                </c:pt>
                <c:pt idx="13">
                  <c:v>421.53877975683088</c:v>
                </c:pt>
                <c:pt idx="14">
                  <c:v>486.14027224386081</c:v>
                </c:pt>
                <c:pt idx="15">
                  <c:v>556.44838154660488</c:v>
                </c:pt>
                <c:pt idx="16">
                  <c:v>632.66477960763086</c:v>
                </c:pt>
                <c:pt idx="17">
                  <c:v>714.96158666443307</c:v>
                </c:pt>
                <c:pt idx="18">
                  <c:v>803.47750527621372</c:v>
                </c:pt>
                <c:pt idx="19">
                  <c:v>898.31422150315302</c:v>
                </c:pt>
                <c:pt idx="20">
                  <c:v>999.53315055074529</c:v>
                </c:pt>
                <c:pt idx="21">
                  <c:v>1107.1525999498861</c:v>
                </c:pt>
                <c:pt idx="22">
                  <c:v>1221.1454169543729</c:v>
                </c:pt>
                <c:pt idx="23">
                  <c:v>1341.4371785552323</c:v>
                </c:pt>
                <c:pt idx="24">
                  <c:v>1467.9049725784894</c:v>
                </c:pt>
                <c:pt idx="25">
                  <c:v>1600.3768070228907</c:v>
                </c:pt>
                <c:pt idx="26">
                  <c:v>1738.6316724172186</c:v>
                </c:pt>
                <c:pt idx="27">
                  <c:v>1882.4002688753089</c:v>
                </c:pt>
                <c:pt idx="28">
                  <c:v>2031.3663960639694</c:v>
                </c:pt>
                <c:pt idx="29">
                  <c:v>2185.1689908467201</c:v>
                </c:pt>
                <c:pt idx="30">
                  <c:v>2343.4047842925893</c:v>
                </c:pt>
                <c:pt idx="31">
                  <c:v>2505.6315373954108</c:v>
                </c:pt>
                <c:pt idx="32">
                  <c:v>2671.3718035580941</c:v>
                </c:pt>
                <c:pt idx="33">
                  <c:v>2840.1171559424674</c:v>
                </c:pt>
                <c:pt idx="34">
                  <c:v>3011.3328094056033</c:v>
                </c:pt>
                <c:pt idx="35">
                  <c:v>3184.4625601214266</c:v>
                </c:pt>
                <c:pt idx="36">
                  <c:v>3358.9339612473373</c:v>
                </c:pt>
                <c:pt idx="37">
                  <c:v>3534.1636502052397</c:v>
                </c:pt>
                <c:pt idx="38">
                  <c:v>3709.5627423108581</c:v>
                </c:pt>
                <c:pt idx="39">
                  <c:v>3884.5422065537291</c:v>
                </c:pt>
                <c:pt idx="40">
                  <c:v>4058.5181421993516</c:v>
                </c:pt>
                <c:pt idx="41">
                  <c:v>4230.91687940475</c:v>
                </c:pt>
                <c:pt idx="42">
                  <c:v>4401.1798330200681</c:v>
                </c:pt>
                <c:pt idx="43">
                  <c:v>4568.7680459718576</c:v>
                </c:pt>
                <c:pt idx="44">
                  <c:v>4733.1663668464334</c:v>
                </c:pt>
                <c:pt idx="45">
                  <c:v>4893.8872152590848</c:v>
                </c:pt>
                <c:pt idx="46">
                  <c:v>5050.4738980476195</c:v>
                </c:pt>
                <c:pt idx="47">
                  <c:v>5202.5034490115104</c:v>
                </c:pt>
                <c:pt idx="48">
                  <c:v>5349.5889745868271</c:v>
                </c:pt>
                <c:pt idx="49">
                  <c:v>5491.3814972763948</c:v>
                </c:pt>
                <c:pt idx="50">
                  <c:v>5627.5712976415889</c:v>
                </c:pt>
                <c:pt idx="51">
                  <c:v>5757.8887640316898</c:v>
                </c:pt>
                <c:pt idx="52">
                  <c:v>5882.1047668337878</c:v>
                </c:pt>
                <c:pt idx="53">
                  <c:v>6000.0305807576842</c:v>
                </c:pt>
                <c:pt idx="54">
                  <c:v>6111.5173844450119</c:v>
                </c:pt>
                <c:pt idx="55">
                  <c:v>6216.4553714604199</c:v>
                </c:pt>
                <c:pt idx="56">
                  <c:v>6314.7725104654046</c:v>
                </c:pt>
                <c:pt idx="57">
                  <c:v>6406.4329951000927</c:v>
                </c:pt>
                <c:pt idx="58">
                  <c:v>6491.4354258372532</c:v>
                </c:pt>
                <c:pt idx="59">
                  <c:v>6569.81076687936</c:v>
                </c:pt>
                <c:pt idx="60">
                  <c:v>6641.620121114408</c:v>
                </c:pt>
                <c:pt idx="61">
                  <c:v>6706.9523653135711</c:v>
                </c:pt>
                <c:pt idx="62">
                  <c:v>6765.9216862377907</c:v>
                </c:pt>
                <c:pt idx="63">
                  <c:v>6818.6650562211507</c:v>
                </c:pt>
                <c:pt idx="64">
                  <c:v>6865.3396842194643</c:v>
                </c:pt>
                <c:pt idx="65">
                  <c:v>6906.1204753556476</c:v>
                </c:pt>
                <c:pt idx="66">
                  <c:v>6941.1975287590831</c:v>
                </c:pt>
                <c:pt idx="67">
                  <c:v>6970.7737000790794</c:v>
                </c:pt>
                <c:pt idx="68">
                  <c:v>6995.0622515406358</c:v>
                </c:pt>
                <c:pt idx="69">
                  <c:v>7014.2846088836241</c:v>
                </c:pt>
                <c:pt idx="70">
                  <c:v>7028.6682410546209</c:v>
                </c:pt>
                <c:pt idx="71">
                  <c:v>7038.4446751646065</c:v>
                </c:pt>
                <c:pt idx="72">
                  <c:v>7043.8476560361369</c:v>
                </c:pt>
                <c:pt idx="73">
                  <c:v>7045.1114566811166</c:v>
                </c:pt>
                <c:pt idx="74">
                  <c:v>7042.4693433059547</c:v>
                </c:pt>
                <c:pt idx="75">
                  <c:v>7036.1521959567717</c:v>
                </c:pt>
                <c:pt idx="76">
                  <c:v>7026.3872837070094</c:v>
                </c:pt>
                <c:pt idx="77">
                  <c:v>7013.3971913595306</c:v>
                </c:pt>
                <c:pt idx="78">
                  <c:v>6997.3988929845691</c:v>
                </c:pt>
                <c:pt idx="79">
                  <c:v>6978.6029662375631</c:v>
                </c:pt>
                <c:pt idx="80">
                  <c:v>6957.2129402861583</c:v>
                </c:pt>
                <c:pt idx="81">
                  <c:v>6933.42476930879</c:v>
                </c:pt>
                <c:pt idx="82">
                  <c:v>6907.4264228906777</c:v>
                </c:pt>
                <c:pt idx="83">
                  <c:v>6879.3975842170858</c:v>
                </c:pt>
                <c:pt idx="84">
                  <c:v>6849.5094467272866</c:v>
                </c:pt>
                <c:pt idx="85">
                  <c:v>6817.9245998240231</c:v>
                </c:pt>
                <c:pt idx="86">
                  <c:v>6784.7969943105682</c:v>
                </c:pt>
                <c:pt idx="87">
                  <c:v>6750.2719784292285</c:v>
                </c:pt>
                <c:pt idx="88">
                  <c:v>6714.486395680563</c:v>
                </c:pt>
                <c:pt idx="89">
                  <c:v>6677.5687359921458</c:v>
                </c:pt>
                <c:pt idx="90">
                  <c:v>6639.6393322610156</c:v>
                </c:pt>
                <c:pt idx="91">
                  <c:v>6600.8105947983149</c:v>
                </c:pt>
                <c:pt idx="92">
                  <c:v>6561.1872767428231</c:v>
                </c:pt>
                <c:pt idx="93">
                  <c:v>6520.8667640687063</c:v>
                </c:pt>
                <c:pt idx="94">
                  <c:v>6479.939384379989</c:v>
                </c:pt>
                <c:pt idx="95">
                  <c:v>6438.4887292499016</c:v>
                </c:pt>
                <c:pt idx="96">
                  <c:v>6396.5919854188205</c:v>
                </c:pt>
                <c:pt idx="97">
                  <c:v>6354.3202707029277</c:v>
                </c:pt>
                <c:pt idx="98">
                  <c:v>6311.7389709813506</c:v>
                </c:pt>
                <c:pt idx="99">
                  <c:v>6268.9080751180409</c:v>
                </c:pt>
                <c:pt idx="100">
                  <c:v>6225.8825051327622</c:v>
                </c:pt>
                <c:pt idx="101">
                  <c:v>6182.7124393611466</c:v>
                </c:pt>
                <c:pt idx="102">
                  <c:v>6139.4436267355286</c:v>
                </c:pt>
                <c:pt idx="103">
                  <c:v>6096.1176906756655</c:v>
                </c:pt>
                <c:pt idx="104">
                  <c:v>6052.7724214016371</c:v>
                </c:pt>
                <c:pt idx="105">
                  <c:v>6009.4420557708745</c:v>
                </c:pt>
                <c:pt idx="106">
                  <c:v>5966.157543998499</c:v>
                </c:pt>
                <c:pt idx="107">
                  <c:v>5922.9468028464162</c:v>
                </c:pt>
                <c:pt idx="108">
                  <c:v>5879.8349550636176</c:v>
                </c:pt>
                <c:pt idx="109">
                  <c:v>5836.8445550298147</c:v>
                </c:pt>
                <c:pt idx="110">
                  <c:v>5793.99580069883</c:v>
                </c:pt>
                <c:pt idx="111">
                  <c:v>5751.3067320592227</c:v>
                </c:pt>
                <c:pt idx="112">
                  <c:v>5708.7934164295111</c:v>
                </c:pt>
                <c:pt idx="113">
                  <c:v>5666.4701209861059</c:v>
                </c:pt>
                <c:pt idx="114">
                  <c:v>5624.3494729857503</c:v>
                </c:pt>
                <c:pt idx="115">
                  <c:v>5582.4426081927513</c:v>
                </c:pt>
                <c:pt idx="116">
                  <c:v>5540.7593080564748</c:v>
                </c:pt>
                <c:pt idx="117">
                  <c:v>5499.3081262081096</c:v>
                </c:pt>
                <c:pt idx="118">
                  <c:v>5458.0965048592652</c:v>
                </c:pt>
                <c:pt idx="119">
                  <c:v>5417.1308816899582</c:v>
                </c:pt>
                <c:pt idx="120">
                  <c:v>5376.4167878113367</c:v>
                </c:pt>
                <c:pt idx="121">
                  <c:v>5335.9589373803219</c:v>
                </c:pt>
                <c:pt idx="122">
                  <c:v>5295.7613094302751</c:v>
                </c:pt>
                <c:pt idx="123">
                  <c:v>5255.8272224648135</c:v>
                </c:pt>
                <c:pt idx="124">
                  <c:v>5216.1594023418866</c:v>
                </c:pt>
                <c:pt idx="125">
                  <c:v>5176.7600439528696</c:v>
                </c:pt>
                <c:pt idx="126">
                  <c:v>5137.6308671774823</c:v>
                </c:pt>
                <c:pt idx="127">
                  <c:v>5098.7731675702817</c:v>
                </c:pt>
                <c:pt idx="128">
                  <c:v>5060.1878622088234</c:v>
                </c:pt>
                <c:pt idx="129">
                  <c:v>5021.8755311077475</c:v>
                </c:pt>
                <c:pt idx="130">
                  <c:v>4983.836454577332</c:v>
                </c:pt>
                <c:pt idx="131">
                  <c:v>4946.0706468797644</c:v>
                </c:pt>
                <c:pt idx="132">
                  <c:v>4908.5778865117245</c:v>
                </c:pt>
                <c:pt idx="133">
                  <c:v>4871.3577434180279</c:v>
                </c:pt>
                <c:pt idx="134">
                  <c:v>4834.4096034181694</c:v>
                </c:pt>
                <c:pt idx="135">
                  <c:v>4797.7326901057313</c:v>
                </c:pt>
                <c:pt idx="136">
                  <c:v>4761.3260844598799</c:v>
                </c:pt>
                <c:pt idx="137">
                  <c:v>4725.1887423885319</c:v>
                </c:pt>
                <c:pt idx="138">
                  <c:v>4689.3195104043434</c:v>
                </c:pt>
                <c:pt idx="139">
                  <c:v>4653.717139617379</c:v>
                </c:pt>
                <c:pt idx="140">
                  <c:v>4618.3802982121915</c:v>
                </c:pt>
                <c:pt idx="141">
                  <c:v>4583.3075825620353</c:v>
                </c:pt>
                <c:pt idx="142">
                  <c:v>4548.4975271190369</c:v>
                </c:pt>
                <c:pt idx="143">
                  <c:v>4513.9486132062721</c:v>
                </c:pt>
                <c:pt idx="144">
                  <c:v>4479.6592768258652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B-4D0D-BB22-81D6A43B9E49}"/>
            </c:ext>
          </c:extLst>
        </c:ser>
        <c:ser>
          <c:idx val="1"/>
          <c:order val="2"/>
          <c:tx>
            <c:v>Simulados Expuestos + Infectados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Hoja4!$A$13:$A$157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cat>
          <c:val>
            <c:numRef>
              <c:f>Hoja4!$X$13:$X$157</c:f>
              <c:numCache>
                <c:formatCode>0</c:formatCode>
                <c:ptCount val="145"/>
                <c:pt idx="0">
                  <c:v>217.58179663251104</c:v>
                </c:pt>
                <c:pt idx="1">
                  <c:v>219.53614519270999</c:v>
                </c:pt>
                <c:pt idx="2">
                  <c:v>242.25561448970012</c:v>
                </c:pt>
                <c:pt idx="3">
                  <c:v>272.83302244990921</c:v>
                </c:pt>
                <c:pt idx="4">
                  <c:v>307.81882079502657</c:v>
                </c:pt>
                <c:pt idx="5">
                  <c:v>346.30459298530843</c:v>
                </c:pt>
                <c:pt idx="6">
                  <c:v>388.06068778694498</c:v>
                </c:pt>
                <c:pt idx="7">
                  <c:v>433.02401971875827</c:v>
                </c:pt>
                <c:pt idx="8">
                  <c:v>481.15326068988588</c:v>
                </c:pt>
                <c:pt idx="9">
                  <c:v>532.38599594246466</c:v>
                </c:pt>
                <c:pt idx="10">
                  <c:v>586.62495096726275</c:v>
                </c:pt>
                <c:pt idx="11">
                  <c:v>643.73297393171674</c:v>
                </c:pt>
                <c:pt idx="12">
                  <c:v>703.53105325545471</c:v>
                </c:pt>
                <c:pt idx="13">
                  <c:v>765.797759731935</c:v>
                </c:pt>
                <c:pt idx="14">
                  <c:v>830.26966901730646</c:v>
                </c:pt>
                <c:pt idx="15">
                  <c:v>896.64264650715427</c:v>
                </c:pt>
                <c:pt idx="16">
                  <c:v>964.57395875274176</c:v>
                </c:pt>
                <c:pt idx="17">
                  <c:v>1033.6851855670247</c:v>
                </c:pt>
                <c:pt idx="18">
                  <c:v>1103.5658955133451</c:v>
                </c:pt>
                <c:pt idx="19">
                  <c:v>1173.7780300498607</c:v>
                </c:pt>
                <c:pt idx="20">
                  <c:v>1243.8609233426573</c:v>
                </c:pt>
                <c:pt idx="21">
                  <c:v>1313.3368676536643</c:v>
                </c:pt>
                <c:pt idx="22">
                  <c:v>1381.7171192528322</c:v>
                </c:pt>
                <c:pt idx="23">
                  <c:v>1448.5082276240387</c:v>
                </c:pt>
                <c:pt idx="24">
                  <c:v>1513.2185617656382</c:v>
                </c:pt>
                <c:pt idx="25">
                  <c:v>1575.3649019190793</c:v>
                </c:pt>
                <c:pt idx="26">
                  <c:v>1634.4789632469669</c:v>
                </c:pt>
                <c:pt idx="27">
                  <c:v>1690.1137198467136</c:v>
                </c:pt>
                <c:pt idx="28">
                  <c:v>1741.8494029197598</c:v>
                </c:pt>
                <c:pt idx="29">
                  <c:v>1789.2990556903223</c:v>
                </c:pt>
                <c:pt idx="30">
                  <c:v>1832.1135394438018</c:v>
                </c:pt>
                <c:pt idx="31">
                  <c:v>1869.9858994027381</c:v>
                </c:pt>
                <c:pt idx="32">
                  <c:v>1902.6550155737782</c:v>
                </c:pt>
                <c:pt idx="33">
                  <c:v>1929.9084816270215</c:v>
                </c:pt>
                <c:pt idx="34">
                  <c:v>1951.5846737251418</c:v>
                </c:pt>
                <c:pt idx="35">
                  <c:v>1967.5739904135824</c:v>
                </c:pt>
                <c:pt idx="36">
                  <c:v>1977.819263640532</c:v>
                </c:pt>
                <c:pt idx="37">
                  <c:v>1982.3153591578625</c:v>
                </c:pt>
                <c:pt idx="38">
                  <c:v>1981.1080014766553</c:v>
                </c:pt>
                <c:pt idx="39">
                  <c:v>1974.2918737957575</c:v>
                </c:pt>
                <c:pt idx="40">
                  <c:v>1962.0080565495923</c:v>
                </c:pt>
                <c:pt idx="41">
                  <c:v>1944.4408791777087</c:v>
                </c:pt>
                <c:pt idx="42">
                  <c:v>1921.8142682368766</c:v>
                </c:pt>
                <c:pt idx="43">
                  <c:v>1894.3876809777526</c:v>
                </c:pt>
                <c:pt idx="44">
                  <c:v>1862.4517169967517</c:v>
                </c:pt>
                <c:pt idx="45">
                  <c:v>1826.3235016308104</c:v>
                </c:pt>
                <c:pt idx="46">
                  <c:v>1786.3419335371007</c:v>
                </c:pt>
                <c:pt idx="47">
                  <c:v>1742.8628855970762</c:v>
                </c:pt>
                <c:pt idx="48">
                  <c:v>1696.2544431552524</c:v>
                </c:pt>
                <c:pt idx="49">
                  <c:v>1646.8922569310125</c:v>
                </c:pt>
                <c:pt idx="50">
                  <c:v>1595.1550800299642</c:v>
                </c:pt>
                <c:pt idx="51">
                  <c:v>1541.4205496416448</c:v>
                </c:pt>
                <c:pt idx="52">
                  <c:v>1486.0612645518629</c:v>
                </c:pt>
                <c:pt idx="53">
                  <c:v>1429.4411998175156</c:v>
                </c:pt>
                <c:pt idx="54">
                  <c:v>1371.9124901258524</c:v>
                </c:pt>
                <c:pt idx="55">
                  <c:v>1313.8126037384029</c:v>
                </c:pt>
                <c:pt idx="56">
                  <c:v>1255.4619197199193</c:v>
                </c:pt>
                <c:pt idx="57">
                  <c:v>1197.1617125575833</c:v>
                </c:pt>
                <c:pt idx="58">
                  <c:v>1139.1925404316826</c:v>
                </c:pt>
                <c:pt idx="59">
                  <c:v>1081.8130264156052</c:v>
                </c:pt>
                <c:pt idx="60">
                  <c:v>1025.2590158342928</c:v>
                </c:pt>
                <c:pt idx="61">
                  <c:v>969.74308793675925</c:v>
                </c:pt>
                <c:pt idx="62">
                  <c:v>915.45439594980189</c:v>
                </c:pt>
                <c:pt idx="63">
                  <c:v>862.55880645957632</c:v>
                </c:pt>
                <c:pt idx="64">
                  <c:v>811.19930687510123</c:v>
                </c:pt>
                <c:pt idx="65">
                  <c:v>761.49664840398088</c:v>
                </c:pt>
                <c:pt idx="66">
                  <c:v>713.55019144186406</c:v>
                </c:pt>
                <c:pt idx="67">
                  <c:v>667.4389204589246</c:v>
                </c:pt>
                <c:pt idx="68">
                  <c:v>623.22259626755863</c:v>
                </c:pt>
                <c:pt idx="69">
                  <c:v>580.94301488076337</c:v>
                </c:pt>
                <c:pt idx="70">
                  <c:v>540.62534392516181</c:v>
                </c:pt>
                <c:pt idx="71">
                  <c:v>502.279509663525</c:v>
                </c:pt>
                <c:pt idx="72">
                  <c:v>465.90161002056823</c:v>
                </c:pt>
                <c:pt idx="73">
                  <c:v>431.47533151056541</c:v>
                </c:pt>
                <c:pt idx="74">
                  <c:v>398.97335056124723</c:v>
                </c:pt>
                <c:pt idx="75">
                  <c:v>368.35870234912545</c:v>
                </c:pt>
                <c:pt idx="76">
                  <c:v>339.58610284927431</c:v>
                </c:pt>
                <c:pt idx="77">
                  <c:v>312.60321230912808</c:v>
                </c:pt>
                <c:pt idx="78">
                  <c:v>287.35183074133045</c:v>
                </c:pt>
                <c:pt idx="79">
                  <c:v>263.76901826393441</c:v>
                </c:pt>
                <c:pt idx="80">
                  <c:v>241.78813517414551</c:v>
                </c:pt>
                <c:pt idx="81">
                  <c:v>221.33979850851372</c:v>
                </c:pt>
                <c:pt idx="82">
                  <c:v>202.35275350878553</c:v>
                </c:pt>
                <c:pt idx="83">
                  <c:v>184.75465987509298</c:v>
                </c:pt>
                <c:pt idx="84">
                  <c:v>168.4727939482872</c:v>
                </c:pt>
                <c:pt idx="85">
                  <c:v>153.43466902665855</c:v>
                </c:pt>
                <c:pt idx="86">
                  <c:v>139.56857689799733</c:v>
                </c:pt>
                <c:pt idx="87">
                  <c:v>126.80405436748383</c:v>
                </c:pt>
                <c:pt idx="88">
                  <c:v>115.07227909870177</c:v>
                </c:pt>
                <c:pt idx="89">
                  <c:v>104.30639947385608</c:v>
                </c:pt>
                <c:pt idx="90">
                  <c:v>94.441803435485653</c:v>
                </c:pt>
                <c:pt idx="91">
                  <c:v>85.41633141128014</c:v>
                </c:pt>
                <c:pt idx="92">
                  <c:v>77.170438461582634</c:v>
                </c:pt>
                <c:pt idx="93">
                  <c:v>69.647310740861641</c:v>
                </c:pt>
                <c:pt idx="94">
                  <c:v>62.79294124421348</c:v>
                </c:pt>
                <c:pt idx="95">
                  <c:v>56.556169631240024</c:v>
                </c:pt>
                <c:pt idx="96">
                  <c:v>50.888690694807124</c:v>
                </c:pt>
                <c:pt idx="97">
                  <c:v>45.745035782454821</c:v>
                </c:pt>
                <c:pt idx="98">
                  <c:v>41.082531193638097</c:v>
                </c:pt>
                <c:pt idx="99">
                  <c:v>36.861237275366371</c:v>
                </c:pt>
                <c:pt idx="100">
                  <c:v>33.043871629843323</c:v>
                </c:pt>
                <c:pt idx="101">
                  <c:v>29.5957195369147</c:v>
                </c:pt>
                <c:pt idx="102">
                  <c:v>26.484534386968654</c:v>
                </c:pt>
                <c:pt idx="103">
                  <c:v>23.680430620864218</c:v>
                </c:pt>
                <c:pt idx="104">
                  <c:v>21.155771386041057</c:v>
                </c:pt>
                <c:pt idx="105">
                  <c:v>18.885052844918537</c:v>
                </c:pt>
                <c:pt idx="106">
                  <c:v>16.844786815024765</c:v>
                </c:pt>
                <c:pt idx="107">
                  <c:v>15.013383181367793</c:v>
                </c:pt>
                <c:pt idx="108">
                  <c:v>13.371033301180148</c:v>
                </c:pt>
                <c:pt idx="109">
                  <c:v>11.899595419674563</c:v>
                </c:pt>
                <c:pt idx="110">
                  <c:v>10.58248293279334</c:v>
                </c:pt>
                <c:pt idx="111">
                  <c:v>9.4045561687468648</c:v>
                </c:pt>
                <c:pt idx="112">
                  <c:v>8.3520182137962564</c:v>
                </c:pt>
                <c:pt idx="113">
                  <c:v>7.4123151784225465</c:v>
                </c:pt>
                <c:pt idx="114">
                  <c:v>6.5740411867783717</c:v>
                </c:pt>
                <c:pt idx="115">
                  <c:v>5.8268482740755028</c:v>
                </c:pt>
                <c:pt idx="116">
                  <c:v>5.161361292199639</c:v>
                </c:pt>
                <c:pt idx="117">
                  <c:v>4.5690978522095573</c:v>
                </c:pt>
                <c:pt idx="118">
                  <c:v>4.0423932723154854</c:v>
                </c:pt>
                <c:pt idx="119">
                  <c:v>3.5743304503043105</c:v>
                </c:pt>
                <c:pt idx="120">
                  <c:v>3.1586745390858879</c:v>
                </c:pt>
                <c:pt idx="121">
                  <c:v>2.7898122720227772</c:v>
                </c:pt>
                <c:pt idx="122">
                  <c:v>2.4626957599812602</c:v>
                </c:pt>
                <c:pt idx="123">
                  <c:v>2.1727905636754583</c:v>
                </c:pt>
                <c:pt idx="124">
                  <c:v>1.9160278320087329</c:v>
                </c:pt>
                <c:pt idx="125">
                  <c:v>1.688760288958371</c:v>
                </c:pt>
                <c:pt idx="126">
                  <c:v>1.4877218473828935</c:v>
                </c:pt>
                <c:pt idx="127">
                  <c:v>1.3099906273084474</c:v>
                </c:pt>
                <c:pt idx="128">
                  <c:v>1.1529551581915189</c:v>
                </c:pt>
                <c:pt idx="129">
                  <c:v>1.0142835488442532</c:v>
                </c:pt>
                <c:pt idx="130">
                  <c:v>0.89189541469162514</c:v>
                </c:pt>
                <c:pt idx="131">
                  <c:v>0.78393635940906736</c:v>
                </c:pt>
                <c:pt idx="132">
                  <c:v>0.68875481642018732</c:v>
                </c:pt>
                <c:pt idx="133">
                  <c:v>0.60488106492024163</c:v>
                </c:pt>
                <c:pt idx="134">
                  <c:v>0.53100824477935982</c:v>
                </c:pt>
                <c:pt idx="135">
                  <c:v>0.46597520465686604</c:v>
                </c:pt>
                <c:pt idx="136">
                  <c:v>0.40875102774651639</c:v>
                </c:pt>
                <c:pt idx="137">
                  <c:v>0.3584210896255714</c:v>
                </c:pt>
                <c:pt idx="138">
                  <c:v>0.3141745125795023</c:v>
                </c:pt>
                <c:pt idx="139">
                  <c:v>0.27529289042419447</c:v>
                </c:pt>
                <c:pt idx="140">
                  <c:v>0.24114016717515271</c:v>
                </c:pt>
                <c:pt idx="141">
                  <c:v>0.2111535618629741</c:v>
                </c:pt>
                <c:pt idx="142">
                  <c:v>0.18483544032622776</c:v>
                </c:pt>
                <c:pt idx="143">
                  <c:v>0.16174604289996697</c:v>
                </c:pt>
                <c:pt idx="144">
                  <c:v>0.14149698454448373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B-4D0D-BB22-81D6A43B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234288"/>
        <c:axId val="521084608"/>
      </c:lineChar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Hoja4!$A$13:$A$71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Hoja4!$H$13:$H$71</c:f>
              <c:numCache>
                <c:formatCode>General</c:formatCode>
                <c:ptCount val="5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26</c:v>
                </c:pt>
                <c:pt idx="4">
                  <c:v>35</c:v>
                </c:pt>
                <c:pt idx="5">
                  <c:v>42</c:v>
                </c:pt>
                <c:pt idx="6">
                  <c:v>54</c:v>
                </c:pt>
                <c:pt idx="7">
                  <c:v>68</c:v>
                </c:pt>
                <c:pt idx="8">
                  <c:v>85</c:v>
                </c:pt>
                <c:pt idx="9">
                  <c:v>108</c:v>
                </c:pt>
                <c:pt idx="10">
                  <c:v>136</c:v>
                </c:pt>
                <c:pt idx="11">
                  <c:v>199</c:v>
                </c:pt>
                <c:pt idx="12">
                  <c:v>242</c:v>
                </c:pt>
                <c:pt idx="13">
                  <c:v>310</c:v>
                </c:pt>
                <c:pt idx="14">
                  <c:v>339</c:v>
                </c:pt>
                <c:pt idx="15">
                  <c:v>435</c:v>
                </c:pt>
                <c:pt idx="16">
                  <c:v>548</c:v>
                </c:pt>
                <c:pt idx="17">
                  <c:v>663</c:v>
                </c:pt>
                <c:pt idx="18">
                  <c:v>770</c:v>
                </c:pt>
                <c:pt idx="19">
                  <c:v>880</c:v>
                </c:pt>
                <c:pt idx="20">
                  <c:v>961</c:v>
                </c:pt>
                <c:pt idx="21">
                  <c:v>1039</c:v>
                </c:pt>
                <c:pt idx="22">
                  <c:v>1142</c:v>
                </c:pt>
                <c:pt idx="23">
                  <c:v>1276</c:v>
                </c:pt>
                <c:pt idx="24">
                  <c:v>1428</c:v>
                </c:pt>
                <c:pt idx="25">
                  <c:v>1619</c:v>
                </c:pt>
                <c:pt idx="26">
                  <c:v>1742</c:v>
                </c:pt>
                <c:pt idx="27">
                  <c:v>1921</c:v>
                </c:pt>
                <c:pt idx="28">
                  <c:v>2031</c:v>
                </c:pt>
                <c:pt idx="29">
                  <c:v>2174</c:v>
                </c:pt>
                <c:pt idx="30">
                  <c:v>2449</c:v>
                </c:pt>
                <c:pt idx="31">
                  <c:v>2670</c:v>
                </c:pt>
                <c:pt idx="32">
                  <c:v>2883</c:v>
                </c:pt>
                <c:pt idx="33">
                  <c:v>3132</c:v>
                </c:pt>
                <c:pt idx="34">
                  <c:v>3284</c:v>
                </c:pt>
                <c:pt idx="35">
                  <c:v>3317</c:v>
                </c:pt>
                <c:pt idx="36">
                  <c:v>3407</c:v>
                </c:pt>
                <c:pt idx="37">
                  <c:v>3573</c:v>
                </c:pt>
                <c:pt idx="38">
                  <c:v>3809</c:v>
                </c:pt>
                <c:pt idx="39">
                  <c:v>3972</c:v>
                </c:pt>
                <c:pt idx="40">
                  <c:v>4013</c:v>
                </c:pt>
                <c:pt idx="41">
                  <c:v>4176</c:v>
                </c:pt>
                <c:pt idx="42">
                  <c:v>4318</c:v>
                </c:pt>
                <c:pt idx="43">
                  <c:v>4449</c:v>
                </c:pt>
                <c:pt idx="44">
                  <c:v>4593</c:v>
                </c:pt>
                <c:pt idx="45">
                  <c:v>4749</c:v>
                </c:pt>
                <c:pt idx="46">
                  <c:v>4865</c:v>
                </c:pt>
                <c:pt idx="47">
                  <c:v>5041</c:v>
                </c:pt>
                <c:pt idx="48">
                  <c:v>5245</c:v>
                </c:pt>
                <c:pt idx="49">
                  <c:v>5399</c:v>
                </c:pt>
                <c:pt idx="50">
                  <c:v>5540</c:v>
                </c:pt>
                <c:pt idx="51">
                  <c:v>5673</c:v>
                </c:pt>
                <c:pt idx="52">
                  <c:v>5768</c:v>
                </c:pt>
                <c:pt idx="53">
                  <c:v>5906</c:v>
                </c:pt>
                <c:pt idx="54">
                  <c:v>6252</c:v>
                </c:pt>
                <c:pt idx="55">
                  <c:v>6356</c:v>
                </c:pt>
                <c:pt idx="56">
                  <c:v>6458</c:v>
                </c:pt>
                <c:pt idx="57">
                  <c:v>6490</c:v>
                </c:pt>
                <c:pt idx="58">
                  <c:v>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B-4D0D-BB22-81D6A43B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34288"/>
        <c:axId val="521084608"/>
      </c:scatterChart>
      <c:dateAx>
        <c:axId val="6342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Tiempo transcurrido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21084608"/>
        <c:crosses val="autoZero"/>
        <c:auto val="1"/>
        <c:lblOffset val="100"/>
        <c:baseTimeUnit val="days"/>
      </c:dateAx>
      <c:valAx>
        <c:axId val="521084608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Cantidad</a:t>
                </a:r>
                <a:r>
                  <a:rPr lang="es-PA" sz="3600" baseline="0"/>
                  <a:t> de casos activos</a:t>
                </a:r>
                <a:endParaRPr lang="es-PA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342342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Ajuste de datos al 6 de 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Hoja4!$A$13:$A$71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cat>
          <c:val>
            <c:numRef>
              <c:f>Hoja4!$I$13:$I$71</c:f>
              <c:numCache>
                <c:formatCode>0</c:formatCode>
                <c:ptCount val="59"/>
                <c:pt idx="0">
                  <c:v>0</c:v>
                </c:pt>
                <c:pt idx="1">
                  <c:v>1.0809673058049412</c:v>
                </c:pt>
                <c:pt idx="2">
                  <c:v>14.20196877870381</c:v>
                </c:pt>
                <c:pt idx="3">
                  <c:v>32.569166893868797</c:v>
                </c:pt>
                <c:pt idx="4">
                  <c:v>54.440253088452053</c:v>
                </c:pt>
                <c:pt idx="5">
                  <c:v>79.50648209439963</c:v>
                </c:pt>
                <c:pt idx="6">
                  <c:v>107.87755202358548</c:v>
                </c:pt>
                <c:pt idx="7">
                  <c:v>139.79017094371102</c:v>
                </c:pt>
                <c:pt idx="8">
                  <c:v>175.52140463641231</c:v>
                </c:pt>
                <c:pt idx="9">
                  <c:v>215.36084990885166</c:v>
                </c:pt>
                <c:pt idx="10">
                  <c:v>259.59985414314161</c:v>
                </c:pt>
                <c:pt idx="11">
                  <c:v>308.52563479905035</c:v>
                </c:pt>
                <c:pt idx="12">
                  <c:v>362.41673456828374</c:v>
                </c:pt>
                <c:pt idx="13">
                  <c:v>421.53877975683088</c:v>
                </c:pt>
                <c:pt idx="14">
                  <c:v>486.14027224386081</c:v>
                </c:pt>
                <c:pt idx="15">
                  <c:v>556.44838154660488</c:v>
                </c:pt>
                <c:pt idx="16">
                  <c:v>632.66477960763086</c:v>
                </c:pt>
                <c:pt idx="17">
                  <c:v>714.96158666443307</c:v>
                </c:pt>
                <c:pt idx="18">
                  <c:v>803.47750527621372</c:v>
                </c:pt>
                <c:pt idx="19">
                  <c:v>898.31422150315302</c:v>
                </c:pt>
                <c:pt idx="20">
                  <c:v>999.53315055074529</c:v>
                </c:pt>
                <c:pt idx="21">
                  <c:v>1107.1525999498861</c:v>
                </c:pt>
                <c:pt idx="22">
                  <c:v>1221.1454169543729</c:v>
                </c:pt>
                <c:pt idx="23">
                  <c:v>1341.4371785552323</c:v>
                </c:pt>
                <c:pt idx="24">
                  <c:v>1467.9049725784894</c:v>
                </c:pt>
                <c:pt idx="25">
                  <c:v>1600.3768070228907</c:v>
                </c:pt>
                <c:pt idx="26">
                  <c:v>1738.6316724172186</c:v>
                </c:pt>
                <c:pt idx="27">
                  <c:v>1882.4002688753089</c:v>
                </c:pt>
                <c:pt idx="28">
                  <c:v>2031.3663960639694</c:v>
                </c:pt>
                <c:pt idx="29">
                  <c:v>2185.1689908467201</c:v>
                </c:pt>
                <c:pt idx="30">
                  <c:v>2343.4047842925893</c:v>
                </c:pt>
                <c:pt idx="31">
                  <c:v>2505.6315373954108</c:v>
                </c:pt>
                <c:pt idx="32">
                  <c:v>2671.3718035580941</c:v>
                </c:pt>
                <c:pt idx="33">
                  <c:v>2840.1171559424674</c:v>
                </c:pt>
                <c:pt idx="34">
                  <c:v>3011.3328094056033</c:v>
                </c:pt>
                <c:pt idx="35">
                  <c:v>3184.4625601214266</c:v>
                </c:pt>
                <c:pt idx="36">
                  <c:v>3358.9339612473373</c:v>
                </c:pt>
                <c:pt idx="37">
                  <c:v>3534.1636502052397</c:v>
                </c:pt>
                <c:pt idx="38">
                  <c:v>3709.5627423108581</c:v>
                </c:pt>
                <c:pt idx="39">
                  <c:v>3884.5422065537291</c:v>
                </c:pt>
                <c:pt idx="40">
                  <c:v>4058.5181421993516</c:v>
                </c:pt>
                <c:pt idx="41">
                  <c:v>4230.91687940475</c:v>
                </c:pt>
                <c:pt idx="42">
                  <c:v>4401.1798330200681</c:v>
                </c:pt>
                <c:pt idx="43">
                  <c:v>4568.7680459718576</c:v>
                </c:pt>
                <c:pt idx="44">
                  <c:v>4733.1663668464334</c:v>
                </c:pt>
                <c:pt idx="45">
                  <c:v>4893.8872152590848</c:v>
                </c:pt>
                <c:pt idx="46">
                  <c:v>5050.4738980476195</c:v>
                </c:pt>
                <c:pt idx="47">
                  <c:v>5202.5034490115104</c:v>
                </c:pt>
                <c:pt idx="48">
                  <c:v>5349.5889745868271</c:v>
                </c:pt>
                <c:pt idx="49">
                  <c:v>5491.3814972763948</c:v>
                </c:pt>
                <c:pt idx="50">
                  <c:v>5627.5712976415889</c:v>
                </c:pt>
                <c:pt idx="51">
                  <c:v>5757.8887640316898</c:v>
                </c:pt>
                <c:pt idx="52">
                  <c:v>5882.1047668337878</c:v>
                </c:pt>
                <c:pt idx="53">
                  <c:v>6000.0305807576842</c:v>
                </c:pt>
                <c:pt idx="54">
                  <c:v>6111.5173844450119</c:v>
                </c:pt>
                <c:pt idx="55">
                  <c:v>6216.4553714604199</c:v>
                </c:pt>
                <c:pt idx="56">
                  <c:v>6314.7725104654046</c:v>
                </c:pt>
                <c:pt idx="57">
                  <c:v>6406.4329951000927</c:v>
                </c:pt>
                <c:pt idx="58">
                  <c:v>6491.4354258372532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E-4DCE-8C27-1FC9CC4DF819}"/>
            </c:ext>
          </c:extLst>
        </c:ser>
        <c:ser>
          <c:idx val="2"/>
          <c:order val="2"/>
          <c:tx>
            <c:v>Simulados Expuestos + Infectados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Hoja4!$A$13:$A$71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cat>
          <c:val>
            <c:numRef>
              <c:f>Hoja4!$X$13:$X$71</c:f>
              <c:numCache>
                <c:formatCode>0</c:formatCode>
                <c:ptCount val="59"/>
                <c:pt idx="0">
                  <c:v>217.58179663251104</c:v>
                </c:pt>
                <c:pt idx="1">
                  <c:v>219.53614519270999</c:v>
                </c:pt>
                <c:pt idx="2">
                  <c:v>242.25561448970012</c:v>
                </c:pt>
                <c:pt idx="3">
                  <c:v>272.83302244990921</c:v>
                </c:pt>
                <c:pt idx="4">
                  <c:v>307.81882079502657</c:v>
                </c:pt>
                <c:pt idx="5">
                  <c:v>346.30459298530843</c:v>
                </c:pt>
                <c:pt idx="6">
                  <c:v>388.06068778694498</c:v>
                </c:pt>
                <c:pt idx="7">
                  <c:v>433.02401971875827</c:v>
                </c:pt>
                <c:pt idx="8">
                  <c:v>481.15326068988588</c:v>
                </c:pt>
                <c:pt idx="9">
                  <c:v>532.38599594246466</c:v>
                </c:pt>
                <c:pt idx="10">
                  <c:v>586.62495096726275</c:v>
                </c:pt>
                <c:pt idx="11">
                  <c:v>643.73297393171674</c:v>
                </c:pt>
                <c:pt idx="12">
                  <c:v>703.53105325545471</c:v>
                </c:pt>
                <c:pt idx="13">
                  <c:v>765.797759731935</c:v>
                </c:pt>
                <c:pt idx="14">
                  <c:v>830.26966901730646</c:v>
                </c:pt>
                <c:pt idx="15">
                  <c:v>896.64264650715427</c:v>
                </c:pt>
                <c:pt idx="16">
                  <c:v>964.57395875274176</c:v>
                </c:pt>
                <c:pt idx="17">
                  <c:v>1033.6851855670247</c:v>
                </c:pt>
                <c:pt idx="18">
                  <c:v>1103.5658955133451</c:v>
                </c:pt>
                <c:pt idx="19">
                  <c:v>1173.7780300498607</c:v>
                </c:pt>
                <c:pt idx="20">
                  <c:v>1243.8609233426573</c:v>
                </c:pt>
                <c:pt idx="21">
                  <c:v>1313.3368676536643</c:v>
                </c:pt>
                <c:pt idx="22">
                  <c:v>1381.7171192528322</c:v>
                </c:pt>
                <c:pt idx="23">
                  <c:v>1448.5082276240387</c:v>
                </c:pt>
                <c:pt idx="24">
                  <c:v>1513.2185617656382</c:v>
                </c:pt>
                <c:pt idx="25">
                  <c:v>1575.3649019190793</c:v>
                </c:pt>
                <c:pt idx="26">
                  <c:v>1634.4789632469669</c:v>
                </c:pt>
                <c:pt idx="27">
                  <c:v>1690.1137198467136</c:v>
                </c:pt>
                <c:pt idx="28">
                  <c:v>1741.8494029197598</c:v>
                </c:pt>
                <c:pt idx="29">
                  <c:v>1789.2990556903223</c:v>
                </c:pt>
                <c:pt idx="30">
                  <c:v>1832.1135394438018</c:v>
                </c:pt>
                <c:pt idx="31">
                  <c:v>1869.9858994027381</c:v>
                </c:pt>
                <c:pt idx="32">
                  <c:v>1902.6550155737782</c:v>
                </c:pt>
                <c:pt idx="33">
                  <c:v>1929.9084816270215</c:v>
                </c:pt>
                <c:pt idx="34">
                  <c:v>1951.5846737251418</c:v>
                </c:pt>
                <c:pt idx="35">
                  <c:v>1967.5739904135824</c:v>
                </c:pt>
                <c:pt idx="36">
                  <c:v>1977.819263640532</c:v>
                </c:pt>
                <c:pt idx="37">
                  <c:v>1982.3153591578625</c:v>
                </c:pt>
                <c:pt idx="38">
                  <c:v>1981.1080014766553</c:v>
                </c:pt>
                <c:pt idx="39">
                  <c:v>1974.2918737957575</c:v>
                </c:pt>
                <c:pt idx="40">
                  <c:v>1962.0080565495923</c:v>
                </c:pt>
                <c:pt idx="41">
                  <c:v>1944.4408791777087</c:v>
                </c:pt>
                <c:pt idx="42">
                  <c:v>1921.8142682368766</c:v>
                </c:pt>
                <c:pt idx="43">
                  <c:v>1894.3876809777526</c:v>
                </c:pt>
                <c:pt idx="44">
                  <c:v>1862.4517169967517</c:v>
                </c:pt>
                <c:pt idx="45">
                  <c:v>1826.3235016308104</c:v>
                </c:pt>
                <c:pt idx="46">
                  <c:v>1786.3419335371007</c:v>
                </c:pt>
                <c:pt idx="47">
                  <c:v>1742.8628855970762</c:v>
                </c:pt>
                <c:pt idx="48">
                  <c:v>1696.2544431552524</c:v>
                </c:pt>
                <c:pt idx="49">
                  <c:v>1646.8922569310125</c:v>
                </c:pt>
                <c:pt idx="50">
                  <c:v>1595.1550800299642</c:v>
                </c:pt>
                <c:pt idx="51">
                  <c:v>1541.4205496416448</c:v>
                </c:pt>
                <c:pt idx="52">
                  <c:v>1486.0612645518629</c:v>
                </c:pt>
                <c:pt idx="53">
                  <c:v>1429.4411998175156</c:v>
                </c:pt>
                <c:pt idx="54">
                  <c:v>1371.9124901258524</c:v>
                </c:pt>
                <c:pt idx="55">
                  <c:v>1313.8126037384029</c:v>
                </c:pt>
                <c:pt idx="56">
                  <c:v>1255.4619197199193</c:v>
                </c:pt>
                <c:pt idx="57">
                  <c:v>1197.1617125575833</c:v>
                </c:pt>
                <c:pt idx="58">
                  <c:v>1139.1925404316826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E-4DCE-8C27-1FC9CC4D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646864"/>
        <c:axId val="1989094352"/>
      </c:line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>
              <a:softEdge rad="0"/>
            </a:effectLst>
          </c:spPr>
          <c:marker>
            <c:symbol val="circle"/>
            <c:size val="14"/>
            <c:spPr>
              <a:solidFill>
                <a:schemeClr val="accent2"/>
              </a:solidFill>
              <a:ln w="69850">
                <a:noFill/>
                <a:round/>
              </a:ln>
              <a:effectLst>
                <a:softEdge rad="0"/>
              </a:effectLst>
            </c:spPr>
          </c:marker>
          <c:xVal>
            <c:numRef>
              <c:f>Hoja4!$A$13:$A$71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Hoja4!$H$13:$H$71</c:f>
              <c:numCache>
                <c:formatCode>General</c:formatCode>
                <c:ptCount val="5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26</c:v>
                </c:pt>
                <c:pt idx="4">
                  <c:v>35</c:v>
                </c:pt>
                <c:pt idx="5">
                  <c:v>42</c:v>
                </c:pt>
                <c:pt idx="6">
                  <c:v>54</c:v>
                </c:pt>
                <c:pt idx="7">
                  <c:v>68</c:v>
                </c:pt>
                <c:pt idx="8">
                  <c:v>85</c:v>
                </c:pt>
                <c:pt idx="9">
                  <c:v>108</c:v>
                </c:pt>
                <c:pt idx="10">
                  <c:v>136</c:v>
                </c:pt>
                <c:pt idx="11">
                  <c:v>199</c:v>
                </c:pt>
                <c:pt idx="12">
                  <c:v>242</c:v>
                </c:pt>
                <c:pt idx="13">
                  <c:v>310</c:v>
                </c:pt>
                <c:pt idx="14">
                  <c:v>339</c:v>
                </c:pt>
                <c:pt idx="15">
                  <c:v>435</c:v>
                </c:pt>
                <c:pt idx="16">
                  <c:v>548</c:v>
                </c:pt>
                <c:pt idx="17">
                  <c:v>663</c:v>
                </c:pt>
                <c:pt idx="18">
                  <c:v>770</c:v>
                </c:pt>
                <c:pt idx="19">
                  <c:v>880</c:v>
                </c:pt>
                <c:pt idx="20">
                  <c:v>961</c:v>
                </c:pt>
                <c:pt idx="21">
                  <c:v>1039</c:v>
                </c:pt>
                <c:pt idx="22">
                  <c:v>1142</c:v>
                </c:pt>
                <c:pt idx="23">
                  <c:v>1276</c:v>
                </c:pt>
                <c:pt idx="24">
                  <c:v>1428</c:v>
                </c:pt>
                <c:pt idx="25">
                  <c:v>1619</c:v>
                </c:pt>
                <c:pt idx="26">
                  <c:v>1742</c:v>
                </c:pt>
                <c:pt idx="27">
                  <c:v>1921</c:v>
                </c:pt>
                <c:pt idx="28">
                  <c:v>2031</c:v>
                </c:pt>
                <c:pt idx="29">
                  <c:v>2174</c:v>
                </c:pt>
                <c:pt idx="30">
                  <c:v>2449</c:v>
                </c:pt>
                <c:pt idx="31">
                  <c:v>2670</c:v>
                </c:pt>
                <c:pt idx="32">
                  <c:v>2883</c:v>
                </c:pt>
                <c:pt idx="33">
                  <c:v>3132</c:v>
                </c:pt>
                <c:pt idx="34">
                  <c:v>3284</c:v>
                </c:pt>
                <c:pt idx="35">
                  <c:v>3317</c:v>
                </c:pt>
                <c:pt idx="36">
                  <c:v>3407</c:v>
                </c:pt>
                <c:pt idx="37">
                  <c:v>3573</c:v>
                </c:pt>
                <c:pt idx="38">
                  <c:v>3809</c:v>
                </c:pt>
                <c:pt idx="39">
                  <c:v>3972</c:v>
                </c:pt>
                <c:pt idx="40">
                  <c:v>4013</c:v>
                </c:pt>
                <c:pt idx="41">
                  <c:v>4176</c:v>
                </c:pt>
                <c:pt idx="42">
                  <c:v>4318</c:v>
                </c:pt>
                <c:pt idx="43">
                  <c:v>4449</c:v>
                </c:pt>
                <c:pt idx="44">
                  <c:v>4593</c:v>
                </c:pt>
                <c:pt idx="45">
                  <c:v>4749</c:v>
                </c:pt>
                <c:pt idx="46">
                  <c:v>4865</c:v>
                </c:pt>
                <c:pt idx="47">
                  <c:v>5041</c:v>
                </c:pt>
                <c:pt idx="48">
                  <c:v>5245</c:v>
                </c:pt>
                <c:pt idx="49">
                  <c:v>5399</c:v>
                </c:pt>
                <c:pt idx="50">
                  <c:v>5540</c:v>
                </c:pt>
                <c:pt idx="51">
                  <c:v>5673</c:v>
                </c:pt>
                <c:pt idx="52">
                  <c:v>5768</c:v>
                </c:pt>
                <c:pt idx="53">
                  <c:v>5906</c:v>
                </c:pt>
                <c:pt idx="54">
                  <c:v>6252</c:v>
                </c:pt>
                <c:pt idx="55">
                  <c:v>6356</c:v>
                </c:pt>
                <c:pt idx="56">
                  <c:v>6458</c:v>
                </c:pt>
                <c:pt idx="57">
                  <c:v>6490</c:v>
                </c:pt>
                <c:pt idx="58">
                  <c:v>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E-4DCE-8C27-1FC9CC4D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646864"/>
        <c:axId val="1989094352"/>
      </c:scatterChart>
      <c:dateAx>
        <c:axId val="16426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Tiempo transcurrido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89094352"/>
        <c:crosses val="autoZero"/>
        <c:auto val="1"/>
        <c:lblOffset val="100"/>
        <c:baseTimeUnit val="days"/>
        <c:majorUnit val="10"/>
        <c:majorTimeUnit val="days"/>
      </c:dateAx>
      <c:valAx>
        <c:axId val="1989094352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Cantidad de casos activos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26468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Variación del número</a:t>
            </a:r>
            <a:r>
              <a:rPr lang="es-PA" sz="4000" baseline="0"/>
              <a:t> básico de reproducción</a:t>
            </a:r>
            <a:endParaRPr lang="es-PA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1654294346137246"/>
          <c:y val="7.2288218501411344E-2"/>
          <c:w val="0.8605176713182755"/>
          <c:h val="0.78373724980754422"/>
        </c:manualLayout>
      </c:layout>
      <c:lineChart>
        <c:grouping val="standard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5"/>
            <c:spPr>
              <a:noFill/>
              <a:ln w="539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Hoja4!$A$14:$A$115</c:f>
              <c:numCache>
                <c:formatCode>m/d/yyyy</c:formatCode>
                <c:ptCount val="10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</c:numCache>
            </c:numRef>
          </c:cat>
          <c:val>
            <c:numRef>
              <c:f>Hoja4!$G$14:$G$115</c:f>
              <c:numCache>
                <c:formatCode>General</c:formatCode>
                <c:ptCount val="102"/>
                <c:pt idx="0">
                  <c:v>2.7490072903239224</c:v>
                </c:pt>
                <c:pt idx="1">
                  <c:v>2.6731251592529</c:v>
                </c:pt>
                <c:pt idx="2">
                  <c:v>2.5993376380565572</c:v>
                </c:pt>
                <c:pt idx="3">
                  <c:v>2.5275869082410654</c:v>
                </c:pt>
                <c:pt idx="4">
                  <c:v>2.4578167473034602</c:v>
                </c:pt>
                <c:pt idx="5">
                  <c:v>2.3899724846767647</c:v>
                </c:pt>
                <c:pt idx="6">
                  <c:v>2.3240009588911748</c:v>
                </c:pt>
                <c:pt idx="7">
                  <c:v>2.259850475917744</c:v>
                </c:pt>
                <c:pt idx="8">
                  <c:v>2.1974707686619306</c:v>
                </c:pt>
                <c:pt idx="9">
                  <c:v>2.1368129575752608</c:v>
                </c:pt>
                <c:pt idx="10">
                  <c:v>2.0778295123542483</c:v>
                </c:pt>
                <c:pt idx="11">
                  <c:v>2.0204742146965526</c:v>
                </c:pt>
                <c:pt idx="12">
                  <c:v>1.9647021220852017</c:v>
                </c:pt>
                <c:pt idx="13">
                  <c:v>1.910469532572491</c:v>
                </c:pt>
                <c:pt idx="14">
                  <c:v>1.8577339505359738</c:v>
                </c:pt>
                <c:pt idx="15">
                  <c:v>1.8064540533796993</c:v>
                </c:pt>
                <c:pt idx="16">
                  <c:v>1.7565896591546164</c:v>
                </c:pt>
                <c:pt idx="17">
                  <c:v>1.7081016950727652</c:v>
                </c:pt>
                <c:pt idx="18">
                  <c:v>1.6609521668905847</c:v>
                </c:pt>
                <c:pt idx="19">
                  <c:v>1.6151041291373494</c:v>
                </c:pt>
                <c:pt idx="20">
                  <c:v>1.570521656165403</c:v>
                </c:pt>
                <c:pt idx="21">
                  <c:v>1.5271698139995058</c:v>
                </c:pt>
                <c:pt idx="22">
                  <c:v>1.4850146329632401</c:v>
                </c:pt>
                <c:pt idx="23">
                  <c:v>1.4440230810610168</c:v>
                </c:pt>
                <c:pt idx="24">
                  <c:v>1.4041630380948364</c:v>
                </c:pt>
                <c:pt idx="25">
                  <c:v>1.3654032704955144</c:v>
                </c:pt>
                <c:pt idx="26">
                  <c:v>1.3277134068486505</c:v>
                </c:pt>
                <c:pt idx="27">
                  <c:v>1.2910639140961697</c:v>
                </c:pt>
                <c:pt idx="28">
                  <c:v>1.2554260743947809</c:v>
                </c:pt>
                <c:pt idx="29">
                  <c:v>1.2207719626132225</c:v>
                </c:pt>
                <c:pt idx="30">
                  <c:v>1.1870744244506624</c:v>
                </c:pt>
                <c:pt idx="31">
                  <c:v>1.1543070551591064</c:v>
                </c:pt>
                <c:pt idx="32">
                  <c:v>1.1224441788531405</c:v>
                </c:pt>
                <c:pt idx="33">
                  <c:v>1.0914608283907981</c:v>
                </c:pt>
                <c:pt idx="34">
                  <c:v>1.0613327258097829</c:v>
                </c:pt>
                <c:pt idx="35">
                  <c:v>1.0320362633037217</c:v>
                </c:pt>
                <c:pt idx="36">
                  <c:v>1.0035484847235372</c:v>
                </c:pt>
                <c:pt idx="37">
                  <c:v>0.97584706758944684</c:v>
                </c:pt>
                <c:pt idx="38">
                  <c:v>0.94891030559949607</c:v>
                </c:pt>
                <c:pt idx="39">
                  <c:v>0.92271709162091076</c:v>
                </c:pt>
                <c:pt idx="40">
                  <c:v>0.89724690115095385</c:v>
                </c:pt>
                <c:pt idx="41">
                  <c:v>0.87247977623431416</c:v>
                </c:pt>
                <c:pt idx="42">
                  <c:v>0.84839630982443515</c:v>
                </c:pt>
                <c:pt idx="43">
                  <c:v>0.8249776305765224</c:v>
                </c:pt>
                <c:pt idx="44">
                  <c:v>0.80220538806031849</c:v>
                </c:pt>
                <c:pt idx="45">
                  <c:v>0.78006173838105508</c:v>
                </c:pt>
                <c:pt idx="46">
                  <c:v>0.75852933019731894</c:v>
                </c:pt>
                <c:pt idx="47">
                  <c:v>0.73759129112487054</c:v>
                </c:pt>
                <c:pt idx="48">
                  <c:v>0.71723121451576588</c:v>
                </c:pt>
                <c:pt idx="49">
                  <c:v>0.69743314660242062</c:v>
                </c:pt>
                <c:pt idx="50">
                  <c:v>0.678181573996542</c:v>
                </c:pt>
                <c:pt idx="51">
                  <c:v>0.65946141153313353</c:v>
                </c:pt>
                <c:pt idx="52">
                  <c:v>0.64125799045004783</c:v>
                </c:pt>
                <c:pt idx="53">
                  <c:v>0.62355704689382419</c:v>
                </c:pt>
                <c:pt idx="54">
                  <c:v>0.60634471074280538</c:v>
                </c:pt>
                <c:pt idx="55">
                  <c:v>0.5896074947387745</c:v>
                </c:pt>
                <c:pt idx="56">
                  <c:v>0.57333228391859758</c:v>
                </c:pt>
                <c:pt idx="57">
                  <c:v>0.55750632533758793</c:v>
                </c:pt>
                <c:pt idx="58">
                  <c:v>0.54211721807654256</c:v>
                </c:pt>
                <c:pt idx="59">
                  <c:v>0.52715290352461741</c:v>
                </c:pt>
                <c:pt idx="60">
                  <c:v>0.51260165593043161</c:v>
                </c:pt>
                <c:pt idx="61">
                  <c:v>0.4984520732139911</c:v>
                </c:pt>
                <c:pt idx="62">
                  <c:v>0.48469306803223688</c:v>
                </c:pt>
                <c:pt idx="63">
                  <c:v>0.4713138590912142</c:v>
                </c:pt>
                <c:pt idx="64">
                  <c:v>0.45830396269805668</c:v>
                </c:pt>
                <c:pt idx="65">
                  <c:v>0.44565318454616415</c:v>
                </c:pt>
                <c:pt idx="66">
                  <c:v>0.4333516117271391</c:v>
                </c:pt>
                <c:pt idx="67">
                  <c:v>0.42138960496321998</c:v>
                </c:pt>
                <c:pt idx="68">
                  <c:v>0.4097577910541278</c:v>
                </c:pt>
                <c:pt idx="69">
                  <c:v>0.39844705553240489</c:v>
                </c:pt>
                <c:pt idx="70">
                  <c:v>0.38744853552149205</c:v>
                </c:pt>
                <c:pt idx="71">
                  <c:v>0.37675361279094766</c:v>
                </c:pt>
                <c:pt idx="72">
                  <c:v>0.36635390700336662</c:v>
                </c:pt>
                <c:pt idx="73">
                  <c:v>0.35624126914770821</c:v>
                </c:pt>
                <c:pt idx="74">
                  <c:v>0.34640777515388599</c:v>
                </c:pt>
                <c:pt idx="75">
                  <c:v>0.33684571968361798</c:v>
                </c:pt>
                <c:pt idx="76">
                  <c:v>0.32754761009267053</c:v>
                </c:pt>
                <c:pt idx="77">
                  <c:v>0.31850616055976533</c:v>
                </c:pt>
                <c:pt idx="78">
                  <c:v>0.30971428637754866</c:v>
                </c:pt>
                <c:pt idx="79">
                  <c:v>0.30116509840115008</c:v>
                </c:pt>
                <c:pt idx="80">
                  <c:v>0.29285189764997971</c:v>
                </c:pt>
                <c:pt idx="81">
                  <c:v>0.28476817005853522</c:v>
                </c:pt>
                <c:pt idx="82">
                  <c:v>0.27690758137210403</c:v>
                </c:pt>
                <c:pt idx="83">
                  <c:v>0.2692639721833624</c:v>
                </c:pt>
                <c:pt idx="84">
                  <c:v>0.26183135310598099</c:v>
                </c:pt>
                <c:pt idx="85">
                  <c:v>0.25460390008145661</c:v>
                </c:pt>
                <c:pt idx="86">
                  <c:v>0.24757594981549053</c:v>
                </c:pt>
                <c:pt idx="87">
                  <c:v>0.24074199534033949</c:v>
                </c:pt>
                <c:pt idx="88">
                  <c:v>0.23409668169966066</c:v>
                </c:pt>
                <c:pt idx="89">
                  <c:v>0.22763480175246997</c:v>
                </c:pt>
                <c:pt idx="90">
                  <c:v>0.22135129209292601</c:v>
                </c:pt>
                <c:pt idx="91">
                  <c:v>0.21524122908274154</c:v>
                </c:pt>
                <c:pt idx="92">
                  <c:v>0.2092998249931147</c:v>
                </c:pt>
                <c:pt idx="93">
                  <c:v>0.20352242425315581</c:v>
                </c:pt>
                <c:pt idx="94">
                  <c:v>0.1979044998018713</c:v>
                </c:pt>
                <c:pt idx="95">
                  <c:v>0.19244164954084442</c:v>
                </c:pt>
                <c:pt idx="96">
                  <c:v>0.18712959288483555</c:v>
                </c:pt>
                <c:pt idx="97">
                  <c:v>0.18196416740759683</c:v>
                </c:pt>
                <c:pt idx="98">
                  <c:v>0.17694132558027456</c:v>
                </c:pt>
                <c:pt idx="99">
                  <c:v>0.1720571315998429</c:v>
                </c:pt>
                <c:pt idx="100">
                  <c:v>0.16730775830508346</c:v>
                </c:pt>
                <c:pt idx="101">
                  <c:v>0.16268948417769494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3-46FF-9377-F76D0CD949F5}"/>
            </c:ext>
          </c:extLst>
        </c:ser>
        <c:ser>
          <c:idx val="1"/>
          <c:order val="1"/>
          <c:tx>
            <c:v>Linea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Hoja4!$A$14:$A$115</c:f>
              <c:numCache>
                <c:formatCode>m/d/yyyy</c:formatCode>
                <c:ptCount val="10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3-46FF-9377-F76D0CD9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227856"/>
        <c:axId val="1082230624"/>
      </c:lineChart>
      <c:dateAx>
        <c:axId val="1094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Tiempo transcurrido</a:t>
                </a:r>
              </a:p>
            </c:rich>
          </c:tx>
          <c:layout>
            <c:manualLayout>
              <c:xMode val="edge"/>
              <c:yMode val="edge"/>
              <c:x val="0.39644637462235655"/>
              <c:y val="0.9273685687708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82230624"/>
        <c:crosses val="autoZero"/>
        <c:auto val="1"/>
        <c:lblOffset val="100"/>
        <c:baseTimeUnit val="days"/>
        <c:majorUnit val="9"/>
        <c:majorTimeUnit val="days"/>
      </c:dateAx>
      <c:valAx>
        <c:axId val="10822306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Número</a:t>
                </a:r>
                <a:r>
                  <a:rPr lang="es-PA" sz="3600" baseline="0"/>
                  <a:t> básico de reproducción</a:t>
                </a:r>
                <a:endParaRPr lang="es-PA" sz="3600"/>
              </a:p>
            </c:rich>
          </c:tx>
          <c:layout>
            <c:manualLayout>
              <c:xMode val="edge"/>
              <c:yMode val="edge"/>
              <c:x val="1.8855080803721287E-2"/>
              <c:y val="0.21263327559661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942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Ajuste de ambos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SimFit!$F$1</c:f>
              <c:strCache>
                <c:ptCount val="1"/>
                <c:pt idx="0">
                  <c:v>Infectados modelo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cat>
          <c:val>
            <c:numRef>
              <c:f>SimFit!$F$2:$F$60</c:f>
              <c:numCache>
                <c:formatCode>0</c:formatCode>
                <c:ptCount val="59"/>
                <c:pt idx="0">
                  <c:v>0</c:v>
                </c:pt>
                <c:pt idx="1">
                  <c:v>1.0809673058049412</c:v>
                </c:pt>
                <c:pt idx="2">
                  <c:v>14.210185246826676</c:v>
                </c:pt>
                <c:pt idx="3">
                  <c:v>32.685332994811745</c:v>
                </c:pt>
                <c:pt idx="4">
                  <c:v>54.803978500518198</c:v>
                </c:pt>
                <c:pt idx="5">
                  <c:v>80.284009664680838</c:v>
                </c:pt>
                <c:pt idx="6">
                  <c:v>109.25941098500289</c:v>
                </c:pt>
                <c:pt idx="7">
                  <c:v>141.99201073397924</c:v>
                </c:pt>
                <c:pt idx="8">
                  <c:v>178.78579412386466</c:v>
                </c:pt>
                <c:pt idx="9">
                  <c:v>219.95938337857902</c:v>
                </c:pt>
                <c:pt idx="10">
                  <c:v>265.83535253186966</c:v>
                </c:pt>
                <c:pt idx="11">
                  <c:v>316.73436023619445</c:v>
                </c:pt>
                <c:pt idx="12">
                  <c:v>372.97057352532812</c:v>
                </c:pt>
                <c:pt idx="13">
                  <c:v>434.84736025950974</c:v>
                </c:pt>
                <c:pt idx="14">
                  <c:v>502.65298290646587</c:v>
                </c:pt>
                <c:pt idx="15">
                  <c:v>576.65626044296005</c:v>
                </c:pt>
                <c:pt idx="16">
                  <c:v>657.10224099408128</c:v>
                </c:pt>
                <c:pt idx="17">
                  <c:v>744.20795389492764</c:v>
                </c:pt>
                <c:pt idx="18">
                  <c:v>838.15831909390408</c:v>
                </c:pt>
                <c:pt idx="19">
                  <c:v>939.10229432311792</c:v>
                </c:pt>
                <c:pt idx="20">
                  <c:v>1047.1493393790861</c:v>
                </c:pt>
                <c:pt idx="21">
                  <c:v>1162.3662732027278</c:v>
                </c:pt>
                <c:pt idx="22">
                  <c:v>1284.7745936140104</c:v>
                </c:pt>
                <c:pt idx="23">
                  <c:v>1414.3483217812109</c:v>
                </c:pt>
                <c:pt idx="24">
                  <c:v>1551.0124240158609</c:v>
                </c:pt>
                <c:pt idx="25">
                  <c:v>1694.6418525427273</c:v>
                </c:pt>
                <c:pt idx="26">
                  <c:v>1845.0612347997419</c:v>
                </c:pt>
                <c:pt idx="27">
                  <c:v>2002.0452279096148</c:v>
                </c:pt>
                <c:pt idx="28">
                  <c:v>2165.3195415907157</c:v>
                </c:pt>
                <c:pt idx="29">
                  <c:v>2334.5626193089715</c:v>
                </c:pt>
                <c:pt idx="30">
                  <c:v>2509.4079542830164</c:v>
                </c:pt>
                <c:pt idx="31">
                  <c:v>2689.4470043958513</c:v>
                </c:pt>
                <c:pt idx="32">
                  <c:v>2874.2326584662901</c:v>
                </c:pt>
                <c:pt idx="33">
                  <c:v>3063.283195984744</c:v>
                </c:pt>
                <c:pt idx="34">
                  <c:v>3256.0866735677118</c:v>
                </c:pt>
                <c:pt idx="35">
                  <c:v>3452.1056642290455</c:v>
                </c:pt>
                <c:pt idx="36">
                  <c:v>3650.7822702424555</c:v>
                </c:pt>
                <c:pt idx="37">
                  <c:v>3851.5433269588389</c:v>
                </c:pt>
                <c:pt idx="38">
                  <c:v>4053.8057134647256</c:v>
                </c:pt>
                <c:pt idx="39">
                  <c:v>4256.9816863885608</c:v>
                </c:pt>
                <c:pt idx="40">
                  <c:v>4460.4841553906281</c:v>
                </c:pt>
                <c:pt idx="41">
                  <c:v>4663.7318227740034</c:v>
                </c:pt>
                <c:pt idx="42">
                  <c:v>4866.1541150515004</c:v>
                </c:pt>
                <c:pt idx="43">
                  <c:v>5067.1958409882009</c:v>
                </c:pt>
                <c:pt idx="44">
                  <c:v>5266.3215183784696</c:v>
                </c:pt>
                <c:pt idx="45">
                  <c:v>5463.0193203627696</c:v>
                </c:pt>
                <c:pt idx="46">
                  <c:v>5656.8046011895067</c:v>
                </c:pt>
                <c:pt idx="47">
                  <c:v>5847.2229707289725</c:v>
                </c:pt>
                <c:pt idx="48">
                  <c:v>6033.8528965080232</c:v>
                </c:pt>
                <c:pt idx="49">
                  <c:v>6216.3078213295375</c:v>
                </c:pt>
                <c:pt idx="50">
                  <c:v>6394.2377934654842</c:v>
                </c:pt>
                <c:pt idx="51">
                  <c:v>6567.3306147880776</c:v>
                </c:pt>
                <c:pt idx="52">
                  <c:v>6735.3125198802963</c:v>
                </c:pt>
                <c:pt idx="53">
                  <c:v>6897.9484060260884</c:v>
                </c:pt>
                <c:pt idx="54">
                  <c:v>7055.0416399340829</c:v>
                </c:pt>
                <c:pt idx="55">
                  <c:v>7206.4334720398756</c:v>
                </c:pt>
                <c:pt idx="56">
                  <c:v>7352.0020932335729</c:v>
                </c:pt>
                <c:pt idx="57">
                  <c:v>7491.6613718713343</c:v>
                </c:pt>
                <c:pt idx="58">
                  <c:v>7625.3593109766389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6-456B-A681-D49FC9B5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858736"/>
        <c:axId val="780307024"/>
      </c:lineChart>
      <c:scatterChart>
        <c:scatterStyle val="smoothMarker"/>
        <c:varyColors val="0"/>
        <c:ser>
          <c:idx val="0"/>
          <c:order val="0"/>
          <c:tx>
            <c:strRef>
              <c:f>SimFit!$B$1</c:f>
              <c:strCache>
                <c:ptCount val="1"/>
                <c:pt idx="0">
                  <c:v>infectious (total) median</c:v>
                </c:pt>
              </c:strCache>
            </c:strRef>
          </c:tx>
          <c:spPr>
            <a:ln w="57150" cap="rnd">
              <a:solidFill>
                <a:srgbClr val="00B050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SimFit!$B$2:$B$60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192</c:v>
                </c:pt>
                <c:pt idx="4">
                  <c:v>219</c:v>
                </c:pt>
                <c:pt idx="5">
                  <c:v>248</c:v>
                </c:pt>
                <c:pt idx="6">
                  <c:v>282</c:v>
                </c:pt>
                <c:pt idx="7">
                  <c:v>319</c:v>
                </c:pt>
                <c:pt idx="8">
                  <c:v>360</c:v>
                </c:pt>
                <c:pt idx="9">
                  <c:v>405</c:v>
                </c:pt>
                <c:pt idx="10">
                  <c:v>455</c:v>
                </c:pt>
                <c:pt idx="11">
                  <c:v>506</c:v>
                </c:pt>
                <c:pt idx="12">
                  <c:v>559</c:v>
                </c:pt>
                <c:pt idx="13">
                  <c:v>616</c:v>
                </c:pt>
                <c:pt idx="14">
                  <c:v>679</c:v>
                </c:pt>
                <c:pt idx="15">
                  <c:v>748</c:v>
                </c:pt>
                <c:pt idx="16">
                  <c:v>823</c:v>
                </c:pt>
                <c:pt idx="17">
                  <c:v>903</c:v>
                </c:pt>
                <c:pt idx="18">
                  <c:v>987</c:v>
                </c:pt>
                <c:pt idx="19">
                  <c:v>1077</c:v>
                </c:pt>
                <c:pt idx="20">
                  <c:v>1176</c:v>
                </c:pt>
                <c:pt idx="21">
                  <c:v>1285</c:v>
                </c:pt>
                <c:pt idx="22">
                  <c:v>1403</c:v>
                </c:pt>
                <c:pt idx="23">
                  <c:v>1532</c:v>
                </c:pt>
                <c:pt idx="24">
                  <c:v>1672</c:v>
                </c:pt>
                <c:pt idx="25">
                  <c:v>1826</c:v>
                </c:pt>
                <c:pt idx="26">
                  <c:v>1994</c:v>
                </c:pt>
                <c:pt idx="27">
                  <c:v>2177</c:v>
                </c:pt>
                <c:pt idx="28">
                  <c:v>2377</c:v>
                </c:pt>
                <c:pt idx="29">
                  <c:v>2595</c:v>
                </c:pt>
                <c:pt idx="30">
                  <c:v>2833</c:v>
                </c:pt>
                <c:pt idx="31">
                  <c:v>3074</c:v>
                </c:pt>
                <c:pt idx="32">
                  <c:v>3256</c:v>
                </c:pt>
                <c:pt idx="33">
                  <c:v>3387</c:v>
                </c:pt>
                <c:pt idx="34">
                  <c:v>3500</c:v>
                </c:pt>
                <c:pt idx="35">
                  <c:v>3611</c:v>
                </c:pt>
                <c:pt idx="36">
                  <c:v>3725</c:v>
                </c:pt>
                <c:pt idx="37">
                  <c:v>3842</c:v>
                </c:pt>
                <c:pt idx="38">
                  <c:v>3964</c:v>
                </c:pt>
                <c:pt idx="39">
                  <c:v>4089</c:v>
                </c:pt>
                <c:pt idx="40">
                  <c:v>4218</c:v>
                </c:pt>
                <c:pt idx="41">
                  <c:v>4351</c:v>
                </c:pt>
                <c:pt idx="42">
                  <c:v>4489</c:v>
                </c:pt>
                <c:pt idx="43">
                  <c:v>4630</c:v>
                </c:pt>
                <c:pt idx="44">
                  <c:v>4776</c:v>
                </c:pt>
                <c:pt idx="45">
                  <c:v>4927</c:v>
                </c:pt>
                <c:pt idx="46">
                  <c:v>5087</c:v>
                </c:pt>
                <c:pt idx="47">
                  <c:v>5256</c:v>
                </c:pt>
                <c:pt idx="48">
                  <c:v>5432</c:v>
                </c:pt>
                <c:pt idx="49">
                  <c:v>5613</c:v>
                </c:pt>
                <c:pt idx="50">
                  <c:v>5801</c:v>
                </c:pt>
                <c:pt idx="51">
                  <c:v>5994</c:v>
                </c:pt>
                <c:pt idx="52">
                  <c:v>6194</c:v>
                </c:pt>
                <c:pt idx="53">
                  <c:v>6400</c:v>
                </c:pt>
                <c:pt idx="54">
                  <c:v>6613</c:v>
                </c:pt>
                <c:pt idx="55">
                  <c:v>6833</c:v>
                </c:pt>
                <c:pt idx="56">
                  <c:v>7059</c:v>
                </c:pt>
                <c:pt idx="57">
                  <c:v>7293</c:v>
                </c:pt>
                <c:pt idx="58">
                  <c:v>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6-420A-858C-685D243D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scatterChart>
        <c:scatterStyle val="lineMarker"/>
        <c:varyColors val="0"/>
        <c:ser>
          <c:idx val="1"/>
          <c:order val="1"/>
          <c:tx>
            <c:strRef>
              <c:f>SimFit!$C$1</c:f>
              <c:strCache>
                <c:ptCount val="1"/>
                <c:pt idx="0">
                  <c:v>infectious (total) lower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SimFit!$C$2:$C$60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164</c:v>
                </c:pt>
                <c:pt idx="3">
                  <c:v>191</c:v>
                </c:pt>
                <c:pt idx="4">
                  <c:v>216</c:v>
                </c:pt>
                <c:pt idx="5">
                  <c:v>244</c:v>
                </c:pt>
                <c:pt idx="6">
                  <c:v>276</c:v>
                </c:pt>
                <c:pt idx="7">
                  <c:v>310</c:v>
                </c:pt>
                <c:pt idx="8">
                  <c:v>347</c:v>
                </c:pt>
                <c:pt idx="9">
                  <c:v>389</c:v>
                </c:pt>
                <c:pt idx="10">
                  <c:v>434</c:v>
                </c:pt>
                <c:pt idx="11">
                  <c:v>480</c:v>
                </c:pt>
                <c:pt idx="12">
                  <c:v>528</c:v>
                </c:pt>
                <c:pt idx="13">
                  <c:v>579</c:v>
                </c:pt>
                <c:pt idx="14">
                  <c:v>634</c:v>
                </c:pt>
                <c:pt idx="15">
                  <c:v>695</c:v>
                </c:pt>
                <c:pt idx="16">
                  <c:v>761</c:v>
                </c:pt>
                <c:pt idx="17">
                  <c:v>831</c:v>
                </c:pt>
                <c:pt idx="18">
                  <c:v>903</c:v>
                </c:pt>
                <c:pt idx="19">
                  <c:v>981</c:v>
                </c:pt>
                <c:pt idx="20">
                  <c:v>1066</c:v>
                </c:pt>
                <c:pt idx="21">
                  <c:v>1158</c:v>
                </c:pt>
                <c:pt idx="22">
                  <c:v>1258</c:v>
                </c:pt>
                <c:pt idx="23">
                  <c:v>1367</c:v>
                </c:pt>
                <c:pt idx="24">
                  <c:v>1485</c:v>
                </c:pt>
                <c:pt idx="25">
                  <c:v>1613</c:v>
                </c:pt>
                <c:pt idx="26">
                  <c:v>1752</c:v>
                </c:pt>
                <c:pt idx="27">
                  <c:v>1904</c:v>
                </c:pt>
                <c:pt idx="28">
                  <c:v>2068</c:v>
                </c:pt>
                <c:pt idx="29">
                  <c:v>2246</c:v>
                </c:pt>
                <c:pt idx="30">
                  <c:v>2440</c:v>
                </c:pt>
                <c:pt idx="31">
                  <c:v>2635</c:v>
                </c:pt>
                <c:pt idx="32">
                  <c:v>2779</c:v>
                </c:pt>
                <c:pt idx="33">
                  <c:v>2878</c:v>
                </c:pt>
                <c:pt idx="34">
                  <c:v>2962</c:v>
                </c:pt>
                <c:pt idx="35">
                  <c:v>3044</c:v>
                </c:pt>
                <c:pt idx="36">
                  <c:v>3127</c:v>
                </c:pt>
                <c:pt idx="37">
                  <c:v>3213</c:v>
                </c:pt>
                <c:pt idx="38">
                  <c:v>3301</c:v>
                </c:pt>
                <c:pt idx="39">
                  <c:v>3391</c:v>
                </c:pt>
                <c:pt idx="40">
                  <c:v>3484</c:v>
                </c:pt>
                <c:pt idx="41">
                  <c:v>3580</c:v>
                </c:pt>
                <c:pt idx="42">
                  <c:v>3678</c:v>
                </c:pt>
                <c:pt idx="43">
                  <c:v>3778</c:v>
                </c:pt>
                <c:pt idx="44">
                  <c:v>3881</c:v>
                </c:pt>
                <c:pt idx="45">
                  <c:v>3988</c:v>
                </c:pt>
                <c:pt idx="46">
                  <c:v>4101</c:v>
                </c:pt>
                <c:pt idx="47">
                  <c:v>4220</c:v>
                </c:pt>
                <c:pt idx="48">
                  <c:v>4343</c:v>
                </c:pt>
                <c:pt idx="49">
                  <c:v>4470</c:v>
                </c:pt>
                <c:pt idx="50">
                  <c:v>4601</c:v>
                </c:pt>
                <c:pt idx="51">
                  <c:v>4735</c:v>
                </c:pt>
                <c:pt idx="52">
                  <c:v>4873</c:v>
                </c:pt>
                <c:pt idx="53">
                  <c:v>5016</c:v>
                </c:pt>
                <c:pt idx="54">
                  <c:v>5162</c:v>
                </c:pt>
                <c:pt idx="55">
                  <c:v>5312</c:v>
                </c:pt>
                <c:pt idx="56">
                  <c:v>5466</c:v>
                </c:pt>
                <c:pt idx="57">
                  <c:v>5625</c:v>
                </c:pt>
                <c:pt idx="58">
                  <c:v>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6-420A-858C-685D243D8236}"/>
            </c:ext>
          </c:extLst>
        </c:ser>
        <c:ser>
          <c:idx val="2"/>
          <c:order val="2"/>
          <c:tx>
            <c:strRef>
              <c:f>SimFit!$D$1</c:f>
              <c:strCache>
                <c:ptCount val="1"/>
                <c:pt idx="0">
                  <c:v>infectious (total) upper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SimFit!$D$2:$D$60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194</c:v>
                </c:pt>
                <c:pt idx="4">
                  <c:v>221</c:v>
                </c:pt>
                <c:pt idx="5">
                  <c:v>253</c:v>
                </c:pt>
                <c:pt idx="6">
                  <c:v>289</c:v>
                </c:pt>
                <c:pt idx="7">
                  <c:v>329</c:v>
                </c:pt>
                <c:pt idx="8">
                  <c:v>372</c:v>
                </c:pt>
                <c:pt idx="9">
                  <c:v>422</c:v>
                </c:pt>
                <c:pt idx="10">
                  <c:v>476</c:v>
                </c:pt>
                <c:pt idx="11">
                  <c:v>532</c:v>
                </c:pt>
                <c:pt idx="12">
                  <c:v>591</c:v>
                </c:pt>
                <c:pt idx="13">
                  <c:v>655</c:v>
                </c:pt>
                <c:pt idx="14">
                  <c:v>725</c:v>
                </c:pt>
                <c:pt idx="15">
                  <c:v>803</c:v>
                </c:pt>
                <c:pt idx="16">
                  <c:v>889</c:v>
                </c:pt>
                <c:pt idx="17">
                  <c:v>980</c:v>
                </c:pt>
                <c:pt idx="18">
                  <c:v>1076</c:v>
                </c:pt>
                <c:pt idx="19">
                  <c:v>1181</c:v>
                </c:pt>
                <c:pt idx="20">
                  <c:v>1296</c:v>
                </c:pt>
                <c:pt idx="21">
                  <c:v>1422</c:v>
                </c:pt>
                <c:pt idx="22">
                  <c:v>1561</c:v>
                </c:pt>
                <c:pt idx="23">
                  <c:v>1713</c:v>
                </c:pt>
                <c:pt idx="24">
                  <c:v>1880</c:v>
                </c:pt>
                <c:pt idx="25">
                  <c:v>2063</c:v>
                </c:pt>
                <c:pt idx="26">
                  <c:v>2264</c:v>
                </c:pt>
                <c:pt idx="27">
                  <c:v>2484</c:v>
                </c:pt>
                <c:pt idx="28">
                  <c:v>2726</c:v>
                </c:pt>
                <c:pt idx="29">
                  <c:v>2991</c:v>
                </c:pt>
                <c:pt idx="30">
                  <c:v>3282</c:v>
                </c:pt>
                <c:pt idx="31">
                  <c:v>3579</c:v>
                </c:pt>
                <c:pt idx="32">
                  <c:v>3807</c:v>
                </c:pt>
                <c:pt idx="33">
                  <c:v>3976</c:v>
                </c:pt>
                <c:pt idx="34">
                  <c:v>4124</c:v>
                </c:pt>
                <c:pt idx="35">
                  <c:v>4272</c:v>
                </c:pt>
                <c:pt idx="36">
                  <c:v>4425</c:v>
                </c:pt>
                <c:pt idx="37">
                  <c:v>4583</c:v>
                </c:pt>
                <c:pt idx="38">
                  <c:v>4747</c:v>
                </c:pt>
                <c:pt idx="39">
                  <c:v>4916</c:v>
                </c:pt>
                <c:pt idx="40">
                  <c:v>5092</c:v>
                </c:pt>
                <c:pt idx="41">
                  <c:v>5274</c:v>
                </c:pt>
                <c:pt idx="42">
                  <c:v>5462</c:v>
                </c:pt>
                <c:pt idx="43">
                  <c:v>5656</c:v>
                </c:pt>
                <c:pt idx="44">
                  <c:v>5858</c:v>
                </c:pt>
                <c:pt idx="45">
                  <c:v>6067</c:v>
                </c:pt>
                <c:pt idx="46">
                  <c:v>6290</c:v>
                </c:pt>
                <c:pt idx="47">
                  <c:v>6524</c:v>
                </c:pt>
                <c:pt idx="48">
                  <c:v>6769</c:v>
                </c:pt>
                <c:pt idx="49">
                  <c:v>7023</c:v>
                </c:pt>
                <c:pt idx="50">
                  <c:v>7286</c:v>
                </c:pt>
                <c:pt idx="51">
                  <c:v>7559</c:v>
                </c:pt>
                <c:pt idx="52">
                  <c:v>7842</c:v>
                </c:pt>
                <c:pt idx="53">
                  <c:v>8135</c:v>
                </c:pt>
                <c:pt idx="54">
                  <c:v>8438</c:v>
                </c:pt>
                <c:pt idx="55">
                  <c:v>8753</c:v>
                </c:pt>
                <c:pt idx="56">
                  <c:v>9078</c:v>
                </c:pt>
                <c:pt idx="57">
                  <c:v>9415</c:v>
                </c:pt>
                <c:pt idx="58">
                  <c:v>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46-420A-858C-685D243D8236}"/>
            </c:ext>
          </c:extLst>
        </c:ser>
        <c:ser>
          <c:idx val="3"/>
          <c:order val="3"/>
          <c:tx>
            <c:strRef>
              <c:f>SimFit!$E$1</c:f>
              <c:strCache>
                <c:ptCount val="1"/>
                <c:pt idx="0">
                  <c:v>Totales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SimFit!$E$2:$E$60</c:f>
              <c:numCache>
                <c:formatCode>General</c:formatCode>
                <c:ptCount val="59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27</c:v>
                </c:pt>
                <c:pt idx="4">
                  <c:v>36</c:v>
                </c:pt>
                <c:pt idx="5">
                  <c:v>43</c:v>
                </c:pt>
                <c:pt idx="6">
                  <c:v>55</c:v>
                </c:pt>
                <c:pt idx="7">
                  <c:v>69</c:v>
                </c:pt>
                <c:pt idx="8">
                  <c:v>86</c:v>
                </c:pt>
                <c:pt idx="9">
                  <c:v>109</c:v>
                </c:pt>
                <c:pt idx="10">
                  <c:v>137</c:v>
                </c:pt>
                <c:pt idx="11">
                  <c:v>200</c:v>
                </c:pt>
                <c:pt idx="12">
                  <c:v>245</c:v>
                </c:pt>
                <c:pt idx="13">
                  <c:v>313</c:v>
                </c:pt>
                <c:pt idx="14">
                  <c:v>345</c:v>
                </c:pt>
                <c:pt idx="15">
                  <c:v>443</c:v>
                </c:pt>
                <c:pt idx="16">
                  <c:v>558</c:v>
                </c:pt>
                <c:pt idx="17">
                  <c:v>674</c:v>
                </c:pt>
                <c:pt idx="18">
                  <c:v>786</c:v>
                </c:pt>
                <c:pt idx="19">
                  <c:v>901</c:v>
                </c:pt>
                <c:pt idx="20">
                  <c:v>989</c:v>
                </c:pt>
                <c:pt idx="21">
                  <c:v>1075</c:v>
                </c:pt>
                <c:pt idx="22">
                  <c:v>1181</c:v>
                </c:pt>
                <c:pt idx="23">
                  <c:v>1317</c:v>
                </c:pt>
                <c:pt idx="24">
                  <c:v>1475</c:v>
                </c:pt>
                <c:pt idx="25">
                  <c:v>1673</c:v>
                </c:pt>
                <c:pt idx="26">
                  <c:v>1801</c:v>
                </c:pt>
                <c:pt idx="27">
                  <c:v>1988</c:v>
                </c:pt>
                <c:pt idx="28">
                  <c:v>2100</c:v>
                </c:pt>
                <c:pt idx="29">
                  <c:v>2249</c:v>
                </c:pt>
                <c:pt idx="30">
                  <c:v>2528</c:v>
                </c:pt>
                <c:pt idx="31">
                  <c:v>2752</c:v>
                </c:pt>
                <c:pt idx="32">
                  <c:v>2974</c:v>
                </c:pt>
                <c:pt idx="33">
                  <c:v>3234</c:v>
                </c:pt>
                <c:pt idx="34">
                  <c:v>3400</c:v>
                </c:pt>
                <c:pt idx="35">
                  <c:v>3472</c:v>
                </c:pt>
                <c:pt idx="36">
                  <c:v>3574</c:v>
                </c:pt>
                <c:pt idx="37">
                  <c:v>3751</c:v>
                </c:pt>
                <c:pt idx="38">
                  <c:v>4016</c:v>
                </c:pt>
                <c:pt idx="39">
                  <c:v>4210</c:v>
                </c:pt>
                <c:pt idx="40">
                  <c:v>4273</c:v>
                </c:pt>
                <c:pt idx="41">
                  <c:v>4467</c:v>
                </c:pt>
                <c:pt idx="42">
                  <c:v>4658</c:v>
                </c:pt>
                <c:pt idx="43">
                  <c:v>4821</c:v>
                </c:pt>
                <c:pt idx="44">
                  <c:v>4992</c:v>
                </c:pt>
                <c:pt idx="45">
                  <c:v>5166</c:v>
                </c:pt>
                <c:pt idx="46">
                  <c:v>5338</c:v>
                </c:pt>
                <c:pt idx="47">
                  <c:v>5538</c:v>
                </c:pt>
                <c:pt idx="48">
                  <c:v>5779</c:v>
                </c:pt>
                <c:pt idx="49">
                  <c:v>6021</c:v>
                </c:pt>
                <c:pt idx="50">
                  <c:v>6200</c:v>
                </c:pt>
                <c:pt idx="51">
                  <c:v>6378</c:v>
                </c:pt>
                <c:pt idx="52">
                  <c:v>6532</c:v>
                </c:pt>
                <c:pt idx="53">
                  <c:v>6720</c:v>
                </c:pt>
                <c:pt idx="54">
                  <c:v>7090</c:v>
                </c:pt>
                <c:pt idx="55">
                  <c:v>7197</c:v>
                </c:pt>
                <c:pt idx="56">
                  <c:v>7387</c:v>
                </c:pt>
                <c:pt idx="57">
                  <c:v>7523</c:v>
                </c:pt>
                <c:pt idx="58">
                  <c:v>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46-420A-858C-685D243D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dateAx>
        <c:axId val="76485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Días</a:t>
                </a:r>
                <a:r>
                  <a:rPr lang="es-PA" sz="3600" baseline="0"/>
                  <a:t> transcurridos</a:t>
                </a:r>
                <a:endParaRPr lang="es-PA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0307024"/>
        <c:crosses val="autoZero"/>
        <c:auto val="1"/>
        <c:lblOffset val="100"/>
        <c:baseTimeUnit val="days"/>
        <c:majorUnit val="10"/>
        <c:majorTimeUnit val="days"/>
      </c:dateAx>
      <c:valAx>
        <c:axId val="780307024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Catidad de casos acumulados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648587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Ajuste del model</a:t>
            </a:r>
            <a:r>
              <a:rPr lang="es-PA" sz="4000" baseline="0"/>
              <a:t>o obtenido por simulador</a:t>
            </a:r>
            <a:endParaRPr lang="es-PA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858736"/>
        <c:axId val="7803070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SimFit!$F$1</c15:sqref>
                        </c15:formulaRef>
                      </c:ext>
                    </c:extLst>
                    <c:strCache>
                      <c:ptCount val="1"/>
                      <c:pt idx="0">
                        <c:v>Infectados modelo</c:v>
                      </c:pt>
                    </c:strCache>
                  </c:strRef>
                </c:tx>
                <c:spPr>
                  <a:ln w="571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SimFit!$A$2:$A$60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43899</c:v>
                      </c:pt>
                      <c:pt idx="1">
                        <c:v>43900</c:v>
                      </c:pt>
                      <c:pt idx="2">
                        <c:v>43901</c:v>
                      </c:pt>
                      <c:pt idx="3">
                        <c:v>43902</c:v>
                      </c:pt>
                      <c:pt idx="4">
                        <c:v>43903</c:v>
                      </c:pt>
                      <c:pt idx="5">
                        <c:v>43904</c:v>
                      </c:pt>
                      <c:pt idx="6">
                        <c:v>43905</c:v>
                      </c:pt>
                      <c:pt idx="7">
                        <c:v>43906</c:v>
                      </c:pt>
                      <c:pt idx="8">
                        <c:v>43907</c:v>
                      </c:pt>
                      <c:pt idx="9">
                        <c:v>43908</c:v>
                      </c:pt>
                      <c:pt idx="10">
                        <c:v>43909</c:v>
                      </c:pt>
                      <c:pt idx="11">
                        <c:v>43910</c:v>
                      </c:pt>
                      <c:pt idx="12">
                        <c:v>43911</c:v>
                      </c:pt>
                      <c:pt idx="13">
                        <c:v>43912</c:v>
                      </c:pt>
                      <c:pt idx="14">
                        <c:v>43913</c:v>
                      </c:pt>
                      <c:pt idx="15">
                        <c:v>43914</c:v>
                      </c:pt>
                      <c:pt idx="16">
                        <c:v>43915</c:v>
                      </c:pt>
                      <c:pt idx="17">
                        <c:v>43916</c:v>
                      </c:pt>
                      <c:pt idx="18">
                        <c:v>43917</c:v>
                      </c:pt>
                      <c:pt idx="19">
                        <c:v>43918</c:v>
                      </c:pt>
                      <c:pt idx="20">
                        <c:v>43919</c:v>
                      </c:pt>
                      <c:pt idx="21">
                        <c:v>43920</c:v>
                      </c:pt>
                      <c:pt idx="22">
                        <c:v>43921</c:v>
                      </c:pt>
                      <c:pt idx="23">
                        <c:v>43922</c:v>
                      </c:pt>
                      <c:pt idx="24">
                        <c:v>43923</c:v>
                      </c:pt>
                      <c:pt idx="25">
                        <c:v>43924</c:v>
                      </c:pt>
                      <c:pt idx="26">
                        <c:v>43925</c:v>
                      </c:pt>
                      <c:pt idx="27">
                        <c:v>43926</c:v>
                      </c:pt>
                      <c:pt idx="28">
                        <c:v>43927</c:v>
                      </c:pt>
                      <c:pt idx="29">
                        <c:v>43928</c:v>
                      </c:pt>
                      <c:pt idx="30">
                        <c:v>43929</c:v>
                      </c:pt>
                      <c:pt idx="31">
                        <c:v>43930</c:v>
                      </c:pt>
                      <c:pt idx="32">
                        <c:v>43931</c:v>
                      </c:pt>
                      <c:pt idx="33">
                        <c:v>43932</c:v>
                      </c:pt>
                      <c:pt idx="34">
                        <c:v>43933</c:v>
                      </c:pt>
                      <c:pt idx="35">
                        <c:v>43934</c:v>
                      </c:pt>
                      <c:pt idx="36">
                        <c:v>43935</c:v>
                      </c:pt>
                      <c:pt idx="37">
                        <c:v>43936</c:v>
                      </c:pt>
                      <c:pt idx="38">
                        <c:v>43937</c:v>
                      </c:pt>
                      <c:pt idx="39">
                        <c:v>43938</c:v>
                      </c:pt>
                      <c:pt idx="40">
                        <c:v>43939</c:v>
                      </c:pt>
                      <c:pt idx="41">
                        <c:v>43940</c:v>
                      </c:pt>
                      <c:pt idx="42">
                        <c:v>43941</c:v>
                      </c:pt>
                      <c:pt idx="43">
                        <c:v>43942</c:v>
                      </c:pt>
                      <c:pt idx="44">
                        <c:v>43943</c:v>
                      </c:pt>
                      <c:pt idx="45">
                        <c:v>43944</c:v>
                      </c:pt>
                      <c:pt idx="46">
                        <c:v>43945</c:v>
                      </c:pt>
                      <c:pt idx="47">
                        <c:v>43946</c:v>
                      </c:pt>
                      <c:pt idx="48">
                        <c:v>43947</c:v>
                      </c:pt>
                      <c:pt idx="49">
                        <c:v>43948</c:v>
                      </c:pt>
                      <c:pt idx="50">
                        <c:v>43949</c:v>
                      </c:pt>
                      <c:pt idx="51">
                        <c:v>43950</c:v>
                      </c:pt>
                      <c:pt idx="52">
                        <c:v>43951</c:v>
                      </c:pt>
                      <c:pt idx="53">
                        <c:v>43952</c:v>
                      </c:pt>
                      <c:pt idx="54">
                        <c:v>43953</c:v>
                      </c:pt>
                      <c:pt idx="55">
                        <c:v>43954</c:v>
                      </c:pt>
                      <c:pt idx="56">
                        <c:v>43955</c:v>
                      </c:pt>
                      <c:pt idx="57">
                        <c:v>43956</c:v>
                      </c:pt>
                      <c:pt idx="58">
                        <c:v>43957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SimFit!$F$2:$F$60</c15:sqref>
                        </c15:formulaRef>
                      </c:ext>
                    </c:extLst>
                    <c:numCache>
                      <c:formatCode>0</c:formatCode>
                      <c:ptCount val="59"/>
                      <c:pt idx="0">
                        <c:v>0</c:v>
                      </c:pt>
                      <c:pt idx="1">
                        <c:v>1.0809673058049412</c:v>
                      </c:pt>
                      <c:pt idx="2">
                        <c:v>14.210185246826676</c:v>
                      </c:pt>
                      <c:pt idx="3">
                        <c:v>32.685332994811745</c:v>
                      </c:pt>
                      <c:pt idx="4">
                        <c:v>54.803978500518198</c:v>
                      </c:pt>
                      <c:pt idx="5">
                        <c:v>80.284009664680838</c:v>
                      </c:pt>
                      <c:pt idx="6">
                        <c:v>109.25941098500289</c:v>
                      </c:pt>
                      <c:pt idx="7">
                        <c:v>141.99201073397924</c:v>
                      </c:pt>
                      <c:pt idx="8">
                        <c:v>178.78579412386466</c:v>
                      </c:pt>
                      <c:pt idx="9">
                        <c:v>219.95938337857902</c:v>
                      </c:pt>
                      <c:pt idx="10">
                        <c:v>265.83535253186966</c:v>
                      </c:pt>
                      <c:pt idx="11">
                        <c:v>316.73436023619445</c:v>
                      </c:pt>
                      <c:pt idx="12">
                        <c:v>372.97057352532812</c:v>
                      </c:pt>
                      <c:pt idx="13">
                        <c:v>434.84736025950974</c:v>
                      </c:pt>
                      <c:pt idx="14">
                        <c:v>502.65298290646587</c:v>
                      </c:pt>
                      <c:pt idx="15">
                        <c:v>576.65626044296005</c:v>
                      </c:pt>
                      <c:pt idx="16">
                        <c:v>657.10224099408128</c:v>
                      </c:pt>
                      <c:pt idx="17">
                        <c:v>744.20795389492764</c:v>
                      </c:pt>
                      <c:pt idx="18">
                        <c:v>838.15831909390408</c:v>
                      </c:pt>
                      <c:pt idx="19">
                        <c:v>939.10229432311792</c:v>
                      </c:pt>
                      <c:pt idx="20">
                        <c:v>1047.1493393790861</c:v>
                      </c:pt>
                      <c:pt idx="21">
                        <c:v>1162.3662732027278</c:v>
                      </c:pt>
                      <c:pt idx="22">
                        <c:v>1284.7745936140104</c:v>
                      </c:pt>
                      <c:pt idx="23">
                        <c:v>1414.3483217812109</c:v>
                      </c:pt>
                      <c:pt idx="24">
                        <c:v>1551.0124240158609</c:v>
                      </c:pt>
                      <c:pt idx="25">
                        <c:v>1694.6418525427273</c:v>
                      </c:pt>
                      <c:pt idx="26">
                        <c:v>1845.0612347997419</c:v>
                      </c:pt>
                      <c:pt idx="27">
                        <c:v>2002.0452279096148</c:v>
                      </c:pt>
                      <c:pt idx="28">
                        <c:v>2165.3195415907157</c:v>
                      </c:pt>
                      <c:pt idx="29">
                        <c:v>2334.5626193089715</c:v>
                      </c:pt>
                      <c:pt idx="30">
                        <c:v>2509.4079542830164</c:v>
                      </c:pt>
                      <c:pt idx="31">
                        <c:v>2689.4470043958513</c:v>
                      </c:pt>
                      <c:pt idx="32">
                        <c:v>2874.2326584662901</c:v>
                      </c:pt>
                      <c:pt idx="33">
                        <c:v>3063.283195984744</c:v>
                      </c:pt>
                      <c:pt idx="34">
                        <c:v>3256.0866735677118</c:v>
                      </c:pt>
                      <c:pt idx="35">
                        <c:v>3452.1056642290455</c:v>
                      </c:pt>
                      <c:pt idx="36">
                        <c:v>3650.7822702424555</c:v>
                      </c:pt>
                      <c:pt idx="37">
                        <c:v>3851.5433269588389</c:v>
                      </c:pt>
                      <c:pt idx="38">
                        <c:v>4053.8057134647256</c:v>
                      </c:pt>
                      <c:pt idx="39">
                        <c:v>4256.9816863885608</c:v>
                      </c:pt>
                      <c:pt idx="40">
                        <c:v>4460.4841553906281</c:v>
                      </c:pt>
                      <c:pt idx="41">
                        <c:v>4663.7318227740034</c:v>
                      </c:pt>
                      <c:pt idx="42">
                        <c:v>4866.1541150515004</c:v>
                      </c:pt>
                      <c:pt idx="43">
                        <c:v>5067.1958409882009</c:v>
                      </c:pt>
                      <c:pt idx="44">
                        <c:v>5266.3215183784696</c:v>
                      </c:pt>
                      <c:pt idx="45">
                        <c:v>5463.0193203627696</c:v>
                      </c:pt>
                      <c:pt idx="46">
                        <c:v>5656.8046011895067</c:v>
                      </c:pt>
                      <c:pt idx="47">
                        <c:v>5847.2229707289725</c:v>
                      </c:pt>
                      <c:pt idx="48">
                        <c:v>6033.8528965080232</c:v>
                      </c:pt>
                      <c:pt idx="49">
                        <c:v>6216.3078213295375</c:v>
                      </c:pt>
                      <c:pt idx="50">
                        <c:v>6394.2377934654842</c:v>
                      </c:pt>
                      <c:pt idx="51">
                        <c:v>6567.3306147880776</c:v>
                      </c:pt>
                      <c:pt idx="52">
                        <c:v>6735.3125198802963</c:v>
                      </c:pt>
                      <c:pt idx="53">
                        <c:v>6897.9484060260884</c:v>
                      </c:pt>
                      <c:pt idx="54">
                        <c:v>7055.0416399340829</c:v>
                      </c:pt>
                      <c:pt idx="55">
                        <c:v>7206.4334720398756</c:v>
                      </c:pt>
                      <c:pt idx="56">
                        <c:v>7352.0020932335729</c:v>
                      </c:pt>
                      <c:pt idx="57">
                        <c:v>7491.6613718713343</c:v>
                      </c:pt>
                      <c:pt idx="58">
                        <c:v>7625.3593109766389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BD-47EB-9D74-7BD749202194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0"/>
          <c:order val="0"/>
          <c:tx>
            <c:strRef>
              <c:f>SimFit!$B$1</c:f>
              <c:strCache>
                <c:ptCount val="1"/>
                <c:pt idx="0">
                  <c:v>infectious (total) median</c:v>
                </c:pt>
              </c:strCache>
            </c:strRef>
          </c:tx>
          <c:spPr>
            <a:ln w="60325" cap="rnd">
              <a:solidFill>
                <a:srgbClr val="00B050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SimFit!$B$2:$B$60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192</c:v>
                </c:pt>
                <c:pt idx="4">
                  <c:v>219</c:v>
                </c:pt>
                <c:pt idx="5">
                  <c:v>248</c:v>
                </c:pt>
                <c:pt idx="6">
                  <c:v>282</c:v>
                </c:pt>
                <c:pt idx="7">
                  <c:v>319</c:v>
                </c:pt>
                <c:pt idx="8">
                  <c:v>360</c:v>
                </c:pt>
                <c:pt idx="9">
                  <c:v>405</c:v>
                </c:pt>
                <c:pt idx="10">
                  <c:v>455</c:v>
                </c:pt>
                <c:pt idx="11">
                  <c:v>506</c:v>
                </c:pt>
                <c:pt idx="12">
                  <c:v>559</c:v>
                </c:pt>
                <c:pt idx="13">
                  <c:v>616</c:v>
                </c:pt>
                <c:pt idx="14">
                  <c:v>679</c:v>
                </c:pt>
                <c:pt idx="15">
                  <c:v>748</c:v>
                </c:pt>
                <c:pt idx="16">
                  <c:v>823</c:v>
                </c:pt>
                <c:pt idx="17">
                  <c:v>903</c:v>
                </c:pt>
                <c:pt idx="18">
                  <c:v>987</c:v>
                </c:pt>
                <c:pt idx="19">
                  <c:v>1077</c:v>
                </c:pt>
                <c:pt idx="20">
                  <c:v>1176</c:v>
                </c:pt>
                <c:pt idx="21">
                  <c:v>1285</c:v>
                </c:pt>
                <c:pt idx="22">
                  <c:v>1403</c:v>
                </c:pt>
                <c:pt idx="23">
                  <c:v>1532</c:v>
                </c:pt>
                <c:pt idx="24">
                  <c:v>1672</c:v>
                </c:pt>
                <c:pt idx="25">
                  <c:v>1826</c:v>
                </c:pt>
                <c:pt idx="26">
                  <c:v>1994</c:v>
                </c:pt>
                <c:pt idx="27">
                  <c:v>2177</c:v>
                </c:pt>
                <c:pt idx="28">
                  <c:v>2377</c:v>
                </c:pt>
                <c:pt idx="29">
                  <c:v>2595</c:v>
                </c:pt>
                <c:pt idx="30">
                  <c:v>2833</c:v>
                </c:pt>
                <c:pt idx="31">
                  <c:v>3074</c:v>
                </c:pt>
                <c:pt idx="32">
                  <c:v>3256</c:v>
                </c:pt>
                <c:pt idx="33">
                  <c:v>3387</c:v>
                </c:pt>
                <c:pt idx="34">
                  <c:v>3500</c:v>
                </c:pt>
                <c:pt idx="35">
                  <c:v>3611</c:v>
                </c:pt>
                <c:pt idx="36">
                  <c:v>3725</c:v>
                </c:pt>
                <c:pt idx="37">
                  <c:v>3842</c:v>
                </c:pt>
                <c:pt idx="38">
                  <c:v>3964</c:v>
                </c:pt>
                <c:pt idx="39">
                  <c:v>4089</c:v>
                </c:pt>
                <c:pt idx="40">
                  <c:v>4218</c:v>
                </c:pt>
                <c:pt idx="41">
                  <c:v>4351</c:v>
                </c:pt>
                <c:pt idx="42">
                  <c:v>4489</c:v>
                </c:pt>
                <c:pt idx="43">
                  <c:v>4630</c:v>
                </c:pt>
                <c:pt idx="44">
                  <c:v>4776</c:v>
                </c:pt>
                <c:pt idx="45">
                  <c:v>4927</c:v>
                </c:pt>
                <c:pt idx="46">
                  <c:v>5087</c:v>
                </c:pt>
                <c:pt idx="47">
                  <c:v>5256</c:v>
                </c:pt>
                <c:pt idx="48">
                  <c:v>5432</c:v>
                </c:pt>
                <c:pt idx="49">
                  <c:v>5613</c:v>
                </c:pt>
                <c:pt idx="50">
                  <c:v>5801</c:v>
                </c:pt>
                <c:pt idx="51">
                  <c:v>5994</c:v>
                </c:pt>
                <c:pt idx="52">
                  <c:v>6194</c:v>
                </c:pt>
                <c:pt idx="53">
                  <c:v>6400</c:v>
                </c:pt>
                <c:pt idx="54">
                  <c:v>6613</c:v>
                </c:pt>
                <c:pt idx="55">
                  <c:v>6833</c:v>
                </c:pt>
                <c:pt idx="56">
                  <c:v>7059</c:v>
                </c:pt>
                <c:pt idx="57">
                  <c:v>7293</c:v>
                </c:pt>
                <c:pt idx="58">
                  <c:v>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D-47EB-9D74-7BD74920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scatterChart>
        <c:scatterStyle val="lineMarker"/>
        <c:varyColors val="0"/>
        <c:ser>
          <c:idx val="1"/>
          <c:order val="1"/>
          <c:tx>
            <c:strRef>
              <c:f>SimFit!$C$1</c:f>
              <c:strCache>
                <c:ptCount val="1"/>
                <c:pt idx="0">
                  <c:v>infectious (total) lower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SimFit!$H$2:$H$60</c:f>
                <c:numCache>
                  <c:formatCode>General</c:formatCode>
                  <c:ptCount val="59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3</c:v>
                  </c:pt>
                  <c:pt idx="4">
                    <c:v>5</c:v>
                  </c:pt>
                  <c:pt idx="5">
                    <c:v>9</c:v>
                  </c:pt>
                  <c:pt idx="6">
                    <c:v>13</c:v>
                  </c:pt>
                  <c:pt idx="7">
                    <c:v>19</c:v>
                  </c:pt>
                  <c:pt idx="8">
                    <c:v>25</c:v>
                  </c:pt>
                  <c:pt idx="9">
                    <c:v>33</c:v>
                  </c:pt>
                  <c:pt idx="10">
                    <c:v>42</c:v>
                  </c:pt>
                  <c:pt idx="11">
                    <c:v>52</c:v>
                  </c:pt>
                  <c:pt idx="12">
                    <c:v>63</c:v>
                  </c:pt>
                  <c:pt idx="13">
                    <c:v>76</c:v>
                  </c:pt>
                  <c:pt idx="14">
                    <c:v>91</c:v>
                  </c:pt>
                  <c:pt idx="15">
                    <c:v>108</c:v>
                  </c:pt>
                  <c:pt idx="16">
                    <c:v>128</c:v>
                  </c:pt>
                  <c:pt idx="17">
                    <c:v>149</c:v>
                  </c:pt>
                  <c:pt idx="18">
                    <c:v>173</c:v>
                  </c:pt>
                  <c:pt idx="19">
                    <c:v>200</c:v>
                  </c:pt>
                  <c:pt idx="20">
                    <c:v>230</c:v>
                  </c:pt>
                  <c:pt idx="21">
                    <c:v>264</c:v>
                  </c:pt>
                  <c:pt idx="22">
                    <c:v>303</c:v>
                  </c:pt>
                  <c:pt idx="23">
                    <c:v>346</c:v>
                  </c:pt>
                  <c:pt idx="24">
                    <c:v>395</c:v>
                  </c:pt>
                  <c:pt idx="25">
                    <c:v>450</c:v>
                  </c:pt>
                  <c:pt idx="26">
                    <c:v>512</c:v>
                  </c:pt>
                  <c:pt idx="27">
                    <c:v>580</c:v>
                  </c:pt>
                  <c:pt idx="28">
                    <c:v>658</c:v>
                  </c:pt>
                  <c:pt idx="29">
                    <c:v>745</c:v>
                  </c:pt>
                  <c:pt idx="30">
                    <c:v>842</c:v>
                  </c:pt>
                  <c:pt idx="31">
                    <c:v>944</c:v>
                  </c:pt>
                  <c:pt idx="32">
                    <c:v>1028</c:v>
                  </c:pt>
                  <c:pt idx="33">
                    <c:v>1098</c:v>
                  </c:pt>
                  <c:pt idx="34">
                    <c:v>1162</c:v>
                  </c:pt>
                  <c:pt idx="35">
                    <c:v>1228</c:v>
                  </c:pt>
                  <c:pt idx="36">
                    <c:v>1298</c:v>
                  </c:pt>
                  <c:pt idx="37">
                    <c:v>1370</c:v>
                  </c:pt>
                  <c:pt idx="38">
                    <c:v>1446</c:v>
                  </c:pt>
                  <c:pt idx="39">
                    <c:v>1525</c:v>
                  </c:pt>
                  <c:pt idx="40">
                    <c:v>1608</c:v>
                  </c:pt>
                  <c:pt idx="41">
                    <c:v>1694</c:v>
                  </c:pt>
                  <c:pt idx="42">
                    <c:v>1784</c:v>
                  </c:pt>
                  <c:pt idx="43">
                    <c:v>1878</c:v>
                  </c:pt>
                  <c:pt idx="44">
                    <c:v>1977</c:v>
                  </c:pt>
                  <c:pt idx="45">
                    <c:v>2079</c:v>
                  </c:pt>
                  <c:pt idx="46">
                    <c:v>2189</c:v>
                  </c:pt>
                  <c:pt idx="47">
                    <c:v>2304</c:v>
                  </c:pt>
                  <c:pt idx="48">
                    <c:v>2426</c:v>
                  </c:pt>
                  <c:pt idx="49">
                    <c:v>2553</c:v>
                  </c:pt>
                  <c:pt idx="50">
                    <c:v>2685</c:v>
                  </c:pt>
                  <c:pt idx="51">
                    <c:v>2824</c:v>
                  </c:pt>
                  <c:pt idx="52">
                    <c:v>2969</c:v>
                  </c:pt>
                  <c:pt idx="53">
                    <c:v>3119</c:v>
                  </c:pt>
                  <c:pt idx="54">
                    <c:v>3276</c:v>
                  </c:pt>
                  <c:pt idx="55">
                    <c:v>3441</c:v>
                  </c:pt>
                  <c:pt idx="56">
                    <c:v>3612</c:v>
                  </c:pt>
                  <c:pt idx="57">
                    <c:v>3790</c:v>
                  </c:pt>
                  <c:pt idx="58">
                    <c:v>3977</c:v>
                  </c:pt>
                </c:numCache>
              </c:numRef>
            </c:plus>
            <c:minus>
              <c:numRef>
                <c:f>SimFit!$G$2:$G$60</c:f>
                <c:numCache>
                  <c:formatCode>General</c:formatCode>
                  <c:ptCount val="59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3</c:v>
                  </c:pt>
                  <c:pt idx="4">
                    <c:v>5</c:v>
                  </c:pt>
                  <c:pt idx="5">
                    <c:v>9</c:v>
                  </c:pt>
                  <c:pt idx="6">
                    <c:v>13</c:v>
                  </c:pt>
                  <c:pt idx="7">
                    <c:v>19</c:v>
                  </c:pt>
                  <c:pt idx="8">
                    <c:v>25</c:v>
                  </c:pt>
                  <c:pt idx="9">
                    <c:v>33</c:v>
                  </c:pt>
                  <c:pt idx="10">
                    <c:v>42</c:v>
                  </c:pt>
                  <c:pt idx="11">
                    <c:v>52</c:v>
                  </c:pt>
                  <c:pt idx="12">
                    <c:v>63</c:v>
                  </c:pt>
                  <c:pt idx="13">
                    <c:v>76</c:v>
                  </c:pt>
                  <c:pt idx="14">
                    <c:v>91</c:v>
                  </c:pt>
                  <c:pt idx="15">
                    <c:v>108</c:v>
                  </c:pt>
                  <c:pt idx="16">
                    <c:v>128</c:v>
                  </c:pt>
                  <c:pt idx="17">
                    <c:v>149</c:v>
                  </c:pt>
                  <c:pt idx="18">
                    <c:v>173</c:v>
                  </c:pt>
                  <c:pt idx="19">
                    <c:v>200</c:v>
                  </c:pt>
                  <c:pt idx="20">
                    <c:v>230</c:v>
                  </c:pt>
                  <c:pt idx="21">
                    <c:v>264</c:v>
                  </c:pt>
                  <c:pt idx="22">
                    <c:v>303</c:v>
                  </c:pt>
                  <c:pt idx="23">
                    <c:v>346</c:v>
                  </c:pt>
                  <c:pt idx="24">
                    <c:v>395</c:v>
                  </c:pt>
                  <c:pt idx="25">
                    <c:v>450</c:v>
                  </c:pt>
                  <c:pt idx="26">
                    <c:v>512</c:v>
                  </c:pt>
                  <c:pt idx="27">
                    <c:v>580</c:v>
                  </c:pt>
                  <c:pt idx="28">
                    <c:v>658</c:v>
                  </c:pt>
                  <c:pt idx="29">
                    <c:v>745</c:v>
                  </c:pt>
                  <c:pt idx="30">
                    <c:v>842</c:v>
                  </c:pt>
                  <c:pt idx="31">
                    <c:v>944</c:v>
                  </c:pt>
                  <c:pt idx="32">
                    <c:v>1028</c:v>
                  </c:pt>
                  <c:pt idx="33">
                    <c:v>1098</c:v>
                  </c:pt>
                  <c:pt idx="34">
                    <c:v>1162</c:v>
                  </c:pt>
                  <c:pt idx="35">
                    <c:v>1228</c:v>
                  </c:pt>
                  <c:pt idx="36">
                    <c:v>1298</c:v>
                  </c:pt>
                  <c:pt idx="37">
                    <c:v>1370</c:v>
                  </c:pt>
                  <c:pt idx="38">
                    <c:v>1446</c:v>
                  </c:pt>
                  <c:pt idx="39">
                    <c:v>1525</c:v>
                  </c:pt>
                  <c:pt idx="40">
                    <c:v>1608</c:v>
                  </c:pt>
                  <c:pt idx="41">
                    <c:v>1694</c:v>
                  </c:pt>
                  <c:pt idx="42">
                    <c:v>1784</c:v>
                  </c:pt>
                  <c:pt idx="43">
                    <c:v>1878</c:v>
                  </c:pt>
                  <c:pt idx="44">
                    <c:v>1977</c:v>
                  </c:pt>
                  <c:pt idx="45">
                    <c:v>2079</c:v>
                  </c:pt>
                  <c:pt idx="46">
                    <c:v>2189</c:v>
                  </c:pt>
                  <c:pt idx="47">
                    <c:v>2304</c:v>
                  </c:pt>
                  <c:pt idx="48">
                    <c:v>2426</c:v>
                  </c:pt>
                  <c:pt idx="49">
                    <c:v>2553</c:v>
                  </c:pt>
                  <c:pt idx="50">
                    <c:v>2685</c:v>
                  </c:pt>
                  <c:pt idx="51">
                    <c:v>2824</c:v>
                  </c:pt>
                  <c:pt idx="52">
                    <c:v>2969</c:v>
                  </c:pt>
                  <c:pt idx="53">
                    <c:v>3119</c:v>
                  </c:pt>
                  <c:pt idx="54">
                    <c:v>3276</c:v>
                  </c:pt>
                  <c:pt idx="55">
                    <c:v>3441</c:v>
                  </c:pt>
                  <c:pt idx="56">
                    <c:v>3612</c:v>
                  </c:pt>
                  <c:pt idx="57">
                    <c:v>3790</c:v>
                  </c:pt>
                  <c:pt idx="58">
                    <c:v>3977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SimFit!$C$2:$C$60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164</c:v>
                </c:pt>
                <c:pt idx="3">
                  <c:v>191</c:v>
                </c:pt>
                <c:pt idx="4">
                  <c:v>216</c:v>
                </c:pt>
                <c:pt idx="5">
                  <c:v>244</c:v>
                </c:pt>
                <c:pt idx="6">
                  <c:v>276</c:v>
                </c:pt>
                <c:pt idx="7">
                  <c:v>310</c:v>
                </c:pt>
                <c:pt idx="8">
                  <c:v>347</c:v>
                </c:pt>
                <c:pt idx="9">
                  <c:v>389</c:v>
                </c:pt>
                <c:pt idx="10">
                  <c:v>434</c:v>
                </c:pt>
                <c:pt idx="11">
                  <c:v>480</c:v>
                </c:pt>
                <c:pt idx="12">
                  <c:v>528</c:v>
                </c:pt>
                <c:pt idx="13">
                  <c:v>579</c:v>
                </c:pt>
                <c:pt idx="14">
                  <c:v>634</c:v>
                </c:pt>
                <c:pt idx="15">
                  <c:v>695</c:v>
                </c:pt>
                <c:pt idx="16">
                  <c:v>761</c:v>
                </c:pt>
                <c:pt idx="17">
                  <c:v>831</c:v>
                </c:pt>
                <c:pt idx="18">
                  <c:v>903</c:v>
                </c:pt>
                <c:pt idx="19">
                  <c:v>981</c:v>
                </c:pt>
                <c:pt idx="20">
                  <c:v>1066</c:v>
                </c:pt>
                <c:pt idx="21">
                  <c:v>1158</c:v>
                </c:pt>
                <c:pt idx="22">
                  <c:v>1258</c:v>
                </c:pt>
                <c:pt idx="23">
                  <c:v>1367</c:v>
                </c:pt>
                <c:pt idx="24">
                  <c:v>1485</c:v>
                </c:pt>
                <c:pt idx="25">
                  <c:v>1613</c:v>
                </c:pt>
                <c:pt idx="26">
                  <c:v>1752</c:v>
                </c:pt>
                <c:pt idx="27">
                  <c:v>1904</c:v>
                </c:pt>
                <c:pt idx="28">
                  <c:v>2068</c:v>
                </c:pt>
                <c:pt idx="29">
                  <c:v>2246</c:v>
                </c:pt>
                <c:pt idx="30">
                  <c:v>2440</c:v>
                </c:pt>
                <c:pt idx="31">
                  <c:v>2635</c:v>
                </c:pt>
                <c:pt idx="32">
                  <c:v>2779</c:v>
                </c:pt>
                <c:pt idx="33">
                  <c:v>2878</c:v>
                </c:pt>
                <c:pt idx="34">
                  <c:v>2962</c:v>
                </c:pt>
                <c:pt idx="35">
                  <c:v>3044</c:v>
                </c:pt>
                <c:pt idx="36">
                  <c:v>3127</c:v>
                </c:pt>
                <c:pt idx="37">
                  <c:v>3213</c:v>
                </c:pt>
                <c:pt idx="38">
                  <c:v>3301</c:v>
                </c:pt>
                <c:pt idx="39">
                  <c:v>3391</c:v>
                </c:pt>
                <c:pt idx="40">
                  <c:v>3484</c:v>
                </c:pt>
                <c:pt idx="41">
                  <c:v>3580</c:v>
                </c:pt>
                <c:pt idx="42">
                  <c:v>3678</c:v>
                </c:pt>
                <c:pt idx="43">
                  <c:v>3778</c:v>
                </c:pt>
                <c:pt idx="44">
                  <c:v>3881</c:v>
                </c:pt>
                <c:pt idx="45">
                  <c:v>3988</c:v>
                </c:pt>
                <c:pt idx="46">
                  <c:v>4101</c:v>
                </c:pt>
                <c:pt idx="47">
                  <c:v>4220</c:v>
                </c:pt>
                <c:pt idx="48">
                  <c:v>4343</c:v>
                </c:pt>
                <c:pt idx="49">
                  <c:v>4470</c:v>
                </c:pt>
                <c:pt idx="50">
                  <c:v>4601</c:v>
                </c:pt>
                <c:pt idx="51">
                  <c:v>4735</c:v>
                </c:pt>
                <c:pt idx="52">
                  <c:v>4873</c:v>
                </c:pt>
                <c:pt idx="53">
                  <c:v>5016</c:v>
                </c:pt>
                <c:pt idx="54">
                  <c:v>5162</c:v>
                </c:pt>
                <c:pt idx="55">
                  <c:v>5312</c:v>
                </c:pt>
                <c:pt idx="56">
                  <c:v>5466</c:v>
                </c:pt>
                <c:pt idx="57">
                  <c:v>5625</c:v>
                </c:pt>
                <c:pt idx="58">
                  <c:v>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BD-47EB-9D74-7BD749202194}"/>
            </c:ext>
          </c:extLst>
        </c:ser>
        <c:ser>
          <c:idx val="2"/>
          <c:order val="2"/>
          <c:tx>
            <c:strRef>
              <c:f>SimFit!$D$1</c:f>
              <c:strCache>
                <c:ptCount val="1"/>
                <c:pt idx="0">
                  <c:v>infectious (total) upper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SimFit!$D$2:$D$60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194</c:v>
                </c:pt>
                <c:pt idx="4">
                  <c:v>221</c:v>
                </c:pt>
                <c:pt idx="5">
                  <c:v>253</c:v>
                </c:pt>
                <c:pt idx="6">
                  <c:v>289</c:v>
                </c:pt>
                <c:pt idx="7">
                  <c:v>329</c:v>
                </c:pt>
                <c:pt idx="8">
                  <c:v>372</c:v>
                </c:pt>
                <c:pt idx="9">
                  <c:v>422</c:v>
                </c:pt>
                <c:pt idx="10">
                  <c:v>476</c:v>
                </c:pt>
                <c:pt idx="11">
                  <c:v>532</c:v>
                </c:pt>
                <c:pt idx="12">
                  <c:v>591</c:v>
                </c:pt>
                <c:pt idx="13">
                  <c:v>655</c:v>
                </c:pt>
                <c:pt idx="14">
                  <c:v>725</c:v>
                </c:pt>
                <c:pt idx="15">
                  <c:v>803</c:v>
                </c:pt>
                <c:pt idx="16">
                  <c:v>889</c:v>
                </c:pt>
                <c:pt idx="17">
                  <c:v>980</c:v>
                </c:pt>
                <c:pt idx="18">
                  <c:v>1076</c:v>
                </c:pt>
                <c:pt idx="19">
                  <c:v>1181</c:v>
                </c:pt>
                <c:pt idx="20">
                  <c:v>1296</c:v>
                </c:pt>
                <c:pt idx="21">
                  <c:v>1422</c:v>
                </c:pt>
                <c:pt idx="22">
                  <c:v>1561</c:v>
                </c:pt>
                <c:pt idx="23">
                  <c:v>1713</c:v>
                </c:pt>
                <c:pt idx="24">
                  <c:v>1880</c:v>
                </c:pt>
                <c:pt idx="25">
                  <c:v>2063</c:v>
                </c:pt>
                <c:pt idx="26">
                  <c:v>2264</c:v>
                </c:pt>
                <c:pt idx="27">
                  <c:v>2484</c:v>
                </c:pt>
                <c:pt idx="28">
                  <c:v>2726</c:v>
                </c:pt>
                <c:pt idx="29">
                  <c:v>2991</c:v>
                </c:pt>
                <c:pt idx="30">
                  <c:v>3282</c:v>
                </c:pt>
                <c:pt idx="31">
                  <c:v>3579</c:v>
                </c:pt>
                <c:pt idx="32">
                  <c:v>3807</c:v>
                </c:pt>
                <c:pt idx="33">
                  <c:v>3976</c:v>
                </c:pt>
                <c:pt idx="34">
                  <c:v>4124</c:v>
                </c:pt>
                <c:pt idx="35">
                  <c:v>4272</c:v>
                </c:pt>
                <c:pt idx="36">
                  <c:v>4425</c:v>
                </c:pt>
                <c:pt idx="37">
                  <c:v>4583</c:v>
                </c:pt>
                <c:pt idx="38">
                  <c:v>4747</c:v>
                </c:pt>
                <c:pt idx="39">
                  <c:v>4916</c:v>
                </c:pt>
                <c:pt idx="40">
                  <c:v>5092</c:v>
                </c:pt>
                <c:pt idx="41">
                  <c:v>5274</c:v>
                </c:pt>
                <c:pt idx="42">
                  <c:v>5462</c:v>
                </c:pt>
                <c:pt idx="43">
                  <c:v>5656</c:v>
                </c:pt>
                <c:pt idx="44">
                  <c:v>5858</c:v>
                </c:pt>
                <c:pt idx="45">
                  <c:v>6067</c:v>
                </c:pt>
                <c:pt idx="46">
                  <c:v>6290</c:v>
                </c:pt>
                <c:pt idx="47">
                  <c:v>6524</c:v>
                </c:pt>
                <c:pt idx="48">
                  <c:v>6769</c:v>
                </c:pt>
                <c:pt idx="49">
                  <c:v>7023</c:v>
                </c:pt>
                <c:pt idx="50">
                  <c:v>7286</c:v>
                </c:pt>
                <c:pt idx="51">
                  <c:v>7559</c:v>
                </c:pt>
                <c:pt idx="52">
                  <c:v>7842</c:v>
                </c:pt>
                <c:pt idx="53">
                  <c:v>8135</c:v>
                </c:pt>
                <c:pt idx="54">
                  <c:v>8438</c:v>
                </c:pt>
                <c:pt idx="55">
                  <c:v>8753</c:v>
                </c:pt>
                <c:pt idx="56">
                  <c:v>9078</c:v>
                </c:pt>
                <c:pt idx="57">
                  <c:v>9415</c:v>
                </c:pt>
                <c:pt idx="58">
                  <c:v>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BD-47EB-9D74-7BD749202194}"/>
            </c:ext>
          </c:extLst>
        </c:ser>
        <c:ser>
          <c:idx val="3"/>
          <c:order val="3"/>
          <c:tx>
            <c:strRef>
              <c:f>SimFit!$E$1</c:f>
              <c:strCache>
                <c:ptCount val="1"/>
                <c:pt idx="0">
                  <c:v>Totales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SimFit!$E$2:$E$60</c:f>
              <c:numCache>
                <c:formatCode>General</c:formatCode>
                <c:ptCount val="59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27</c:v>
                </c:pt>
                <c:pt idx="4">
                  <c:v>36</c:v>
                </c:pt>
                <c:pt idx="5">
                  <c:v>43</c:v>
                </c:pt>
                <c:pt idx="6">
                  <c:v>55</c:v>
                </c:pt>
                <c:pt idx="7">
                  <c:v>69</c:v>
                </c:pt>
                <c:pt idx="8">
                  <c:v>86</c:v>
                </c:pt>
                <c:pt idx="9">
                  <c:v>109</c:v>
                </c:pt>
                <c:pt idx="10">
                  <c:v>137</c:v>
                </c:pt>
                <c:pt idx="11">
                  <c:v>200</c:v>
                </c:pt>
                <c:pt idx="12">
                  <c:v>245</c:v>
                </c:pt>
                <c:pt idx="13">
                  <c:v>313</c:v>
                </c:pt>
                <c:pt idx="14">
                  <c:v>345</c:v>
                </c:pt>
                <c:pt idx="15">
                  <c:v>443</c:v>
                </c:pt>
                <c:pt idx="16">
                  <c:v>558</c:v>
                </c:pt>
                <c:pt idx="17">
                  <c:v>674</c:v>
                </c:pt>
                <c:pt idx="18">
                  <c:v>786</c:v>
                </c:pt>
                <c:pt idx="19">
                  <c:v>901</c:v>
                </c:pt>
                <c:pt idx="20">
                  <c:v>989</c:v>
                </c:pt>
                <c:pt idx="21">
                  <c:v>1075</c:v>
                </c:pt>
                <c:pt idx="22">
                  <c:v>1181</c:v>
                </c:pt>
                <c:pt idx="23">
                  <c:v>1317</c:v>
                </c:pt>
                <c:pt idx="24">
                  <c:v>1475</c:v>
                </c:pt>
                <c:pt idx="25">
                  <c:v>1673</c:v>
                </c:pt>
                <c:pt idx="26">
                  <c:v>1801</c:v>
                </c:pt>
                <c:pt idx="27">
                  <c:v>1988</c:v>
                </c:pt>
                <c:pt idx="28">
                  <c:v>2100</c:v>
                </c:pt>
                <c:pt idx="29">
                  <c:v>2249</c:v>
                </c:pt>
                <c:pt idx="30">
                  <c:v>2528</c:v>
                </c:pt>
                <c:pt idx="31">
                  <c:v>2752</c:v>
                </c:pt>
                <c:pt idx="32">
                  <c:v>2974</c:v>
                </c:pt>
                <c:pt idx="33">
                  <c:v>3234</c:v>
                </c:pt>
                <c:pt idx="34">
                  <c:v>3400</c:v>
                </c:pt>
                <c:pt idx="35">
                  <c:v>3472</c:v>
                </c:pt>
                <c:pt idx="36">
                  <c:v>3574</c:v>
                </c:pt>
                <c:pt idx="37">
                  <c:v>3751</c:v>
                </c:pt>
                <c:pt idx="38">
                  <c:v>4016</c:v>
                </c:pt>
                <c:pt idx="39">
                  <c:v>4210</c:v>
                </c:pt>
                <c:pt idx="40">
                  <c:v>4273</c:v>
                </c:pt>
                <c:pt idx="41">
                  <c:v>4467</c:v>
                </c:pt>
                <c:pt idx="42">
                  <c:v>4658</c:v>
                </c:pt>
                <c:pt idx="43">
                  <c:v>4821</c:v>
                </c:pt>
                <c:pt idx="44">
                  <c:v>4992</c:v>
                </c:pt>
                <c:pt idx="45">
                  <c:v>5166</c:v>
                </c:pt>
                <c:pt idx="46">
                  <c:v>5338</c:v>
                </c:pt>
                <c:pt idx="47">
                  <c:v>5538</c:v>
                </c:pt>
                <c:pt idx="48">
                  <c:v>5779</c:v>
                </c:pt>
                <c:pt idx="49">
                  <c:v>6021</c:v>
                </c:pt>
                <c:pt idx="50">
                  <c:v>6200</c:v>
                </c:pt>
                <c:pt idx="51">
                  <c:v>6378</c:v>
                </c:pt>
                <c:pt idx="52">
                  <c:v>6532</c:v>
                </c:pt>
                <c:pt idx="53">
                  <c:v>6720</c:v>
                </c:pt>
                <c:pt idx="54">
                  <c:v>7090</c:v>
                </c:pt>
                <c:pt idx="55">
                  <c:v>7197</c:v>
                </c:pt>
                <c:pt idx="56">
                  <c:v>7387</c:v>
                </c:pt>
                <c:pt idx="57">
                  <c:v>7523</c:v>
                </c:pt>
                <c:pt idx="58">
                  <c:v>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BD-47EB-9D74-7BD74920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catAx>
        <c:axId val="76485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Días</a:t>
                </a:r>
                <a:r>
                  <a:rPr lang="es-PA" sz="3600" baseline="0"/>
                  <a:t> transcurridos</a:t>
                </a:r>
                <a:endParaRPr lang="es-PA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03070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8030702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Catidad de casos acumulados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648587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857250</xdr:colOff>
      <xdr:row>737</xdr:row>
      <xdr:rowOff>128587</xdr:rowOff>
    </xdr:from>
    <xdr:to>
      <xdr:col>16</xdr:col>
      <xdr:colOff>174625</xdr:colOff>
      <xdr:row>752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3790B9-1558-4AE9-AF27-C565D9B3B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857250</xdr:colOff>
      <xdr:row>736</xdr:row>
      <xdr:rowOff>128587</xdr:rowOff>
    </xdr:from>
    <xdr:to>
      <xdr:col>16</xdr:col>
      <xdr:colOff>174625</xdr:colOff>
      <xdr:row>751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C472AC-E46F-4B9B-837F-A00AB762D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857250</xdr:colOff>
      <xdr:row>735</xdr:row>
      <xdr:rowOff>128587</xdr:rowOff>
    </xdr:from>
    <xdr:to>
      <xdr:col>15</xdr:col>
      <xdr:colOff>174625</xdr:colOff>
      <xdr:row>750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057EAE-43DA-4942-A3D3-380C7619B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857250</xdr:colOff>
      <xdr:row>735</xdr:row>
      <xdr:rowOff>128587</xdr:rowOff>
    </xdr:from>
    <xdr:to>
      <xdr:col>15</xdr:col>
      <xdr:colOff>174625</xdr:colOff>
      <xdr:row>750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51DC538-8CF8-4CD8-916D-2B56D78D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5</xdr:row>
      <xdr:rowOff>0</xdr:rowOff>
    </xdr:from>
    <xdr:to>
      <xdr:col>61</xdr:col>
      <xdr:colOff>32428</xdr:colOff>
      <xdr:row>70</xdr:row>
      <xdr:rowOff>87900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E82EDA8-6EFB-422D-A355-F8D4E2ED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-1</xdr:colOff>
      <xdr:row>72</xdr:row>
      <xdr:rowOff>0</xdr:rowOff>
    </xdr:from>
    <xdr:to>
      <xdr:col>62</xdr:col>
      <xdr:colOff>32699</xdr:colOff>
      <xdr:row>137</xdr:row>
      <xdr:rowOff>87900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85A66AC-E213-478B-B5CC-47EE79311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685800</xdr:colOff>
      <xdr:row>137</xdr:row>
      <xdr:rowOff>152399</xdr:rowOff>
    </xdr:from>
    <xdr:to>
      <xdr:col>61</xdr:col>
      <xdr:colOff>718500</xdr:colOff>
      <xdr:row>203</xdr:row>
      <xdr:rowOff>49799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A91307A-286C-463A-9E22-BE7396FB9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448091</xdr:colOff>
      <xdr:row>5</xdr:row>
      <xdr:rowOff>148842</xdr:rowOff>
    </xdr:from>
    <xdr:to>
      <xdr:col>38</xdr:col>
      <xdr:colOff>366491</xdr:colOff>
      <xdr:row>71</xdr:row>
      <xdr:rowOff>46242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6E66BABB-7484-4C2C-8876-EF5628292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73</xdr:row>
      <xdr:rowOff>76200</xdr:rowOff>
    </xdr:from>
    <xdr:to>
      <xdr:col>38</xdr:col>
      <xdr:colOff>261300</xdr:colOff>
      <xdr:row>138</xdr:row>
      <xdr:rowOff>164100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E9EE5048-51B9-4CF1-9552-970A8688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26</xdr:row>
      <xdr:rowOff>0</xdr:rowOff>
    </xdr:from>
    <xdr:to>
      <xdr:col>66</xdr:col>
      <xdr:colOff>680400</xdr:colOff>
      <xdr:row>91</xdr:row>
      <xdr:rowOff>87900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7061CB12-785E-48C3-9526-B08491A9B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491528</xdr:colOff>
      <xdr:row>2</xdr:row>
      <xdr:rowOff>124384</xdr:rowOff>
    </xdr:from>
    <xdr:to>
      <xdr:col>29</xdr:col>
      <xdr:colOff>409928</xdr:colOff>
      <xdr:row>68</xdr:row>
      <xdr:rowOff>21784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25FEAD-46DB-44BA-AEB8-912E4823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an Casaboza" id="{07F5A965-8338-44EE-817E-39D6BD21A63F}" userId="1f5f8171fb7c96df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B270485-5914-400A-BFC3-E49C0531D486}" autoFormatId="16" applyNumberFormats="0" applyBorderFormats="0" applyFontFormats="0" applyPatternFormats="0" applyAlignmentFormats="0" applyWidthHeightFormats="0">
  <queryTableRefresh nextId="304" unboundColumnsRight="2">
    <queryTableFields count="6">
      <queryTableField id="1" name="time" tableColumnId="1"/>
      <queryTableField id="149" name="infectious (total) median" tableColumnId="149"/>
      <queryTableField id="150" name="infectious (total) lower bound" tableColumnId="150"/>
      <queryTableField id="151" name="infectious (total) upper bound" tableColumnId="151"/>
      <queryTableField id="302" dataBound="0" tableColumnId="302"/>
      <queryTableField id="303" dataBound="0" tableColumnId="2"/>
    </queryTableFields>
    <queryTableDeletedFields count="297">
      <deletedField name="susceptible (0-9) median"/>
      <deletedField name="susceptible (0-9) lower bound"/>
      <deletedField name="susceptible (0-9) upper bound"/>
      <deletedField name="susceptible (10-19) median"/>
      <deletedField name="susceptible (10-19) lower bound"/>
      <deletedField name="susceptible (10-19) upper bound"/>
      <deletedField name="susceptible (20-29) median"/>
      <deletedField name="susceptible (20-29) lower bound"/>
      <deletedField name="susceptible (20-29) upper bound"/>
      <deletedField name="susceptible (30-39) median"/>
      <deletedField name="susceptible (30-39) lower bound"/>
      <deletedField name="susceptible (30-39) upper bound"/>
      <deletedField name="susceptible (40-49) median"/>
      <deletedField name="susceptible (40-49) lower bound"/>
      <deletedField name="susceptible (40-49) upper bound"/>
      <deletedField name="susceptible (50-59) median"/>
      <deletedField name="susceptible (50-59) lower bound"/>
      <deletedField name="susceptible (50-59) upper bound"/>
      <deletedField name="susceptible (60-69) median"/>
      <deletedField name="susceptible (60-69) lower bound"/>
      <deletedField name="susceptible (60-69) upper bound"/>
      <deletedField name="susceptible (70-79) median"/>
      <deletedField name="susceptible (70-79) lower bound"/>
      <deletedField name="susceptible (70-79) upper bound"/>
      <deletedField name="susceptible (80+) median"/>
      <deletedField name="susceptible (80+) lower bound"/>
      <deletedField name="susceptible (80+) upper bound"/>
      <deletedField name="susceptible (total) median"/>
      <deletedField name="susceptible (total) lower bound"/>
      <deletedField name="susceptible (total) upper bound"/>
      <deletedField name="severe (0-9) median"/>
      <deletedField name="severe (0-9) lower bound"/>
      <deletedField name="severe (0-9) upper bound"/>
      <deletedField name="severe (10-19) median"/>
      <deletedField name="severe (10-19) lower bound"/>
      <deletedField name="severe (10-19) upper bound"/>
      <deletedField name="severe (20-29) median"/>
      <deletedField name="severe (20-29) lower bound"/>
      <deletedField name="severe (20-29) upper bound"/>
      <deletedField name="severe (30-39) median"/>
      <deletedField name="severe (30-39) lower bound"/>
      <deletedField name="severe (30-39) upper bound"/>
      <deletedField name="severe (40-49) median"/>
      <deletedField name="severe (40-49) lower bound"/>
      <deletedField name="severe (40-49) upper bound"/>
      <deletedField name="severe (50-59) median"/>
      <deletedField name="severe (50-59) lower bound"/>
      <deletedField name="severe (50-59) upper bound"/>
      <deletedField name="severe (60-69) median"/>
      <deletedField name="severe (60-69) lower bound"/>
      <deletedField name="severe (60-69) upper bound"/>
      <deletedField name="severe (70-79) median"/>
      <deletedField name="severe (70-79) lower bound"/>
      <deletedField name="severe (70-79) upper bound"/>
      <deletedField name="severe (80+) median"/>
      <deletedField name="severe (80+) lower bound"/>
      <deletedField name="severe (80+) upper bound"/>
      <deletedField name="severe (total) median"/>
      <deletedField name="severe (total) lower bound"/>
      <deletedField name="severe (total) upper bound"/>
      <deletedField name="ICU (0-9) median"/>
      <deletedField name="ICU (0-9) lower bound"/>
      <deletedField name="ICU (0-9) upper bound"/>
      <deletedField name="ICU (10-19) median"/>
      <deletedField name="ICU (10-19) lower bound"/>
      <deletedField name="ICU (10-19) upper bound"/>
      <deletedField name="ICU (20-29) median"/>
      <deletedField name="ICU (20-29) lower bound"/>
      <deletedField name="ICU (20-29) upper bound"/>
      <deletedField name="ICU (30-39) median"/>
      <deletedField name="ICU (30-39) lower bound"/>
      <deletedField name="ICU (30-39) upper bound"/>
      <deletedField name="ICU (40-49) median"/>
      <deletedField name="ICU (40-49) lower bound"/>
      <deletedField name="ICU (40-49) upper bound"/>
      <deletedField name="ICU (50-59) median"/>
      <deletedField name="ICU (50-59) lower bound"/>
      <deletedField name="ICU (50-59) upper bound"/>
      <deletedField name="ICU (60-69) median"/>
      <deletedField name="ICU (60-69) lower bound"/>
      <deletedField name="ICU (60-69) upper bound"/>
      <deletedField name="ICU (70-79) median"/>
      <deletedField name="ICU (70-79) lower bound"/>
      <deletedField name="ICU (70-79) upper bound"/>
      <deletedField name="ICU (80+) median"/>
      <deletedField name="ICU (80+) lower bound"/>
      <deletedField name="ICU (80+) upper bound"/>
      <deletedField name="ICU (total) median"/>
      <deletedField name="ICU (total) lower bound"/>
      <deletedField name="ICU (total) upper bound"/>
      <deletedField name="exposed (0-9) median"/>
      <deletedField name="exposed (0-9) lower bound"/>
      <deletedField name="exposed (0-9) upper bound"/>
      <deletedField name="exposed (10-19) median"/>
      <deletedField name="exposed (10-19) lower bound"/>
      <deletedField name="exposed (10-19) upper bound"/>
      <deletedField name="exposed (20-29) median"/>
      <deletedField name="exposed (20-29) lower bound"/>
      <deletedField name="exposed (20-29) upper bound"/>
      <deletedField name="exposed (30-39) median"/>
      <deletedField name="exposed (30-39) lower bound"/>
      <deletedField name="exposed (30-39) upper bound"/>
      <deletedField name="exposed (40-49) median"/>
      <deletedField name="exposed (40-49) lower bound"/>
      <deletedField name="exposed (40-49) upper bound"/>
      <deletedField name="exposed (50-59) median"/>
      <deletedField name="exposed (50-59) lower bound"/>
      <deletedField name="exposed (50-59) upper bound"/>
      <deletedField name="exposed (60-69) median"/>
      <deletedField name="exposed (60-69) lower bound"/>
      <deletedField name="exposed (60-69) upper bound"/>
      <deletedField name="exposed (70-79) median"/>
      <deletedField name="exposed (70-79) lower bound"/>
      <deletedField name="exposed (70-79) upper bound"/>
      <deletedField name="exposed (80+) median"/>
      <deletedField name="exposed (80+) lower bound"/>
      <deletedField name="exposed (80+) upper bound"/>
      <deletedField name="exposed (total) median"/>
      <deletedField name="exposed (total) lower bound"/>
      <deletedField name="exposed (total) upper bound"/>
      <deletedField name="overflow (0-9) median"/>
      <deletedField name="overflow (0-9) lower bound"/>
      <deletedField name="overflow (0-9) upper bound"/>
      <deletedField name="overflow (10-19) median"/>
      <deletedField name="overflow (10-19) lower bound"/>
      <deletedField name="overflow (10-19) upper bound"/>
      <deletedField name="overflow (20-29) median"/>
      <deletedField name="overflow (20-29) lower bound"/>
      <deletedField name="overflow (20-29) upper bound"/>
      <deletedField name="overflow (30-39) median"/>
      <deletedField name="overflow (30-39) lower bound"/>
      <deletedField name="overflow (30-39) upper bound"/>
      <deletedField name="overflow (40-49) median"/>
      <deletedField name="overflow (40-49) lower bound"/>
      <deletedField name="overflow (40-49) upper bound"/>
      <deletedField name="overflow (50-59) median"/>
      <deletedField name="overflow (50-59) lower bound"/>
      <deletedField name="overflow (50-59) upper bound"/>
      <deletedField name="overflow (60-69) median"/>
      <deletedField name="overflow (60-69) lower bound"/>
      <deletedField name="overflow (60-69) upper bound"/>
      <deletedField name="overflow (70-79) median"/>
      <deletedField name="overflow (70-79) lower bound"/>
      <deletedField name="overflow (70-79) upper bound"/>
      <deletedField name="overflow (80+) median"/>
      <deletedField name="overflow (80+) lower bound"/>
      <deletedField name="overflow (80+) upper bound"/>
      <deletedField name="overflow (total) median"/>
      <deletedField name="overflow (total) lower bound"/>
      <deletedField name="overflow (total) upper bound"/>
      <deletedField name="cumulative recovered (0-9) median"/>
      <deletedField name="cumulative recovered (0-9) lower bound"/>
      <deletedField name="cumulative recovered (0-9) upper bound"/>
      <deletedField name="cumulative recovered (10-19) median"/>
      <deletedField name="cumulative recovered (10-19) lower bound"/>
      <deletedField name="cumulative recovered (10-19) upper bound"/>
      <deletedField name="cumulative recovered (20-29) median"/>
      <deletedField name="cumulative recovered (20-29) lower bound"/>
      <deletedField name="cumulative recovered (20-29) upper bound"/>
      <deletedField name="cumulative recovered (30-39) median"/>
      <deletedField name="cumulative recovered (30-39) lower bound"/>
      <deletedField name="cumulative recovered (30-39) upper bound"/>
      <deletedField name="cumulative recovered (40-49) median"/>
      <deletedField name="cumulative recovered (40-49) lower bound"/>
      <deletedField name="cumulative recovered (40-49) upper bound"/>
      <deletedField name="cumulative recovered (50-59) median"/>
      <deletedField name="cumulative recovered (50-59) lower bound"/>
      <deletedField name="cumulative recovered (50-59) upper bound"/>
      <deletedField name="cumulative recovered (60-69) median"/>
      <deletedField name="cumulative recovered (60-69) lower bound"/>
      <deletedField name="cumulative recovered (60-69) upper bound"/>
      <deletedField name="cumulative recovered (70-79) median"/>
      <deletedField name="cumulative recovered (70-79) lower bound"/>
      <deletedField name="cumulative recovered (70-79) upper bound"/>
      <deletedField name="cumulative recovered (80+) median"/>
      <deletedField name="cumulative recovered (80+) lower bound"/>
      <deletedField name="cumulative recovered (80+) upper bound"/>
      <deletedField name="cumulative recovered (total) median"/>
      <deletedField name="cumulative recovered (total) lower bound"/>
      <deletedField name="cumulative recovered (total) upper bound"/>
      <deletedField name="cumulative ICU (0-9) median"/>
      <deletedField name="cumulative ICU (0-9) lower bound"/>
      <deletedField name="cumulative ICU (0-9) upper bound"/>
      <deletedField name="cumulative ICU (10-19) median"/>
      <deletedField name="cumulative ICU (10-19) lower bound"/>
      <deletedField name="cumulative ICU (10-19) upper bound"/>
      <deletedField name="cumulative ICU (20-29) median"/>
      <deletedField name="cumulative ICU (20-29) lower bound"/>
      <deletedField name="cumulative ICU (20-29) upper bound"/>
      <deletedField name="cumulative ICU (30-39) median"/>
      <deletedField name="cumulative ICU (30-39) lower bound"/>
      <deletedField name="cumulative ICU (30-39) upper bound"/>
      <deletedField name="cumulative ICU (40-49) median"/>
      <deletedField name="cumulative ICU (40-49) lower bound"/>
      <deletedField name="cumulative ICU (40-49) upper bound"/>
      <deletedField name="cumulative ICU (50-59) median"/>
      <deletedField name="cumulative ICU (50-59) lower bound"/>
      <deletedField name="cumulative ICU (50-59) upper bound"/>
      <deletedField name="cumulative ICU (60-69) median"/>
      <deletedField name="cumulative ICU (60-69) lower bound"/>
      <deletedField name="cumulative ICU (60-69) upper bound"/>
      <deletedField name="cumulative ICU (70-79) median"/>
      <deletedField name="cumulative ICU (70-79) lower bound"/>
      <deletedField name="cumulative ICU (70-79) upper bound"/>
      <deletedField name="cumulative ICU (80+) median"/>
      <deletedField name="cumulative ICU (80+) lower bound"/>
      <deletedField name="cumulative ICU (80+) upper bound"/>
      <deletedField name="cumulative ICU (total) median"/>
      <deletedField name="cumulative ICU (total) lower bound"/>
      <deletedField name="cumulative ICU (total) upper bound"/>
      <deletedField name="cumulative hospitalized (0-9) median"/>
      <deletedField name="cumulative hospitalized (0-9) lower bound"/>
      <deletedField name="cumulative hospitalized (0-9) upper bound"/>
      <deletedField name="cumulative hospitalized (10-19) median"/>
      <deletedField name="cumulative hospitalized (10-19) lower bound"/>
      <deletedField name="cumulative hospitalized (10-19) upper bound"/>
      <deletedField name="cumulative hospitalized (20-29) median"/>
      <deletedField name="cumulative hospitalized (20-29) lower bound"/>
      <deletedField name="cumulative hospitalized (20-29) upper bound"/>
      <deletedField name="cumulative hospitalized (30-39) median"/>
      <deletedField name="cumulative hospitalized (30-39) lower bound"/>
      <deletedField name="cumulative hospitalized (30-39) upper bound"/>
      <deletedField name="cumulative hospitalized (40-49) median"/>
      <deletedField name="cumulative hospitalized (40-49) lower bound"/>
      <deletedField name="cumulative hospitalized (40-49) upper bound"/>
      <deletedField name="cumulative hospitalized (50-59) median"/>
      <deletedField name="cumulative hospitalized (50-59) lower bound"/>
      <deletedField name="cumulative hospitalized (50-59) upper bound"/>
      <deletedField name="cumulative hospitalized (60-69) median"/>
      <deletedField name="cumulative hospitalized (60-69) lower bound"/>
      <deletedField name="cumulative hospitalized (60-69) upper bound"/>
      <deletedField name="cumulative hospitalized (70-79) median"/>
      <deletedField name="cumulative hospitalized (70-79) lower bound"/>
      <deletedField name="cumulative hospitalized (70-79) upper bound"/>
      <deletedField name="cumulative hospitalized (80+) median"/>
      <deletedField name="cumulative hospitalized (80+) lower bound"/>
      <deletedField name="cumulative hospitalized (80+) upper bound"/>
      <deletedField name="cumulative hospitalized (total) median"/>
      <deletedField name="cumulative hospitalized (total) lower bound"/>
      <deletedField name="cumulative hospitalized (total) upper bound"/>
      <deletedField name="cumulative fatality (0-9) median"/>
      <deletedField name="cumulative fatality (0-9) lower bound"/>
      <deletedField name="cumulative fatality (0-9) upper bound"/>
      <deletedField name="cumulative fatality (10-19) median"/>
      <deletedField name="cumulative fatality (10-19) lower bound"/>
      <deletedField name="cumulative fatality (10-19) upper bound"/>
      <deletedField name="cumulative fatality (20-29) median"/>
      <deletedField name="cumulative fatality (20-29) lower bound"/>
      <deletedField name="cumulative fatality (20-29) upper bound"/>
      <deletedField name="cumulative fatality (30-39) median"/>
      <deletedField name="cumulative fatality (30-39) lower bound"/>
      <deletedField name="cumulative fatality (30-39) upper bound"/>
      <deletedField name="cumulative fatality (40-49) median"/>
      <deletedField name="cumulative fatality (40-49) lower bound"/>
      <deletedField name="cumulative fatality (40-49) upper bound"/>
      <deletedField name="cumulative fatality (50-59) median"/>
      <deletedField name="cumulative fatality (50-59) lower bound"/>
      <deletedField name="cumulative fatality (50-59) upper bound"/>
      <deletedField name="cumulative fatality (60-69) median"/>
      <deletedField name="cumulative fatality (60-69) lower bound"/>
      <deletedField name="cumulative fatality (60-69) upper bound"/>
      <deletedField name="cumulative fatality (70-79) median"/>
      <deletedField name="cumulative fatality (70-79) lower bound"/>
      <deletedField name="cumulative fatality (70-79) upper bound"/>
      <deletedField name="cumulative fatality (80+) median"/>
      <deletedField name="cumulative fatality (80+) lower bound"/>
      <deletedField name="cumulative fatality (80+) upper bound"/>
      <deletedField name="cumulative fatality (total) median"/>
      <deletedField name="cumulative fatality (total) lower bound"/>
      <deletedField name="cumulative fatality (total) upper bound"/>
      <deletedField name="infectious (0-9) median"/>
      <deletedField name="infectious (0-9) lower bound"/>
      <deletedField name="infectious (0-9) upper bound"/>
      <deletedField name="infectious (10-19) median"/>
      <deletedField name="infectious (10-19) lower bound"/>
      <deletedField name="infectious (10-19) upper bound"/>
      <deletedField name="infectious (20-29) median"/>
      <deletedField name="infectious (20-29) lower bound"/>
      <deletedField name="infectious (20-29) upper bound"/>
      <deletedField name="infectious (30-39) median"/>
      <deletedField name="infectious (30-39) lower bound"/>
      <deletedField name="infectious (30-39) upper bound"/>
      <deletedField name="infectious (40-49) median"/>
      <deletedField name="infectious (40-49) lower bound"/>
      <deletedField name="infectious (40-49) upper bound"/>
      <deletedField name="infectious (50-59) median"/>
      <deletedField name="infectious (50-59) lower bound"/>
      <deletedField name="infectious (50-59) upper bound"/>
      <deletedField name="infectious (60-69) median"/>
      <deletedField name="infectious (60-69) lower bound"/>
      <deletedField name="infectious (60-69) upper bound"/>
      <deletedField name="infectious (70-79) median"/>
      <deletedField name="infectious (70-79) lower bound"/>
      <deletedField name="infectious (70-79) upper bound"/>
      <deletedField name="infectious (80+) median"/>
      <deletedField name="infectious (80+) lower bound"/>
      <deletedField name="infectious (80+) upper boun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8F3481F-A3AB-4BD1-802E-AE07FC56D857}" autoFormatId="16" applyNumberFormats="0" applyBorderFormats="0" applyFontFormats="0" applyPatternFormats="0" applyAlignmentFormats="0" applyWidthHeightFormats="0">
  <queryTableRefresh nextId="332">
    <queryTableFields count="4">
      <queryTableField id="1" name="time" tableColumnId="1"/>
      <queryTableField id="164" name="infectious (total) median_13" tableColumnId="164"/>
      <queryTableField id="165" name="infectious (total) lower bound_14" tableColumnId="165"/>
      <queryTableField id="166" name="infectious (total) upper bound_15" tableColumnId="166"/>
    </queryTableFields>
    <queryTableDeletedFields count="327">
      <deletedField name="susceptible (total) median"/>
      <deletedField name="susceptible (total) lower bound"/>
      <deletedField name="susceptible (total) upper bound"/>
      <deletedField name="susceptible (0-9) median"/>
      <deletedField name="susceptible (0-9) lower bound"/>
      <deletedField name="susceptible (0-9) upper bound"/>
      <deletedField name="susceptible (10-19) median"/>
      <deletedField name="susceptible (10-19) lower bound"/>
      <deletedField name="susceptible (10-19) upper bound"/>
      <deletedField name="susceptible (20-29) median"/>
      <deletedField name="susceptible (20-29) lower bound"/>
      <deletedField name="susceptible (20-29) upper bound"/>
      <deletedField name="susceptible (30-39) median"/>
      <deletedField name="susceptible (30-39) lower bound"/>
      <deletedField name="susceptible (30-39) upper bound"/>
      <deletedField name="susceptible (40-49) median"/>
      <deletedField name="susceptible (40-49) lower bound"/>
      <deletedField name="susceptible (40-49) upper bound"/>
      <deletedField name="susceptible (50-59) median"/>
      <deletedField name="susceptible (50-59) lower bound"/>
      <deletedField name="susceptible (50-59) upper bound"/>
      <deletedField name="susceptible (60-69) median"/>
      <deletedField name="susceptible (60-69) lower bound"/>
      <deletedField name="susceptible (60-69) upper bound"/>
      <deletedField name="susceptible (70-79) median"/>
      <deletedField name="susceptible (70-79) lower bound"/>
      <deletedField name="susceptible (70-79) upper bound"/>
      <deletedField name="susceptible (80+) median"/>
      <deletedField name="susceptible (80+) lower bound"/>
      <deletedField name="susceptible (80+) upper bound"/>
      <deletedField name="susceptible (total) median_1"/>
      <deletedField name="susceptible (total) lower bound_2"/>
      <deletedField name="susceptible (total) upper bound_3"/>
      <deletedField name="severe (total) median"/>
      <deletedField name="severe (total) lower bound"/>
      <deletedField name="severe (total) upper bound"/>
      <deletedField name="severe (0-9) median"/>
      <deletedField name="severe (0-9) lower bound"/>
      <deletedField name="severe (0-9) upper bound"/>
      <deletedField name="severe (10-19) median"/>
      <deletedField name="severe (10-19) lower bound"/>
      <deletedField name="severe (10-19) upper bound"/>
      <deletedField name="severe (20-29) median"/>
      <deletedField name="severe (20-29) lower bound"/>
      <deletedField name="severe (20-29) upper bound"/>
      <deletedField name="severe (30-39) median"/>
      <deletedField name="severe (30-39) lower bound"/>
      <deletedField name="severe (30-39) upper bound"/>
      <deletedField name="severe (40-49) median"/>
      <deletedField name="severe (40-49) lower bound"/>
      <deletedField name="severe (40-49) upper bound"/>
      <deletedField name="severe (50-59) median"/>
      <deletedField name="severe (50-59) lower bound"/>
      <deletedField name="severe (50-59) upper bound"/>
      <deletedField name="severe (60-69) median"/>
      <deletedField name="severe (60-69) lower bound"/>
      <deletedField name="severe (60-69) upper bound"/>
      <deletedField name="severe (70-79) median"/>
      <deletedField name="severe (70-79) lower bound"/>
      <deletedField name="severe (70-79) upper bound"/>
      <deletedField name="severe (80+) median"/>
      <deletedField name="severe (80+) lower bound"/>
      <deletedField name="severe (80+) upper bound"/>
      <deletedField name="severe (total) median_4"/>
      <deletedField name="severe (total) lower bound_5"/>
      <deletedField name="severe (total) upper bound_6"/>
      <deletedField name="ICU (total) median"/>
      <deletedField name="ICU (total) lower bound"/>
      <deletedField name="ICU (total) upper bound"/>
      <deletedField name="ICU (0-9) median"/>
      <deletedField name="ICU (0-9) lower bound"/>
      <deletedField name="ICU (0-9) upper bound"/>
      <deletedField name="ICU (10-19) median"/>
      <deletedField name="ICU (10-19) lower bound"/>
      <deletedField name="ICU (10-19) upper bound"/>
      <deletedField name="ICU (20-29) median"/>
      <deletedField name="ICU (20-29) lower bound"/>
      <deletedField name="ICU (20-29) upper bound"/>
      <deletedField name="ICU (30-39) median"/>
      <deletedField name="ICU (30-39) lower bound"/>
      <deletedField name="ICU (30-39) upper bound"/>
      <deletedField name="ICU (40-49) median"/>
      <deletedField name="ICU (40-49) lower bound"/>
      <deletedField name="ICU (40-49) upper bound"/>
      <deletedField name="ICU (50-59) median"/>
      <deletedField name="ICU (50-59) lower bound"/>
      <deletedField name="ICU (50-59) upper bound"/>
      <deletedField name="ICU (60-69) median"/>
      <deletedField name="ICU (60-69) lower bound"/>
      <deletedField name="ICU (60-69) upper bound"/>
      <deletedField name="ICU (70-79) median"/>
      <deletedField name="ICU (70-79) lower bound"/>
      <deletedField name="ICU (70-79) upper bound"/>
      <deletedField name="ICU (80+) median"/>
      <deletedField name="ICU (80+) lower bound"/>
      <deletedField name="ICU (80+) upper bound"/>
      <deletedField name="ICU (total) median_7"/>
      <deletedField name="ICU (total) lower bound_8"/>
      <deletedField name="ICU (total) upper bound_9"/>
      <deletedField name="exposed (total) median"/>
      <deletedField name="exposed (total) lower bound"/>
      <deletedField name="exposed (total) upper bound"/>
      <deletedField name="exposed (0-9) median"/>
      <deletedField name="exposed (0-9) lower bound"/>
      <deletedField name="exposed (0-9) upper bound"/>
      <deletedField name="exposed (10-19) median"/>
      <deletedField name="exposed (10-19) lower bound"/>
      <deletedField name="exposed (10-19) upper bound"/>
      <deletedField name="exposed (20-29) median"/>
      <deletedField name="exposed (20-29) lower bound"/>
      <deletedField name="exposed (20-29) upper bound"/>
      <deletedField name="exposed (30-39) median"/>
      <deletedField name="exposed (30-39) lower bound"/>
      <deletedField name="exposed (30-39) upper bound"/>
      <deletedField name="exposed (40-49) median"/>
      <deletedField name="exposed (40-49) lower bound"/>
      <deletedField name="exposed (40-49) upper bound"/>
      <deletedField name="exposed (50-59) median"/>
      <deletedField name="exposed (50-59) lower bound"/>
      <deletedField name="exposed (50-59) upper bound"/>
      <deletedField name="exposed (60-69) median"/>
      <deletedField name="exposed (60-69) lower bound"/>
      <deletedField name="exposed (60-69) upper bound"/>
      <deletedField name="exposed (70-79) median"/>
      <deletedField name="exposed (70-79) lower bound"/>
      <deletedField name="exposed (70-79) upper bound"/>
      <deletedField name="exposed (80+) median"/>
      <deletedField name="exposed (80+) lower bound"/>
      <deletedField name="exposed (80+) upper bound"/>
      <deletedField name="exposed (total) median_10"/>
      <deletedField name="exposed (total) lower bound_11"/>
      <deletedField name="exposed (total) upper bound_12"/>
      <deletedField name="overflow (total) median"/>
      <deletedField name="overflow (total) lower bound"/>
      <deletedField name="overflow (total) upper bound"/>
      <deletedField name="overflow (0-9) median"/>
      <deletedField name="overflow (0-9) lower bound"/>
      <deletedField name="overflow (0-9) upper bound"/>
      <deletedField name="overflow (10-19) median"/>
      <deletedField name="overflow (10-19) lower bound"/>
      <deletedField name="overflow (10-19) upper bound"/>
      <deletedField name="overflow (20-29) median"/>
      <deletedField name="overflow (20-29) lower bound"/>
      <deletedField name="overflow (20-29) upper bound"/>
      <deletedField name="overflow (30-39) median"/>
      <deletedField name="overflow (30-39) lower bound"/>
      <deletedField name="overflow (30-39) upper bound"/>
      <deletedField name="overflow (40-49) median"/>
      <deletedField name="overflow (40-49) lower bound"/>
      <deletedField name="overflow (40-49) upper bound"/>
      <deletedField name="overflow (50-59) median"/>
      <deletedField name="overflow (50-59) lower bound"/>
      <deletedField name="overflow (50-59) upper bound"/>
      <deletedField name="overflow (60-69) median"/>
      <deletedField name="overflow (60-69) lower bound"/>
      <deletedField name="overflow (60-69) upper bound"/>
      <deletedField name="overflow (70-79) median"/>
      <deletedField name="overflow (70-79) lower bound"/>
      <deletedField name="overflow (70-79) upper bound"/>
      <deletedField name="overflow (80+) median"/>
      <deletedField name="overflow (80+) lower bound"/>
      <deletedField name="overflow (80+) upper bound"/>
      <deletedField name="overflow (total) median_16"/>
      <deletedField name="overflow (total) lower bound_17"/>
      <deletedField name="overflow (total) upper bound_18"/>
      <deletedField name="cumulative recovered (total) median"/>
      <deletedField name="cumulative recovered (total) lower bound"/>
      <deletedField name="cumulative recovered (total) upper bound"/>
      <deletedField name="cumulative recovered (0-9) median"/>
      <deletedField name="cumulative recovered (0-9) lower bound"/>
      <deletedField name="cumulative recovered (0-9) upper bound"/>
      <deletedField name="cumulative recovered (10-19) median"/>
      <deletedField name="cumulative recovered (10-19) lower bound"/>
      <deletedField name="cumulative recovered (10-19) upper bound"/>
      <deletedField name="cumulative recovered (20-29) median"/>
      <deletedField name="cumulative recovered (20-29) lower bound"/>
      <deletedField name="cumulative recovered (20-29) upper bound"/>
      <deletedField name="cumulative recovered (30-39) median"/>
      <deletedField name="cumulative recovered (30-39) lower bound"/>
      <deletedField name="cumulative recovered (30-39) upper bound"/>
      <deletedField name="cumulative recovered (40-49) median"/>
      <deletedField name="cumulative recovered (40-49) lower bound"/>
      <deletedField name="cumulative recovered (40-49) upper bound"/>
      <deletedField name="cumulative recovered (50-59) median"/>
      <deletedField name="cumulative recovered (50-59) lower bound"/>
      <deletedField name="cumulative recovered (50-59) upper bound"/>
      <deletedField name="cumulative recovered (60-69) median"/>
      <deletedField name="cumulative recovered (60-69) lower bound"/>
      <deletedField name="cumulative recovered (60-69) upper bound"/>
      <deletedField name="cumulative recovered (70-79) median"/>
      <deletedField name="cumulative recovered (70-79) lower bound"/>
      <deletedField name="cumulative recovered (70-79) upper bound"/>
      <deletedField name="cumulative recovered (80+) median"/>
      <deletedField name="cumulative recovered (80+) lower bound"/>
      <deletedField name="cumulative recovered (80+) upper bound"/>
      <deletedField name="cumulative recovered (total) median_19"/>
      <deletedField name="cumulative recovered (total) lower bound_20"/>
      <deletedField name="cumulative recovered (total) upper bound_21"/>
      <deletedField name="cumulative ICU (total) median"/>
      <deletedField name="cumulative ICU (total) lower bound"/>
      <deletedField name="cumulative ICU (total) upper bound"/>
      <deletedField name="cumulative ICU (0-9) median"/>
      <deletedField name="cumulative ICU (0-9) lower bound"/>
      <deletedField name="cumulative ICU (0-9) upper bound"/>
      <deletedField name="cumulative ICU (10-19) median"/>
      <deletedField name="cumulative ICU (10-19) lower bound"/>
      <deletedField name="cumulative ICU (10-19) upper bound"/>
      <deletedField name="cumulative ICU (20-29) median"/>
      <deletedField name="cumulative ICU (20-29) lower bound"/>
      <deletedField name="cumulative ICU (20-29) upper bound"/>
      <deletedField name="cumulative ICU (30-39) median"/>
      <deletedField name="cumulative ICU (30-39) lower bound"/>
      <deletedField name="cumulative ICU (30-39) upper bound"/>
      <deletedField name="cumulative ICU (40-49) median"/>
      <deletedField name="cumulative ICU (40-49) lower bound"/>
      <deletedField name="cumulative ICU (40-49) upper bound"/>
      <deletedField name="cumulative ICU (50-59) median"/>
      <deletedField name="cumulative ICU (50-59) lower bound"/>
      <deletedField name="cumulative ICU (50-59) upper bound"/>
      <deletedField name="cumulative ICU (60-69) median"/>
      <deletedField name="cumulative ICU (60-69) lower bound"/>
      <deletedField name="cumulative ICU (60-69) upper bound"/>
      <deletedField name="cumulative ICU (70-79) median"/>
      <deletedField name="cumulative ICU (70-79) lower bound"/>
      <deletedField name="cumulative ICU (70-79) upper bound"/>
      <deletedField name="cumulative ICU (80+) median"/>
      <deletedField name="cumulative ICU (80+) lower bound"/>
      <deletedField name="cumulative ICU (80+) upper bound"/>
      <deletedField name="cumulative ICU (total) median_22"/>
      <deletedField name="cumulative ICU (total) lower bound_23"/>
      <deletedField name="cumulative ICU (total) upper bound_24"/>
      <deletedField name="cumulative hospitalized (total) median"/>
      <deletedField name="cumulative hospitalized (total) lower bound"/>
      <deletedField name="cumulative hospitalized (total) upper bound"/>
      <deletedField name="cumulative hospitalized (0-9) median"/>
      <deletedField name="cumulative hospitalized (0-9) lower bound"/>
      <deletedField name="cumulative hospitalized (0-9) upper bound"/>
      <deletedField name="cumulative hospitalized (10-19) median"/>
      <deletedField name="cumulative hospitalized (10-19) lower bound"/>
      <deletedField name="cumulative hospitalized (10-19) upper bound"/>
      <deletedField name="cumulative hospitalized (20-29) median"/>
      <deletedField name="cumulative hospitalized (20-29) lower bound"/>
      <deletedField name="cumulative hospitalized (20-29) upper bound"/>
      <deletedField name="cumulative hospitalized (30-39) median"/>
      <deletedField name="cumulative hospitalized (30-39) lower bound"/>
      <deletedField name="cumulative hospitalized (30-39) upper bound"/>
      <deletedField name="cumulative hospitalized (40-49) median"/>
      <deletedField name="cumulative hospitalized (40-49) lower bound"/>
      <deletedField name="cumulative hospitalized (40-49) upper bound"/>
      <deletedField name="cumulative hospitalized (50-59) median"/>
      <deletedField name="cumulative hospitalized (50-59) lower bound"/>
      <deletedField name="cumulative hospitalized (50-59) upper bound"/>
      <deletedField name="cumulative hospitalized (60-69) median"/>
      <deletedField name="cumulative hospitalized (60-69) lower bound"/>
      <deletedField name="cumulative hospitalized (60-69) upper bound"/>
      <deletedField name="cumulative hospitalized (70-79) median"/>
      <deletedField name="cumulative hospitalized (70-79) lower bound"/>
      <deletedField name="cumulative hospitalized (70-79) upper bound"/>
      <deletedField name="cumulative hospitalized (80+) median"/>
      <deletedField name="cumulative hospitalized (80+) lower bound"/>
      <deletedField name="cumulative hospitalized (80+) upper bound"/>
      <deletedField name="cumulative hospitalized (total) median_25"/>
      <deletedField name="cumulative hospitalized (total) lower bound_26"/>
      <deletedField name="cumulative hospitalized (total) upper bound_27"/>
      <deletedField name="cumulative fatality (total) median"/>
      <deletedField name="cumulative fatality (total) lower bound"/>
      <deletedField name="cumulative fatality (total) upper bound"/>
      <deletedField name="cumulative fatality (0-9) median"/>
      <deletedField name="cumulative fatality (0-9) lower bound"/>
      <deletedField name="cumulative fatality (0-9) upper bound"/>
      <deletedField name="cumulative fatality (10-19) median"/>
      <deletedField name="cumulative fatality (10-19) lower bound"/>
      <deletedField name="cumulative fatality (10-19) upper bound"/>
      <deletedField name="cumulative fatality (20-29) median"/>
      <deletedField name="cumulative fatality (20-29) lower bound"/>
      <deletedField name="cumulative fatality (20-29) upper bound"/>
      <deletedField name="cumulative fatality (30-39) median"/>
      <deletedField name="cumulative fatality (30-39) lower bound"/>
      <deletedField name="cumulative fatality (30-39) upper bound"/>
      <deletedField name="cumulative fatality (40-49) median"/>
      <deletedField name="cumulative fatality (40-49) lower bound"/>
      <deletedField name="cumulative fatality (40-49) upper bound"/>
      <deletedField name="cumulative fatality (50-59) median"/>
      <deletedField name="cumulative fatality (50-59) lower bound"/>
      <deletedField name="cumulative fatality (50-59) upper bound"/>
      <deletedField name="cumulative fatality (60-69) median"/>
      <deletedField name="cumulative fatality (60-69) lower bound"/>
      <deletedField name="cumulative fatality (60-69) upper bound"/>
      <deletedField name="cumulative fatality (70-79) median"/>
      <deletedField name="cumulative fatality (70-79) lower bound"/>
      <deletedField name="cumulative fatality (70-79) upper bound"/>
      <deletedField name="cumulative fatality (80+) median"/>
      <deletedField name="cumulative fatality (80+) lower bound"/>
      <deletedField name="cumulative fatality (80+) upper bound"/>
      <deletedField name="cumulative fatality (total) median_28"/>
      <deletedField name="cumulative fatality (total) lower bound_29"/>
      <deletedField name="cumulative fatality (total) upper bound_30"/>
      <deletedField name="infectious (total) median"/>
      <deletedField name="infectious (total) lower bound"/>
      <deletedField name="infectious (total) upper bound"/>
      <deletedField name="infectious (0-9) median"/>
      <deletedField name="infectious (0-9) lower bound"/>
      <deletedField name="infectious (0-9) upper bound"/>
      <deletedField name="infectious (10-19) median"/>
      <deletedField name="infectious (10-19) lower bound"/>
      <deletedField name="infectious (10-19) upper bound"/>
      <deletedField name="infectious (20-29) median"/>
      <deletedField name="infectious (20-29) lower bound"/>
      <deletedField name="infectious (20-29) upper bound"/>
      <deletedField name="infectious (30-39) median"/>
      <deletedField name="infectious (30-39) lower bound"/>
      <deletedField name="infectious (30-39) upper bound"/>
      <deletedField name="infectious (40-49) median"/>
      <deletedField name="infectious (40-49) lower bound"/>
      <deletedField name="infectious (40-49) upper bound"/>
      <deletedField name="infectious (50-59) median"/>
      <deletedField name="infectious (50-59) lower bound"/>
      <deletedField name="infectious (50-59) upper bound"/>
      <deletedField name="infectious (60-69) median"/>
      <deletedField name="infectious (60-69) lower bound"/>
      <deletedField name="infectious (60-69) upper bound"/>
      <deletedField name="infectious (70-79) median"/>
      <deletedField name="infectious (70-79) lower bound"/>
      <deletedField name="infectious (70-79) upper bound"/>
      <deletedField name="infectious (80+) median"/>
      <deletedField name="infectious (80+) lower bound"/>
      <deletedField name="infectious (80+) upper boun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AC430-CA4F-4BC4-8B2D-6CCC7541F5E8}" name="covid_allresults_4" displayName="covid_allresults_4" ref="A1:F61" tableType="queryTable" totalsRowShown="0" headerRowDxfId="0">
  <autoFilter ref="A1:F61" xr:uid="{7CF2C312-294D-440A-A338-38F5A2EE9C32}"/>
  <tableColumns count="6">
    <tableColumn id="1" xr3:uid="{D456D35E-5172-400C-8948-2095927020F3}" uniqueName="1" name="time" queryTableFieldId="1" dataDxfId="3"/>
    <tableColumn id="149" xr3:uid="{9A9E7B11-5F99-4F23-869F-247CA8E97E29}" uniqueName="149" name="infectious (total) median" queryTableFieldId="149"/>
    <tableColumn id="150" xr3:uid="{6B972E78-9F90-4F5E-8748-45051D502FD7}" uniqueName="150" name="infectious (total) lower bound" queryTableFieldId="150"/>
    <tableColumn id="151" xr3:uid="{8B857A99-18DF-45D8-8551-707B9CA8B65D}" uniqueName="151" name="infectious (total) upper bound" queryTableFieldId="151"/>
    <tableColumn id="302" xr3:uid="{072026A4-6B9A-4915-976C-FD3675C7C183}" uniqueName="302" name="Totales" queryTableFieldId="302"/>
    <tableColumn id="2" xr3:uid="{52DF5A6F-EECE-4AEB-A81A-19BA7500B119}" uniqueName="2" name="Infectados modelo" queryTableFieldId="303" dataDxfId="2">
      <calculatedColumnFormula>Hoja4!E10+Hoja4!K10+Hoja4!O10</calculatedColumnFormula>
    </tableColumn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D3FB3-ECCD-4915-83C7-BEC9D3B1DE64}" name="_c19s_results_detailed" displayName="_c19s_results_detailed" ref="A1:D146" tableType="queryTable" totalsRowShown="0">
  <autoFilter ref="A1:D146" xr:uid="{36A96574-46D7-4CFF-A3DA-54F823F2F8A8}"/>
  <tableColumns count="4">
    <tableColumn id="1" xr3:uid="{C1CCAE2F-E473-47A4-BA92-356E33E7693B}" uniqueName="1" name="time" queryTableFieldId="1" dataDxfId="1"/>
    <tableColumn id="164" xr3:uid="{0F9D1408-2FBB-4454-B111-FA0C6388AC38}" uniqueName="164" name="infectious (total) median_13" queryTableFieldId="164"/>
    <tableColumn id="165" xr3:uid="{DB34DE12-2FF0-46AF-A559-828F932CF7AF}" uniqueName="165" name="infectious (total) lower bound_14" queryTableFieldId="165"/>
    <tableColumn id="166" xr3:uid="{B68CECC3-FB29-4E47-9E78-63E6961CC0B4}" uniqueName="166" name="infectious (total) upper bound_15" queryTableFieldId="16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0-03-30T22:56:01.53" personId="{07F5A965-8338-44EE-817E-39D6BD21A63F}" id="{ACC78F5D-E7B4-4007-9371-E299B0D817A1}">
    <text>Suma de los errores elevados al cuadrado de las cifras de fallecidos</text>
  </threadedComment>
  <threadedComment ref="I7" dT="2020-03-30T22:58:32.53" personId="{07F5A965-8338-44EE-817E-39D6BD21A63F}" id="{59584F6F-8830-4B69-A25C-57D228542C66}">
    <text>Suma de los cuadrados de los errores de Q (casos reportados y aislados)</text>
  </threadedComment>
  <threadedComment ref="L7" dT="2020-03-30T22:59:30.14" personId="{07F5A965-8338-44EE-817E-39D6BD21A63F}" id="{65DA3D64-04C4-455D-B16C-33A5359FB438}">
    <text>Suma de los cuadrados de los errores de R (casos recuperados)</text>
  </threadedComment>
  <threadedComment ref="G8" dT="2020-03-30T22:57:44.85" personId="{07F5A965-8338-44EE-817E-39D6BD21A63F}" id="{F676C348-23E3-4D59-BB70-0B6843EC1664}">
    <text>Error medio cuadratico probable de la cifra reportada de fallecidos y la cifra simulada</text>
  </threadedComment>
  <threadedComment ref="I8" dT="2020-03-30T22:59:03.06" personId="{07F5A965-8338-44EE-817E-39D6BD21A63F}" id="{3C3A6F39-096B-4FC9-8E52-EB48083C3E8D}">
    <text>Error medio cuadratico de la cifra de reportados probable</text>
  </threadedComment>
  <threadedComment ref="L8" dT="2020-03-30T22:59:55.49" personId="{07F5A965-8338-44EE-817E-39D6BD21A63F}" id="{536F8D34-4F34-4071-A4CF-5F8EB627FEE5}">
    <text>Error medio cuadratico de la cifra de recuperados probable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22A2-DDC7-43A2-AD75-4C95F1DB7D05}">
  <sheetPr codeName="Hoja1"/>
  <dimension ref="A2:K124"/>
  <sheetViews>
    <sheetView topLeftCell="A48" zoomScale="70" zoomScaleNormal="70" workbookViewId="0">
      <selection activeCell="M9" sqref="M9"/>
    </sheetView>
  </sheetViews>
  <sheetFormatPr baseColWidth="10" defaultColWidth="10.7109375" defaultRowHeight="15" x14ac:dyDescent="0.25"/>
  <cols>
    <col min="2" max="2" width="12.42578125" bestFit="1" customWidth="1"/>
    <col min="5" max="5" width="12.42578125" bestFit="1" customWidth="1"/>
    <col min="6" max="6" width="14.5703125" bestFit="1" customWidth="1"/>
    <col min="7" max="7" width="11.42578125" customWidth="1"/>
    <col min="10" max="10" width="15.28515625" customWidth="1"/>
    <col min="11" max="11" width="17.7109375" bestFit="1" customWidth="1"/>
  </cols>
  <sheetData>
    <row r="2" spans="1:11" ht="23.25" x14ac:dyDescent="0.35">
      <c r="A2" s="33" t="s">
        <v>73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x14ac:dyDescent="0.25">
      <c r="A3" t="s">
        <v>74</v>
      </c>
      <c r="B3" t="s">
        <v>0</v>
      </c>
      <c r="C3" s="15" t="s">
        <v>1</v>
      </c>
      <c r="D3" t="s">
        <v>3</v>
      </c>
      <c r="E3" t="s">
        <v>2</v>
      </c>
      <c r="F3" t="s">
        <v>76</v>
      </c>
      <c r="J3" t="s">
        <v>84</v>
      </c>
      <c r="K3" t="s">
        <v>85</v>
      </c>
    </row>
    <row r="4" spans="1:11" x14ac:dyDescent="0.25">
      <c r="C4" t="s">
        <v>4</v>
      </c>
      <c r="G4" t="s">
        <v>4</v>
      </c>
    </row>
    <row r="5" spans="1:11" x14ac:dyDescent="0.25">
      <c r="A5">
        <v>1</v>
      </c>
      <c r="B5" s="1">
        <v>43899</v>
      </c>
      <c r="C5">
        <f>G5-D5-E5</f>
        <v>1</v>
      </c>
      <c r="D5">
        <v>0</v>
      </c>
      <c r="E5">
        <v>0</v>
      </c>
      <c r="F5">
        <v>0</v>
      </c>
      <c r="G5">
        <v>1</v>
      </c>
      <c r="H5" s="2"/>
      <c r="I5" s="24"/>
      <c r="J5" s="2">
        <f>Hoja4!I13+Hoja4!O13+Hoja4!S13</f>
        <v>0</v>
      </c>
      <c r="K5" s="24">
        <f>ABS((G5-J5)/G5)</f>
        <v>1</v>
      </c>
    </row>
    <row r="6" spans="1:11" x14ac:dyDescent="0.25">
      <c r="A6">
        <f>IF(C6="","",A5+1)</f>
        <v>2</v>
      </c>
      <c r="B6" s="1">
        <f>B5+1</f>
        <v>43900</v>
      </c>
      <c r="C6">
        <f t="shared" ref="C6:C58" si="0">G6-D6-E6</f>
        <v>7</v>
      </c>
      <c r="D6">
        <v>1</v>
      </c>
      <c r="E6">
        <v>0</v>
      </c>
      <c r="F6">
        <v>0</v>
      </c>
      <c r="G6">
        <v>8</v>
      </c>
      <c r="H6" s="2"/>
      <c r="I6" s="24"/>
      <c r="J6" s="2">
        <f>Hoja4!I14+Hoja4!O14+Hoja4!S14</f>
        <v>1.0809673058049412</v>
      </c>
      <c r="K6" s="24">
        <f t="shared" ref="K6:K65" si="1">ABS((G6-J6)/G6)</f>
        <v>0.8648790867743823</v>
      </c>
    </row>
    <row r="7" spans="1:11" x14ac:dyDescent="0.25">
      <c r="A7">
        <f t="shared" ref="A7:A70" si="2">IF(C7="","",A6+1)</f>
        <v>3</v>
      </c>
      <c r="B7" s="1">
        <f t="shared" ref="B7:B28" si="3">B6+1</f>
        <v>43901</v>
      </c>
      <c r="C7">
        <f t="shared" si="0"/>
        <v>13</v>
      </c>
      <c r="D7">
        <v>1</v>
      </c>
      <c r="E7">
        <v>0</v>
      </c>
      <c r="F7">
        <v>0</v>
      </c>
      <c r="G7">
        <v>14</v>
      </c>
      <c r="H7" s="2"/>
      <c r="I7" s="24"/>
      <c r="J7" s="2">
        <f>Hoja4!I15+Hoja4!O15+Hoja4!S15</f>
        <v>14.210185246826676</v>
      </c>
      <c r="K7" s="24">
        <f t="shared" si="1"/>
        <v>1.5013231916191114E-2</v>
      </c>
    </row>
    <row r="8" spans="1:11" x14ac:dyDescent="0.25">
      <c r="A8">
        <f t="shared" si="2"/>
        <v>4</v>
      </c>
      <c r="B8" s="1">
        <f t="shared" si="3"/>
        <v>43902</v>
      </c>
      <c r="C8">
        <f t="shared" si="0"/>
        <v>26</v>
      </c>
      <c r="D8">
        <v>1</v>
      </c>
      <c r="E8">
        <v>0</v>
      </c>
      <c r="F8">
        <v>0</v>
      </c>
      <c r="G8">
        <v>27</v>
      </c>
      <c r="H8" s="2"/>
      <c r="I8" s="24"/>
      <c r="J8" s="2">
        <f>Hoja4!I16+Hoja4!O16+Hoja4!S16</f>
        <v>32.685332994811745</v>
      </c>
      <c r="K8" s="24">
        <f t="shared" si="1"/>
        <v>0.21056788869673129</v>
      </c>
    </row>
    <row r="9" spans="1:11" x14ac:dyDescent="0.25">
      <c r="A9">
        <f t="shared" si="2"/>
        <v>5</v>
      </c>
      <c r="B9" s="1">
        <f t="shared" si="3"/>
        <v>43903</v>
      </c>
      <c r="C9">
        <f t="shared" si="0"/>
        <v>35</v>
      </c>
      <c r="D9">
        <v>1</v>
      </c>
      <c r="E9">
        <v>0</v>
      </c>
      <c r="F9">
        <v>0</v>
      </c>
      <c r="G9">
        <v>36</v>
      </c>
      <c r="H9" s="2"/>
      <c r="I9" s="24"/>
      <c r="J9" s="2">
        <f>Hoja4!I17+Hoja4!O17+Hoja4!S17</f>
        <v>54.803978500518198</v>
      </c>
      <c r="K9" s="24">
        <f t="shared" si="1"/>
        <v>0.52233273612550546</v>
      </c>
    </row>
    <row r="10" spans="1:11" x14ac:dyDescent="0.25">
      <c r="A10">
        <f t="shared" si="2"/>
        <v>6</v>
      </c>
      <c r="B10" s="1">
        <f t="shared" si="3"/>
        <v>43904</v>
      </c>
      <c r="C10">
        <f t="shared" si="0"/>
        <v>42</v>
      </c>
      <c r="D10">
        <v>1</v>
      </c>
      <c r="E10">
        <v>0</v>
      </c>
      <c r="F10">
        <v>0</v>
      </c>
      <c r="G10">
        <v>43</v>
      </c>
      <c r="H10" s="2"/>
      <c r="I10" s="24"/>
      <c r="J10" s="2">
        <f>Hoja4!I18+Hoja4!O18+Hoja4!S18</f>
        <v>80.284009664680838</v>
      </c>
      <c r="K10" s="24">
        <f t="shared" si="1"/>
        <v>0.86706999220187997</v>
      </c>
    </row>
    <row r="11" spans="1:11" x14ac:dyDescent="0.25">
      <c r="A11">
        <f t="shared" si="2"/>
        <v>7</v>
      </c>
      <c r="B11" s="1">
        <f t="shared" si="3"/>
        <v>43905</v>
      </c>
      <c r="C11">
        <f t="shared" si="0"/>
        <v>54</v>
      </c>
      <c r="D11">
        <v>1</v>
      </c>
      <c r="E11">
        <v>0</v>
      </c>
      <c r="F11">
        <v>0</v>
      </c>
      <c r="G11">
        <v>55</v>
      </c>
      <c r="H11" s="2"/>
      <c r="I11" s="24"/>
      <c r="J11" s="2">
        <f>Hoja4!I19+Hoja4!O19+Hoja4!S19</f>
        <v>109.25941098500289</v>
      </c>
      <c r="K11" s="24">
        <f t="shared" si="1"/>
        <v>0.98653474518187068</v>
      </c>
    </row>
    <row r="12" spans="1:11" x14ac:dyDescent="0.25">
      <c r="A12">
        <f t="shared" si="2"/>
        <v>8</v>
      </c>
      <c r="B12" s="1">
        <f t="shared" si="3"/>
        <v>43906</v>
      </c>
      <c r="C12">
        <f t="shared" si="0"/>
        <v>68</v>
      </c>
      <c r="D12">
        <v>1</v>
      </c>
      <c r="E12">
        <v>0</v>
      </c>
      <c r="F12">
        <v>0</v>
      </c>
      <c r="G12">
        <v>69</v>
      </c>
      <c r="H12" s="2"/>
      <c r="I12" s="24"/>
      <c r="J12" s="2">
        <f>Hoja4!I20+Hoja4!O20+Hoja4!S20</f>
        <v>141.99201073397924</v>
      </c>
      <c r="K12" s="24">
        <f t="shared" si="1"/>
        <v>1.0578552280286846</v>
      </c>
    </row>
    <row r="13" spans="1:11" x14ac:dyDescent="0.25">
      <c r="A13">
        <f t="shared" si="2"/>
        <v>9</v>
      </c>
      <c r="B13" s="1">
        <f t="shared" si="3"/>
        <v>43907</v>
      </c>
      <c r="C13">
        <f t="shared" si="0"/>
        <v>85</v>
      </c>
      <c r="D13">
        <v>1</v>
      </c>
      <c r="E13">
        <v>0</v>
      </c>
      <c r="F13">
        <v>0</v>
      </c>
      <c r="G13">
        <v>86</v>
      </c>
      <c r="H13" s="2"/>
      <c r="I13" s="24"/>
      <c r="J13" s="2">
        <f>Hoja4!I21+Hoja4!O21+Hoja4!S21</f>
        <v>178.78579412386466</v>
      </c>
      <c r="K13" s="24">
        <f t="shared" si="1"/>
        <v>1.0789045828356356</v>
      </c>
    </row>
    <row r="14" spans="1:11" x14ac:dyDescent="0.25">
      <c r="A14">
        <f t="shared" si="2"/>
        <v>10</v>
      </c>
      <c r="B14" s="1">
        <f t="shared" si="3"/>
        <v>43908</v>
      </c>
      <c r="C14">
        <f t="shared" si="0"/>
        <v>108</v>
      </c>
      <c r="D14">
        <v>1</v>
      </c>
      <c r="E14">
        <v>0</v>
      </c>
      <c r="F14">
        <v>0</v>
      </c>
      <c r="G14">
        <v>109</v>
      </c>
      <c r="H14" s="2"/>
      <c r="I14" s="24"/>
      <c r="J14" s="2">
        <f>Hoja4!I22+Hoja4!O22+Hoja4!S22</f>
        <v>219.95938337857902</v>
      </c>
      <c r="K14" s="24">
        <f t="shared" si="1"/>
        <v>1.0179759942988902</v>
      </c>
    </row>
    <row r="15" spans="1:11" x14ac:dyDescent="0.25">
      <c r="A15">
        <f t="shared" si="2"/>
        <v>11</v>
      </c>
      <c r="B15" s="1">
        <f t="shared" si="3"/>
        <v>43909</v>
      </c>
      <c r="C15">
        <f t="shared" si="0"/>
        <v>136</v>
      </c>
      <c r="D15">
        <v>1</v>
      </c>
      <c r="E15">
        <v>0</v>
      </c>
      <c r="F15">
        <v>0</v>
      </c>
      <c r="G15">
        <v>137</v>
      </c>
      <c r="H15" s="2"/>
      <c r="I15" s="24"/>
      <c r="J15" s="2">
        <f>Hoja4!I23+Hoja4!O23+Hoja4!S23</f>
        <v>265.83535253186966</v>
      </c>
      <c r="K15" s="24">
        <f t="shared" si="1"/>
        <v>0.94040403307934062</v>
      </c>
    </row>
    <row r="16" spans="1:11" x14ac:dyDescent="0.25">
      <c r="A16">
        <f t="shared" si="2"/>
        <v>12</v>
      </c>
      <c r="B16" s="1">
        <f t="shared" si="3"/>
        <v>43910</v>
      </c>
      <c r="C16">
        <f t="shared" si="0"/>
        <v>199</v>
      </c>
      <c r="D16">
        <v>1</v>
      </c>
      <c r="E16">
        <v>0</v>
      </c>
      <c r="F16">
        <v>0</v>
      </c>
      <c r="G16">
        <v>200</v>
      </c>
      <c r="H16" s="2"/>
      <c r="I16" s="24"/>
      <c r="J16" s="2">
        <f>Hoja4!I24+Hoja4!O24+Hoja4!S24</f>
        <v>316.73436023619445</v>
      </c>
      <c r="K16" s="24">
        <f t="shared" si="1"/>
        <v>0.58367180118097228</v>
      </c>
    </row>
    <row r="17" spans="1:11" x14ac:dyDescent="0.25">
      <c r="A17">
        <f t="shared" si="2"/>
        <v>13</v>
      </c>
      <c r="B17" s="1">
        <f t="shared" si="3"/>
        <v>43911</v>
      </c>
      <c r="C17">
        <f t="shared" si="0"/>
        <v>242</v>
      </c>
      <c r="D17">
        <v>3</v>
      </c>
      <c r="E17">
        <v>0</v>
      </c>
      <c r="F17">
        <v>0</v>
      </c>
      <c r="G17">
        <v>245</v>
      </c>
      <c r="H17" s="2"/>
      <c r="I17" s="24"/>
      <c r="J17" s="2">
        <f>Hoja4!I25+Hoja4!O25+Hoja4!S25</f>
        <v>372.97057352532812</v>
      </c>
      <c r="K17" s="24">
        <f t="shared" si="1"/>
        <v>0.52232887153195151</v>
      </c>
    </row>
    <row r="18" spans="1:11" x14ac:dyDescent="0.25">
      <c r="A18">
        <f t="shared" si="2"/>
        <v>14</v>
      </c>
      <c r="B18" s="1">
        <f t="shared" si="3"/>
        <v>43912</v>
      </c>
      <c r="C18">
        <f t="shared" si="0"/>
        <v>310</v>
      </c>
      <c r="D18">
        <v>3</v>
      </c>
      <c r="E18">
        <v>0</v>
      </c>
      <c r="F18">
        <v>0</v>
      </c>
      <c r="G18">
        <v>313</v>
      </c>
      <c r="H18" s="2"/>
      <c r="I18" s="24"/>
      <c r="J18" s="2">
        <f>Hoja4!I26+Hoja4!O26+Hoja4!S26</f>
        <v>434.84736025950974</v>
      </c>
      <c r="K18" s="24">
        <f t="shared" si="1"/>
        <v>0.38928869092495128</v>
      </c>
    </row>
    <row r="19" spans="1:11" x14ac:dyDescent="0.25">
      <c r="A19">
        <f t="shared" si="2"/>
        <v>15</v>
      </c>
      <c r="B19" s="1">
        <f t="shared" si="3"/>
        <v>43913</v>
      </c>
      <c r="C19">
        <f t="shared" si="0"/>
        <v>339</v>
      </c>
      <c r="D19">
        <v>6</v>
      </c>
      <c r="E19">
        <v>0</v>
      </c>
      <c r="F19">
        <v>0</v>
      </c>
      <c r="G19">
        <v>345</v>
      </c>
      <c r="H19" s="2"/>
      <c r="I19" s="24"/>
      <c r="J19" s="2">
        <f>Hoja4!I27+Hoja4!O27+Hoja4!S27</f>
        <v>502.65298290646587</v>
      </c>
      <c r="K19" s="24">
        <f t="shared" si="1"/>
        <v>0.4569651678448286</v>
      </c>
    </row>
    <row r="20" spans="1:11" x14ac:dyDescent="0.25">
      <c r="A20">
        <f t="shared" si="2"/>
        <v>16</v>
      </c>
      <c r="B20" s="1">
        <f t="shared" si="3"/>
        <v>43914</v>
      </c>
      <c r="C20">
        <f t="shared" si="0"/>
        <v>435</v>
      </c>
      <c r="D20">
        <v>8</v>
      </c>
      <c r="E20">
        <v>0</v>
      </c>
      <c r="F20">
        <v>0</v>
      </c>
      <c r="G20">
        <v>443</v>
      </c>
      <c r="H20" s="2"/>
      <c r="I20" s="24"/>
      <c r="J20" s="2">
        <f>Hoja4!I28+Hoja4!O28+Hoja4!S28</f>
        <v>576.65626044296005</v>
      </c>
      <c r="K20" s="24">
        <f t="shared" si="1"/>
        <v>0.30170713418275408</v>
      </c>
    </row>
    <row r="21" spans="1:11" x14ac:dyDescent="0.25">
      <c r="A21">
        <f t="shared" si="2"/>
        <v>17</v>
      </c>
      <c r="B21" s="1">
        <f t="shared" si="3"/>
        <v>43915</v>
      </c>
      <c r="C21">
        <f t="shared" si="0"/>
        <v>548</v>
      </c>
      <c r="D21">
        <v>8</v>
      </c>
      <c r="E21">
        <v>2</v>
      </c>
      <c r="F21">
        <v>0</v>
      </c>
      <c r="G21">
        <v>558</v>
      </c>
      <c r="H21" s="2"/>
      <c r="I21" s="24"/>
      <c r="J21" s="2">
        <f>Hoja4!I29+Hoja4!O29+Hoja4!S29</f>
        <v>657.10224099408128</v>
      </c>
      <c r="K21" s="24">
        <f t="shared" si="1"/>
        <v>0.17760258242666896</v>
      </c>
    </row>
    <row r="22" spans="1:11" x14ac:dyDescent="0.25">
      <c r="A22">
        <f t="shared" si="2"/>
        <v>18</v>
      </c>
      <c r="B22" s="1">
        <f t="shared" si="3"/>
        <v>43916</v>
      </c>
      <c r="C22">
        <f t="shared" si="0"/>
        <v>663</v>
      </c>
      <c r="D22">
        <v>9</v>
      </c>
      <c r="E22">
        <v>2</v>
      </c>
      <c r="F22">
        <v>0</v>
      </c>
      <c r="G22">
        <v>674</v>
      </c>
      <c r="H22" s="2"/>
      <c r="I22" s="24"/>
      <c r="J22" s="2">
        <f>Hoja4!I30+Hoja4!O30+Hoja4!S30</f>
        <v>744.20795389492764</v>
      </c>
      <c r="K22" s="24">
        <f t="shared" si="1"/>
        <v>0.10416610370167306</v>
      </c>
    </row>
    <row r="23" spans="1:11" x14ac:dyDescent="0.25">
      <c r="A23">
        <f t="shared" si="2"/>
        <v>19</v>
      </c>
      <c r="B23" s="1">
        <f t="shared" si="3"/>
        <v>43917</v>
      </c>
      <c r="C23">
        <f t="shared" si="0"/>
        <v>770</v>
      </c>
      <c r="D23">
        <v>14</v>
      </c>
      <c r="E23">
        <v>2</v>
      </c>
      <c r="F23">
        <v>0</v>
      </c>
      <c r="G23">
        <v>786</v>
      </c>
      <c r="H23" s="2"/>
      <c r="I23" s="24"/>
      <c r="J23" s="2">
        <f>Hoja4!I31+Hoja4!O31+Hoja4!S31</f>
        <v>838.15831909390408</v>
      </c>
      <c r="K23" s="24">
        <f t="shared" si="1"/>
        <v>6.6359184597842347E-2</v>
      </c>
    </row>
    <row r="24" spans="1:11" x14ac:dyDescent="0.25">
      <c r="A24">
        <f t="shared" si="2"/>
        <v>20</v>
      </c>
      <c r="B24" s="1">
        <f t="shared" si="3"/>
        <v>43918</v>
      </c>
      <c r="C24">
        <f t="shared" si="0"/>
        <v>880</v>
      </c>
      <c r="D24">
        <v>17</v>
      </c>
      <c r="E24">
        <v>4</v>
      </c>
      <c r="F24">
        <v>0</v>
      </c>
      <c r="G24">
        <v>901</v>
      </c>
      <c r="H24" s="2"/>
      <c r="I24" s="24"/>
      <c r="J24" s="2">
        <f>Hoja4!I32+Hoja4!O32+Hoja4!S32</f>
        <v>939.10229432311792</v>
      </c>
      <c r="K24" s="24">
        <f t="shared" si="1"/>
        <v>4.2288894920219665E-2</v>
      </c>
    </row>
    <row r="25" spans="1:11" x14ac:dyDescent="0.25">
      <c r="A25">
        <f t="shared" si="2"/>
        <v>21</v>
      </c>
      <c r="B25" s="1">
        <f t="shared" si="3"/>
        <v>43919</v>
      </c>
      <c r="C25">
        <f t="shared" si="0"/>
        <v>961</v>
      </c>
      <c r="D25">
        <v>24</v>
      </c>
      <c r="E25">
        <v>4</v>
      </c>
      <c r="F25">
        <v>0</v>
      </c>
      <c r="G25">
        <v>989</v>
      </c>
      <c r="H25" s="2"/>
      <c r="I25" s="24"/>
      <c r="J25" s="2">
        <f>Hoja4!I33+Hoja4!O33+Hoja4!S33</f>
        <v>1047.1493393790861</v>
      </c>
      <c r="K25" s="24">
        <f t="shared" si="1"/>
        <v>5.8796096439925262E-2</v>
      </c>
    </row>
    <row r="26" spans="1:11" x14ac:dyDescent="0.25">
      <c r="A26">
        <f t="shared" si="2"/>
        <v>22</v>
      </c>
      <c r="B26" s="1">
        <f t="shared" si="3"/>
        <v>43920</v>
      </c>
      <c r="C26">
        <f t="shared" si="0"/>
        <v>1039</v>
      </c>
      <c r="D26">
        <v>27</v>
      </c>
      <c r="E26">
        <v>9</v>
      </c>
      <c r="F26">
        <v>0</v>
      </c>
      <c r="G26">
        <v>1075</v>
      </c>
      <c r="H26" s="2"/>
      <c r="I26" s="24"/>
      <c r="J26" s="2">
        <f>Hoja4!I34+Hoja4!O34+Hoja4!S34</f>
        <v>1162.3662732027278</v>
      </c>
      <c r="K26" s="24">
        <f t="shared" si="1"/>
        <v>8.1270951816490994E-2</v>
      </c>
    </row>
    <row r="27" spans="1:11" x14ac:dyDescent="0.25">
      <c r="A27">
        <f t="shared" si="2"/>
        <v>23</v>
      </c>
      <c r="B27" s="1">
        <f>B26+1</f>
        <v>43921</v>
      </c>
      <c r="C27">
        <f t="shared" si="0"/>
        <v>1142</v>
      </c>
      <c r="D27">
        <v>30</v>
      </c>
      <c r="E27">
        <v>9</v>
      </c>
      <c r="F27">
        <v>0</v>
      </c>
      <c r="G27">
        <v>1181</v>
      </c>
      <c r="H27" s="2"/>
      <c r="I27" s="24"/>
      <c r="J27" s="2">
        <f>Hoja4!I35+Hoja4!O35+Hoja4!S35</f>
        <v>1284.7745936140104</v>
      </c>
      <c r="K27" s="24">
        <f t="shared" si="1"/>
        <v>8.7870104668933469E-2</v>
      </c>
    </row>
    <row r="28" spans="1:11" x14ac:dyDescent="0.25">
      <c r="A28">
        <f t="shared" si="2"/>
        <v>24</v>
      </c>
      <c r="B28" s="1">
        <f t="shared" si="3"/>
        <v>43922</v>
      </c>
      <c r="C28">
        <f t="shared" si="0"/>
        <v>1276</v>
      </c>
      <c r="D28">
        <v>32</v>
      </c>
      <c r="E28">
        <v>9</v>
      </c>
      <c r="F28">
        <v>0</v>
      </c>
      <c r="G28">
        <v>1317</v>
      </c>
      <c r="H28" s="2"/>
      <c r="I28" s="24"/>
      <c r="J28" s="2">
        <f>Hoja4!I36+Hoja4!O36+Hoja4!S36</f>
        <v>1414.3483217812109</v>
      </c>
      <c r="K28" s="24">
        <f t="shared" si="1"/>
        <v>7.3916721170243643E-2</v>
      </c>
    </row>
    <row r="29" spans="1:11" x14ac:dyDescent="0.25">
      <c r="A29">
        <f t="shared" si="2"/>
        <v>25</v>
      </c>
      <c r="B29" s="1">
        <f>IF(C29="","",B28+1)</f>
        <v>43923</v>
      </c>
      <c r="C29">
        <f t="shared" si="0"/>
        <v>1428</v>
      </c>
      <c r="D29">
        <v>37</v>
      </c>
      <c r="E29">
        <v>10</v>
      </c>
      <c r="F29">
        <v>0</v>
      </c>
      <c r="G29">
        <v>1475</v>
      </c>
      <c r="H29" s="2"/>
      <c r="I29" s="24"/>
      <c r="J29" s="2">
        <f>Hoja4!I37+Hoja4!O37+Hoja4!S37</f>
        <v>1551.0124240158609</v>
      </c>
      <c r="K29" s="24">
        <f t="shared" si="1"/>
        <v>5.153384679041418E-2</v>
      </c>
    </row>
    <row r="30" spans="1:11" x14ac:dyDescent="0.25">
      <c r="A30">
        <f t="shared" si="2"/>
        <v>26</v>
      </c>
      <c r="B30" s="1">
        <f t="shared" ref="B30:B93" si="4">IF(C30="","",B29+1)</f>
        <v>43924</v>
      </c>
      <c r="C30">
        <f t="shared" si="0"/>
        <v>1619</v>
      </c>
      <c r="D30">
        <v>41</v>
      </c>
      <c r="E30">
        <v>13</v>
      </c>
      <c r="F30">
        <v>0</v>
      </c>
      <c r="G30">
        <v>1673</v>
      </c>
      <c r="H30" s="2"/>
      <c r="I30" s="24"/>
      <c r="J30" s="2">
        <f>Hoja4!I38+Hoja4!O38+Hoja4!S38</f>
        <v>1694.6418525427273</v>
      </c>
      <c r="K30" s="24">
        <f t="shared" si="1"/>
        <v>1.293595489702767E-2</v>
      </c>
    </row>
    <row r="31" spans="1:11" x14ac:dyDescent="0.25">
      <c r="A31">
        <f t="shared" si="2"/>
        <v>27</v>
      </c>
      <c r="B31" s="1">
        <f t="shared" si="4"/>
        <v>43925</v>
      </c>
      <c r="C31">
        <f t="shared" si="0"/>
        <v>1742</v>
      </c>
      <c r="D31">
        <v>46</v>
      </c>
      <c r="E31">
        <v>13</v>
      </c>
      <c r="F31">
        <v>0</v>
      </c>
      <c r="G31">
        <v>1801</v>
      </c>
      <c r="H31" s="2"/>
      <c r="I31" s="24"/>
      <c r="J31" s="2">
        <f>Hoja4!I39+Hoja4!O39+Hoja4!S39</f>
        <v>1845.0612347997419</v>
      </c>
      <c r="K31" s="24">
        <f t="shared" si="1"/>
        <v>2.4464872181977734E-2</v>
      </c>
    </row>
    <row r="32" spans="1:11" x14ac:dyDescent="0.25">
      <c r="A32">
        <f t="shared" si="2"/>
        <v>28</v>
      </c>
      <c r="B32" s="1">
        <f t="shared" si="4"/>
        <v>43926</v>
      </c>
      <c r="C32">
        <f t="shared" si="0"/>
        <v>1921</v>
      </c>
      <c r="D32">
        <v>54</v>
      </c>
      <c r="E32">
        <v>13</v>
      </c>
      <c r="F32">
        <v>0</v>
      </c>
      <c r="G32">
        <v>1988</v>
      </c>
      <c r="H32" s="2"/>
      <c r="I32" s="24"/>
      <c r="J32" s="2">
        <f>Hoja4!I40+Hoja4!O40+Hoja4!S40</f>
        <v>2002.0452279096148</v>
      </c>
      <c r="K32" s="24">
        <f t="shared" si="1"/>
        <v>7.0650039786794884E-3</v>
      </c>
    </row>
    <row r="33" spans="1:11" x14ac:dyDescent="0.25">
      <c r="A33">
        <f t="shared" si="2"/>
        <v>29</v>
      </c>
      <c r="B33" s="1">
        <f t="shared" si="4"/>
        <v>43927</v>
      </c>
      <c r="C33">
        <f t="shared" si="0"/>
        <v>2031</v>
      </c>
      <c r="D33">
        <v>55</v>
      </c>
      <c r="E33">
        <v>14</v>
      </c>
      <c r="F33">
        <v>0</v>
      </c>
      <c r="G33">
        <v>2100</v>
      </c>
      <c r="H33" s="2"/>
      <c r="I33" s="24"/>
      <c r="J33" s="2">
        <f>Hoja4!I41+Hoja4!O41+Hoja4!S41</f>
        <v>2165.3195415907157</v>
      </c>
      <c r="K33" s="24">
        <f t="shared" si="1"/>
        <v>3.1104543614626546E-2</v>
      </c>
    </row>
    <row r="34" spans="1:11" x14ac:dyDescent="0.25">
      <c r="A34">
        <f t="shared" si="2"/>
        <v>30</v>
      </c>
      <c r="B34" s="1">
        <f>IF(C34="","",B33+1)</f>
        <v>43928</v>
      </c>
      <c r="C34">
        <f t="shared" si="0"/>
        <v>2174</v>
      </c>
      <c r="D34">
        <v>59</v>
      </c>
      <c r="E34">
        <v>16</v>
      </c>
      <c r="F34">
        <v>0</v>
      </c>
      <c r="G34">
        <v>2249</v>
      </c>
      <c r="H34" s="2"/>
      <c r="I34" s="24"/>
      <c r="J34" s="2">
        <f>Hoja4!I42+Hoja4!O42+Hoja4!S42</f>
        <v>2334.5626193089715</v>
      </c>
      <c r="K34" s="24">
        <f t="shared" si="1"/>
        <v>3.8044739577132738E-2</v>
      </c>
    </row>
    <row r="35" spans="1:11" x14ac:dyDescent="0.25">
      <c r="A35">
        <f t="shared" si="2"/>
        <v>31</v>
      </c>
      <c r="B35" s="1">
        <f t="shared" si="4"/>
        <v>43929</v>
      </c>
      <c r="C35">
        <f t="shared" si="0"/>
        <v>2449</v>
      </c>
      <c r="D35">
        <v>63</v>
      </c>
      <c r="E35">
        <v>16</v>
      </c>
      <c r="F35">
        <f>2528-C35</f>
        <v>79</v>
      </c>
      <c r="G35">
        <v>2528</v>
      </c>
      <c r="H35" s="2"/>
      <c r="I35" s="24"/>
      <c r="J35" s="2">
        <f>Hoja4!I43+Hoja4!O43+Hoja4!S43</f>
        <v>2509.4079542830164</v>
      </c>
      <c r="K35" s="24">
        <f t="shared" si="1"/>
        <v>7.3544484639966965E-3</v>
      </c>
    </row>
    <row r="36" spans="1:11" x14ac:dyDescent="0.25">
      <c r="A36">
        <f t="shared" si="2"/>
        <v>32</v>
      </c>
      <c r="B36" s="1">
        <f t="shared" si="4"/>
        <v>43930</v>
      </c>
      <c r="C36">
        <f t="shared" si="0"/>
        <v>2670</v>
      </c>
      <c r="D36">
        <v>66</v>
      </c>
      <c r="E36">
        <v>16</v>
      </c>
      <c r="F36">
        <v>0</v>
      </c>
      <c r="G36">
        <v>2752</v>
      </c>
      <c r="H36" s="2"/>
      <c r="I36" s="24"/>
      <c r="J36" s="2">
        <f>Hoja4!I44+Hoja4!O44+Hoja4!S44</f>
        <v>2689.4470043958513</v>
      </c>
      <c r="K36" s="24">
        <f t="shared" si="1"/>
        <v>2.2730012937554032E-2</v>
      </c>
    </row>
    <row r="37" spans="1:11" x14ac:dyDescent="0.25">
      <c r="A37">
        <f t="shared" si="2"/>
        <v>33</v>
      </c>
      <c r="B37" s="1">
        <f t="shared" si="4"/>
        <v>43931</v>
      </c>
      <c r="C37">
        <f t="shared" si="0"/>
        <v>2883</v>
      </c>
      <c r="D37">
        <v>74</v>
      </c>
      <c r="E37">
        <v>17</v>
      </c>
      <c r="G37">
        <v>2974</v>
      </c>
      <c r="H37" s="2"/>
      <c r="I37" s="24"/>
      <c r="J37" s="2">
        <f>Hoja4!I45+Hoja4!O45+Hoja4!S45</f>
        <v>2874.2326584662901</v>
      </c>
      <c r="K37" s="24">
        <f t="shared" si="1"/>
        <v>3.354651699183251E-2</v>
      </c>
    </row>
    <row r="38" spans="1:11" x14ac:dyDescent="0.25">
      <c r="A38">
        <f t="shared" si="2"/>
        <v>34</v>
      </c>
      <c r="B38" s="1">
        <f t="shared" si="4"/>
        <v>43932</v>
      </c>
      <c r="C38">
        <f t="shared" si="0"/>
        <v>3132</v>
      </c>
      <c r="D38">
        <v>79</v>
      </c>
      <c r="E38">
        <v>23</v>
      </c>
      <c r="G38">
        <v>3234</v>
      </c>
      <c r="H38" s="2"/>
      <c r="I38" s="24"/>
      <c r="J38" s="2">
        <f>Hoja4!I46+Hoja4!O46+Hoja4!S46</f>
        <v>3063.283195984744</v>
      </c>
      <c r="K38" s="24">
        <f t="shared" si="1"/>
        <v>5.2788127401130487E-2</v>
      </c>
    </row>
    <row r="39" spans="1:11" x14ac:dyDescent="0.25">
      <c r="A39">
        <f t="shared" si="2"/>
        <v>35</v>
      </c>
      <c r="B39" s="1">
        <f t="shared" si="4"/>
        <v>43933</v>
      </c>
      <c r="C39">
        <f t="shared" si="0"/>
        <v>3284</v>
      </c>
      <c r="D39">
        <v>87</v>
      </c>
      <c r="E39">
        <v>29</v>
      </c>
      <c r="G39">
        <v>3400</v>
      </c>
      <c r="H39" s="2"/>
      <c r="I39" s="24"/>
      <c r="J39" s="2">
        <f>Hoja4!I47+Hoja4!O47+Hoja4!S47</f>
        <v>3256.0866735677118</v>
      </c>
      <c r="K39" s="24">
        <f t="shared" si="1"/>
        <v>4.2327448950672988E-2</v>
      </c>
    </row>
    <row r="40" spans="1:11" x14ac:dyDescent="0.25">
      <c r="A40">
        <f t="shared" si="2"/>
        <v>36</v>
      </c>
      <c r="B40" s="1">
        <f t="shared" si="4"/>
        <v>43934</v>
      </c>
      <c r="C40">
        <f t="shared" si="0"/>
        <v>3317</v>
      </c>
      <c r="D40">
        <v>94</v>
      </c>
      <c r="E40">
        <v>61</v>
      </c>
      <c r="G40">
        <v>3472</v>
      </c>
      <c r="H40" s="2"/>
      <c r="I40" s="24"/>
      <c r="J40" s="2">
        <f>Hoja4!I48+Hoja4!O48+Hoja4!S48</f>
        <v>3452.1056642290455</v>
      </c>
      <c r="K40" s="24">
        <f t="shared" si="1"/>
        <v>5.7299354179016449E-3</v>
      </c>
    </row>
    <row r="41" spans="1:11" x14ac:dyDescent="0.25">
      <c r="A41">
        <f t="shared" si="2"/>
        <v>37</v>
      </c>
      <c r="B41" s="1">
        <f t="shared" si="4"/>
        <v>43935</v>
      </c>
      <c r="C41">
        <f t="shared" si="0"/>
        <v>3407</v>
      </c>
      <c r="D41">
        <v>95</v>
      </c>
      <c r="E41">
        <v>72</v>
      </c>
      <c r="G41">
        <v>3574</v>
      </c>
      <c r="H41" s="2"/>
      <c r="I41" s="24"/>
      <c r="J41" s="2">
        <f>Hoja4!I49+Hoja4!O49+Hoja4!S49</f>
        <v>3650.7822702424555</v>
      </c>
      <c r="K41" s="24">
        <f t="shared" si="1"/>
        <v>2.1483567499288061E-2</v>
      </c>
    </row>
    <row r="42" spans="1:11" x14ac:dyDescent="0.25">
      <c r="A42">
        <f t="shared" si="2"/>
        <v>38</v>
      </c>
      <c r="B42" s="1">
        <f t="shared" si="4"/>
        <v>43936</v>
      </c>
      <c r="C42">
        <f t="shared" si="0"/>
        <v>3573</v>
      </c>
      <c r="D42">
        <v>103</v>
      </c>
      <c r="E42">
        <v>75</v>
      </c>
      <c r="G42">
        <v>3751</v>
      </c>
      <c r="H42" s="2"/>
      <c r="I42" s="24"/>
      <c r="J42" s="2">
        <f>Hoja4!I50+Hoja4!O50+Hoja4!S50</f>
        <v>3851.5433269588389</v>
      </c>
      <c r="K42" s="24">
        <f t="shared" si="1"/>
        <v>2.6804406014086606E-2</v>
      </c>
    </row>
    <row r="43" spans="1:11" x14ac:dyDescent="0.25">
      <c r="A43">
        <f t="shared" si="2"/>
        <v>39</v>
      </c>
      <c r="B43" s="1">
        <f t="shared" si="4"/>
        <v>43937</v>
      </c>
      <c r="C43">
        <f t="shared" si="0"/>
        <v>3809</v>
      </c>
      <c r="D43">
        <v>109</v>
      </c>
      <c r="E43">
        <v>98</v>
      </c>
      <c r="G43">
        <v>4016</v>
      </c>
      <c r="H43" s="2"/>
      <c r="I43" s="24"/>
      <c r="J43" s="2">
        <f>Hoja4!I51+Hoja4!O51+Hoja4!S51</f>
        <v>4053.8057134647256</v>
      </c>
      <c r="K43" s="24">
        <f t="shared" si="1"/>
        <v>9.4137732730890464E-3</v>
      </c>
    </row>
    <row r="44" spans="1:11" x14ac:dyDescent="0.25">
      <c r="A44">
        <f t="shared" si="2"/>
        <v>40</v>
      </c>
      <c r="B44" s="1">
        <f t="shared" si="4"/>
        <v>43938</v>
      </c>
      <c r="C44">
        <f t="shared" si="0"/>
        <v>3972</v>
      </c>
      <c r="D44">
        <v>116</v>
      </c>
      <c r="E44">
        <v>122</v>
      </c>
      <c r="G44">
        <v>4210</v>
      </c>
      <c r="H44" s="2"/>
      <c r="I44" s="24"/>
      <c r="J44" s="2">
        <f>Hoja4!I52+Hoja4!O52+Hoja4!S52</f>
        <v>4256.9816863885608</v>
      </c>
      <c r="K44" s="24">
        <f t="shared" si="1"/>
        <v>1.1159545460465742E-2</v>
      </c>
    </row>
    <row r="45" spans="1:11" x14ac:dyDescent="0.25">
      <c r="A45">
        <f t="shared" si="2"/>
        <v>41</v>
      </c>
      <c r="B45" s="1">
        <f t="shared" si="4"/>
        <v>43939</v>
      </c>
      <c r="C45">
        <f t="shared" si="0"/>
        <v>4013</v>
      </c>
      <c r="D45">
        <v>120</v>
      </c>
      <c r="E45">
        <v>140</v>
      </c>
      <c r="G45">
        <v>4273</v>
      </c>
      <c r="H45" s="2"/>
      <c r="I45" s="24"/>
      <c r="J45" s="2">
        <f>Hoja4!I53+Hoja4!O53+Hoja4!S53</f>
        <v>4460.4841553906281</v>
      </c>
      <c r="K45" s="24">
        <f t="shared" si="1"/>
        <v>4.3876469784841582E-2</v>
      </c>
    </row>
    <row r="46" spans="1:11" x14ac:dyDescent="0.25">
      <c r="A46">
        <f t="shared" si="2"/>
        <v>42</v>
      </c>
      <c r="B46" s="1">
        <f t="shared" si="4"/>
        <v>43940</v>
      </c>
      <c r="C46">
        <f t="shared" si="0"/>
        <v>4176</v>
      </c>
      <c r="D46">
        <v>126</v>
      </c>
      <c r="E46">
        <v>165</v>
      </c>
      <c r="G46">
        <v>4467</v>
      </c>
      <c r="H46" s="2"/>
      <c r="I46" s="24"/>
      <c r="J46" s="2">
        <f>Hoja4!I54+Hoja4!O54+Hoja4!S54</f>
        <v>4663.7318227740034</v>
      </c>
      <c r="K46" s="24">
        <f t="shared" si="1"/>
        <v>4.404115128139767E-2</v>
      </c>
    </row>
    <row r="47" spans="1:11" x14ac:dyDescent="0.25">
      <c r="A47">
        <f t="shared" si="2"/>
        <v>43</v>
      </c>
      <c r="B47" s="1">
        <f t="shared" si="4"/>
        <v>43941</v>
      </c>
      <c r="C47">
        <f t="shared" si="0"/>
        <v>4318</v>
      </c>
      <c r="D47">
        <v>136</v>
      </c>
      <c r="E47">
        <v>204</v>
      </c>
      <c r="G47">
        <v>4658</v>
      </c>
      <c r="H47" s="2"/>
      <c r="I47" s="24"/>
      <c r="J47" s="2">
        <f>Hoja4!I55+Hoja4!O55+Hoja4!S55</f>
        <v>4866.1541150515004</v>
      </c>
      <c r="K47" s="24">
        <f t="shared" si="1"/>
        <v>4.4687444193108716E-2</v>
      </c>
    </row>
    <row r="48" spans="1:11" x14ac:dyDescent="0.25">
      <c r="A48">
        <f t="shared" si="2"/>
        <v>44</v>
      </c>
      <c r="B48" s="1">
        <f t="shared" si="4"/>
        <v>43942</v>
      </c>
      <c r="C48">
        <f t="shared" si="0"/>
        <v>4449</v>
      </c>
      <c r="D48">
        <v>141</v>
      </c>
      <c r="E48">
        <v>231</v>
      </c>
      <c r="G48">
        <v>4821</v>
      </c>
      <c r="H48" s="2"/>
      <c r="I48" s="24"/>
      <c r="J48" s="2">
        <f>Hoja4!I56+Hoja4!O56+Hoja4!S56</f>
        <v>5067.1958409882009</v>
      </c>
      <c r="K48" s="24">
        <f t="shared" si="1"/>
        <v>5.106738041655276E-2</v>
      </c>
    </row>
    <row r="49" spans="1:11" x14ac:dyDescent="0.25">
      <c r="A49">
        <f t="shared" si="2"/>
        <v>45</v>
      </c>
      <c r="B49" s="1">
        <f t="shared" si="4"/>
        <v>43943</v>
      </c>
      <c r="C49">
        <f t="shared" si="0"/>
        <v>4593</v>
      </c>
      <c r="D49">
        <v>144</v>
      </c>
      <c r="E49">
        <v>255</v>
      </c>
      <c r="G49">
        <v>4992</v>
      </c>
      <c r="H49" s="2"/>
      <c r="I49" s="24"/>
      <c r="J49" s="2">
        <f>Hoja4!I57+Hoja4!O57+Hoja4!S57</f>
        <v>5266.3215183784696</v>
      </c>
      <c r="K49" s="24">
        <f t="shared" si="1"/>
        <v>5.4952227239276764E-2</v>
      </c>
    </row>
    <row r="50" spans="1:11" x14ac:dyDescent="0.25">
      <c r="A50">
        <f t="shared" si="2"/>
        <v>46</v>
      </c>
      <c r="B50" s="1">
        <f t="shared" si="4"/>
        <v>43944</v>
      </c>
      <c r="C50">
        <f t="shared" si="0"/>
        <v>4749</v>
      </c>
      <c r="D50">
        <v>146</v>
      </c>
      <c r="E50">
        <v>271</v>
      </c>
      <c r="G50">
        <v>5166</v>
      </c>
      <c r="H50" s="2"/>
      <c r="I50" s="24"/>
      <c r="J50" s="2">
        <f>Hoja4!I58+Hoja4!O58+Hoja4!S58</f>
        <v>5463.0193203627696</v>
      </c>
      <c r="K50" s="24">
        <f t="shared" si="1"/>
        <v>5.7495029106227176E-2</v>
      </c>
    </row>
    <row r="51" spans="1:11" x14ac:dyDescent="0.25">
      <c r="A51">
        <f t="shared" si="2"/>
        <v>47</v>
      </c>
      <c r="B51" s="1">
        <f t="shared" si="4"/>
        <v>43945</v>
      </c>
      <c r="C51">
        <f t="shared" si="0"/>
        <v>4865</v>
      </c>
      <c r="D51">
        <v>154</v>
      </c>
      <c r="E51">
        <v>319</v>
      </c>
      <c r="G51">
        <v>5338</v>
      </c>
      <c r="H51" s="2"/>
      <c r="I51" s="24"/>
      <c r="J51" s="2">
        <f>Hoja4!I59+Hoja4!O59+Hoja4!S59</f>
        <v>5656.8046011895067</v>
      </c>
      <c r="K51" s="24">
        <f t="shared" si="1"/>
        <v>5.9723604569034597E-2</v>
      </c>
    </row>
    <row r="52" spans="1:11" x14ac:dyDescent="0.25">
      <c r="A52">
        <f t="shared" si="2"/>
        <v>48</v>
      </c>
      <c r="B52" s="1">
        <f t="shared" si="4"/>
        <v>43946</v>
      </c>
      <c r="C52">
        <f t="shared" si="0"/>
        <v>5041</v>
      </c>
      <c r="D52">
        <v>159</v>
      </c>
      <c r="E52">
        <v>338</v>
      </c>
      <c r="G52">
        <v>5538</v>
      </c>
      <c r="H52" s="2"/>
      <c r="I52" s="24"/>
      <c r="J52" s="2">
        <f>Hoja4!I60+Hoja4!O60+Hoja4!S60</f>
        <v>5847.2229707289725</v>
      </c>
      <c r="K52" s="24">
        <f t="shared" si="1"/>
        <v>5.5836578318702153E-2</v>
      </c>
    </row>
    <row r="53" spans="1:11" x14ac:dyDescent="0.25">
      <c r="A53">
        <f t="shared" si="2"/>
        <v>49</v>
      </c>
      <c r="B53" s="1">
        <f t="shared" si="4"/>
        <v>43947</v>
      </c>
      <c r="C53">
        <f t="shared" si="0"/>
        <v>5245</v>
      </c>
      <c r="D53">
        <v>165</v>
      </c>
      <c r="E53">
        <v>369</v>
      </c>
      <c r="G53">
        <v>5779</v>
      </c>
      <c r="H53" s="2"/>
      <c r="I53" s="24"/>
      <c r="J53" s="2">
        <f>Hoja4!I61+Hoja4!O61+Hoja4!S61</f>
        <v>6033.8528965080232</v>
      </c>
      <c r="K53" s="24">
        <f t="shared" si="1"/>
        <v>4.409982635542882E-2</v>
      </c>
    </row>
    <row r="54" spans="1:11" x14ac:dyDescent="0.25">
      <c r="A54">
        <f t="shared" si="2"/>
        <v>50</v>
      </c>
      <c r="B54" s="1">
        <f t="shared" si="4"/>
        <v>43948</v>
      </c>
      <c r="C54">
        <f t="shared" si="0"/>
        <v>5399</v>
      </c>
      <c r="D54">
        <v>167</v>
      </c>
      <c r="E54">
        <v>455</v>
      </c>
      <c r="G54">
        <v>6021</v>
      </c>
      <c r="H54" s="2"/>
      <c r="I54" s="24"/>
      <c r="J54" s="2">
        <f>Hoja4!I62+Hoja4!O62+Hoja4!S62</f>
        <v>6216.3078213295375</v>
      </c>
      <c r="K54" s="24">
        <f t="shared" si="1"/>
        <v>3.2437771355179792E-2</v>
      </c>
    </row>
    <row r="55" spans="1:11" x14ac:dyDescent="0.25">
      <c r="A55">
        <f t="shared" si="2"/>
        <v>51</v>
      </c>
      <c r="B55" s="1">
        <f t="shared" si="4"/>
        <v>43949</v>
      </c>
      <c r="C55">
        <f t="shared" si="0"/>
        <v>5540</v>
      </c>
      <c r="D55">
        <v>176</v>
      </c>
      <c r="E55">
        <v>484</v>
      </c>
      <c r="G55">
        <v>6200</v>
      </c>
      <c r="H55" s="2"/>
      <c r="I55" s="24"/>
      <c r="J55" s="2">
        <f>Hoja4!I63+Hoja4!O63+Hoja4!S63</f>
        <v>6394.2377934654842</v>
      </c>
      <c r="K55" s="24">
        <f t="shared" si="1"/>
        <v>3.1328676365400675E-2</v>
      </c>
    </row>
    <row r="56" spans="1:11" x14ac:dyDescent="0.25">
      <c r="A56">
        <f t="shared" si="2"/>
        <v>52</v>
      </c>
      <c r="B56" s="1">
        <f t="shared" si="4"/>
        <v>43950</v>
      </c>
      <c r="C56">
        <f t="shared" si="0"/>
        <v>5673</v>
      </c>
      <c r="D56">
        <v>178</v>
      </c>
      <c r="E56">
        <v>527</v>
      </c>
      <c r="G56">
        <v>6378</v>
      </c>
      <c r="H56" s="2"/>
      <c r="I56" s="24"/>
      <c r="J56" s="2">
        <f>Hoja4!I64+Hoja4!O64+Hoja4!S64</f>
        <v>6567.3306147880776</v>
      </c>
      <c r="K56" s="24">
        <f t="shared" si="1"/>
        <v>2.9684950578249856E-2</v>
      </c>
    </row>
    <row r="57" spans="1:11" x14ac:dyDescent="0.25">
      <c r="A57">
        <f t="shared" si="2"/>
        <v>53</v>
      </c>
      <c r="B57" s="1">
        <f t="shared" si="4"/>
        <v>43951</v>
      </c>
      <c r="C57">
        <f t="shared" si="0"/>
        <v>5768</v>
      </c>
      <c r="D57">
        <v>188</v>
      </c>
      <c r="E57">
        <v>576</v>
      </c>
      <c r="G57">
        <v>6532</v>
      </c>
      <c r="H57" s="2"/>
      <c r="I57" s="24"/>
      <c r="J57" s="2">
        <f>Hoja4!I65+Hoja4!O65+Hoja4!S65</f>
        <v>6735.3125198802963</v>
      </c>
      <c r="K57" s="24">
        <f t="shared" si="1"/>
        <v>3.1125615413395032E-2</v>
      </c>
    </row>
    <row r="58" spans="1:11" x14ac:dyDescent="0.25">
      <c r="A58">
        <f t="shared" si="2"/>
        <v>54</v>
      </c>
      <c r="B58" s="1">
        <f t="shared" si="4"/>
        <v>43952</v>
      </c>
      <c r="C58">
        <f t="shared" si="0"/>
        <v>5906</v>
      </c>
      <c r="D58">
        <v>192</v>
      </c>
      <c r="E58">
        <v>622</v>
      </c>
      <c r="G58">
        <v>6720</v>
      </c>
      <c r="H58" s="2"/>
      <c r="I58" s="24"/>
      <c r="J58" s="2">
        <f>Hoja4!I66+Hoja4!O66+Hoja4!S66</f>
        <v>6897.9484060260884</v>
      </c>
      <c r="K58" s="24">
        <f t="shared" si="1"/>
        <v>2.6480417563406008E-2</v>
      </c>
    </row>
    <row r="59" spans="1:11" x14ac:dyDescent="0.25">
      <c r="A59">
        <f t="shared" si="2"/>
        <v>55</v>
      </c>
      <c r="B59" s="1">
        <f t="shared" si="4"/>
        <v>43953</v>
      </c>
      <c r="C59">
        <f>G59-D59-E59</f>
        <v>6252</v>
      </c>
      <c r="D59">
        <v>197</v>
      </c>
      <c r="E59">
        <v>641</v>
      </c>
      <c r="G59">
        <v>7090</v>
      </c>
      <c r="H59" s="2"/>
      <c r="I59" s="24"/>
      <c r="J59" s="2">
        <f>Hoja4!I67+Hoja4!O67+Hoja4!S67</f>
        <v>7055.0416399340829</v>
      </c>
      <c r="K59" s="24">
        <f t="shared" si="1"/>
        <v>4.930657273048953E-3</v>
      </c>
    </row>
    <row r="60" spans="1:11" x14ac:dyDescent="0.25">
      <c r="A60">
        <f t="shared" si="2"/>
        <v>56</v>
      </c>
      <c r="B60" s="1">
        <f t="shared" si="4"/>
        <v>43954</v>
      </c>
      <c r="C60">
        <v>6356</v>
      </c>
      <c r="D60">
        <v>200</v>
      </c>
      <c r="E60">
        <v>641</v>
      </c>
      <c r="G60">
        <v>7197</v>
      </c>
      <c r="H60" s="2"/>
      <c r="I60" s="24"/>
      <c r="J60" s="2">
        <f>Hoja4!I68+Hoja4!O68+Hoja4!S68</f>
        <v>7206.4334720398756</v>
      </c>
      <c r="K60" s="24">
        <f t="shared" si="1"/>
        <v>1.3107505960644151E-3</v>
      </c>
    </row>
    <row r="61" spans="1:11" x14ac:dyDescent="0.25">
      <c r="A61">
        <f t="shared" si="2"/>
        <v>57</v>
      </c>
      <c r="B61" s="1">
        <f t="shared" si="4"/>
        <v>43955</v>
      </c>
      <c r="C61">
        <v>6458</v>
      </c>
      <c r="D61">
        <v>203</v>
      </c>
      <c r="E61">
        <v>726</v>
      </c>
      <c r="G61">
        <v>7387</v>
      </c>
      <c r="H61" s="2"/>
      <c r="I61" s="24"/>
      <c r="J61" s="2">
        <f>Hoja4!I69+Hoja4!O69+Hoja4!S69</f>
        <v>7352.0020932335729</v>
      </c>
      <c r="K61" s="24">
        <f t="shared" si="1"/>
        <v>4.7377699697342835E-3</v>
      </c>
    </row>
    <row r="62" spans="1:11" x14ac:dyDescent="0.25">
      <c r="A62">
        <f t="shared" si="2"/>
        <v>58</v>
      </c>
      <c r="B62" s="1">
        <f t="shared" si="4"/>
        <v>43956</v>
      </c>
      <c r="C62">
        <v>6490</v>
      </c>
      <c r="D62">
        <v>210</v>
      </c>
      <c r="E62">
        <v>823</v>
      </c>
      <c r="G62">
        <v>7523</v>
      </c>
      <c r="H62" s="2"/>
      <c r="I62" s="24"/>
      <c r="J62" s="2">
        <f>Hoja4!I70+Hoja4!O70+Hoja4!S70</f>
        <v>7491.6613718713343</v>
      </c>
      <c r="K62" s="24">
        <f t="shared" si="1"/>
        <v>4.1657089098319465E-3</v>
      </c>
    </row>
    <row r="63" spans="1:11" x14ac:dyDescent="0.25">
      <c r="A63">
        <f t="shared" si="2"/>
        <v>59</v>
      </c>
      <c r="B63" s="1">
        <f t="shared" si="4"/>
        <v>43957</v>
      </c>
      <c r="C63">
        <v>6654</v>
      </c>
      <c r="D63">
        <v>218</v>
      </c>
      <c r="E63">
        <v>859</v>
      </c>
      <c r="G63">
        <v>7731</v>
      </c>
      <c r="H63" s="2"/>
      <c r="I63" s="24"/>
      <c r="J63" s="2">
        <f>Hoja4!I71+Hoja4!O71+Hoja4!S71</f>
        <v>7625.3593109766389</v>
      </c>
      <c r="K63" s="24">
        <f t="shared" si="1"/>
        <v>1.3664556852071028E-2</v>
      </c>
    </row>
    <row r="64" spans="1:11" x14ac:dyDescent="0.25">
      <c r="A64" t="str">
        <f t="shared" si="2"/>
        <v/>
      </c>
      <c r="B64" s="1" t="str">
        <f t="shared" si="4"/>
        <v/>
      </c>
      <c r="G64">
        <v>7868</v>
      </c>
      <c r="H64" s="2"/>
      <c r="I64" s="24"/>
      <c r="J64" s="2">
        <f>Hoja4!I72+Hoja4!O72+Hoja4!S72</f>
        <v>7753.0762666648216</v>
      </c>
      <c r="K64" s="24">
        <f t="shared" si="1"/>
        <v>1.4606473479305852E-2</v>
      </c>
    </row>
    <row r="65" spans="1:11" x14ac:dyDescent="0.25">
      <c r="A65" t="str">
        <f t="shared" si="2"/>
        <v/>
      </c>
      <c r="B65" s="1" t="str">
        <f t="shared" si="4"/>
        <v/>
      </c>
      <c r="G65">
        <v>8070</v>
      </c>
      <c r="H65" s="2"/>
      <c r="I65" s="24"/>
      <c r="J65" s="2">
        <f>Hoja4!I73+Hoja4!O73+Hoja4!S73</f>
        <v>7874.8229690966573</v>
      </c>
      <c r="K65" s="24">
        <f t="shared" si="1"/>
        <v>2.4185505688146557E-2</v>
      </c>
    </row>
    <row r="66" spans="1:11" x14ac:dyDescent="0.25">
      <c r="A66" t="str">
        <f t="shared" si="2"/>
        <v/>
      </c>
      <c r="B66" s="1" t="str">
        <f t="shared" si="4"/>
        <v/>
      </c>
      <c r="H66" s="2"/>
      <c r="J66" s="2">
        <f>Hoja4!I74+Hoja4!O74+Hoja4!S74</f>
        <v>7990.6383867611685</v>
      </c>
      <c r="K66" s="24"/>
    </row>
    <row r="67" spans="1:11" x14ac:dyDescent="0.25">
      <c r="A67" t="str">
        <f t="shared" si="2"/>
        <v/>
      </c>
      <c r="B67" s="1" t="str">
        <f t="shared" si="4"/>
        <v/>
      </c>
      <c r="H67" s="2"/>
      <c r="J67" s="2">
        <f>Hoja4!I75+Hoja4!O75+Hoja4!S75</f>
        <v>8100.5874736924106</v>
      </c>
      <c r="K67" s="2"/>
    </row>
    <row r="68" spans="1:11" x14ac:dyDescent="0.25">
      <c r="A68" t="str">
        <f t="shared" si="2"/>
        <v/>
      </c>
      <c r="B68" s="1" t="str">
        <f t="shared" si="4"/>
        <v/>
      </c>
      <c r="H68" s="2"/>
      <c r="J68" s="2">
        <f>Hoja4!I76+Hoja4!O76+Hoja4!S76</f>
        <v>8204.7588374349198</v>
      </c>
      <c r="K68" s="2"/>
    </row>
    <row r="69" spans="1:11" x14ac:dyDescent="0.25">
      <c r="A69" t="str">
        <f t="shared" si="2"/>
        <v/>
      </c>
      <c r="B69" s="1" t="str">
        <f t="shared" si="4"/>
        <v/>
      </c>
      <c r="H69" s="2"/>
      <c r="J69" s="2">
        <f>Hoja4!I77+Hoja4!O77+Hoja4!S77</f>
        <v>8303.2623632861796</v>
      </c>
      <c r="K69" s="2"/>
    </row>
    <row r="70" spans="1:11" x14ac:dyDescent="0.25">
      <c r="A70" t="str">
        <f t="shared" si="2"/>
        <v/>
      </c>
      <c r="B70" s="1" t="str">
        <f t="shared" si="4"/>
        <v/>
      </c>
      <c r="H70" s="2"/>
      <c r="J70" s="2">
        <f>Hoja4!I78+Hoja4!O78+Hoja4!S78</f>
        <v>8396.2268276612413</v>
      </c>
      <c r="K70" s="2"/>
    </row>
    <row r="71" spans="1:11" x14ac:dyDescent="0.25">
      <c r="A71" t="str">
        <f t="shared" ref="A71:A124" si="5">IF(C71="","",A70+1)</f>
        <v/>
      </c>
      <c r="B71" s="1" t="str">
        <f t="shared" si="4"/>
        <v/>
      </c>
      <c r="H71" s="2"/>
      <c r="J71" s="2">
        <f>Hoja4!I79+Hoja4!O79+Hoja4!S79</f>
        <v>8483.7975304412194</v>
      </c>
      <c r="K71" s="2"/>
    </row>
    <row r="72" spans="1:11" x14ac:dyDescent="0.25">
      <c r="A72" t="str">
        <f t="shared" si="5"/>
        <v/>
      </c>
      <c r="B72" s="1" t="str">
        <f t="shared" si="4"/>
        <v/>
      </c>
      <c r="H72" s="2"/>
      <c r="J72" s="2">
        <f>Hoja4!I80+Hoja4!O80+Hoja4!S80</f>
        <v>8566.1339729769061</v>
      </c>
      <c r="K72" s="2"/>
    </row>
    <row r="73" spans="1:11" x14ac:dyDescent="0.25">
      <c r="A73" t="str">
        <f t="shared" si="5"/>
        <v/>
      </c>
      <c r="B73" s="1" t="str">
        <f t="shared" si="4"/>
        <v/>
      </c>
      <c r="H73" s="2"/>
      <c r="J73" s="2">
        <f>Hoja4!I81+Hoja4!O81+Hoja4!S81</f>
        <v>8643.4076051072643</v>
      </c>
      <c r="K73" s="2"/>
    </row>
    <row r="74" spans="1:11" x14ac:dyDescent="0.25">
      <c r="A74" t="str">
        <f t="shared" si="5"/>
        <v/>
      </c>
      <c r="B74" s="1" t="str">
        <f t="shared" si="4"/>
        <v/>
      </c>
      <c r="H74" s="2"/>
      <c r="J74" s="2">
        <f>Hoja4!I82+Hoja4!O82+Hoja4!S82</f>
        <v>8715.7996611993258</v>
      </c>
      <c r="K74" s="2"/>
    </row>
    <row r="75" spans="1:11" x14ac:dyDescent="0.25">
      <c r="A75" t="str">
        <f t="shared" si="5"/>
        <v/>
      </c>
      <c r="B75" s="1" t="str">
        <f t="shared" si="4"/>
        <v/>
      </c>
      <c r="H75" s="2"/>
      <c r="J75" s="2">
        <f>Hoja4!I83+Hoja4!O83+Hoja4!S83</f>
        <v>8783.4991018911769</v>
      </c>
      <c r="K75" s="2"/>
    </row>
    <row r="76" spans="1:11" x14ac:dyDescent="0.25">
      <c r="A76" t="str">
        <f t="shared" si="5"/>
        <v/>
      </c>
      <c r="B76" s="1" t="str">
        <f t="shared" si="4"/>
        <v/>
      </c>
      <c r="H76" s="2"/>
      <c r="J76" s="2">
        <f>Hoja4!I84+Hoja4!O84+Hoja4!S84</f>
        <v>8846.7006749842694</v>
      </c>
      <c r="K76" s="2"/>
    </row>
    <row r="77" spans="1:11" x14ac:dyDescent="0.25">
      <c r="A77" t="str">
        <f t="shared" si="5"/>
        <v/>
      </c>
      <c r="B77" s="1" t="str">
        <f t="shared" si="4"/>
        <v/>
      </c>
      <c r="H77" s="2"/>
      <c r="J77" s="2">
        <f>Hoja4!I85+Hoja4!O85+Hoja4!S85</f>
        <v>8905.6031058368353</v>
      </c>
      <c r="K77" s="2"/>
    </row>
    <row r="78" spans="1:11" x14ac:dyDescent="0.25">
      <c r="A78" t="str">
        <f t="shared" si="5"/>
        <v/>
      </c>
      <c r="B78" s="1" t="str">
        <f t="shared" si="4"/>
        <v/>
      </c>
      <c r="H78" s="2"/>
      <c r="J78" s="2">
        <f>Hoja4!I86+Hoja4!O86+Hoja4!S86</f>
        <v>8960.4074246985492</v>
      </c>
      <c r="K78" s="2"/>
    </row>
    <row r="79" spans="1:11" x14ac:dyDescent="0.25">
      <c r="A79" t="str">
        <f t="shared" si="5"/>
        <v/>
      </c>
      <c r="B79" s="1" t="str">
        <f t="shared" si="4"/>
        <v/>
      </c>
      <c r="H79" s="2"/>
      <c r="J79" s="2">
        <f>Hoja4!I87+Hoja4!O87+Hoja4!S87</f>
        <v>9011.3154357304829</v>
      </c>
      <c r="K79" s="2"/>
    </row>
    <row r="80" spans="1:11" x14ac:dyDescent="0.25">
      <c r="A80" t="str">
        <f t="shared" si="5"/>
        <v/>
      </c>
      <c r="B80" s="1" t="str">
        <f t="shared" si="4"/>
        <v/>
      </c>
      <c r="H80" s="2"/>
      <c r="J80" s="2">
        <f>Hoja4!I88+Hoja4!O88+Hoja4!S88</f>
        <v>9058.5283299975399</v>
      </c>
      <c r="K80" s="2"/>
    </row>
    <row r="81" spans="1:11" x14ac:dyDescent="0.25">
      <c r="A81" t="str">
        <f t="shared" si="5"/>
        <v/>
      </c>
      <c r="B81" s="1" t="str">
        <f t="shared" si="4"/>
        <v/>
      </c>
      <c r="H81" s="2"/>
      <c r="J81" s="2">
        <f>Hoja4!I89+Hoja4!O89+Hoja4!S89</f>
        <v>9102.2454425187861</v>
      </c>
      <c r="K81" s="2"/>
    </row>
    <row r="82" spans="1:11" x14ac:dyDescent="0.25">
      <c r="A82" t="str">
        <f t="shared" si="5"/>
        <v/>
      </c>
      <c r="B82" s="1" t="str">
        <f t="shared" si="4"/>
        <v/>
      </c>
      <c r="H82" s="2"/>
      <c r="J82" s="2">
        <f>Hoja4!I90+Hoja4!O90+Hoja4!S90</f>
        <v>9142.6631515224308</v>
      </c>
      <c r="K82" s="2"/>
    </row>
    <row r="83" spans="1:11" x14ac:dyDescent="0.25">
      <c r="A83" t="str">
        <f t="shared" si="5"/>
        <v/>
      </c>
      <c r="B83" s="1" t="str">
        <f t="shared" si="4"/>
        <v/>
      </c>
      <c r="H83" s="2"/>
      <c r="J83" s="2">
        <f>Hoja4!I91+Hoja4!O91+Hoja4!S91</f>
        <v>9179.9739163784707</v>
      </c>
      <c r="K83" s="2"/>
    </row>
    <row r="84" spans="1:11" x14ac:dyDescent="0.25">
      <c r="A84" t="str">
        <f t="shared" si="5"/>
        <v/>
      </c>
      <c r="B84" s="1" t="str">
        <f t="shared" si="4"/>
        <v/>
      </c>
      <c r="H84" s="2"/>
      <c r="J84" s="2">
        <f>Hoja4!I92+Hoja4!O92+Hoja4!S92</f>
        <v>9214.3654492691749</v>
      </c>
      <c r="K84" s="2"/>
    </row>
    <row r="85" spans="1:11" x14ac:dyDescent="0.25">
      <c r="A85" t="str">
        <f t="shared" si="5"/>
        <v/>
      </c>
      <c r="B85" s="1" t="str">
        <f t="shared" si="4"/>
        <v/>
      </c>
      <c r="H85" s="2"/>
      <c r="J85" s="2">
        <f>Hoja4!I93+Hoja4!O93+Hoja4!S93</f>
        <v>9246.0200144967148</v>
      </c>
      <c r="K85" s="2"/>
    </row>
    <row r="86" spans="1:11" x14ac:dyDescent="0.25">
      <c r="A86" t="str">
        <f t="shared" si="5"/>
        <v/>
      </c>
      <c r="B86" s="1" t="str">
        <f t="shared" si="4"/>
        <v/>
      </c>
      <c r="H86" s="2"/>
      <c r="J86" s="2">
        <f>Hoja4!I94+Hoja4!O94+Hoja4!S94</f>
        <v>9275.1138484059647</v>
      </c>
      <c r="K86" s="2"/>
    </row>
    <row r="87" spans="1:11" x14ac:dyDescent="0.25">
      <c r="A87" t="str">
        <f t="shared" si="5"/>
        <v/>
      </c>
      <c r="B87" s="1" t="str">
        <f t="shared" si="4"/>
        <v/>
      </c>
      <c r="H87" s="2"/>
      <c r="J87" s="2">
        <f>Hoja4!I95+Hoja4!O95+Hoja4!S95</f>
        <v>9301.8166922027522</v>
      </c>
      <c r="K87" s="2"/>
    </row>
    <row r="88" spans="1:11" x14ac:dyDescent="0.25">
      <c r="A88" t="str">
        <f t="shared" si="5"/>
        <v/>
      </c>
      <c r="B88" s="1" t="str">
        <f t="shared" si="4"/>
        <v/>
      </c>
      <c r="H88" s="2"/>
      <c r="J88" s="2">
        <f>Hoja4!I96+Hoja4!O96+Hoja4!S96</f>
        <v>9326.2914294559632</v>
      </c>
      <c r="K88" s="2"/>
    </row>
    <row r="89" spans="1:11" x14ac:dyDescent="0.25">
      <c r="A89" t="str">
        <f t="shared" si="5"/>
        <v/>
      </c>
      <c r="B89" s="1" t="str">
        <f t="shared" si="4"/>
        <v/>
      </c>
      <c r="H89" s="2"/>
      <c r="J89" s="2">
        <f>Hoja4!I97+Hoja4!O97+Hoja4!S97</f>
        <v>9348.6938197663094</v>
      </c>
      <c r="K89" s="2"/>
    </row>
    <row r="90" spans="1:11" x14ac:dyDescent="0.25">
      <c r="A90" t="str">
        <f t="shared" si="5"/>
        <v/>
      </c>
      <c r="B90" s="1" t="str">
        <f t="shared" si="4"/>
        <v/>
      </c>
      <c r="H90" s="2"/>
      <c r="J90" s="2">
        <f>Hoja4!I98+Hoja4!O98+Hoja4!S98</f>
        <v>9369.1723199449389</v>
      </c>
      <c r="K90" s="2"/>
    </row>
    <row r="91" spans="1:11" x14ac:dyDescent="0.25">
      <c r="A91" t="str">
        <f t="shared" si="5"/>
        <v/>
      </c>
      <c r="B91" s="1" t="str">
        <f t="shared" si="4"/>
        <v/>
      </c>
      <c r="H91" s="2"/>
      <c r="J91" s="2">
        <f>Hoja4!I99+Hoja4!O99+Hoja4!S99</f>
        <v>9387.8679840509503</v>
      </c>
      <c r="K91" s="2"/>
    </row>
    <row r="92" spans="1:11" x14ac:dyDescent="0.25">
      <c r="A92" t="str">
        <f t="shared" si="5"/>
        <v/>
      </c>
      <c r="B92" s="1" t="str">
        <f t="shared" si="4"/>
        <v/>
      </c>
      <c r="H92" s="2"/>
      <c r="J92" s="2">
        <f>Hoja4!I100+Hoja4!O100+Hoja4!S100</f>
        <v>9404.9144337675989</v>
      </c>
      <c r="K92" s="2"/>
    </row>
    <row r="93" spans="1:11" x14ac:dyDescent="0.25">
      <c r="A93" t="str">
        <f t="shared" si="5"/>
        <v/>
      </c>
      <c r="B93" s="1" t="str">
        <f t="shared" si="4"/>
        <v/>
      </c>
      <c r="H93" s="2"/>
      <c r="J93" s="2">
        <f>Hoja4!I101+Hoja4!O101+Hoja4!S101</f>
        <v>9420.4378908331728</v>
      </c>
      <c r="K93" s="2"/>
    </row>
    <row r="94" spans="1:11" x14ac:dyDescent="0.25">
      <c r="A94" t="str">
        <f t="shared" si="5"/>
        <v/>
      </c>
      <c r="B94" s="1" t="str">
        <f t="shared" ref="B94:B124" si="6">IF(C94="","",B93+1)</f>
        <v/>
      </c>
      <c r="H94" s="2"/>
      <c r="J94" s="2">
        <f>Hoja4!I102+Hoja4!O102+Hoja4!S102</f>
        <v>9434.5572635649387</v>
      </c>
      <c r="K94" s="2"/>
    </row>
    <row r="95" spans="1:11" x14ac:dyDescent="0.25">
      <c r="A95" t="str">
        <f t="shared" si="5"/>
        <v/>
      </c>
      <c r="B95" s="1" t="str">
        <f t="shared" si="6"/>
        <v/>
      </c>
      <c r="H95" s="2"/>
      <c r="J95" s="2">
        <f>Hoja4!I103+Hoja4!O103+Hoja4!S103</f>
        <v>9447.3842799058002</v>
      </c>
      <c r="K95" s="2"/>
    </row>
    <row r="96" spans="1:11" x14ac:dyDescent="0.25">
      <c r="A96" t="str">
        <f t="shared" si="5"/>
        <v/>
      </c>
      <c r="B96" s="1" t="str">
        <f t="shared" si="6"/>
        <v/>
      </c>
      <c r="H96" s="2"/>
      <c r="J96" s="2">
        <f>Hoja4!I104+Hoja4!O104+Hoja4!S104</f>
        <v>9459.0236598670817</v>
      </c>
      <c r="K96" s="2"/>
    </row>
    <row r="97" spans="1:11" x14ac:dyDescent="0.25">
      <c r="A97" t="str">
        <f t="shared" si="5"/>
        <v/>
      </c>
      <c r="B97" s="1" t="str">
        <f t="shared" si="6"/>
        <v/>
      </c>
      <c r="H97" s="2"/>
      <c r="J97" s="2">
        <f>Hoja4!I105+Hoja4!O105+Hoja4!S105</f>
        <v>9469.5733207222238</v>
      </c>
      <c r="K97" s="2"/>
    </row>
    <row r="98" spans="1:11" x14ac:dyDescent="0.25">
      <c r="A98" t="str">
        <f t="shared" si="5"/>
        <v/>
      </c>
      <c r="B98" s="1" t="str">
        <f t="shared" si="6"/>
        <v/>
      </c>
      <c r="H98" s="2"/>
      <c r="J98" s="2">
        <f>Hoja4!I106+Hoja4!O106+Hoja4!S106</f>
        <v>9479.1246088121134</v>
      </c>
      <c r="K98" s="2"/>
    </row>
    <row r="99" spans="1:11" x14ac:dyDescent="0.25">
      <c r="A99" t="str">
        <f t="shared" si="5"/>
        <v/>
      </c>
      <c r="B99" s="1" t="str">
        <f t="shared" si="6"/>
        <v/>
      </c>
      <c r="H99" s="2"/>
      <c r="J99" s="2">
        <f>Hoja4!I107+Hoja4!O107+Hoja4!S107</f>
        <v>9487.7625523415009</v>
      </c>
      <c r="K99" s="2"/>
    </row>
    <row r="100" spans="1:11" x14ac:dyDescent="0.25">
      <c r="A100" t="str">
        <f t="shared" si="5"/>
        <v/>
      </c>
      <c r="B100" s="1" t="str">
        <f t="shared" si="6"/>
        <v/>
      </c>
      <c r="H100" s="2"/>
      <c r="J100" s="2">
        <f>Hoja4!I108+Hoja4!O108+Hoja4!S108</f>
        <v>9495.5661300674346</v>
      </c>
      <c r="K100" s="2"/>
    </row>
    <row r="101" spans="1:11" x14ac:dyDescent="0.25">
      <c r="A101" t="str">
        <f t="shared" si="5"/>
        <v/>
      </c>
      <c r="B101" s="1" t="str">
        <f t="shared" si="6"/>
        <v/>
      </c>
      <c r="H101" s="2"/>
      <c r="J101" s="2">
        <f>Hoja4!I109+Hoja4!O109+Hoja4!S109</f>
        <v>9502.6085512964091</v>
      </c>
      <c r="K101" s="2"/>
    </row>
    <row r="102" spans="1:11" x14ac:dyDescent="0.25">
      <c r="A102" t="str">
        <f t="shared" si="5"/>
        <v/>
      </c>
      <c r="B102" s="1" t="str">
        <f t="shared" si="6"/>
        <v/>
      </c>
      <c r="H102" s="2"/>
      <c r="J102" s="2">
        <f>Hoja4!I110+Hoja4!O110+Hoja4!S110</f>
        <v>9508.9575431096891</v>
      </c>
      <c r="K102" s="2"/>
    </row>
    <row r="103" spans="1:11" x14ac:dyDescent="0.25">
      <c r="A103" t="str">
        <f t="shared" si="5"/>
        <v/>
      </c>
      <c r="B103" s="1" t="str">
        <f t="shared" si="6"/>
        <v/>
      </c>
      <c r="H103" s="2"/>
      <c r="J103" s="2">
        <f>Hoja4!I111+Hoja4!O111+Hoja4!S111</f>
        <v>9514.6756412203467</v>
      </c>
      <c r="K103" s="2"/>
    </row>
    <row r="104" spans="1:11" x14ac:dyDescent="0.25">
      <c r="A104" t="str">
        <f t="shared" si="5"/>
        <v/>
      </c>
      <c r="B104" s="1" t="str">
        <f t="shared" si="6"/>
        <v/>
      </c>
      <c r="H104" s="2"/>
      <c r="J104" s="2">
        <f>Hoja4!I112+Hoja4!O112+Hoja4!S112</f>
        <v>9519.8204813264965</v>
      </c>
      <c r="K104" s="2"/>
    </row>
    <row r="105" spans="1:11" x14ac:dyDescent="0.25">
      <c r="A105" t="str">
        <f t="shared" si="5"/>
        <v/>
      </c>
      <c r="B105" s="1" t="str">
        <f t="shared" si="6"/>
        <v/>
      </c>
      <c r="H105" s="2"/>
      <c r="J105" s="2">
        <f>Hoja4!I113+Hoja4!O113+Hoja4!S113</f>
        <v>9524.4450882594083</v>
      </c>
      <c r="K105" s="2"/>
    </row>
    <row r="106" spans="1:11" x14ac:dyDescent="0.25">
      <c r="A106" t="str">
        <f t="shared" si="5"/>
        <v/>
      </c>
      <c r="B106" s="1" t="str">
        <f t="shared" si="6"/>
        <v/>
      </c>
      <c r="H106" s="2"/>
      <c r="J106" s="2">
        <f>Hoja4!I114+Hoja4!O114+Hoja4!S114</f>
        <v>9528.5981606302903</v>
      </c>
      <c r="K106" s="2"/>
    </row>
    <row r="107" spans="1:11" x14ac:dyDescent="0.25">
      <c r="A107" t="str">
        <f t="shared" si="5"/>
        <v/>
      </c>
      <c r="B107" s="1" t="str">
        <f t="shared" si="6"/>
        <v/>
      </c>
      <c r="H107" s="2"/>
      <c r="J107" s="2">
        <f>Hoja4!I115+Hoja4!O115+Hoja4!S115</f>
        <v>9532.3243490542445</v>
      </c>
      <c r="K107" s="2"/>
    </row>
    <row r="108" spans="1:11" x14ac:dyDescent="0.25">
      <c r="A108" t="str">
        <f t="shared" si="5"/>
        <v/>
      </c>
      <c r="B108" s="1" t="str">
        <f t="shared" si="6"/>
        <v/>
      </c>
      <c r="H108" s="2"/>
      <c r="J108" s="2">
        <f>Hoja4!I116+Hoja4!O116+Hoja4!S116</f>
        <v>9535.664526372937</v>
      </c>
      <c r="K108" s="2"/>
    </row>
    <row r="109" spans="1:11" x14ac:dyDescent="0.25">
      <c r="A109" t="str">
        <f t="shared" si="5"/>
        <v/>
      </c>
      <c r="B109" s="1" t="str">
        <f t="shared" si="6"/>
        <v/>
      </c>
      <c r="H109" s="2"/>
      <c r="J109" s="2">
        <f>Hoja4!I117+Hoja4!O117+Hoja4!S117</f>
        <v>9538.6560486093385</v>
      </c>
      <c r="K109" s="2"/>
    </row>
    <row r="110" spans="1:11" x14ac:dyDescent="0.25">
      <c r="A110" t="str">
        <f t="shared" si="5"/>
        <v/>
      </c>
      <c r="B110" s="1" t="str">
        <f t="shared" si="6"/>
        <v/>
      </c>
      <c r="H110" s="2"/>
      <c r="J110" s="2">
        <f>Hoja4!I118+Hoja4!O118+Hoja4!S118</f>
        <v>9541.3330056684827</v>
      </c>
      <c r="K110" s="2"/>
    </row>
    <row r="111" spans="1:11" x14ac:dyDescent="0.25">
      <c r="A111" t="str">
        <f t="shared" si="5"/>
        <v/>
      </c>
      <c r="B111" s="1" t="str">
        <f t="shared" si="6"/>
        <v/>
      </c>
      <c r="H111" s="2"/>
      <c r="J111" s="2">
        <f>Hoja4!I119+Hoja4!O119+Hoja4!S119</f>
        <v>9543.7264610485763</v>
      </c>
      <c r="K111" s="2"/>
    </row>
    <row r="112" spans="1:11" x14ac:dyDescent="0.25">
      <c r="A112" t="str">
        <f t="shared" si="5"/>
        <v/>
      </c>
      <c r="B112" s="1" t="str">
        <f t="shared" si="6"/>
        <v/>
      </c>
      <c r="H112" s="2"/>
      <c r="J112" s="2">
        <f>Hoja4!I120+Hoja4!O120+Hoja4!S120</f>
        <v>9545.8646800482129</v>
      </c>
      <c r="K112" s="2"/>
    </row>
    <row r="113" spans="1:11" x14ac:dyDescent="0.25">
      <c r="A113" t="str">
        <f t="shared" si="5"/>
        <v/>
      </c>
      <c r="B113" s="1" t="str">
        <f t="shared" si="6"/>
        <v/>
      </c>
      <c r="H113" s="2"/>
      <c r="J113" s="2">
        <f>Hoja4!I121+Hoja4!O121+Hoja4!S121</f>
        <v>9547.7733461493008</v>
      </c>
      <c r="K113" s="2"/>
    </row>
    <row r="114" spans="1:11" x14ac:dyDescent="0.25">
      <c r="A114" t="str">
        <f t="shared" si="5"/>
        <v/>
      </c>
      <c r="B114" s="1" t="str">
        <f t="shared" si="6"/>
        <v/>
      </c>
      <c r="H114" s="2"/>
      <c r="J114" s="2">
        <f>Hoja4!I122+Hoja4!O122+Hoja4!S122</f>
        <v>9549.475765423309</v>
      </c>
      <c r="K114" s="2"/>
    </row>
    <row r="115" spans="1:11" x14ac:dyDescent="0.25">
      <c r="A115" t="str">
        <f t="shared" si="5"/>
        <v/>
      </c>
      <c r="B115" s="1" t="str">
        <f t="shared" si="6"/>
        <v/>
      </c>
      <c r="H115" s="2"/>
      <c r="J115" s="2">
        <f>Hoja4!I123+Hoja4!O123+Hoja4!S123</f>
        <v>9550.9930589524047</v>
      </c>
      <c r="K115" s="2"/>
    </row>
    <row r="116" spans="1:11" x14ac:dyDescent="0.25">
      <c r="A116" t="str">
        <f t="shared" si="5"/>
        <v/>
      </c>
      <c r="B116" s="1" t="str">
        <f t="shared" si="6"/>
        <v/>
      </c>
      <c r="H116" s="2"/>
      <c r="J116" s="2">
        <f>Hoja4!I124+Hoja4!O124+Hoja4!S124</f>
        <v>9552.3443433788052</v>
      </c>
      <c r="K116" s="2"/>
    </row>
    <row r="117" spans="1:11" x14ac:dyDescent="0.25">
      <c r="A117" t="str">
        <f t="shared" si="5"/>
        <v/>
      </c>
      <c r="B117" s="1" t="str">
        <f t="shared" si="6"/>
        <v/>
      </c>
      <c r="H117" s="2"/>
      <c r="J117" s="2">
        <f>Hoja4!I125+Hoja4!O125+Hoja4!S125</f>
        <v>9553.5468997972312</v>
      </c>
      <c r="K117" s="2"/>
    </row>
    <row r="118" spans="1:11" x14ac:dyDescent="0.25">
      <c r="A118" t="str">
        <f t="shared" si="5"/>
        <v/>
      </c>
      <c r="B118" s="1" t="str">
        <f t="shared" si="6"/>
        <v/>
      </c>
      <c r="H118" s="2"/>
      <c r="J118" s="2">
        <f>Hoja4!I126+Hoja4!O126+Hoja4!S126</f>
        <v>9554.6163312885146</v>
      </c>
      <c r="K118" s="2"/>
    </row>
    <row r="119" spans="1:11" x14ac:dyDescent="0.25">
      <c r="A119" t="str">
        <f t="shared" si="5"/>
        <v/>
      </c>
      <c r="B119" s="1" t="str">
        <f t="shared" si="6"/>
        <v/>
      </c>
      <c r="H119" s="2"/>
      <c r="J119" s="2">
        <f>Hoja4!I127+Hoja4!O127+Hoja4!S127</f>
        <v>9555.5667094590972</v>
      </c>
      <c r="K119" s="2"/>
    </row>
    <row r="120" spans="1:11" x14ac:dyDescent="0.25">
      <c r="A120" t="str">
        <f t="shared" si="5"/>
        <v/>
      </c>
      <c r="B120" s="1" t="str">
        <f t="shared" si="6"/>
        <v/>
      </c>
      <c r="H120" s="2"/>
      <c r="J120" s="2">
        <f>Hoja4!I128+Hoja4!O128+Hoja4!S128</f>
        <v>9556.4107104031827</v>
      </c>
      <c r="K120" s="2"/>
    </row>
    <row r="121" spans="1:11" x14ac:dyDescent="0.25">
      <c r="A121" t="str">
        <f t="shared" si="5"/>
        <v/>
      </c>
      <c r="B121" s="1" t="str">
        <f t="shared" si="6"/>
        <v/>
      </c>
      <c r="H121" s="2"/>
      <c r="J121" s="2">
        <f>Hoja4!I129+Hoja4!O129+Hoja4!S129</f>
        <v>9557.1597405433404</v>
      </c>
      <c r="K121" s="2"/>
    </row>
    <row r="122" spans="1:11" x14ac:dyDescent="0.25">
      <c r="A122" t="str">
        <f t="shared" si="5"/>
        <v/>
      </c>
      <c r="B122" s="1" t="str">
        <f t="shared" si="6"/>
        <v/>
      </c>
      <c r="H122" s="2"/>
      <c r="J122" s="2">
        <f>Hoja4!I130+Hoja4!O130+Hoja4!S130</f>
        <v>9557.8240528330862</v>
      </c>
      <c r="K122" s="2"/>
    </row>
    <row r="123" spans="1:11" x14ac:dyDescent="0.25">
      <c r="A123" t="str">
        <f t="shared" si="5"/>
        <v/>
      </c>
      <c r="B123" s="1" t="str">
        <f t="shared" si="6"/>
        <v/>
      </c>
      <c r="H123" s="2"/>
      <c r="J123" s="2">
        <f>Hoja4!I131+Hoja4!O131+Hoja4!S131</f>
        <v>9558.4128538227887</v>
      </c>
      <c r="K123" s="2"/>
    </row>
    <row r="124" spans="1:11" x14ac:dyDescent="0.25">
      <c r="A124" t="str">
        <f t="shared" si="5"/>
        <v/>
      </c>
      <c r="B124" s="1" t="str">
        <f t="shared" si="6"/>
        <v/>
      </c>
      <c r="H124" s="2"/>
      <c r="J124" s="2">
        <f>Hoja4!I132+Hoja4!O132+Hoja4!S132</f>
        <v>9558.9344020997141</v>
      </c>
      <c r="K124" s="2"/>
    </row>
  </sheetData>
  <mergeCells count="1">
    <mergeCell ref="A2:K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CD45-5285-4A87-8534-05360A098826}">
  <sheetPr codeName="Hoja6"/>
  <dimension ref="A1:AJ1339"/>
  <sheetViews>
    <sheetView tabSelected="1" zoomScale="55" zoomScaleNormal="55" workbookViewId="0">
      <selection activeCell="W82" sqref="W82"/>
    </sheetView>
  </sheetViews>
  <sheetFormatPr baseColWidth="10" defaultColWidth="10.7109375" defaultRowHeight="15" x14ac:dyDescent="0.25"/>
  <cols>
    <col min="1" max="1" width="13.7109375" bestFit="1" customWidth="1"/>
    <col min="2" max="2" width="51.5703125" bestFit="1" customWidth="1"/>
    <col min="3" max="3" width="16" bestFit="1" customWidth="1"/>
    <col min="4" max="4" width="11" bestFit="1" customWidth="1"/>
    <col min="5" max="5" width="15.5703125" bestFit="1" customWidth="1"/>
    <col min="6" max="6" width="13.140625" bestFit="1" customWidth="1"/>
    <col min="7" max="7" width="48" bestFit="1" customWidth="1"/>
    <col min="8" max="8" width="9.5703125" bestFit="1" customWidth="1"/>
    <col min="9" max="9" width="12.28515625" bestFit="1" customWidth="1"/>
    <col min="10" max="11" width="16.7109375" customWidth="1"/>
    <col min="12" max="12" width="12.140625" bestFit="1" customWidth="1"/>
    <col min="13" max="13" width="34.140625" bestFit="1" customWidth="1"/>
    <col min="14" max="14" width="9.5703125" bestFit="1" customWidth="1"/>
    <col min="15" max="15" width="18.7109375" bestFit="1" customWidth="1"/>
    <col min="16" max="16" width="15.42578125" bestFit="1" customWidth="1"/>
    <col min="17" max="17" width="16.7109375" customWidth="1"/>
    <col min="18" max="18" width="10" bestFit="1" customWidth="1"/>
    <col min="19" max="19" width="14.7109375" bestFit="1" customWidth="1"/>
    <col min="20" max="20" width="13.42578125" bestFit="1" customWidth="1"/>
    <col min="21" max="21" width="16.7109375" customWidth="1"/>
    <col min="22" max="22" width="10" bestFit="1" customWidth="1"/>
    <col min="23" max="23" width="9.5703125" bestFit="1" customWidth="1"/>
    <col min="24" max="25" width="16" bestFit="1" customWidth="1"/>
    <col min="26" max="26" width="9.140625" customWidth="1"/>
    <col min="27" max="27" width="9.5703125" bestFit="1" customWidth="1"/>
    <col min="30" max="30" width="15.140625" bestFit="1" customWidth="1"/>
    <col min="31" max="31" width="16" bestFit="1" customWidth="1"/>
    <col min="33" max="33" width="16" bestFit="1" customWidth="1"/>
    <col min="35" max="35" width="32.5703125" bestFit="1" customWidth="1"/>
    <col min="36" max="36" width="15.140625" bestFit="1" customWidth="1"/>
    <col min="37" max="37" width="16" bestFit="1" customWidth="1"/>
    <col min="38" max="38" width="10.7109375" customWidth="1"/>
  </cols>
  <sheetData>
    <row r="1" spans="1:36" ht="21" x14ac:dyDescent="0.35">
      <c r="A1" s="29" t="s">
        <v>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AG1" s="22"/>
      <c r="AI1" s="25"/>
      <c r="AJ1" s="25"/>
    </row>
    <row r="2" spans="1:36" x14ac:dyDescent="0.25">
      <c r="A2" t="s">
        <v>5</v>
      </c>
      <c r="B2">
        <v>4176873</v>
      </c>
      <c r="C2" s="27" t="s">
        <v>7</v>
      </c>
      <c r="D2" s="27" t="s">
        <v>50</v>
      </c>
      <c r="E2">
        <f>B2</f>
        <v>4176873</v>
      </c>
      <c r="N2" t="s">
        <v>15</v>
      </c>
      <c r="O2">
        <v>2.7603466654350414E-2</v>
      </c>
    </row>
    <row r="3" spans="1:36" x14ac:dyDescent="0.25">
      <c r="A3" s="1" t="s">
        <v>8</v>
      </c>
      <c r="B3" t="s">
        <v>9</v>
      </c>
      <c r="D3" t="s">
        <v>100</v>
      </c>
      <c r="E3" s="2">
        <f>SUM(E4+E5+E6+E7)</f>
        <v>18113.473800569103</v>
      </c>
      <c r="F3" s="27" t="s">
        <v>32</v>
      </c>
      <c r="G3" t="s">
        <v>30</v>
      </c>
      <c r="I3" t="s">
        <v>47</v>
      </c>
      <c r="J3">
        <v>74</v>
      </c>
      <c r="L3" t="s">
        <v>79</v>
      </c>
      <c r="M3" s="23">
        <f>SQRT(SUMSQ(J13:J676843)/SUMSQ(H13:H473168))</f>
        <v>3.1951916148602016E-2</v>
      </c>
      <c r="N3" t="s">
        <v>14</v>
      </c>
      <c r="O3">
        <v>0.39283634313899118</v>
      </c>
      <c r="AI3" t="s">
        <v>97</v>
      </c>
    </row>
    <row r="4" spans="1:36" x14ac:dyDescent="0.25">
      <c r="A4" t="s">
        <v>17</v>
      </c>
      <c r="B4" t="s">
        <v>40</v>
      </c>
      <c r="D4" t="s">
        <v>63</v>
      </c>
      <c r="E4" s="2">
        <f>MAX(I$13:I$1048576)</f>
        <v>7045.1114566811166</v>
      </c>
      <c r="F4" s="27" t="s">
        <v>27</v>
      </c>
      <c r="G4" t="s">
        <v>31</v>
      </c>
      <c r="I4" t="s">
        <v>48</v>
      </c>
      <c r="J4">
        <v>8</v>
      </c>
      <c r="L4" t="s">
        <v>82</v>
      </c>
      <c r="M4" s="23">
        <f>SQRT(SUMSQ(T13:T673151)/SUMSQ(R13:R673151))</f>
        <v>0.29987974154430658</v>
      </c>
      <c r="N4" t="s">
        <v>13</v>
      </c>
      <c r="O4">
        <v>0.43060708287862981</v>
      </c>
      <c r="P4">
        <f>1/O4</f>
        <v>2.3223027204173006</v>
      </c>
      <c r="AI4" s="8">
        <f>MIN($J$8)</f>
        <v>14.404770864447139</v>
      </c>
    </row>
    <row r="5" spans="1:36" x14ac:dyDescent="0.25">
      <c r="A5" t="s">
        <v>18</v>
      </c>
      <c r="B5" t="s">
        <v>41</v>
      </c>
      <c r="D5" t="s">
        <v>64</v>
      </c>
      <c r="E5" s="2">
        <f>MAX((V$13:V$1048576))</f>
        <v>1506.0767733435123</v>
      </c>
      <c r="F5" s="27" t="s">
        <v>33</v>
      </c>
      <c r="G5" t="s">
        <v>60</v>
      </c>
      <c r="I5" t="s">
        <v>49</v>
      </c>
      <c r="J5">
        <f>0.99*B2</f>
        <v>4135104.27</v>
      </c>
      <c r="K5" s="4"/>
      <c r="L5" t="s">
        <v>83</v>
      </c>
      <c r="M5" s="23">
        <f>SQRT(SUMSQ(P13:P999999)/(SUMSQ(N13:N999999)))</f>
        <v>0.24979039779041379</v>
      </c>
      <c r="N5" t="s">
        <v>16</v>
      </c>
      <c r="O5">
        <v>0.13512091322561764</v>
      </c>
      <c r="AI5" s="8">
        <f>COUNT($O$2,$O$3,$O$4,$O$5,$O$7,$O$8,$V$13,$W$13)</f>
        <v>8</v>
      </c>
    </row>
    <row r="6" spans="1:36" x14ac:dyDescent="0.25">
      <c r="A6" t="s">
        <v>19</v>
      </c>
      <c r="B6" t="s">
        <v>42</v>
      </c>
      <c r="D6" t="s">
        <v>65</v>
      </c>
      <c r="E6" s="2">
        <f>MAX(S$13:S$1048576)</f>
        <v>6999.7316884888787</v>
      </c>
      <c r="F6" s="27" t="s">
        <v>28</v>
      </c>
      <c r="G6" t="s">
        <v>61</v>
      </c>
      <c r="N6" t="s">
        <v>51</v>
      </c>
      <c r="O6">
        <f>1/O5</f>
        <v>7.4007788737355087</v>
      </c>
      <c r="AI6" s="8" t="b">
        <f>$W$13&gt;=0</f>
        <v>1</v>
      </c>
    </row>
    <row r="7" spans="1:36" x14ac:dyDescent="0.25">
      <c r="A7" t="s">
        <v>20</v>
      </c>
      <c r="B7" t="s">
        <v>43</v>
      </c>
      <c r="D7" t="s">
        <v>66</v>
      </c>
      <c r="E7" s="2">
        <f>MAX(O$13:O$1048576)</f>
        <v>2562.5538820555944</v>
      </c>
      <c r="G7" t="s">
        <v>56</v>
      </c>
      <c r="H7">
        <f>SUMSQ(P$13:P$1048576)</f>
        <v>41263.221987206831</v>
      </c>
      <c r="I7" t="s">
        <v>54</v>
      </c>
      <c r="J7">
        <f>SUMSQ($J$13:$J$1048576)</f>
        <v>710056.18375502457</v>
      </c>
      <c r="L7" t="s">
        <v>62</v>
      </c>
      <c r="M7">
        <f>SUMSQ($T$13:$T$1048576)</f>
        <v>438554.33935585496</v>
      </c>
      <c r="N7" t="s">
        <v>12</v>
      </c>
      <c r="O7">
        <v>2.0369666208070046E-3</v>
      </c>
      <c r="P7">
        <f>1/(O7*100)</f>
        <v>4.9092606122520568</v>
      </c>
      <c r="S7" s="1"/>
      <c r="T7" s="1"/>
      <c r="AI7" s="8" t="b">
        <f>$W$13&lt;=500</f>
        <v>1</v>
      </c>
    </row>
    <row r="8" spans="1:36" x14ac:dyDescent="0.25">
      <c r="A8" t="s">
        <v>21</v>
      </c>
      <c r="B8" t="s">
        <v>44</v>
      </c>
      <c r="D8" t="s">
        <v>75</v>
      </c>
      <c r="E8">
        <f>MAX(Datos!A:A)</f>
        <v>59</v>
      </c>
      <c r="G8" t="s">
        <v>57</v>
      </c>
      <c r="H8">
        <f>SQRT($H$7/($E$8*($E$8-1)))</f>
        <v>3.4724944920662439</v>
      </c>
      <c r="I8" t="s">
        <v>55</v>
      </c>
      <c r="J8">
        <f>SQRT($J$7/($E$8*($E$8-1)))</f>
        <v>14.404770864447139</v>
      </c>
      <c r="L8" t="s">
        <v>59</v>
      </c>
      <c r="M8">
        <f>SQRT($M$7/($E$8*($E$8-1)))</f>
        <v>11.320658866427943</v>
      </c>
      <c r="N8" s="6" t="s">
        <v>11</v>
      </c>
      <c r="O8">
        <v>5.5640663417463191E-3</v>
      </c>
      <c r="P8">
        <f>1/(100*O8)</f>
        <v>1.7972467231333253</v>
      </c>
      <c r="S8" s="1"/>
      <c r="T8" s="1"/>
      <c r="AI8" s="8" t="b">
        <f>$O$7&lt;=1</f>
        <v>1</v>
      </c>
    </row>
    <row r="9" spans="1:36" x14ac:dyDescent="0.25">
      <c r="A9" t="s">
        <v>22</v>
      </c>
      <c r="B9" s="3" t="s">
        <v>45</v>
      </c>
      <c r="C9" s="3"/>
      <c r="D9" s="3"/>
      <c r="E9" s="3"/>
      <c r="F9" s="3"/>
      <c r="G9" s="3" t="s">
        <v>67</v>
      </c>
      <c r="H9" s="3">
        <f>SQRT($H$7/$E$8)</f>
        <v>26.445730162938652</v>
      </c>
      <c r="I9" s="3" t="s">
        <v>68</v>
      </c>
      <c r="J9" s="3">
        <f>SQRT($J$7/$E$8)</f>
        <v>109.70346654558853</v>
      </c>
      <c r="K9" s="3"/>
      <c r="L9" s="3" t="s">
        <v>69</v>
      </c>
      <c r="M9">
        <f>SQRT($M$7/$E$8)</f>
        <v>86.215569335601728</v>
      </c>
      <c r="N9" t="s">
        <v>10</v>
      </c>
      <c r="O9">
        <f>O3/O5</f>
        <v>2.9072949091385589</v>
      </c>
      <c r="U9" s="3"/>
      <c r="AI9" s="8" t="b">
        <f>$V$13&gt;=8</f>
        <v>1</v>
      </c>
    </row>
    <row r="10" spans="1:36" x14ac:dyDescent="0.25">
      <c r="A10" s="1" t="s">
        <v>23</v>
      </c>
      <c r="B10" s="3" t="s">
        <v>46</v>
      </c>
      <c r="G10" s="3" t="s">
        <v>70</v>
      </c>
      <c r="H10">
        <f>_xlfn.STDEV.S(P$13:P$1048576)</f>
        <v>26.475222898563889</v>
      </c>
      <c r="I10" s="3" t="s">
        <v>71</v>
      </c>
      <c r="J10">
        <f>_xlfn.STDEV.S($J$13:$J$1048576)</f>
        <v>109.48041968925597</v>
      </c>
      <c r="L10" s="3" t="s">
        <v>72</v>
      </c>
      <c r="M10">
        <f>_xlfn.STDEV.S($T$13:$T$1048576)</f>
        <v>58.630796403214852</v>
      </c>
      <c r="AI10" s="8" t="b">
        <f>$V$13&lt;=500</f>
        <v>1</v>
      </c>
    </row>
    <row r="11" spans="1:36" s="20" customFormat="1" x14ac:dyDescent="0.25">
      <c r="A11" s="5" t="s">
        <v>39</v>
      </c>
      <c r="B11" s="9" t="s">
        <v>58</v>
      </c>
      <c r="C11" s="30" t="s">
        <v>38</v>
      </c>
      <c r="D11" s="30"/>
      <c r="E11" s="30"/>
      <c r="F11" s="30"/>
      <c r="G11" s="30"/>
      <c r="H11" s="32" t="s">
        <v>25</v>
      </c>
      <c r="I11" s="32"/>
      <c r="J11" s="32"/>
      <c r="K11" s="32"/>
      <c r="L11" s="12" t="s">
        <v>26</v>
      </c>
      <c r="M11" s="13" t="s">
        <v>29</v>
      </c>
      <c r="N11" s="31" t="s">
        <v>34</v>
      </c>
      <c r="O11" s="31"/>
      <c r="P11" s="31"/>
      <c r="Q11" s="31"/>
      <c r="R11" s="28" t="s">
        <v>35</v>
      </c>
      <c r="S11" s="28"/>
      <c r="T11" s="21"/>
      <c r="U11" s="21"/>
      <c r="V11" s="14" t="s">
        <v>36</v>
      </c>
      <c r="W11" s="20" t="s">
        <v>37</v>
      </c>
      <c r="X11" s="20" t="s">
        <v>78</v>
      </c>
      <c r="Y11" s="20" t="s">
        <v>52</v>
      </c>
      <c r="AI11" s="8" t="b">
        <f>$O$8&gt;=0.00101</f>
        <v>1</v>
      </c>
    </row>
    <row r="12" spans="1:36" s="20" customFormat="1" x14ac:dyDescent="0.25">
      <c r="A12" s="5"/>
      <c r="B12" s="20" t="s">
        <v>24</v>
      </c>
      <c r="C12" s="20" t="s">
        <v>12</v>
      </c>
      <c r="D12" s="20" t="s">
        <v>11</v>
      </c>
      <c r="G12" s="20" t="s">
        <v>39</v>
      </c>
      <c r="H12" s="20" t="s">
        <v>80</v>
      </c>
      <c r="I12" s="20" t="s">
        <v>81</v>
      </c>
      <c r="J12" s="20" t="s">
        <v>53</v>
      </c>
      <c r="K12" s="20" t="s">
        <v>77</v>
      </c>
      <c r="L12" s="20" t="s">
        <v>28</v>
      </c>
      <c r="M12" s="20" t="s">
        <v>28</v>
      </c>
      <c r="N12" s="20" t="s">
        <v>27</v>
      </c>
      <c r="O12" s="20" t="s">
        <v>28</v>
      </c>
      <c r="P12" s="20" t="s">
        <v>53</v>
      </c>
      <c r="Q12" s="20" t="s">
        <v>77</v>
      </c>
      <c r="R12" s="5" t="s">
        <v>27</v>
      </c>
      <c r="S12" s="20" t="s">
        <v>28</v>
      </c>
      <c r="T12" s="20" t="s">
        <v>53</v>
      </c>
      <c r="U12" s="20" t="s">
        <v>77</v>
      </c>
      <c r="V12" s="20" t="s">
        <v>28</v>
      </c>
      <c r="W12" s="20" t="s">
        <v>28</v>
      </c>
      <c r="AI12" s="8" t="b">
        <f>$O$4&lt;=1</f>
        <v>1</v>
      </c>
    </row>
    <row r="13" spans="1:36" s="20" customFormat="1" x14ac:dyDescent="0.25">
      <c r="A13" s="5">
        <v>43899</v>
      </c>
      <c r="B13" s="20">
        <v>1</v>
      </c>
      <c r="D13" s="19">
        <v>0</v>
      </c>
      <c r="G13" s="20">
        <f>$O$3*(($O$5)^(-1))*(1-$O$2)^(B13)</f>
        <v>2.8270434910597899</v>
      </c>
      <c r="H13" s="20">
        <f>IF(Datos!C5="","",Datos!C5)</f>
        <v>1</v>
      </c>
      <c r="I13" s="7">
        <v>0</v>
      </c>
      <c r="J13" s="7">
        <f t="shared" ref="J13:J41" si="0">H13-I13</f>
        <v>1</v>
      </c>
      <c r="K13" s="16">
        <f t="shared" ref="K13:K76" si="1">IF( OR(J13=0,H13=0,J13="",H13=""),"",ABS(J13/H13))</f>
        <v>1</v>
      </c>
      <c r="L13" s="7">
        <v>100723</v>
      </c>
      <c r="M13" s="7">
        <f>J5-V13-W13-L13</f>
        <v>4034163.6882033674</v>
      </c>
      <c r="N13" s="20">
        <v>0</v>
      </c>
      <c r="O13" s="7">
        <v>0</v>
      </c>
      <c r="P13" s="20">
        <v>0</v>
      </c>
      <c r="Q13" s="16" t="str">
        <f t="shared" ref="Q13:Q46" si="2">IF( OR(P13=0,N13=0,P13="",N13=""),"",ABS(P13/N13))</f>
        <v/>
      </c>
      <c r="R13" s="8">
        <v>0</v>
      </c>
      <c r="S13" s="7">
        <v>0</v>
      </c>
      <c r="T13" s="10">
        <v>0</v>
      </c>
      <c r="U13" s="16" t="str">
        <f t="shared" ref="U13:U46" si="3">IF( OR(T13=0,R13=0),"",ABS(T13/R13))</f>
        <v/>
      </c>
      <c r="V13" s="7">
        <v>8</v>
      </c>
      <c r="W13" s="7">
        <v>209.58179663251104</v>
      </c>
      <c r="X13" s="7">
        <f t="shared" ref="X13:X76" si="4">V13+W13</f>
        <v>217.58179663251104</v>
      </c>
      <c r="Y13" s="7">
        <f t="shared" ref="Y13:Y76" si="5">W13+V13+M13+O13+I13+L13+S13</f>
        <v>4135104.27</v>
      </c>
      <c r="Z13" s="7">
        <f t="shared" ref="Z13:Z76" si="6">X13+I13</f>
        <v>217.58179663251104</v>
      </c>
      <c r="AA13" s="17">
        <v>36</v>
      </c>
      <c r="AC13" s="20">
        <v>1</v>
      </c>
      <c r="AI13" s="8" t="b">
        <f>$O$4&gt;=0</f>
        <v>1</v>
      </c>
    </row>
    <row r="14" spans="1:36" s="20" customFormat="1" x14ac:dyDescent="0.25">
      <c r="A14" s="5">
        <f>A13+1</f>
        <v>43900</v>
      </c>
      <c r="B14" s="20">
        <f>B13+1</f>
        <v>2</v>
      </c>
      <c r="C14" s="19">
        <f>(N14-N13)/H13</f>
        <v>1</v>
      </c>
      <c r="D14" s="19">
        <f>(R14-R13)/H13</f>
        <v>0</v>
      </c>
      <c r="G14" s="20">
        <f>$O$3*(($O$5)^(-1))*(1-$O$2)^(B14)</f>
        <v>2.7490072903239224</v>
      </c>
      <c r="H14" s="20">
        <f>IF(Datos!C6="","",Datos!C6)</f>
        <v>7</v>
      </c>
      <c r="I14" s="7">
        <f t="shared" ref="I14:I77" si="7">$O$5*V13-$O$8*I13-$O$7*I13+I13</f>
        <v>1.0809673058049412</v>
      </c>
      <c r="J14" s="7">
        <f t="shared" si="0"/>
        <v>5.9190326941950584</v>
      </c>
      <c r="K14" s="16">
        <f t="shared" si="1"/>
        <v>0.84557609917072263</v>
      </c>
      <c r="L14" s="7">
        <f t="shared" ref="L14:L77" si="8">$O$2*M13+L13</f>
        <v>212079.90284551293</v>
      </c>
      <c r="M14" s="7">
        <f t="shared" ref="M14:M77" si="9">-($O$3/$E$2)*M13*V13-$O$2*M13+M13</f>
        <v>3922803.7500419887</v>
      </c>
      <c r="N14" s="20">
        <v>1</v>
      </c>
      <c r="O14" s="7">
        <f t="shared" ref="O14:O77" si="10">$O$7*I13+O13</f>
        <v>0</v>
      </c>
      <c r="P14" s="7">
        <f t="shared" ref="P14:P41" si="11">N14-O14</f>
        <v>1</v>
      </c>
      <c r="Q14" s="16">
        <f t="shared" si="2"/>
        <v>1</v>
      </c>
      <c r="R14" s="8">
        <v>0</v>
      </c>
      <c r="S14" s="7">
        <f t="shared" ref="S14:S77" si="12">$O$8*I13+S13</f>
        <v>0</v>
      </c>
      <c r="T14" s="10">
        <f t="shared" ref="T14:T41" si="13">R14-S14</f>
        <v>0</v>
      </c>
      <c r="U14" s="16" t="str">
        <f t="shared" si="3"/>
        <v/>
      </c>
      <c r="V14" s="7">
        <f>$O$4*W13-$O$5*V13+V13</f>
        <v>97.166438766582871</v>
      </c>
      <c r="W14" s="7">
        <f t="shared" ref="W14:W77" si="14">($O$3/$E$2)*M13*V13-$O$4*W13+W13</f>
        <v>122.36970642612712</v>
      </c>
      <c r="X14" s="7">
        <f t="shared" si="4"/>
        <v>219.53614519270999</v>
      </c>
      <c r="Y14" s="7">
        <f t="shared" si="5"/>
        <v>4135104.27</v>
      </c>
      <c r="Z14" s="7">
        <f t="shared" si="6"/>
        <v>220.61711249851493</v>
      </c>
      <c r="AA14" s="18">
        <v>44</v>
      </c>
      <c r="AC14" s="20">
        <v>1</v>
      </c>
      <c r="AI14" s="8" t="b">
        <f>$O$5&gt;=0</f>
        <v>1</v>
      </c>
    </row>
    <row r="15" spans="1:36" s="20" customFormat="1" x14ac:dyDescent="0.25">
      <c r="A15" s="5">
        <f t="shared" ref="A15:A78" si="15">A14+1</f>
        <v>43901</v>
      </c>
      <c r="B15" s="20">
        <f t="shared" ref="B15:B78" si="16">IF(A14="","",B14+1)</f>
        <v>3</v>
      </c>
      <c r="C15" s="19">
        <f>(N15-N14)/H14</f>
        <v>0</v>
      </c>
      <c r="D15" s="19">
        <f t="shared" ref="D15:D70" si="17">(R15-R14)/H14</f>
        <v>0</v>
      </c>
      <c r="G15" s="20">
        <f t="shared" ref="G15:G77" si="18">$O$3*(($O$5)^(-1))*(1-$O$2)^(B15)</f>
        <v>2.6731251592529</v>
      </c>
      <c r="H15" s="20">
        <f>IF(Datos!C7="","",Datos!C7)</f>
        <v>13</v>
      </c>
      <c r="I15" s="7">
        <f t="shared" si="7"/>
        <v>14.20196877870381</v>
      </c>
      <c r="J15" s="7">
        <f t="shared" si="0"/>
        <v>-1.2019687787038098</v>
      </c>
      <c r="K15" s="16">
        <f t="shared" si="1"/>
        <v>9.2459136823369981E-2</v>
      </c>
      <c r="L15" s="7">
        <f t="shared" si="8"/>
        <v>320362.88535135775</v>
      </c>
      <c r="M15" s="7">
        <f t="shared" si="9"/>
        <v>3814484.9188489057</v>
      </c>
      <c r="N15" s="20">
        <v>1</v>
      </c>
      <c r="O15" s="7">
        <f t="shared" si="10"/>
        <v>2.2018943201083429E-3</v>
      </c>
      <c r="P15" s="7">
        <f t="shared" si="11"/>
        <v>0.99779810567989169</v>
      </c>
      <c r="Q15" s="16">
        <f t="shared" si="2"/>
        <v>0.99779810567989169</v>
      </c>
      <c r="R15" s="8">
        <v>0</v>
      </c>
      <c r="S15" s="7">
        <f t="shared" si="12"/>
        <v>6.0145738027574738E-3</v>
      </c>
      <c r="T15" s="10">
        <f t="shared" si="13"/>
        <v>-6.0145738027574738E-3</v>
      </c>
      <c r="U15" s="16" t="str">
        <f t="shared" si="3"/>
        <v/>
      </c>
      <c r="V15" s="7">
        <f t="shared" ref="V15:V78" si="19">$O$4*W14-$O$5*V14+V14</f>
        <v>136.73048314243005</v>
      </c>
      <c r="W15" s="7">
        <f t="shared" si="14"/>
        <v>105.52513134727006</v>
      </c>
      <c r="X15" s="7">
        <f t="shared" si="4"/>
        <v>242.25561448970012</v>
      </c>
      <c r="Y15" s="7">
        <f t="shared" si="5"/>
        <v>4135104.27</v>
      </c>
      <c r="Z15" s="7">
        <f t="shared" si="6"/>
        <v>256.45758326840394</v>
      </c>
      <c r="AA15" s="17">
        <v>51</v>
      </c>
      <c r="AC15" s="20">
        <v>1</v>
      </c>
      <c r="AI15" s="8" t="b">
        <f>$O$8&lt;=1</f>
        <v>1</v>
      </c>
    </row>
    <row r="16" spans="1:36" s="20" customFormat="1" x14ac:dyDescent="0.25">
      <c r="A16" s="5">
        <f t="shared" si="15"/>
        <v>43902</v>
      </c>
      <c r="B16" s="20">
        <f t="shared" si="16"/>
        <v>4</v>
      </c>
      <c r="C16" s="19">
        <f t="shared" ref="C16:C70" si="20">(N16-N15)/H15</f>
        <v>0</v>
      </c>
      <c r="D16" s="19">
        <f t="shared" si="17"/>
        <v>0</v>
      </c>
      <c r="G16" s="20">
        <f t="shared" si="18"/>
        <v>2.5993376380565572</v>
      </c>
      <c r="H16" s="20">
        <f>IF(Datos!C8="","",Datos!C8)</f>
        <v>26</v>
      </c>
      <c r="I16" s="7">
        <f t="shared" si="7"/>
        <v>32.569166893868797</v>
      </c>
      <c r="J16" s="7">
        <f t="shared" si="0"/>
        <v>-6.5691668938687968</v>
      </c>
      <c r="K16" s="16">
        <f t="shared" si="1"/>
        <v>0.25266026514879986</v>
      </c>
      <c r="L16" s="7">
        <f t="shared" si="8"/>
        <v>425655.89261232608</v>
      </c>
      <c r="M16" s="7">
        <f t="shared" si="9"/>
        <v>3709142.8590322291</v>
      </c>
      <c r="N16" s="20">
        <v>1</v>
      </c>
      <c r="O16" s="7">
        <f t="shared" si="10"/>
        <v>3.1130830672071223E-2</v>
      </c>
      <c r="P16" s="7">
        <f t="shared" si="11"/>
        <v>0.96886916932792877</v>
      </c>
      <c r="Q16" s="16">
        <f t="shared" si="2"/>
        <v>0.96886916932792877</v>
      </c>
      <c r="R16" s="8">
        <v>0</v>
      </c>
      <c r="S16" s="7">
        <f t="shared" si="12"/>
        <v>8.5035270270875429E-2</v>
      </c>
      <c r="T16" s="10">
        <f t="shared" si="13"/>
        <v>-8.5035270270875429E-2</v>
      </c>
      <c r="U16" s="16" t="str">
        <f t="shared" si="3"/>
        <v/>
      </c>
      <c r="V16" s="7">
        <f t="shared" si="19"/>
        <v>163.69520437427721</v>
      </c>
      <c r="W16" s="7">
        <f t="shared" si="14"/>
        <v>109.13781807563203</v>
      </c>
      <c r="X16" s="7">
        <f t="shared" si="4"/>
        <v>272.83302244990921</v>
      </c>
      <c r="Y16" s="7">
        <f t="shared" si="5"/>
        <v>4135104.27</v>
      </c>
      <c r="Z16" s="7">
        <f t="shared" si="6"/>
        <v>305.40218934377799</v>
      </c>
      <c r="AA16" s="18">
        <v>59</v>
      </c>
      <c r="AC16" s="20">
        <v>1</v>
      </c>
      <c r="AI16" s="8" t="b">
        <f>$O$5&lt;=1</f>
        <v>1</v>
      </c>
    </row>
    <row r="17" spans="1:35" s="20" customFormat="1" x14ac:dyDescent="0.25">
      <c r="A17" s="5">
        <f t="shared" si="15"/>
        <v>43903</v>
      </c>
      <c r="B17" s="20">
        <f t="shared" si="16"/>
        <v>5</v>
      </c>
      <c r="C17" s="19">
        <f t="shared" si="20"/>
        <v>0</v>
      </c>
      <c r="D17" s="19">
        <f>(R17-R16)/H16</f>
        <v>0</v>
      </c>
      <c r="G17" s="20">
        <f t="shared" si="18"/>
        <v>2.5275869082410654</v>
      </c>
      <c r="H17" s="20">
        <f>IF(Datos!C9="","",Datos!C9)</f>
        <v>35</v>
      </c>
      <c r="I17" s="7">
        <f t="shared" si="7"/>
        <v>54.440253088452053</v>
      </c>
      <c r="J17" s="7">
        <f t="shared" si="0"/>
        <v>-19.440253088452053</v>
      </c>
      <c r="K17" s="16">
        <f t="shared" si="1"/>
        <v>0.55543580252720148</v>
      </c>
      <c r="L17" s="7">
        <f t="shared" si="8"/>
        <v>528041.09383784421</v>
      </c>
      <c r="M17" s="7">
        <f t="shared" si="9"/>
        <v>3606700.5533628603</v>
      </c>
      <c r="N17" s="20">
        <v>1</v>
      </c>
      <c r="O17" s="7">
        <f t="shared" si="10"/>
        <v>9.7473136502374519E-2</v>
      </c>
      <c r="P17" s="7">
        <f t="shared" si="11"/>
        <v>0.90252686349762545</v>
      </c>
      <c r="Q17" s="16">
        <f t="shared" si="2"/>
        <v>0.90252686349762545</v>
      </c>
      <c r="R17" s="8">
        <v>0</v>
      </c>
      <c r="S17" s="7">
        <f t="shared" si="12"/>
        <v>0.26625227556376929</v>
      </c>
      <c r="T17" s="10">
        <f t="shared" si="13"/>
        <v>-0.26625227556376929</v>
      </c>
      <c r="U17" s="16" t="str">
        <f t="shared" si="3"/>
        <v/>
      </c>
      <c r="V17" s="7">
        <f t="shared" si="19"/>
        <v>188.57207634185727</v>
      </c>
      <c r="W17" s="7">
        <f t="shared" si="14"/>
        <v>119.24674445316927</v>
      </c>
      <c r="X17" s="7">
        <f t="shared" si="4"/>
        <v>307.81882079502657</v>
      </c>
      <c r="Y17" s="7">
        <f t="shared" si="5"/>
        <v>4135104.27</v>
      </c>
      <c r="Z17" s="7">
        <f t="shared" si="6"/>
        <v>362.25907388347861</v>
      </c>
      <c r="AA17" s="17">
        <v>68</v>
      </c>
      <c r="AC17" s="20">
        <v>1</v>
      </c>
      <c r="AI17" s="8" t="b">
        <f>$O$5&gt;=0.06</f>
        <v>1</v>
      </c>
    </row>
    <row r="18" spans="1:35" s="20" customFormat="1" x14ac:dyDescent="0.25">
      <c r="A18" s="5">
        <f t="shared" si="15"/>
        <v>43904</v>
      </c>
      <c r="B18" s="20">
        <f t="shared" si="16"/>
        <v>6</v>
      </c>
      <c r="C18" s="19">
        <f t="shared" si="20"/>
        <v>0</v>
      </c>
      <c r="D18" s="19">
        <f t="shared" si="17"/>
        <v>0</v>
      </c>
      <c r="G18" s="20">
        <f t="shared" si="18"/>
        <v>2.4578167473034602</v>
      </c>
      <c r="H18" s="20">
        <f>IF(Datos!C10="","",Datos!C10)</f>
        <v>42</v>
      </c>
      <c r="I18" s="7">
        <f>$O$5*V17-$O$8*I17-$O$7*I17+I17</f>
        <v>79.50648209439963</v>
      </c>
      <c r="J18" s="7">
        <f t="shared" si="0"/>
        <v>-37.50648209439963</v>
      </c>
      <c r="K18" s="16">
        <f t="shared" si="1"/>
        <v>0.89301147843808637</v>
      </c>
      <c r="L18" s="7">
        <f t="shared" si="8"/>
        <v>627598.53229482309</v>
      </c>
      <c r="M18" s="7">
        <f t="shared" si="9"/>
        <v>3507079.1491025272</v>
      </c>
      <c r="N18" s="20">
        <v>1</v>
      </c>
      <c r="O18" s="7">
        <f t="shared" si="10"/>
        <v>0.20836611487183679</v>
      </c>
      <c r="P18" s="7">
        <f t="shared" si="11"/>
        <v>0.79163388512816324</v>
      </c>
      <c r="Q18" s="16">
        <f t="shared" si="2"/>
        <v>0.79163388512816324</v>
      </c>
      <c r="R18" s="8">
        <v>0</v>
      </c>
      <c r="S18" s="7">
        <f t="shared" si="12"/>
        <v>0.56916145540937646</v>
      </c>
      <c r="T18" s="10">
        <f t="shared" si="13"/>
        <v>-0.56916145540937646</v>
      </c>
      <c r="U18" s="16" t="str">
        <f t="shared" si="3"/>
        <v/>
      </c>
      <c r="V18" s="7">
        <f t="shared" si="19"/>
        <v>214.44053794944728</v>
      </c>
      <c r="W18" s="7">
        <f t="shared" si="14"/>
        <v>131.86405503586113</v>
      </c>
      <c r="X18" s="7">
        <f t="shared" si="4"/>
        <v>346.30459298530843</v>
      </c>
      <c r="Y18" s="7">
        <f t="shared" si="5"/>
        <v>4135104.27</v>
      </c>
      <c r="Z18" s="7">
        <f t="shared" si="6"/>
        <v>425.81107507970808</v>
      </c>
      <c r="AA18" s="18">
        <v>80</v>
      </c>
      <c r="AC18" s="20">
        <v>1</v>
      </c>
      <c r="AI18" s="8" t="b">
        <f>$O$7&gt;=0.00179</f>
        <v>1</v>
      </c>
    </row>
    <row r="19" spans="1:35" s="20" customFormat="1" x14ac:dyDescent="0.25">
      <c r="A19" s="5">
        <f t="shared" si="15"/>
        <v>43905</v>
      </c>
      <c r="B19" s="20">
        <f t="shared" si="16"/>
        <v>7</v>
      </c>
      <c r="C19" s="19">
        <f t="shared" si="20"/>
        <v>0</v>
      </c>
      <c r="D19" s="19">
        <f t="shared" si="17"/>
        <v>0</v>
      </c>
      <c r="G19" s="20">
        <f>$O$3*(($O$5)^(-1))*(1-$O$2)^(B19)</f>
        <v>2.3899724846767647</v>
      </c>
      <c r="H19" s="20">
        <f>IF(Datos!C11="","",Datos!C11)</f>
        <v>54</v>
      </c>
      <c r="I19" s="7">
        <f t="shared" si="7"/>
        <v>107.87755202358548</v>
      </c>
      <c r="J19" s="7">
        <f t="shared" si="0"/>
        <v>-53.87755202358548</v>
      </c>
      <c r="K19" s="16">
        <f t="shared" si="1"/>
        <v>0.9977324448812126</v>
      </c>
      <c r="L19" s="7">
        <f t="shared" si="8"/>
        <v>724406.07464124227</v>
      </c>
      <c r="M19" s="7">
        <f t="shared" si="9"/>
        <v>3410200.8752599861</v>
      </c>
      <c r="N19" s="20">
        <v>1</v>
      </c>
      <c r="O19" s="7">
        <f t="shared" si="10"/>
        <v>0.37031816503591863</v>
      </c>
      <c r="P19" s="7">
        <f t="shared" si="11"/>
        <v>0.62968183496408137</v>
      </c>
      <c r="Q19" s="16">
        <f t="shared" si="2"/>
        <v>0.62968183496408137</v>
      </c>
      <c r="R19" s="8">
        <v>0</v>
      </c>
      <c r="S19" s="7">
        <f t="shared" si="12"/>
        <v>1.0115407963814818</v>
      </c>
      <c r="T19" s="10">
        <f t="shared" si="13"/>
        <v>-1.0115407963814818</v>
      </c>
      <c r="U19" s="16" t="str">
        <f t="shared" si="3"/>
        <v/>
      </c>
      <c r="V19" s="7">
        <f t="shared" si="19"/>
        <v>242.24673270466451</v>
      </c>
      <c r="W19" s="7">
        <f t="shared" si="14"/>
        <v>145.81395508228047</v>
      </c>
      <c r="X19" s="7">
        <f t="shared" si="4"/>
        <v>388.06068778694498</v>
      </c>
      <c r="Y19" s="7">
        <f t="shared" si="5"/>
        <v>4135104.2700000005</v>
      </c>
      <c r="Z19" s="7">
        <f t="shared" si="6"/>
        <v>495.93823981053049</v>
      </c>
      <c r="AA19" s="17">
        <v>94</v>
      </c>
      <c r="AC19" s="20">
        <v>1</v>
      </c>
      <c r="AI19" s="8" t="b">
        <f>$O$3&gt;=0</f>
        <v>1</v>
      </c>
    </row>
    <row r="20" spans="1:35" s="20" customFormat="1" x14ac:dyDescent="0.25">
      <c r="A20" s="5">
        <f t="shared" si="15"/>
        <v>43906</v>
      </c>
      <c r="B20" s="20">
        <f t="shared" si="16"/>
        <v>8</v>
      </c>
      <c r="C20" s="19">
        <f t="shared" si="20"/>
        <v>0</v>
      </c>
      <c r="D20" s="19">
        <f t="shared" si="17"/>
        <v>0</v>
      </c>
      <c r="G20" s="20">
        <f t="shared" si="18"/>
        <v>2.3240009588911748</v>
      </c>
      <c r="H20" s="20">
        <f>IF(Datos!C12="","",Datos!C12)</f>
        <v>68</v>
      </c>
      <c r="I20" s="7">
        <f t="shared" si="7"/>
        <v>139.79017094371102</v>
      </c>
      <c r="J20" s="7">
        <f t="shared" si="0"/>
        <v>-71.790170943711018</v>
      </c>
      <c r="K20" s="16">
        <f t="shared" si="1"/>
        <v>1.0557378079957502</v>
      </c>
      <c r="L20" s="7">
        <f t="shared" si="8"/>
        <v>818539.44078611792</v>
      </c>
      <c r="M20" s="7">
        <f t="shared" si="9"/>
        <v>3315989.8131834297</v>
      </c>
      <c r="N20" s="20">
        <v>1</v>
      </c>
      <c r="O20" s="7">
        <f t="shared" si="10"/>
        <v>0.59006113764233337</v>
      </c>
      <c r="P20" s="7">
        <f t="shared" si="11"/>
        <v>0.40993886235766663</v>
      </c>
      <c r="Q20" s="16">
        <f t="shared" si="2"/>
        <v>0.40993886235766663</v>
      </c>
      <c r="R20" s="8">
        <v>0</v>
      </c>
      <c r="S20" s="7">
        <f t="shared" si="12"/>
        <v>1.6117786526259013</v>
      </c>
      <c r="T20" s="10">
        <f t="shared" si="13"/>
        <v>-1.6117786526259013</v>
      </c>
      <c r="U20" s="16" t="str">
        <f t="shared" si="3"/>
        <v/>
      </c>
      <c r="V20" s="7">
        <f t="shared" si="19"/>
        <v>272.30265479666451</v>
      </c>
      <c r="W20" s="7">
        <f t="shared" si="14"/>
        <v>160.72136492209376</v>
      </c>
      <c r="X20" s="7">
        <f t="shared" si="4"/>
        <v>433.02401971875827</v>
      </c>
      <c r="Y20" s="7">
        <f t="shared" si="5"/>
        <v>4135104.27</v>
      </c>
      <c r="Z20" s="7">
        <f t="shared" si="6"/>
        <v>572.81419066246929</v>
      </c>
      <c r="AA20" s="18">
        <v>111</v>
      </c>
      <c r="AC20" s="20">
        <v>1</v>
      </c>
      <c r="AI20" s="8" t="b">
        <f>$O$4&lt;=1</f>
        <v>1</v>
      </c>
    </row>
    <row r="21" spans="1:35" s="20" customFormat="1" x14ac:dyDescent="0.25">
      <c r="A21" s="5">
        <f t="shared" si="15"/>
        <v>43907</v>
      </c>
      <c r="B21" s="20">
        <f t="shared" si="16"/>
        <v>9</v>
      </c>
      <c r="C21" s="19">
        <f t="shared" si="20"/>
        <v>0</v>
      </c>
      <c r="D21" s="19">
        <f t="shared" si="17"/>
        <v>0</v>
      </c>
      <c r="G21" s="20">
        <f t="shared" si="18"/>
        <v>2.259850475917744</v>
      </c>
      <c r="H21" s="20">
        <f>IF(Datos!C13="","",Datos!C13)</f>
        <v>85</v>
      </c>
      <c r="I21" s="7">
        <f t="shared" si="7"/>
        <v>175.52140463641231</v>
      </c>
      <c r="J21" s="7">
        <f t="shared" si="0"/>
        <v>-90.521404636412313</v>
      </c>
      <c r="K21" s="16">
        <f t="shared" si="1"/>
        <v>1.0649577016048508</v>
      </c>
      <c r="L21" s="7">
        <f t="shared" si="8"/>
        <v>910072.25502049236</v>
      </c>
      <c r="M21" s="7">
        <f t="shared" si="9"/>
        <v>3224372.0759246941</v>
      </c>
      <c r="N21" s="20">
        <v>1</v>
      </c>
      <c r="O21" s="7">
        <f t="shared" si="10"/>
        <v>0.87480904977157792</v>
      </c>
      <c r="P21" s="7">
        <f t="shared" si="11"/>
        <v>0.12519095022842208</v>
      </c>
      <c r="Q21" s="16">
        <f t="shared" si="2"/>
        <v>0.12519095022842208</v>
      </c>
      <c r="R21" s="8">
        <v>0</v>
      </c>
      <c r="S21" s="7">
        <f t="shared" si="12"/>
        <v>2.3895804376807681</v>
      </c>
      <c r="T21" s="10">
        <f t="shared" si="13"/>
        <v>-2.3895804376807681</v>
      </c>
      <c r="U21" s="16" t="str">
        <f t="shared" si="3"/>
        <v/>
      </c>
      <c r="V21" s="7">
        <f t="shared" si="19"/>
        <v>304.71662951215365</v>
      </c>
      <c r="W21" s="7">
        <f t="shared" si="14"/>
        <v>176.43663117773224</v>
      </c>
      <c r="X21" s="7">
        <f t="shared" si="4"/>
        <v>481.15326068988588</v>
      </c>
      <c r="Y21" s="7">
        <f t="shared" si="5"/>
        <v>4135104.2700000005</v>
      </c>
      <c r="Z21" s="7">
        <f t="shared" si="6"/>
        <v>656.67466532629817</v>
      </c>
      <c r="AA21" s="17">
        <v>130</v>
      </c>
      <c r="AC21" s="20">
        <v>1</v>
      </c>
      <c r="AI21" s="8" t="b">
        <f>$O$6&lt;=15</f>
        <v>1</v>
      </c>
    </row>
    <row r="22" spans="1:35" s="20" customFormat="1" x14ac:dyDescent="0.25">
      <c r="A22" s="5">
        <f t="shared" si="15"/>
        <v>43908</v>
      </c>
      <c r="B22" s="20">
        <f t="shared" si="16"/>
        <v>10</v>
      </c>
      <c r="C22" s="19">
        <f t="shared" si="20"/>
        <v>0</v>
      </c>
      <c r="D22" s="19">
        <f t="shared" si="17"/>
        <v>0</v>
      </c>
      <c r="G22" s="20">
        <f t="shared" si="18"/>
        <v>2.1974707686619306</v>
      </c>
      <c r="H22" s="20">
        <f>IF(Datos!C14="","",Datos!C14)</f>
        <v>108</v>
      </c>
      <c r="I22" s="7">
        <f t="shared" si="7"/>
        <v>215.36084990885166</v>
      </c>
      <c r="J22" s="7">
        <f t="shared" si="0"/>
        <v>-107.36084990885166</v>
      </c>
      <c r="K22" s="16">
        <f t="shared" si="1"/>
        <v>0.9940819436004783</v>
      </c>
      <c r="L22" s="7">
        <f t="shared" si="8"/>
        <v>999076.10209949827</v>
      </c>
      <c r="M22" s="7">
        <f t="shared" si="9"/>
        <v>3135275.8225211808</v>
      </c>
      <c r="N22" s="20">
        <v>1</v>
      </c>
      <c r="O22" s="7">
        <f t="shared" si="10"/>
        <v>1.2323402922531097</v>
      </c>
      <c r="P22" s="7">
        <f t="shared" si="11"/>
        <v>-0.2323402922531097</v>
      </c>
      <c r="Q22" s="16">
        <f t="shared" si="2"/>
        <v>0.2323402922531097</v>
      </c>
      <c r="R22" s="8">
        <v>0</v>
      </c>
      <c r="S22" s="7">
        <f t="shared" si="12"/>
        <v>3.3661931774742664</v>
      </c>
      <c r="T22" s="10">
        <f t="shared" si="13"/>
        <v>-3.3661931774742664</v>
      </c>
      <c r="U22" s="16" t="str">
        <f t="shared" si="3"/>
        <v/>
      </c>
      <c r="V22" s="7">
        <f t="shared" si="19"/>
        <v>339.51790332181525</v>
      </c>
      <c r="W22" s="7">
        <f t="shared" si="14"/>
        <v>192.86809262064943</v>
      </c>
      <c r="X22" s="7">
        <f t="shared" si="4"/>
        <v>532.38599594246466</v>
      </c>
      <c r="Y22" s="7">
        <f t="shared" si="5"/>
        <v>4135104.2700000005</v>
      </c>
      <c r="Z22" s="7">
        <f t="shared" si="6"/>
        <v>747.74684585131627</v>
      </c>
      <c r="AA22" s="18">
        <v>153</v>
      </c>
      <c r="AC22" s="20">
        <v>1</v>
      </c>
      <c r="AI22" s="8" t="b">
        <f>$O$3&lt;=1</f>
        <v>1</v>
      </c>
    </row>
    <row r="23" spans="1:35" s="20" customFormat="1" x14ac:dyDescent="0.25">
      <c r="A23" s="5">
        <f t="shared" si="15"/>
        <v>43909</v>
      </c>
      <c r="B23" s="20">
        <f t="shared" si="16"/>
        <v>11</v>
      </c>
      <c r="C23" s="19">
        <f t="shared" si="20"/>
        <v>0</v>
      </c>
      <c r="D23" s="19">
        <f t="shared" si="17"/>
        <v>0</v>
      </c>
      <c r="G23" s="20">
        <f t="shared" si="18"/>
        <v>2.1368129575752608</v>
      </c>
      <c r="H23" s="20">
        <f>IF(Datos!C15="","",Datos!C15)</f>
        <v>136</v>
      </c>
      <c r="I23" s="7">
        <f t="shared" si="7"/>
        <v>259.59985414314161</v>
      </c>
      <c r="J23" s="7">
        <f t="shared" si="0"/>
        <v>-123.59985414314161</v>
      </c>
      <c r="K23" s="16">
        <f t="shared" si="1"/>
        <v>0.90882245693486485</v>
      </c>
      <c r="L23" s="7">
        <f t="shared" si="8"/>
        <v>1085620.5837186528</v>
      </c>
      <c r="M23" s="7">
        <f t="shared" si="9"/>
        <v>3048631.2259778483</v>
      </c>
      <c r="N23" s="20">
        <v>1</v>
      </c>
      <c r="O23" s="7">
        <f t="shared" si="10"/>
        <v>1.6710231549460679</v>
      </c>
      <c r="P23" s="7">
        <f t="shared" si="11"/>
        <v>-0.6710231549460679</v>
      </c>
      <c r="Q23" s="16">
        <f t="shared" si="2"/>
        <v>0.6710231549460679</v>
      </c>
      <c r="R23" s="8">
        <v>0</v>
      </c>
      <c r="S23" s="7">
        <f t="shared" si="12"/>
        <v>4.5644752337819892</v>
      </c>
      <c r="T23" s="10">
        <f t="shared" si="13"/>
        <v>-4.5644752337819892</v>
      </c>
      <c r="U23" s="16" t="str">
        <f t="shared" si="3"/>
        <v/>
      </c>
      <c r="V23" s="7">
        <f t="shared" si="19"/>
        <v>376.69230091226785</v>
      </c>
      <c r="W23" s="7">
        <f t="shared" si="14"/>
        <v>209.93265005499495</v>
      </c>
      <c r="X23" s="7">
        <f t="shared" si="4"/>
        <v>586.62495096726275</v>
      </c>
      <c r="Y23" s="7">
        <f t="shared" si="5"/>
        <v>4135104.2700000005</v>
      </c>
      <c r="Z23" s="7">
        <f t="shared" si="6"/>
        <v>846.2248051104043</v>
      </c>
      <c r="AA23" s="17">
        <v>179</v>
      </c>
      <c r="AC23" s="20">
        <v>1</v>
      </c>
      <c r="AI23" s="8" t="b">
        <f>$O$3&gt;=0</f>
        <v>1</v>
      </c>
    </row>
    <row r="24" spans="1:35" s="20" customFormat="1" x14ac:dyDescent="0.25">
      <c r="A24" s="5">
        <f t="shared" si="15"/>
        <v>43910</v>
      </c>
      <c r="B24" s="20">
        <f t="shared" si="16"/>
        <v>12</v>
      </c>
      <c r="C24" s="19">
        <f t="shared" si="20"/>
        <v>0</v>
      </c>
      <c r="D24" s="19">
        <f t="shared" si="17"/>
        <v>0</v>
      </c>
      <c r="G24" s="20">
        <f t="shared" si="18"/>
        <v>2.0778295123542483</v>
      </c>
      <c r="H24" s="20">
        <f>IF(Datos!C16="","",Datos!C16)</f>
        <v>199</v>
      </c>
      <c r="I24" s="7">
        <f t="shared" si="7"/>
        <v>308.52563479905035</v>
      </c>
      <c r="J24" s="7">
        <f t="shared" si="0"/>
        <v>-109.52563479905035</v>
      </c>
      <c r="K24" s="16">
        <f t="shared" si="1"/>
        <v>0.55038007436708725</v>
      </c>
      <c r="L24" s="7">
        <f t="shared" si="8"/>
        <v>1169773.3741063438</v>
      </c>
      <c r="M24" s="7">
        <f t="shared" si="9"/>
        <v>2964370.4285594886</v>
      </c>
      <c r="N24" s="20">
        <v>1</v>
      </c>
      <c r="O24" s="7">
        <f t="shared" si="10"/>
        <v>2.1998193926020142</v>
      </c>
      <c r="P24" s="7">
        <f t="shared" si="11"/>
        <v>-1.1998193926020142</v>
      </c>
      <c r="Q24" s="16">
        <f t="shared" si="2"/>
        <v>1.1998193926020142</v>
      </c>
      <c r="R24" s="8">
        <v>0</v>
      </c>
      <c r="S24" s="7">
        <f t="shared" si="12"/>
        <v>6.0089060445420976</v>
      </c>
      <c r="T24" s="10">
        <f t="shared" si="13"/>
        <v>-6.0089060445420976</v>
      </c>
      <c r="U24" s="16" t="str">
        <f t="shared" si="3"/>
        <v/>
      </c>
      <c r="V24" s="7">
        <f t="shared" si="19"/>
        <v>416.19177924910468</v>
      </c>
      <c r="W24" s="7">
        <f t="shared" si="14"/>
        <v>227.54119468261206</v>
      </c>
      <c r="X24" s="7">
        <f t="shared" si="4"/>
        <v>643.73297393171674</v>
      </c>
      <c r="Y24" s="7">
        <f t="shared" si="5"/>
        <v>4135104.2700000005</v>
      </c>
      <c r="Z24" s="7">
        <f t="shared" si="6"/>
        <v>952.25860873076704</v>
      </c>
      <c r="AA24" s="18">
        <v>209</v>
      </c>
      <c r="AC24" s="20">
        <v>1</v>
      </c>
      <c r="AI24" s="8" t="b">
        <f>$O$2&lt;=1</f>
        <v>1</v>
      </c>
    </row>
    <row r="25" spans="1:35" s="20" customFormat="1" x14ac:dyDescent="0.25">
      <c r="A25" s="5">
        <f t="shared" si="15"/>
        <v>43911</v>
      </c>
      <c r="B25" s="20">
        <f t="shared" si="16"/>
        <v>13</v>
      </c>
      <c r="C25" s="19">
        <f t="shared" si="20"/>
        <v>1.0050251256281407E-2</v>
      </c>
      <c r="D25" s="19">
        <f t="shared" si="17"/>
        <v>0</v>
      </c>
      <c r="G25" s="20">
        <f t="shared" si="18"/>
        <v>2.0204742146965526</v>
      </c>
      <c r="H25" s="20">
        <f>IF(Datos!C17="","",Datos!C17)</f>
        <v>242</v>
      </c>
      <c r="I25" s="7">
        <f t="shared" si="7"/>
        <v>362.41673456828374</v>
      </c>
      <c r="J25" s="7">
        <f t="shared" si="0"/>
        <v>-120.41673456828374</v>
      </c>
      <c r="K25" s="16">
        <f t="shared" si="1"/>
        <v>0.49758981226563531</v>
      </c>
      <c r="L25" s="7">
        <f t="shared" si="8"/>
        <v>1251600.274382228</v>
      </c>
      <c r="M25" s="7">
        <f t="shared" si="9"/>
        <v>2882427.4939909913</v>
      </c>
      <c r="N25" s="20">
        <v>3</v>
      </c>
      <c r="O25" s="7">
        <f t="shared" si="10"/>
        <v>2.8282758123509719</v>
      </c>
      <c r="P25" s="7">
        <f t="shared" si="11"/>
        <v>0.17172418764902808</v>
      </c>
      <c r="Q25" s="16">
        <f t="shared" si="2"/>
        <v>5.7241395883009361E-2</v>
      </c>
      <c r="R25" s="8">
        <v>0</v>
      </c>
      <c r="S25" s="7">
        <f t="shared" si="12"/>
        <v>7.7255631446934103</v>
      </c>
      <c r="T25" s="10">
        <f t="shared" si="13"/>
        <v>-7.7255631446934103</v>
      </c>
      <c r="U25" s="16" t="str">
        <f t="shared" si="3"/>
        <v/>
      </c>
      <c r="V25" s="7">
        <f t="shared" si="19"/>
        <v>457.93641603696898</v>
      </c>
      <c r="W25" s="7">
        <f t="shared" si="14"/>
        <v>245.59463721848567</v>
      </c>
      <c r="X25" s="7">
        <f t="shared" si="4"/>
        <v>703.53105325545471</v>
      </c>
      <c r="Y25" s="7">
        <f t="shared" si="5"/>
        <v>4135104.27</v>
      </c>
      <c r="Z25" s="7">
        <f t="shared" si="6"/>
        <v>1065.9477878237385</v>
      </c>
      <c r="AA25" s="17">
        <v>243</v>
      </c>
      <c r="AC25" s="20">
        <v>1</v>
      </c>
      <c r="AI25" s="8" t="b">
        <f>$O$2&gt;=0</f>
        <v>1</v>
      </c>
    </row>
    <row r="26" spans="1:35" s="20" customFormat="1" x14ac:dyDescent="0.25">
      <c r="A26" s="5">
        <f t="shared" si="15"/>
        <v>43912</v>
      </c>
      <c r="B26" s="20">
        <f t="shared" si="16"/>
        <v>14</v>
      </c>
      <c r="C26" s="19">
        <f t="shared" si="20"/>
        <v>0</v>
      </c>
      <c r="D26" s="19">
        <f t="shared" si="17"/>
        <v>0</v>
      </c>
      <c r="G26" s="20">
        <f t="shared" si="18"/>
        <v>1.9647021220852017</v>
      </c>
      <c r="H26" s="20">
        <f>IF(Datos!C18="","",Datos!C18)</f>
        <v>310</v>
      </c>
      <c r="I26" s="7">
        <f t="shared" si="7"/>
        <v>421.53877975683088</v>
      </c>
      <c r="J26" s="7">
        <f t="shared" si="0"/>
        <v>-111.53877975683088</v>
      </c>
      <c r="K26" s="16">
        <f t="shared" si="1"/>
        <v>0.35980251534461571</v>
      </c>
      <c r="L26" s="7">
        <f t="shared" si="8"/>
        <v>1331165.2655961912</v>
      </c>
      <c r="M26" s="7">
        <f t="shared" si="9"/>
        <v>2802738.3592838175</v>
      </c>
      <c r="N26" s="20">
        <v>3</v>
      </c>
      <c r="O26" s="7">
        <f t="shared" si="10"/>
        <v>3.5665066034884378</v>
      </c>
      <c r="P26" s="7">
        <f t="shared" si="11"/>
        <v>-0.56650660348843784</v>
      </c>
      <c r="Q26" s="16">
        <f t="shared" si="2"/>
        <v>0.18883553449614596</v>
      </c>
      <c r="R26" s="8">
        <v>0</v>
      </c>
      <c r="S26" s="7">
        <f t="shared" si="12"/>
        <v>9.742073899190407</v>
      </c>
      <c r="T26" s="10">
        <f t="shared" si="13"/>
        <v>-9.742073899190407</v>
      </c>
      <c r="U26" s="16" t="str">
        <f t="shared" si="3"/>
        <v/>
      </c>
      <c r="V26" s="7">
        <f t="shared" si="19"/>
        <v>501.81441960607481</v>
      </c>
      <c r="W26" s="7">
        <f t="shared" si="14"/>
        <v>263.98334012586014</v>
      </c>
      <c r="X26" s="7">
        <f t="shared" si="4"/>
        <v>765.797759731935</v>
      </c>
      <c r="Y26" s="7">
        <f t="shared" si="5"/>
        <v>4135104.2699999996</v>
      </c>
      <c r="Z26" s="7">
        <f t="shared" si="6"/>
        <v>1187.336539488766</v>
      </c>
      <c r="AA26" s="18">
        <v>284</v>
      </c>
      <c r="AC26" s="20">
        <v>1</v>
      </c>
      <c r="AI26" s="8" t="b">
        <f>$M$5&lt;=25%</f>
        <v>1</v>
      </c>
    </row>
    <row r="27" spans="1:35" s="20" customFormat="1" x14ac:dyDescent="0.25">
      <c r="A27" s="5">
        <f t="shared" si="15"/>
        <v>43913</v>
      </c>
      <c r="B27" s="20">
        <f t="shared" si="16"/>
        <v>15</v>
      </c>
      <c r="C27" s="19">
        <f t="shared" si="20"/>
        <v>9.6774193548387101E-3</v>
      </c>
      <c r="D27" s="19">
        <f t="shared" si="17"/>
        <v>0</v>
      </c>
      <c r="G27" s="20">
        <f t="shared" si="18"/>
        <v>1.910469532572491</v>
      </c>
      <c r="H27" s="20">
        <f>IF(Datos!C19="","",Datos!C19)</f>
        <v>339</v>
      </c>
      <c r="I27" s="7">
        <f t="shared" si="7"/>
        <v>486.14027224386081</v>
      </c>
      <c r="J27" s="7">
        <f t="shared" si="0"/>
        <v>-147.14027224386081</v>
      </c>
      <c r="K27" s="16">
        <f t="shared" si="1"/>
        <v>0.43404210101433865</v>
      </c>
      <c r="L27" s="7">
        <f t="shared" si="8"/>
        <v>1408530.5604375508</v>
      </c>
      <c r="M27" s="7">
        <f t="shared" si="9"/>
        <v>2725240.7869105255</v>
      </c>
      <c r="N27" s="20">
        <v>6</v>
      </c>
      <c r="O27" s="7">
        <f t="shared" si="10"/>
        <v>4.4251670272288175</v>
      </c>
      <c r="P27" s="7">
        <f t="shared" si="11"/>
        <v>1.5748329727711825</v>
      </c>
      <c r="Q27" s="16">
        <f t="shared" si="2"/>
        <v>0.26247216212853042</v>
      </c>
      <c r="R27" s="8">
        <v>0</v>
      </c>
      <c r="S27" s="7">
        <f t="shared" si="12"/>
        <v>12.087543635376203</v>
      </c>
      <c r="T27" s="10">
        <f t="shared" si="13"/>
        <v>-12.087543635376203</v>
      </c>
      <c r="U27" s="16" t="str">
        <f t="shared" si="3"/>
        <v/>
      </c>
      <c r="V27" s="7">
        <f t="shared" si="19"/>
        <v>547.68189297927245</v>
      </c>
      <c r="W27" s="7">
        <f t="shared" si="14"/>
        <v>282.58777603803401</v>
      </c>
      <c r="X27" s="7">
        <f t="shared" si="4"/>
        <v>830.26966901730646</v>
      </c>
      <c r="Y27" s="7">
        <f t="shared" si="5"/>
        <v>4135104.27</v>
      </c>
      <c r="Z27" s="7">
        <f t="shared" si="6"/>
        <v>1316.4099412611672</v>
      </c>
      <c r="AA27" s="17">
        <v>332</v>
      </c>
      <c r="AC27" s="20">
        <v>1</v>
      </c>
      <c r="AI27" s="8" t="b">
        <f>$M$4&lt;=0.3</f>
        <v>1</v>
      </c>
    </row>
    <row r="28" spans="1:35" s="20" customFormat="1" x14ac:dyDescent="0.25">
      <c r="A28" s="5">
        <f t="shared" si="15"/>
        <v>43914</v>
      </c>
      <c r="B28" s="20">
        <f t="shared" si="16"/>
        <v>16</v>
      </c>
      <c r="C28" s="19">
        <f t="shared" si="20"/>
        <v>5.8997050147492625E-3</v>
      </c>
      <c r="D28" s="19">
        <f t="shared" si="17"/>
        <v>0</v>
      </c>
      <c r="G28" s="20">
        <f t="shared" si="18"/>
        <v>1.8577339505359738</v>
      </c>
      <c r="H28" s="20">
        <f>IF(Datos!C20="","",Datos!C20)</f>
        <v>435</v>
      </c>
      <c r="I28" s="7">
        <f t="shared" si="7"/>
        <v>556.44838154660488</v>
      </c>
      <c r="J28" s="7">
        <f t="shared" si="0"/>
        <v>-121.44838154660488</v>
      </c>
      <c r="K28" s="16">
        <f t="shared" si="1"/>
        <v>0.27919168171633307</v>
      </c>
      <c r="L28" s="7">
        <f t="shared" si="8"/>
        <v>1483756.6536241111</v>
      </c>
      <c r="M28" s="7">
        <f t="shared" si="9"/>
        <v>2649874.3174689389</v>
      </c>
      <c r="N28" s="20">
        <v>8</v>
      </c>
      <c r="O28" s="7">
        <f t="shared" si="10"/>
        <v>5.415418534819592</v>
      </c>
      <c r="P28" s="7">
        <f t="shared" si="11"/>
        <v>2.584581465180408</v>
      </c>
      <c r="Q28" s="16">
        <f t="shared" si="2"/>
        <v>0.323072683147551</v>
      </c>
      <c r="R28" s="8">
        <v>0</v>
      </c>
      <c r="S28" s="7">
        <f t="shared" si="12"/>
        <v>14.792460361535662</v>
      </c>
      <c r="T28" s="10">
        <f t="shared" si="13"/>
        <v>-14.792460361535662</v>
      </c>
      <c r="U28" s="16" t="str">
        <f t="shared" si="3"/>
        <v/>
      </c>
      <c r="V28" s="7">
        <f t="shared" si="19"/>
        <v>595.36291333967552</v>
      </c>
      <c r="W28" s="7">
        <f t="shared" si="14"/>
        <v>301.27973316747875</v>
      </c>
      <c r="X28" s="7">
        <f t="shared" si="4"/>
        <v>896.64264650715427</v>
      </c>
      <c r="Y28" s="7">
        <f t="shared" si="5"/>
        <v>4135104.2700000005</v>
      </c>
      <c r="Z28" s="7">
        <f t="shared" si="6"/>
        <v>1453.0910280537591</v>
      </c>
      <c r="AA28" s="18">
        <v>389</v>
      </c>
      <c r="AC28" s="20">
        <v>1</v>
      </c>
      <c r="AI28" s="8" t="b">
        <f>$H$9&lt;=$M$9</f>
        <v>1</v>
      </c>
    </row>
    <row r="29" spans="1:35" s="20" customFormat="1" x14ac:dyDescent="0.25">
      <c r="A29" s="5">
        <f t="shared" si="15"/>
        <v>43915</v>
      </c>
      <c r="B29" s="20">
        <f t="shared" si="16"/>
        <v>17</v>
      </c>
      <c r="C29" s="19">
        <f t="shared" si="20"/>
        <v>0</v>
      </c>
      <c r="D29" s="19">
        <f>(R29-R28)/H28</f>
        <v>4.5977011494252873E-3</v>
      </c>
      <c r="G29" s="20">
        <f t="shared" si="18"/>
        <v>1.8064540533796993</v>
      </c>
      <c r="H29" s="20">
        <f>IF(Datos!C21="","",Datos!C21)</f>
        <v>548</v>
      </c>
      <c r="I29" s="7">
        <f t="shared" si="7"/>
        <v>632.66477960763086</v>
      </c>
      <c r="J29" s="7">
        <f t="shared" si="0"/>
        <v>-84.664779607630862</v>
      </c>
      <c r="K29" s="16">
        <f t="shared" si="1"/>
        <v>0.15449777300662565</v>
      </c>
      <c r="L29" s="7">
        <f t="shared" si="8"/>
        <v>1556902.3709845846</v>
      </c>
      <c r="M29" s="7">
        <f t="shared" si="9"/>
        <v>2576580.2228156687</v>
      </c>
      <c r="N29" s="20">
        <v>8</v>
      </c>
      <c r="O29" s="7">
        <f t="shared" si="10"/>
        <v>6.5488853142321064</v>
      </c>
      <c r="P29" s="7">
        <f t="shared" si="11"/>
        <v>1.4511146857678936</v>
      </c>
      <c r="Q29" s="16">
        <f t="shared" si="2"/>
        <v>0.1813893357209867</v>
      </c>
      <c r="R29" s="8">
        <v>2</v>
      </c>
      <c r="S29" s="7">
        <f t="shared" si="12"/>
        <v>17.888576072218338</v>
      </c>
      <c r="T29" s="10">
        <f t="shared" si="13"/>
        <v>-15.888576072218338</v>
      </c>
      <c r="U29" s="16">
        <f t="shared" si="3"/>
        <v>7.9442880361091692</v>
      </c>
      <c r="V29" s="7">
        <f t="shared" si="19"/>
        <v>644.65011981825432</v>
      </c>
      <c r="W29" s="7">
        <f t="shared" si="14"/>
        <v>319.92383893448743</v>
      </c>
      <c r="X29" s="7">
        <f t="shared" si="4"/>
        <v>964.57395875274176</v>
      </c>
      <c r="Y29" s="7">
        <f t="shared" si="5"/>
        <v>4135104.27</v>
      </c>
      <c r="Z29" s="7">
        <f t="shared" si="6"/>
        <v>1597.2387383603727</v>
      </c>
      <c r="AA29" s="17">
        <v>451</v>
      </c>
      <c r="AC29" s="20">
        <v>1</v>
      </c>
      <c r="AI29" s="8" t="b">
        <f>$M$5&lt;=$M$4</f>
        <v>1</v>
      </c>
    </row>
    <row r="30" spans="1:35" s="20" customFormat="1" x14ac:dyDescent="0.25">
      <c r="A30" s="5">
        <f t="shared" si="15"/>
        <v>43916</v>
      </c>
      <c r="B30" s="20">
        <f t="shared" si="16"/>
        <v>18</v>
      </c>
      <c r="C30" s="19">
        <f t="shared" si="20"/>
        <v>1.8248175182481751E-3</v>
      </c>
      <c r="D30" s="19">
        <f t="shared" si="17"/>
        <v>0</v>
      </c>
      <c r="G30" s="20">
        <f t="shared" si="18"/>
        <v>1.7565896591546164</v>
      </c>
      <c r="H30" s="20">
        <f>IF(Datos!C22="","",Datos!C22)</f>
        <v>663</v>
      </c>
      <c r="I30" s="7">
        <f t="shared" si="7"/>
        <v>714.96158666443307</v>
      </c>
      <c r="J30" s="7">
        <f t="shared" si="0"/>
        <v>-51.961586664433071</v>
      </c>
      <c r="K30" s="16">
        <f t="shared" si="1"/>
        <v>7.8373433883006147E-2</v>
      </c>
      <c r="L30" s="7">
        <f t="shared" si="8"/>
        <v>1628024.9172473357</v>
      </c>
      <c r="M30" s="7">
        <f t="shared" si="9"/>
        <v>2505301.4596132026</v>
      </c>
      <c r="N30" s="20">
        <v>9</v>
      </c>
      <c r="O30" s="7">
        <f t="shared" si="10"/>
        <v>7.8376023524530707</v>
      </c>
      <c r="P30" s="7">
        <f t="shared" si="11"/>
        <v>1.1623976475469293</v>
      </c>
      <c r="Q30" s="16">
        <f t="shared" si="2"/>
        <v>0.12915529417188104</v>
      </c>
      <c r="R30" s="8">
        <v>2</v>
      </c>
      <c r="S30" s="7">
        <f t="shared" si="12"/>
        <v>21.408764878041509</v>
      </c>
      <c r="T30" s="10">
        <f t="shared" si="13"/>
        <v>-19.408764878041509</v>
      </c>
      <c r="U30" s="16">
        <f t="shared" si="3"/>
        <v>9.7043824390207547</v>
      </c>
      <c r="V30" s="7">
        <f t="shared" si="19"/>
        <v>695.30587794432017</v>
      </c>
      <c r="W30" s="7">
        <f t="shared" si="14"/>
        <v>338.37930762270446</v>
      </c>
      <c r="X30" s="7">
        <f t="shared" si="4"/>
        <v>1033.6851855670247</v>
      </c>
      <c r="Y30" s="7">
        <f t="shared" si="5"/>
        <v>4135104.27</v>
      </c>
      <c r="Z30" s="7">
        <f t="shared" si="6"/>
        <v>1748.6467722314578</v>
      </c>
      <c r="AA30" s="18">
        <v>515</v>
      </c>
      <c r="AC30" s="20">
        <v>1</v>
      </c>
      <c r="AI30" s="8">
        <f>{32767,32767,0.0001,0.01,FALSE,FALSE,TRUE,1,2,1,0.0001,TRUE}</f>
        <v>32767</v>
      </c>
    </row>
    <row r="31" spans="1:35" s="20" customFormat="1" x14ac:dyDescent="0.25">
      <c r="A31" s="5">
        <f t="shared" si="15"/>
        <v>43917</v>
      </c>
      <c r="B31" s="20">
        <f t="shared" si="16"/>
        <v>19</v>
      </c>
      <c r="C31" s="19">
        <f t="shared" si="20"/>
        <v>7.5414781297134239E-3</v>
      </c>
      <c r="D31" s="19">
        <f t="shared" si="17"/>
        <v>0</v>
      </c>
      <c r="G31" s="20">
        <f t="shared" si="18"/>
        <v>1.7081016950727652</v>
      </c>
      <c r="H31" s="20">
        <f>IF(Datos!C23="","",Datos!C23)</f>
        <v>770</v>
      </c>
      <c r="I31" s="7">
        <f t="shared" si="7"/>
        <v>803.47750527621372</v>
      </c>
      <c r="J31" s="7">
        <f t="shared" si="0"/>
        <v>-33.477505276213719</v>
      </c>
      <c r="K31" s="16">
        <f t="shared" si="1"/>
        <v>4.3477279579498339E-2</v>
      </c>
      <c r="L31" s="7">
        <f t="shared" si="8"/>
        <v>1697179.922546864</v>
      </c>
      <c r="M31" s="7">
        <f t="shared" si="9"/>
        <v>2435982.6232385291</v>
      </c>
      <c r="N31" s="20">
        <v>14</v>
      </c>
      <c r="O31" s="7">
        <f t="shared" si="10"/>
        <v>9.293955239647735</v>
      </c>
      <c r="P31" s="7">
        <f t="shared" si="11"/>
        <v>4.706044760352265</v>
      </c>
      <c r="Q31" s="16">
        <f t="shared" si="2"/>
        <v>0.33614605431087607</v>
      </c>
      <c r="R31" s="8">
        <v>2</v>
      </c>
      <c r="S31" s="7">
        <f t="shared" si="12"/>
        <v>25.386858578042627</v>
      </c>
      <c r="T31" s="10">
        <f t="shared" si="13"/>
        <v>-23.386858578042627</v>
      </c>
      <c r="U31" s="16">
        <f t="shared" si="3"/>
        <v>11.693429289021314</v>
      </c>
      <c r="V31" s="7">
        <f t="shared" si="19"/>
        <v>747.06403930724707</v>
      </c>
      <c r="W31" s="7">
        <f t="shared" si="14"/>
        <v>356.50185620609807</v>
      </c>
      <c r="X31" s="7">
        <f t="shared" si="4"/>
        <v>1103.5658955133451</v>
      </c>
      <c r="Y31" s="7">
        <f t="shared" si="5"/>
        <v>4135104.27</v>
      </c>
      <c r="Z31" s="7">
        <f t="shared" si="6"/>
        <v>1907.0434007895587</v>
      </c>
      <c r="AA31" s="17">
        <v>582</v>
      </c>
      <c r="AC31" s="20">
        <v>1</v>
      </c>
      <c r="AI31" s="8">
        <f>{0,0,1,350,0,TRUE,TRUE,0.99,0,0,FALSE,30}</f>
        <v>0</v>
      </c>
    </row>
    <row r="32" spans="1:35" s="20" customFormat="1" x14ac:dyDescent="0.25">
      <c r="A32" s="5">
        <f t="shared" si="15"/>
        <v>43918</v>
      </c>
      <c r="B32" s="20">
        <f t="shared" si="16"/>
        <v>20</v>
      </c>
      <c r="C32" s="19">
        <f t="shared" si="20"/>
        <v>3.8961038961038961E-3</v>
      </c>
      <c r="D32" s="19">
        <f t="shared" si="17"/>
        <v>2.5974025974025974E-3</v>
      </c>
      <c r="G32" s="20">
        <f t="shared" si="18"/>
        <v>1.6609521668905847</v>
      </c>
      <c r="H32" s="20">
        <f>IF(Datos!C24="","",Datos!C24)</f>
        <v>880</v>
      </c>
      <c r="I32" s="7">
        <f t="shared" si="7"/>
        <v>898.31422150315302</v>
      </c>
      <c r="J32" s="7">
        <f t="shared" si="0"/>
        <v>-18.314221503153021</v>
      </c>
      <c r="K32" s="16">
        <f t="shared" si="1"/>
        <v>2.0811615344492069E-2</v>
      </c>
      <c r="L32" s="7">
        <f t="shared" si="8"/>
        <v>1764421.4876580059</v>
      </c>
      <c r="M32" s="7">
        <f t="shared" si="9"/>
        <v>2368569.9020176218</v>
      </c>
      <c r="N32" s="20">
        <v>17</v>
      </c>
      <c r="O32" s="7">
        <f t="shared" si="10"/>
        <v>10.930612098464666</v>
      </c>
      <c r="P32" s="7">
        <f t="shared" si="11"/>
        <v>6.0693879015353343</v>
      </c>
      <c r="Q32" s="16">
        <f t="shared" si="2"/>
        <v>0.3570228177373726</v>
      </c>
      <c r="R32" s="8">
        <v>4</v>
      </c>
      <c r="S32" s="7">
        <f t="shared" si="12"/>
        <v>29.85746072150031</v>
      </c>
      <c r="T32" s="10">
        <f t="shared" si="13"/>
        <v>-25.85746072150031</v>
      </c>
      <c r="U32" s="16">
        <f t="shared" si="3"/>
        <v>6.4643651803750775</v>
      </c>
      <c r="V32" s="7">
        <f t="shared" si="19"/>
        <v>799.63228841975774</v>
      </c>
      <c r="W32" s="7">
        <f t="shared" si="14"/>
        <v>374.14574163010286</v>
      </c>
      <c r="X32" s="7">
        <f t="shared" si="4"/>
        <v>1173.7780300498607</v>
      </c>
      <c r="Y32" s="7">
        <f t="shared" si="5"/>
        <v>4135104.2700000005</v>
      </c>
      <c r="Z32" s="7">
        <f t="shared" si="6"/>
        <v>2072.0922515530137</v>
      </c>
      <c r="AA32" s="18">
        <v>657</v>
      </c>
      <c r="AC32" s="20">
        <v>1</v>
      </c>
    </row>
    <row r="33" spans="1:29" s="20" customFormat="1" x14ac:dyDescent="0.25">
      <c r="A33" s="5">
        <f t="shared" si="15"/>
        <v>43919</v>
      </c>
      <c r="B33" s="20">
        <f t="shared" si="16"/>
        <v>21</v>
      </c>
      <c r="C33" s="19">
        <f t="shared" si="20"/>
        <v>7.9545454545454537E-3</v>
      </c>
      <c r="D33" s="19">
        <f t="shared" si="17"/>
        <v>4.5454545454545452E-3</v>
      </c>
      <c r="G33" s="20">
        <f t="shared" si="18"/>
        <v>1.6151041291373494</v>
      </c>
      <c r="H33" s="20">
        <f>IF(Datos!C25="","",Datos!C25)</f>
        <v>961</v>
      </c>
      <c r="I33" s="7">
        <f t="shared" si="7"/>
        <v>999.53315055074529</v>
      </c>
      <c r="J33" s="7">
        <f>H33-I33</f>
        <v>-38.53315055074529</v>
      </c>
      <c r="K33" s="16">
        <f t="shared" si="1"/>
        <v>4.0096930854053373E-2</v>
      </c>
      <c r="L33" s="7">
        <f t="shared" si="8"/>
        <v>1829802.2279668474</v>
      </c>
      <c r="M33" s="7">
        <f t="shared" si="9"/>
        <v>2303011.0317704314</v>
      </c>
      <c r="N33" s="20">
        <v>24</v>
      </c>
      <c r="O33" s="7">
        <f t="shared" si="10"/>
        <v>12.760448182662818</v>
      </c>
      <c r="P33" s="7">
        <f t="shared" si="11"/>
        <v>11.239551817337182</v>
      </c>
      <c r="Q33" s="16">
        <f t="shared" si="2"/>
        <v>0.4683146590557159</v>
      </c>
      <c r="R33" s="8">
        <v>8</v>
      </c>
      <c r="S33" s="7">
        <f t="shared" si="12"/>
        <v>34.855740645678054</v>
      </c>
      <c r="T33" s="10">
        <f t="shared" si="13"/>
        <v>-26.855740645678054</v>
      </c>
      <c r="U33" s="16">
        <f t="shared" si="3"/>
        <v>3.3569675807097568</v>
      </c>
      <c r="V33" s="7">
        <f t="shared" si="19"/>
        <v>852.69504973858966</v>
      </c>
      <c r="W33" s="7">
        <f t="shared" si="14"/>
        <v>391.16587360406754</v>
      </c>
      <c r="X33" s="7">
        <f t="shared" si="4"/>
        <v>1243.8609233426573</v>
      </c>
      <c r="Y33" s="7">
        <f t="shared" si="5"/>
        <v>4135104.2700000009</v>
      </c>
      <c r="Z33" s="7">
        <f t="shared" si="6"/>
        <v>2243.3940738934025</v>
      </c>
      <c r="AA33" s="17">
        <v>740</v>
      </c>
      <c r="AC33" s="20">
        <v>1</v>
      </c>
    </row>
    <row r="34" spans="1:29" s="20" customFormat="1" x14ac:dyDescent="0.25">
      <c r="A34" s="5">
        <f t="shared" si="15"/>
        <v>43920</v>
      </c>
      <c r="B34" s="20">
        <f t="shared" si="16"/>
        <v>22</v>
      </c>
      <c r="C34" s="19">
        <f t="shared" si="20"/>
        <v>3.1217481789802288E-3</v>
      </c>
      <c r="D34" s="19">
        <f t="shared" si="17"/>
        <v>1.0405827263267431E-3</v>
      </c>
      <c r="G34" s="20">
        <f t="shared" si="18"/>
        <v>1.570521656165403</v>
      </c>
      <c r="H34" s="20">
        <f>IF(Datos!C26="","",Datos!C26)</f>
        <v>1039</v>
      </c>
      <c r="I34" s="7">
        <f t="shared" si="7"/>
        <v>1107.1525999498861</v>
      </c>
      <c r="J34" s="7">
        <f t="shared" si="0"/>
        <v>-68.152599949886053</v>
      </c>
      <c r="K34" s="16">
        <f t="shared" si="1"/>
        <v>6.5594417661103036E-2</v>
      </c>
      <c r="L34" s="7">
        <f t="shared" si="8"/>
        <v>1893373.3161869235</v>
      </c>
      <c r="M34" s="7">
        <f t="shared" si="9"/>
        <v>2239255.2506722207</v>
      </c>
      <c r="N34" s="20">
        <v>27</v>
      </c>
      <c r="O34" s="7">
        <f t="shared" si="10"/>
        <v>14.796463846724748</v>
      </c>
      <c r="P34" s="20">
        <f t="shared" si="11"/>
        <v>12.203536153275252</v>
      </c>
      <c r="Q34" s="16">
        <f t="shared" si="2"/>
        <v>0.45198282049167599</v>
      </c>
      <c r="R34" s="20">
        <v>9</v>
      </c>
      <c r="S34" s="7">
        <f t="shared" si="12"/>
        <v>40.417209406117109</v>
      </c>
      <c r="T34" s="10">
        <f t="shared" si="13"/>
        <v>-31.417209406117109</v>
      </c>
      <c r="U34" s="16">
        <f t="shared" si="3"/>
        <v>3.4908010451241234</v>
      </c>
      <c r="V34" s="7">
        <f t="shared" si="19"/>
        <v>905.91691166926626</v>
      </c>
      <c r="W34" s="7">
        <f t="shared" si="14"/>
        <v>407.41995598439814</v>
      </c>
      <c r="X34" s="7">
        <f t="shared" si="4"/>
        <v>1313.3368676536643</v>
      </c>
      <c r="Y34" s="7">
        <f t="shared" si="5"/>
        <v>4135104.2700000005</v>
      </c>
      <c r="Z34" s="7">
        <f t="shared" si="6"/>
        <v>2420.4894676035501</v>
      </c>
      <c r="AA34" s="18">
        <v>834</v>
      </c>
      <c r="AC34" s="20">
        <v>1</v>
      </c>
    </row>
    <row r="35" spans="1:29" s="20" customFormat="1" x14ac:dyDescent="0.25">
      <c r="A35" s="5">
        <f>A34+1</f>
        <v>43921</v>
      </c>
      <c r="B35" s="20">
        <f t="shared" si="16"/>
        <v>23</v>
      </c>
      <c r="C35" s="19">
        <f t="shared" si="20"/>
        <v>2.8873917228103944E-3</v>
      </c>
      <c r="D35" s="19">
        <f t="shared" si="17"/>
        <v>0</v>
      </c>
      <c r="G35" s="20">
        <f t="shared" si="18"/>
        <v>1.5271698139995058</v>
      </c>
      <c r="H35" s="20">
        <f>IF(Datos!C27="","",Datos!C27)</f>
        <v>1142</v>
      </c>
      <c r="I35" s="7">
        <f t="shared" si="7"/>
        <v>1221.1454169543729</v>
      </c>
      <c r="J35" s="7">
        <f t="shared" si="0"/>
        <v>-79.145416954372877</v>
      </c>
      <c r="K35" s="16">
        <f t="shared" si="1"/>
        <v>6.9304217998575196E-2</v>
      </c>
      <c r="L35" s="7">
        <f t="shared" si="8"/>
        <v>1955184.5238294334</v>
      </c>
      <c r="M35" s="7">
        <f t="shared" si="9"/>
        <v>2177253.2544577005</v>
      </c>
      <c r="N35" s="20">
        <v>30</v>
      </c>
      <c r="O35" s="7">
        <f t="shared" si="10"/>
        <v>17.051696736962356</v>
      </c>
      <c r="P35" s="20">
        <f t="shared" si="11"/>
        <v>12.948303263037644</v>
      </c>
      <c r="Q35" s="16">
        <f t="shared" si="2"/>
        <v>0.4316101087679215</v>
      </c>
      <c r="R35" s="20">
        <v>9</v>
      </c>
      <c r="S35" s="7">
        <f t="shared" si="12"/>
        <v>46.577479922675195</v>
      </c>
      <c r="T35" s="10">
        <f t="shared" si="13"/>
        <v>-37.577479922675195</v>
      </c>
      <c r="U35" s="16">
        <f t="shared" si="3"/>
        <v>4.1752755469639107</v>
      </c>
      <c r="V35" s="7">
        <f t="shared" si="19"/>
        <v>958.9465100109652</v>
      </c>
      <c r="W35" s="7">
        <f t="shared" si="14"/>
        <v>422.77060924186691</v>
      </c>
      <c r="X35" s="7">
        <f t="shared" si="4"/>
        <v>1381.7171192528322</v>
      </c>
      <c r="Y35" s="7">
        <f t="shared" si="5"/>
        <v>4135104.2700000009</v>
      </c>
      <c r="Z35" s="7">
        <f t="shared" si="6"/>
        <v>2602.8625362072053</v>
      </c>
      <c r="AA35" s="17">
        <v>940</v>
      </c>
      <c r="AC35" s="20">
        <v>1</v>
      </c>
    </row>
    <row r="36" spans="1:29" s="20" customFormat="1" x14ac:dyDescent="0.25">
      <c r="A36" s="5">
        <f t="shared" si="15"/>
        <v>43922</v>
      </c>
      <c r="B36" s="20">
        <f t="shared" si="16"/>
        <v>24</v>
      </c>
      <c r="C36" s="19">
        <f t="shared" si="20"/>
        <v>1.7513134851138354E-3</v>
      </c>
      <c r="D36" s="19">
        <f t="shared" si="17"/>
        <v>0</v>
      </c>
      <c r="G36" s="20">
        <f t="shared" si="18"/>
        <v>1.4850146329632401</v>
      </c>
      <c r="H36" s="20">
        <f>IF(Datos!C28="","",Datos!C28)</f>
        <v>1276</v>
      </c>
      <c r="I36" s="7">
        <f t="shared" si="7"/>
        <v>1341.4371785552323</v>
      </c>
      <c r="J36" s="20">
        <f t="shared" si="0"/>
        <v>-65.437178555232322</v>
      </c>
      <c r="K36" s="16">
        <f t="shared" si="1"/>
        <v>5.1283055294069214E-2</v>
      </c>
      <c r="L36" s="7">
        <f t="shared" si="8"/>
        <v>2015284.2614369325</v>
      </c>
      <c r="M36" s="7">
        <f t="shared" si="9"/>
        <v>2116957.1520136632</v>
      </c>
      <c r="N36" s="20">
        <v>32</v>
      </c>
      <c r="O36" s="7">
        <f t="shared" si="10"/>
        <v>19.539129190449867</v>
      </c>
      <c r="P36" s="20">
        <f t="shared" si="11"/>
        <v>12.460870809550133</v>
      </c>
      <c r="Q36" s="16">
        <f t="shared" si="2"/>
        <v>0.38940221279844167</v>
      </c>
      <c r="R36" s="20">
        <v>9</v>
      </c>
      <c r="S36" s="7">
        <f t="shared" si="12"/>
        <v>53.372014035528792</v>
      </c>
      <c r="T36" s="10">
        <f t="shared" si="13"/>
        <v>-44.372014035528792</v>
      </c>
      <c r="U36" s="16">
        <f t="shared" si="3"/>
        <v>4.9302237817254211</v>
      </c>
      <c r="V36" s="7">
        <f t="shared" si="19"/>
        <v>1011.4208006162261</v>
      </c>
      <c r="W36" s="7">
        <f t="shared" si="14"/>
        <v>437.08742700781261</v>
      </c>
      <c r="X36" s="7">
        <f t="shared" si="4"/>
        <v>1448.5082276240387</v>
      </c>
      <c r="Y36" s="7">
        <f t="shared" si="5"/>
        <v>4135104.2700000014</v>
      </c>
      <c r="Z36" s="7">
        <f t="shared" si="6"/>
        <v>2789.9454061792712</v>
      </c>
      <c r="AA36" s="18">
        <v>1059</v>
      </c>
      <c r="AC36" s="20">
        <v>1</v>
      </c>
    </row>
    <row r="37" spans="1:29" s="20" customFormat="1" x14ac:dyDescent="0.25">
      <c r="A37" s="5">
        <f t="shared" si="15"/>
        <v>43923</v>
      </c>
      <c r="B37" s="20">
        <f t="shared" si="16"/>
        <v>25</v>
      </c>
      <c r="C37" s="19">
        <f t="shared" si="20"/>
        <v>3.9184952978056423E-3</v>
      </c>
      <c r="D37" s="19">
        <f t="shared" si="17"/>
        <v>7.836990595611285E-4</v>
      </c>
      <c r="G37" s="20">
        <f t="shared" si="18"/>
        <v>1.4440230810610168</v>
      </c>
      <c r="H37" s="20">
        <f>IF(Datos!C29="","",Datos!C29)</f>
        <v>1428</v>
      </c>
      <c r="I37" s="7">
        <f t="shared" si="7"/>
        <v>1467.9049725784894</v>
      </c>
      <c r="J37" s="20">
        <f t="shared" si="0"/>
        <v>-39.904972578489378</v>
      </c>
      <c r="K37" s="16">
        <f t="shared" si="1"/>
        <v>2.7944658668409929E-2</v>
      </c>
      <c r="L37" s="7">
        <f t="shared" si="8"/>
        <v>2073719.6175912302</v>
      </c>
      <c r="M37" s="7">
        <f t="shared" si="9"/>
        <v>2058320.4214229891</v>
      </c>
      <c r="N37" s="20">
        <v>37</v>
      </c>
      <c r="O37" s="7">
        <f t="shared" si="10"/>
        <v>22.271591947076402</v>
      </c>
      <c r="P37" s="20">
        <f t="shared" si="11"/>
        <v>14.728408052923598</v>
      </c>
      <c r="Q37" s="16">
        <f t="shared" si="2"/>
        <v>0.39806508251144856</v>
      </c>
      <c r="R37" s="20">
        <v>10</v>
      </c>
      <c r="S37" s="7">
        <f t="shared" si="12"/>
        <v>60.835859490295107</v>
      </c>
      <c r="T37" s="10">
        <f t="shared" si="13"/>
        <v>-50.835859490295107</v>
      </c>
      <c r="U37" s="16">
        <f t="shared" si="3"/>
        <v>5.0835859490295103</v>
      </c>
      <c r="V37" s="7">
        <f t="shared" si="19"/>
        <v>1062.9696402883364</v>
      </c>
      <c r="W37" s="7">
        <f t="shared" si="14"/>
        <v>450.24892147730191</v>
      </c>
      <c r="X37" s="7">
        <f t="shared" si="4"/>
        <v>1513.2185617656382</v>
      </c>
      <c r="Y37" s="7">
        <f t="shared" si="5"/>
        <v>4135104.2700000009</v>
      </c>
      <c r="Z37" s="7">
        <f t="shared" si="6"/>
        <v>2981.1235343441276</v>
      </c>
      <c r="AA37" s="17">
        <v>1195</v>
      </c>
      <c r="AC37" s="20">
        <v>1</v>
      </c>
    </row>
    <row r="38" spans="1:29" s="20" customFormat="1" x14ac:dyDescent="0.25">
      <c r="A38" s="5">
        <f t="shared" si="15"/>
        <v>43924</v>
      </c>
      <c r="B38" s="20">
        <f t="shared" si="16"/>
        <v>26</v>
      </c>
      <c r="C38" s="19">
        <f t="shared" si="20"/>
        <v>2.8011204481792717E-3</v>
      </c>
      <c r="D38" s="19">
        <f t="shared" si="17"/>
        <v>2.1008403361344537E-3</v>
      </c>
      <c r="G38" s="20">
        <f t="shared" si="18"/>
        <v>1.4041630380948364</v>
      </c>
      <c r="H38" s="20">
        <f>IF(Datos!C30="","",Datos!C30)</f>
        <v>1619</v>
      </c>
      <c r="I38" s="7">
        <f t="shared" si="7"/>
        <v>1600.3768070228907</v>
      </c>
      <c r="J38" s="20">
        <f t="shared" si="0"/>
        <v>18.623192977109284</v>
      </c>
      <c r="K38" s="16">
        <f t="shared" si="1"/>
        <v>1.1502898688764227E-2</v>
      </c>
      <c r="L38" s="7">
        <f t="shared" si="8"/>
        <v>2130536.3967079483</v>
      </c>
      <c r="M38" s="7">
        <f t="shared" si="9"/>
        <v>2001297.8665375907</v>
      </c>
      <c r="N38" s="20">
        <v>41</v>
      </c>
      <c r="O38" s="7">
        <f t="shared" si="10"/>
        <v>25.261665378735408</v>
      </c>
      <c r="P38" s="20">
        <f t="shared" si="11"/>
        <v>15.738334621264592</v>
      </c>
      <c r="Q38" s="16">
        <f t="shared" si="2"/>
        <v>0.38386182003084368</v>
      </c>
      <c r="R38" s="20">
        <v>13</v>
      </c>
      <c r="S38" s="7">
        <f t="shared" si="12"/>
        <v>69.003380141101132</v>
      </c>
      <c r="T38" s="10">
        <f t="shared" si="13"/>
        <v>-56.003380141101132</v>
      </c>
      <c r="U38" s="16">
        <f t="shared" si="3"/>
        <v>4.3079523185462412</v>
      </c>
      <c r="V38" s="7">
        <f t="shared" si="19"/>
        <v>1113.2205864080604</v>
      </c>
      <c r="W38" s="7">
        <f t="shared" si="14"/>
        <v>462.14431551101882</v>
      </c>
      <c r="X38" s="7">
        <f t="shared" si="4"/>
        <v>1575.3649019190793</v>
      </c>
      <c r="Y38" s="7">
        <f t="shared" si="5"/>
        <v>4135104.2700000009</v>
      </c>
      <c r="Z38" s="7">
        <f t="shared" si="6"/>
        <v>3175.74170894197</v>
      </c>
      <c r="AA38" s="18">
        <v>1347</v>
      </c>
      <c r="AC38" s="20">
        <v>1</v>
      </c>
    </row>
    <row r="39" spans="1:29" s="20" customFormat="1" x14ac:dyDescent="0.25">
      <c r="A39" s="5">
        <f>A38+1</f>
        <v>43925</v>
      </c>
      <c r="B39" s="20">
        <f t="shared" si="16"/>
        <v>27</v>
      </c>
      <c r="C39" s="19">
        <f t="shared" si="20"/>
        <v>3.0883261272390363E-3</v>
      </c>
      <c r="D39" s="19">
        <f t="shared" si="17"/>
        <v>0</v>
      </c>
      <c r="G39" s="20">
        <f t="shared" si="18"/>
        <v>1.3654032704955144</v>
      </c>
      <c r="H39" s="20">
        <f>IF(Datos!C31="","",Datos!C31)</f>
        <v>1742</v>
      </c>
      <c r="I39" s="7">
        <f t="shared" si="7"/>
        <v>1738.6316724172186</v>
      </c>
      <c r="J39" s="20">
        <f t="shared" si="0"/>
        <v>3.3683275827813759</v>
      </c>
      <c r="K39" s="16">
        <f t="shared" si="1"/>
        <v>1.9335979235254742E-3</v>
      </c>
      <c r="L39" s="7">
        <f t="shared" si="8"/>
        <v>2185779.1556323413</v>
      </c>
      <c r="M39" s="7">
        <f t="shared" si="9"/>
        <v>1945845.5741696127</v>
      </c>
      <c r="N39" s="20">
        <v>46</v>
      </c>
      <c r="O39" s="7">
        <f t="shared" si="10"/>
        <v>28.52157951535473</v>
      </c>
      <c r="P39" s="20">
        <f t="shared" si="11"/>
        <v>17.47842048464527</v>
      </c>
      <c r="Q39" s="16">
        <f t="shared" si="2"/>
        <v>0.3799656627096798</v>
      </c>
      <c r="R39" s="20">
        <v>13</v>
      </c>
      <c r="S39" s="7">
        <f t="shared" si="12"/>
        <v>77.907982867168641</v>
      </c>
      <c r="T39" s="10">
        <f t="shared" si="13"/>
        <v>-64.907982867168641</v>
      </c>
      <c r="U39" s="16">
        <f t="shared" si="3"/>
        <v>4.9929217590129724</v>
      </c>
      <c r="V39" s="7">
        <f t="shared" si="19"/>
        <v>1161.8038197221865</v>
      </c>
      <c r="W39" s="7">
        <f t="shared" si="14"/>
        <v>472.67514352478031</v>
      </c>
      <c r="X39" s="7">
        <f t="shared" si="4"/>
        <v>1634.4789632469669</v>
      </c>
      <c r="Y39" s="7">
        <f t="shared" si="5"/>
        <v>4135104.2700000009</v>
      </c>
      <c r="Z39" s="7">
        <f t="shared" si="6"/>
        <v>3373.1106356641858</v>
      </c>
      <c r="AA39" s="17">
        <v>1518</v>
      </c>
      <c r="AC39" s="20">
        <v>1</v>
      </c>
    </row>
    <row r="40" spans="1:29" s="20" customFormat="1" x14ac:dyDescent="0.25">
      <c r="A40" s="5">
        <f t="shared" si="15"/>
        <v>43926</v>
      </c>
      <c r="B40" s="20">
        <f t="shared" si="16"/>
        <v>28</v>
      </c>
      <c r="C40" s="19">
        <f t="shared" si="20"/>
        <v>4.5924225028702642E-3</v>
      </c>
      <c r="D40" s="19">
        <f t="shared" si="17"/>
        <v>0</v>
      </c>
      <c r="G40" s="20">
        <f t="shared" si="18"/>
        <v>1.3277134068486505</v>
      </c>
      <c r="H40" s="20">
        <f>IF(Datos!C32="","",Datos!C32)</f>
        <v>1921</v>
      </c>
      <c r="I40" s="7">
        <f t="shared" si="7"/>
        <v>1882.4002688753089</v>
      </c>
      <c r="J40" s="20">
        <f t="shared" si="0"/>
        <v>38.599731124691061</v>
      </c>
      <c r="K40" s="16">
        <f t="shared" si="1"/>
        <v>2.0093561230968799E-2</v>
      </c>
      <c r="L40" s="7">
        <f t="shared" si="8"/>
        <v>2239491.2390534477</v>
      </c>
      <c r="M40" s="7">
        <f t="shared" si="9"/>
        <v>1891920.8719987969</v>
      </c>
      <c r="N40" s="20">
        <v>54</v>
      </c>
      <c r="O40" s="7">
        <f t="shared" si="10"/>
        <v>32.063114197946462</v>
      </c>
      <c r="P40" s="20">
        <f t="shared" si="11"/>
        <v>21.936885802053538</v>
      </c>
      <c r="Q40" s="16">
        <f t="shared" si="2"/>
        <v>0.40623862596395444</v>
      </c>
      <c r="R40" s="20">
        <v>13</v>
      </c>
      <c r="S40" s="7">
        <f t="shared" si="12"/>
        <v>87.581844836359394</v>
      </c>
      <c r="T40" s="10">
        <f t="shared" si="13"/>
        <v>-74.581844836359394</v>
      </c>
      <c r="U40" s="16">
        <f t="shared" si="3"/>
        <v>5.7370649874122615</v>
      </c>
      <c r="V40" s="7">
        <f t="shared" si="19"/>
        <v>1208.3570913147571</v>
      </c>
      <c r="W40" s="7">
        <f t="shared" si="14"/>
        <v>481.75662853195661</v>
      </c>
      <c r="X40" s="7">
        <f t="shared" si="4"/>
        <v>1690.1137198467136</v>
      </c>
      <c r="Y40" s="7">
        <f t="shared" si="5"/>
        <v>4135104.2700000014</v>
      </c>
      <c r="Z40" s="7">
        <f t="shared" si="6"/>
        <v>3572.5139887220225</v>
      </c>
      <c r="AA40" s="18">
        <v>1712</v>
      </c>
      <c r="AC40" s="20">
        <v>1</v>
      </c>
    </row>
    <row r="41" spans="1:29" s="20" customFormat="1" x14ac:dyDescent="0.25">
      <c r="A41" s="5">
        <f t="shared" si="15"/>
        <v>43927</v>
      </c>
      <c r="B41" s="20">
        <f t="shared" si="16"/>
        <v>29</v>
      </c>
      <c r="C41" s="19">
        <f t="shared" si="20"/>
        <v>5.2056220718375845E-4</v>
      </c>
      <c r="D41" s="19">
        <f t="shared" si="17"/>
        <v>5.2056220718375845E-4</v>
      </c>
      <c r="G41" s="20">
        <f t="shared" si="18"/>
        <v>1.2910639140961697</v>
      </c>
      <c r="H41" s="20">
        <f>IF(Datos!C33="","",Datos!C33)</f>
        <v>2031</v>
      </c>
      <c r="I41" s="7">
        <f t="shared" si="7"/>
        <v>2031.3663960639694</v>
      </c>
      <c r="J41" s="20">
        <f t="shared" si="0"/>
        <v>-0.36639606396943236</v>
      </c>
      <c r="K41" s="16">
        <f t="shared" si="1"/>
        <v>1.8040180402236944E-4</v>
      </c>
      <c r="L41" s="7">
        <f t="shared" si="8"/>
        <v>2291714.813756336</v>
      </c>
      <c r="M41" s="7">
        <f t="shared" si="9"/>
        <v>1839482.2872991543</v>
      </c>
      <c r="N41" s="20">
        <v>55</v>
      </c>
      <c r="O41" s="7">
        <f t="shared" si="10"/>
        <v>35.897500712643598</v>
      </c>
      <c r="P41" s="20">
        <f t="shared" si="11"/>
        <v>19.102499287356402</v>
      </c>
      <c r="Q41" s="16">
        <f t="shared" si="2"/>
        <v>0.34731816886102551</v>
      </c>
      <c r="R41" s="20">
        <v>14</v>
      </c>
      <c r="S41" s="7">
        <f t="shared" si="12"/>
        <v>98.05564481410272</v>
      </c>
      <c r="T41" s="10">
        <f t="shared" si="13"/>
        <v>-84.05564481410272</v>
      </c>
      <c r="U41" s="16">
        <f t="shared" si="3"/>
        <v>6.0039746295787655</v>
      </c>
      <c r="V41" s="7">
        <f t="shared" si="19"/>
        <v>1252.5305941032457</v>
      </c>
      <c r="W41" s="7">
        <f t="shared" si="14"/>
        <v>489.31880881651409</v>
      </c>
      <c r="X41" s="7">
        <f t="shared" si="4"/>
        <v>1741.8494029197598</v>
      </c>
      <c r="Y41" s="7">
        <f t="shared" si="5"/>
        <v>4135104.2700000005</v>
      </c>
      <c r="Z41" s="7">
        <f t="shared" si="6"/>
        <v>3773.2157989837292</v>
      </c>
      <c r="AA41" s="17">
        <v>1930</v>
      </c>
      <c r="AC41" s="20">
        <v>1</v>
      </c>
    </row>
    <row r="42" spans="1:29" s="20" customFormat="1" x14ac:dyDescent="0.25">
      <c r="A42" s="5">
        <f t="shared" si="15"/>
        <v>43928</v>
      </c>
      <c r="B42" s="20">
        <f t="shared" si="16"/>
        <v>30</v>
      </c>
      <c r="C42" s="19">
        <f t="shared" si="20"/>
        <v>1.9694731659281144E-3</v>
      </c>
      <c r="D42" s="19">
        <f t="shared" si="17"/>
        <v>9.8473658296405718E-4</v>
      </c>
      <c r="G42" s="20">
        <f t="shared" si="18"/>
        <v>1.2554260743947809</v>
      </c>
      <c r="H42" s="20">
        <f>IF(Datos!C34="","",Datos!C34)</f>
        <v>2174</v>
      </c>
      <c r="I42" s="7">
        <f t="shared" si="7"/>
        <v>2185.1689908467201</v>
      </c>
      <c r="J42" s="20">
        <f>IF(H42="","",H42-I42)</f>
        <v>-11.168990846720135</v>
      </c>
      <c r="K42" s="16">
        <f t="shared" si="1"/>
        <v>5.1375302882797312E-3</v>
      </c>
      <c r="L42" s="7">
        <f t="shared" si="8"/>
        <v>2342490.9017350664</v>
      </c>
      <c r="M42" s="7">
        <f t="shared" si="9"/>
        <v>1788489.5065899352</v>
      </c>
      <c r="N42" s="20">
        <f>IF(Datos!D34="","",Datos!D34)</f>
        <v>59</v>
      </c>
      <c r="O42" s="7">
        <f t="shared" si="10"/>
        <v>40.035326256054923</v>
      </c>
      <c r="P42" s="20">
        <f>IF(N42="","",N42-O42)</f>
        <v>18.964673743945077</v>
      </c>
      <c r="Q42" s="16">
        <f t="shared" si="2"/>
        <v>0.32143514820245894</v>
      </c>
      <c r="R42" s="20">
        <f>IF(Datos!E34="","",Datos!E34)</f>
        <v>16</v>
      </c>
      <c r="S42" s="7">
        <f t="shared" si="12"/>
        <v>109.35830220619678</v>
      </c>
      <c r="T42" s="10">
        <f>IF(R42="","",R42-S42)</f>
        <v>-93.358302206196782</v>
      </c>
      <c r="U42" s="16">
        <f t="shared" si="3"/>
        <v>5.8348938878872989</v>
      </c>
      <c r="V42" s="7">
        <f t="shared" si="19"/>
        <v>1293.9916612471147</v>
      </c>
      <c r="W42" s="7">
        <f t="shared" si="14"/>
        <v>495.30739444320773</v>
      </c>
      <c r="X42" s="7">
        <f t="shared" si="4"/>
        <v>1789.2990556903223</v>
      </c>
      <c r="Y42" s="7">
        <f t="shared" si="5"/>
        <v>4135104.2700000009</v>
      </c>
      <c r="Z42" s="7">
        <f t="shared" si="6"/>
        <v>3974.4680465370425</v>
      </c>
      <c r="AA42" s="18">
        <v>2175</v>
      </c>
      <c r="AC42" s="20">
        <v>1</v>
      </c>
    </row>
    <row r="43" spans="1:29" s="20" customFormat="1" x14ac:dyDescent="0.25">
      <c r="A43" s="5">
        <f t="shared" si="15"/>
        <v>43929</v>
      </c>
      <c r="B43" s="20">
        <f t="shared" si="16"/>
        <v>31</v>
      </c>
      <c r="C43" s="19">
        <f t="shared" si="20"/>
        <v>1.8399264029438822E-3</v>
      </c>
      <c r="D43" s="19">
        <f t="shared" si="17"/>
        <v>0</v>
      </c>
      <c r="G43" s="20">
        <f t="shared" si="18"/>
        <v>1.2207719626132225</v>
      </c>
      <c r="H43" s="20">
        <f>IF(Datos!C35="","",Datos!C35)</f>
        <v>2449</v>
      </c>
      <c r="I43" s="7">
        <f t="shared" si="7"/>
        <v>2343.4047842925893</v>
      </c>
      <c r="J43" s="20">
        <f t="shared" ref="J43:J106" si="21">IF(H43="","",H43-I43)</f>
        <v>105.59521570741072</v>
      </c>
      <c r="K43" s="16">
        <f t="shared" si="1"/>
        <v>4.3117687099800212E-2</v>
      </c>
      <c r="L43" s="7">
        <f t="shared" si="8"/>
        <v>2391859.4121918771</v>
      </c>
      <c r="M43" s="7">
        <f t="shared" si="9"/>
        <v>1738903.3363143967</v>
      </c>
      <c r="N43" s="20">
        <f>IF(Datos!D35="","",Datos!D35)</f>
        <v>63</v>
      </c>
      <c r="O43" s="7">
        <f t="shared" si="10"/>
        <v>44.486442551232216</v>
      </c>
      <c r="P43" s="20">
        <f t="shared" ref="P43:P106" si="22">IF(N43="","",N43-O43)</f>
        <v>18.513557448767784</v>
      </c>
      <c r="Q43" s="16">
        <f t="shared" si="2"/>
        <v>0.29386599125028229</v>
      </c>
      <c r="R43" s="20">
        <f>IF(Datos!E35="","",Datos!E35)</f>
        <v>16</v>
      </c>
      <c r="S43" s="7">
        <f t="shared" si="12"/>
        <v>121.5167274391948</v>
      </c>
      <c r="T43" s="10">
        <f t="shared" ref="T43:T106" si="23">IF(R43="","",R43-S43)</f>
        <v>-105.5167274391948</v>
      </c>
      <c r="U43" s="16">
        <f t="shared" si="3"/>
        <v>6.5947954649496747</v>
      </c>
      <c r="V43" s="7">
        <f t="shared" si="19"/>
        <v>1332.429198522475</v>
      </c>
      <c r="W43" s="7">
        <f t="shared" si="14"/>
        <v>499.68434092132685</v>
      </c>
      <c r="X43" s="7">
        <f t="shared" si="4"/>
        <v>1832.1135394438018</v>
      </c>
      <c r="Y43" s="7">
        <f t="shared" si="5"/>
        <v>4135104.2700000005</v>
      </c>
      <c r="Z43" s="7">
        <f t="shared" si="6"/>
        <v>4175.5183237363908</v>
      </c>
      <c r="AA43" s="17">
        <v>2452</v>
      </c>
      <c r="AC43" s="20">
        <v>1</v>
      </c>
    </row>
    <row r="44" spans="1:29" s="20" customFormat="1" x14ac:dyDescent="0.25">
      <c r="A44" s="5">
        <f t="shared" si="15"/>
        <v>43930</v>
      </c>
      <c r="B44" s="20">
        <f t="shared" si="16"/>
        <v>32</v>
      </c>
      <c r="C44" s="19">
        <f t="shared" si="20"/>
        <v>1.2249897917517355E-3</v>
      </c>
      <c r="D44" s="19">
        <f t="shared" si="17"/>
        <v>0</v>
      </c>
      <c r="G44" s="20">
        <f t="shared" si="18"/>
        <v>1.1870744244506624</v>
      </c>
      <c r="H44" s="20">
        <f>IF(Datos!C36="","",Datos!C36)</f>
        <v>2670</v>
      </c>
      <c r="I44" s="7">
        <f t="shared" si="7"/>
        <v>2505.6315373954108</v>
      </c>
      <c r="J44" s="20">
        <f t="shared" si="21"/>
        <v>164.36846260458924</v>
      </c>
      <c r="K44" s="16">
        <f t="shared" si="1"/>
        <v>6.1561221949284359E-2</v>
      </c>
      <c r="L44" s="7">
        <f t="shared" si="8"/>
        <v>2439859.1724509704</v>
      </c>
      <c r="M44" s="7">
        <f t="shared" si="9"/>
        <v>1690685.6646452318</v>
      </c>
      <c r="N44" s="20">
        <f>IF(Datos!D36="","",Datos!D36)</f>
        <v>66</v>
      </c>
      <c r="O44" s="7">
        <f t="shared" si="10"/>
        <v>49.259879875875662</v>
      </c>
      <c r="P44" s="20">
        <f t="shared" si="22"/>
        <v>16.740120124124338</v>
      </c>
      <c r="Q44" s="16">
        <f t="shared" si="2"/>
        <v>0.2536381836988536</v>
      </c>
      <c r="R44" s="20">
        <f>IF(Datos!E36="","",Datos!E36)</f>
        <v>16</v>
      </c>
      <c r="S44" s="7">
        <f t="shared" si="12"/>
        <v>134.55558712456448</v>
      </c>
      <c r="T44" s="10">
        <f t="shared" si="23"/>
        <v>-118.55558712456448</v>
      </c>
      <c r="U44" s="16">
        <f t="shared" si="3"/>
        <v>7.4097241952852801</v>
      </c>
      <c r="V44" s="7">
        <f t="shared" si="19"/>
        <v>1367.5577648139038</v>
      </c>
      <c r="W44" s="7">
        <f t="shared" si="14"/>
        <v>502.42813458883444</v>
      </c>
      <c r="X44" s="7">
        <f t="shared" si="4"/>
        <v>1869.9858994027381</v>
      </c>
      <c r="Y44" s="7">
        <f t="shared" si="5"/>
        <v>4135104.2700000009</v>
      </c>
      <c r="Z44" s="7">
        <f t="shared" si="6"/>
        <v>4375.6174367981494</v>
      </c>
      <c r="AA44" s="18">
        <v>2764</v>
      </c>
      <c r="AC44" s="20">
        <v>1</v>
      </c>
    </row>
    <row r="45" spans="1:29" s="20" customFormat="1" x14ac:dyDescent="0.25">
      <c r="A45" s="5">
        <f t="shared" si="15"/>
        <v>43931</v>
      </c>
      <c r="B45" s="20">
        <f t="shared" si="16"/>
        <v>33</v>
      </c>
      <c r="C45" s="19">
        <f t="shared" si="20"/>
        <v>2.9962546816479402E-3</v>
      </c>
      <c r="D45" s="19">
        <f t="shared" si="17"/>
        <v>3.7453183520599252E-4</v>
      </c>
      <c r="G45" s="20">
        <f t="shared" si="18"/>
        <v>1.1543070551591064</v>
      </c>
      <c r="H45" s="20">
        <f>IF(Datos!C37="","",Datos!C37)</f>
        <v>2883</v>
      </c>
      <c r="I45" s="7">
        <f t="shared" si="7"/>
        <v>2671.3718035580941</v>
      </c>
      <c r="J45" s="20">
        <f t="shared" si="21"/>
        <v>211.62819644190586</v>
      </c>
      <c r="K45" s="16">
        <f t="shared" si="1"/>
        <v>7.3405548540376647E-2</v>
      </c>
      <c r="L45" s="7">
        <f t="shared" si="8"/>
        <v>2486527.9578179931</v>
      </c>
      <c r="M45" s="7">
        <f t="shared" si="9"/>
        <v>1643799.4245079674</v>
      </c>
      <c r="N45" s="20">
        <f>IF(Datos!D37="","",Datos!D37)</f>
        <v>74</v>
      </c>
      <c r="O45" s="7">
        <f t="shared" si="10"/>
        <v>54.363767681591455</v>
      </c>
      <c r="P45" s="20">
        <f t="shared" si="22"/>
        <v>19.636232318408545</v>
      </c>
      <c r="Q45" s="16">
        <f t="shared" si="2"/>
        <v>0.26535449078930468</v>
      </c>
      <c r="R45" s="20">
        <f>IF(Datos!E37="","",Datos!E37)</f>
        <v>17</v>
      </c>
      <c r="S45" s="7">
        <f t="shared" si="12"/>
        <v>148.49708722660438</v>
      </c>
      <c r="T45" s="10">
        <f t="shared" si="23"/>
        <v>-131.49708722660438</v>
      </c>
      <c r="U45" s="16">
        <f t="shared" si="3"/>
        <v>7.735122778035552</v>
      </c>
      <c r="V45" s="7">
        <f t="shared" si="19"/>
        <v>1399.1212241349142</v>
      </c>
      <c r="W45" s="7">
        <f t="shared" si="14"/>
        <v>503.53379143886411</v>
      </c>
      <c r="X45" s="7">
        <f t="shared" si="4"/>
        <v>1902.6550155737782</v>
      </c>
      <c r="Y45" s="7">
        <f t="shared" si="5"/>
        <v>4135104.2700000009</v>
      </c>
      <c r="Z45" s="7">
        <f t="shared" si="6"/>
        <v>4574.0268191318719</v>
      </c>
      <c r="AA45" s="17">
        <v>3115</v>
      </c>
      <c r="AC45" s="20">
        <v>1</v>
      </c>
    </row>
    <row r="46" spans="1:29" s="20" customFormat="1" x14ac:dyDescent="0.25">
      <c r="A46" s="5">
        <f t="shared" si="15"/>
        <v>43932</v>
      </c>
      <c r="B46" s="20">
        <f t="shared" si="16"/>
        <v>34</v>
      </c>
      <c r="C46" s="19">
        <f t="shared" si="20"/>
        <v>1.734304543877905E-3</v>
      </c>
      <c r="D46" s="19">
        <f t="shared" si="17"/>
        <v>2.0811654526534861E-3</v>
      </c>
      <c r="G46" s="20">
        <f t="shared" si="18"/>
        <v>1.1224441788531405</v>
      </c>
      <c r="H46" s="20">
        <f>IF(Datos!C38="","",Datos!C38)</f>
        <v>3132</v>
      </c>
      <c r="I46" s="7">
        <f t="shared" si="7"/>
        <v>2840.1171559424674</v>
      </c>
      <c r="J46" s="20">
        <f t="shared" si="21"/>
        <v>291.88284405753257</v>
      </c>
      <c r="K46" s="16">
        <f t="shared" si="1"/>
        <v>9.3193756084780519E-2</v>
      </c>
      <c r="L46" s="7">
        <f t="shared" si="8"/>
        <v>2531902.5204188391</v>
      </c>
      <c r="M46" s="7">
        <f t="shared" si="9"/>
        <v>1598208.5579035496</v>
      </c>
      <c r="N46" s="20">
        <f>IF(Datos!D38="","",Datos!D38)</f>
        <v>79</v>
      </c>
      <c r="O46" s="7">
        <f t="shared" si="10"/>
        <v>59.805262877204299</v>
      </c>
      <c r="P46" s="20">
        <f t="shared" si="22"/>
        <v>19.194737122795701</v>
      </c>
      <c r="Q46" s="16">
        <f t="shared" si="2"/>
        <v>0.24297135598475569</v>
      </c>
      <c r="R46" s="20">
        <f>IF(Datos!E38="","",Datos!E38)</f>
        <v>23</v>
      </c>
      <c r="S46" s="7">
        <f t="shared" si="12"/>
        <v>163.36077716507214</v>
      </c>
      <c r="T46" s="10">
        <f t="shared" si="23"/>
        <v>-140.36077716507214</v>
      </c>
      <c r="U46" s="16">
        <f t="shared" si="3"/>
        <v>6.1026424854379187</v>
      </c>
      <c r="V46" s="7">
        <f t="shared" si="19"/>
        <v>1426.8959036787662</v>
      </c>
      <c r="W46" s="7">
        <f t="shared" si="14"/>
        <v>503.0125779482554</v>
      </c>
      <c r="X46" s="7">
        <f t="shared" si="4"/>
        <v>1929.9084816270215</v>
      </c>
      <c r="Y46" s="7">
        <f t="shared" si="5"/>
        <v>4135104.2700000005</v>
      </c>
      <c r="Z46" s="7">
        <f t="shared" si="6"/>
        <v>4770.0256375694889</v>
      </c>
      <c r="AA46" s="18">
        <v>3510</v>
      </c>
      <c r="AC46" s="20">
        <v>1</v>
      </c>
    </row>
    <row r="47" spans="1:29" s="20" customFormat="1" x14ac:dyDescent="0.25">
      <c r="A47" s="5">
        <f t="shared" si="15"/>
        <v>43933</v>
      </c>
      <c r="B47" s="20">
        <f t="shared" si="16"/>
        <v>35</v>
      </c>
      <c r="C47" s="19">
        <f t="shared" si="20"/>
        <v>2.554278416347382E-3</v>
      </c>
      <c r="D47" s="19">
        <f t="shared" si="17"/>
        <v>1.9157088122605363E-3</v>
      </c>
      <c r="G47" s="20">
        <f t="shared" si="18"/>
        <v>1.0914608283907981</v>
      </c>
      <c r="H47" s="20">
        <f>IF(Datos!C39="","",Datos!C39)</f>
        <v>3284</v>
      </c>
      <c r="I47" s="7">
        <f t="shared" si="7"/>
        <v>3011.3328094056033</v>
      </c>
      <c r="J47" s="20">
        <f t="shared" si="21"/>
        <v>272.66719059439674</v>
      </c>
      <c r="K47" s="16">
        <f t="shared" si="1"/>
        <v>8.3028986173689631E-2</v>
      </c>
      <c r="L47" s="7">
        <f t="shared" si="8"/>
        <v>2576018.617053627</v>
      </c>
      <c r="M47" s="7">
        <f t="shared" si="9"/>
        <v>1553877.9815990804</v>
      </c>
      <c r="N47" s="20">
        <f>IF(Datos!D39="","",Datos!D39)</f>
        <v>87</v>
      </c>
      <c r="O47" s="7">
        <f t="shared" si="10"/>
        <v>65.590486723040428</v>
      </c>
      <c r="P47" s="20">
        <f t="shared" si="22"/>
        <v>21.409513276959572</v>
      </c>
      <c r="Q47" s="16">
        <f>IF( OR(P47=0,N47=0,P47="",N47=""),"",ABS(P47/N47))</f>
        <v>0.24608635950528243</v>
      </c>
      <c r="R47" s="20">
        <f>IF(Datos!E39="","",Datos!E39)</f>
        <v>29</v>
      </c>
      <c r="S47" s="7">
        <f t="shared" si="12"/>
        <v>179.16337743906792</v>
      </c>
      <c r="T47" s="10">
        <f t="shared" si="23"/>
        <v>-150.16337743906792</v>
      </c>
      <c r="U47" s="16">
        <f>IF( OR(T47=0,R47=0,T47="",R47=""),"",ABS(T47/R47))</f>
        <v>5.178047497898894</v>
      </c>
      <c r="V47" s="7">
        <f t="shared" si="19"/>
        <v>1450.6932049373561</v>
      </c>
      <c r="W47" s="7">
        <f t="shared" si="14"/>
        <v>500.89146878778558</v>
      </c>
      <c r="X47" s="7">
        <f t="shared" si="4"/>
        <v>1951.5846737251418</v>
      </c>
      <c r="Y47" s="7">
        <f t="shared" si="5"/>
        <v>4135104.27</v>
      </c>
      <c r="Z47" s="7">
        <f t="shared" si="6"/>
        <v>4962.9174831307446</v>
      </c>
      <c r="AA47" s="17">
        <v>3956</v>
      </c>
      <c r="AC47" s="20">
        <v>1</v>
      </c>
    </row>
    <row r="48" spans="1:29" s="20" customFormat="1" x14ac:dyDescent="0.25">
      <c r="A48" s="5">
        <f t="shared" si="15"/>
        <v>43934</v>
      </c>
      <c r="B48" s="20">
        <f t="shared" si="16"/>
        <v>36</v>
      </c>
      <c r="C48" s="19">
        <f t="shared" si="20"/>
        <v>2.1315468940316688E-3</v>
      </c>
      <c r="D48" s="19">
        <f t="shared" si="17"/>
        <v>9.7442143727161992E-3</v>
      </c>
      <c r="G48" s="20">
        <f t="shared" si="18"/>
        <v>1.0613327258097829</v>
      </c>
      <c r="H48" s="20">
        <f>IF(Datos!C40="","",Datos!C40)</f>
        <v>3317</v>
      </c>
      <c r="I48" s="7">
        <f t="shared" si="7"/>
        <v>3184.4625601214266</v>
      </c>
      <c r="J48" s="20">
        <f t="shared" si="21"/>
        <v>132.53743987857342</v>
      </c>
      <c r="K48" s="16">
        <f t="shared" si="1"/>
        <v>3.9957021368276585E-2</v>
      </c>
      <c r="L48" s="7">
        <f t="shared" si="8"/>
        <v>2618911.0361036267</v>
      </c>
      <c r="M48" s="7">
        <f t="shared" si="9"/>
        <v>1510773.5542417311</v>
      </c>
      <c r="N48" s="20">
        <f>IF(Datos!D40="","",Datos!D40)</f>
        <v>94</v>
      </c>
      <c r="O48" s="7">
        <f t="shared" si="10"/>
        <v>71.724471139940619</v>
      </c>
      <c r="P48" s="20">
        <f t="shared" si="22"/>
        <v>22.275528860059381</v>
      </c>
      <c r="Q48" s="16">
        <f t="shared" ref="Q48:Q111" si="24">IF( OR(P48=0,N48=0,P48="",N48=""),"",ABS(P48/N48))</f>
        <v>0.23697371127722747</v>
      </c>
      <c r="R48" s="20">
        <f>IF(Datos!E40="","",Datos!E40)</f>
        <v>61</v>
      </c>
      <c r="S48" s="7">
        <f t="shared" si="12"/>
        <v>195.91863296767801</v>
      </c>
      <c r="T48" s="10">
        <f t="shared" si="23"/>
        <v>-134.91863296767801</v>
      </c>
      <c r="U48" s="16">
        <f t="shared" ref="U48:U111" si="25">IF( OR(T48=0,R48=0,T48="",R48=""),"",ABS(T48/R48))</f>
        <v>2.2117808683225904</v>
      </c>
      <c r="V48" s="7">
        <f t="shared" si="19"/>
        <v>1470.3616284895231</v>
      </c>
      <c r="W48" s="7">
        <f t="shared" si="14"/>
        <v>497.21236192405922</v>
      </c>
      <c r="X48" s="7">
        <f t="shared" si="4"/>
        <v>1967.5739904135824</v>
      </c>
      <c r="Y48" s="7">
        <f t="shared" si="5"/>
        <v>4135104.2700000009</v>
      </c>
      <c r="Z48" s="7">
        <f t="shared" si="6"/>
        <v>5152.0365505350092</v>
      </c>
      <c r="AA48" s="18">
        <v>4467</v>
      </c>
      <c r="AC48" s="20">
        <v>1</v>
      </c>
    </row>
    <row r="49" spans="1:29" s="20" customFormat="1" x14ac:dyDescent="0.25">
      <c r="A49" s="5">
        <f t="shared" si="15"/>
        <v>43935</v>
      </c>
      <c r="B49" s="20">
        <f t="shared" si="16"/>
        <v>37</v>
      </c>
      <c r="C49" s="19">
        <f t="shared" si="20"/>
        <v>3.0147723846849563E-4</v>
      </c>
      <c r="D49" s="19">
        <f t="shared" si="17"/>
        <v>3.3162496231534519E-3</v>
      </c>
      <c r="G49" s="20">
        <f t="shared" si="18"/>
        <v>1.0320362633037217</v>
      </c>
      <c r="H49" s="20">
        <f>IF(Datos!C41="","",Datos!C41)</f>
        <v>3407</v>
      </c>
      <c r="I49" s="7">
        <f t="shared" si="7"/>
        <v>3358.9339612473373</v>
      </c>
      <c r="J49" s="20">
        <f t="shared" si="21"/>
        <v>48.066038752662735</v>
      </c>
      <c r="K49" s="16">
        <f t="shared" si="1"/>
        <v>1.4108024289011662E-2</v>
      </c>
      <c r="L49" s="7">
        <f t="shared" si="8"/>
        <v>2660613.623530413</v>
      </c>
      <c r="M49" s="7">
        <f t="shared" si="9"/>
        <v>1468862.0449357047</v>
      </c>
      <c r="N49" s="20">
        <f>IF(Datos!D41="","",Datos!D41)</f>
        <v>95</v>
      </c>
      <c r="O49" s="7">
        <f t="shared" si="10"/>
        <v>78.21111508011758</v>
      </c>
      <c r="P49" s="20">
        <f t="shared" si="22"/>
        <v>16.78888491988242</v>
      </c>
      <c r="Q49" s="16">
        <f t="shared" si="24"/>
        <v>0.17672510441981495</v>
      </c>
      <c r="R49" s="20">
        <f>IF(Datos!E41="","",Datos!E41)</f>
        <v>72</v>
      </c>
      <c r="S49" s="7">
        <f t="shared" si="12"/>
        <v>213.63719391500095</v>
      </c>
      <c r="T49" s="10">
        <f t="shared" si="23"/>
        <v>-141.63719391500095</v>
      </c>
      <c r="U49" s="16">
        <f t="shared" si="25"/>
        <v>1.9671832488194576</v>
      </c>
      <c r="V49" s="7">
        <f t="shared" si="19"/>
        <v>1485.7881872154251</v>
      </c>
      <c r="W49" s="7">
        <f t="shared" si="14"/>
        <v>492.03107642510702</v>
      </c>
      <c r="X49" s="7">
        <f t="shared" si="4"/>
        <v>1977.819263640532</v>
      </c>
      <c r="Y49" s="7">
        <f t="shared" si="5"/>
        <v>4135104.2700000009</v>
      </c>
      <c r="Z49" s="7">
        <f t="shared" si="6"/>
        <v>5336.7532248878688</v>
      </c>
      <c r="AA49" s="17">
        <v>5107</v>
      </c>
      <c r="AC49" s="20">
        <v>1</v>
      </c>
    </row>
    <row r="50" spans="1:29" s="20" customFormat="1" x14ac:dyDescent="0.25">
      <c r="A50" s="5">
        <f t="shared" si="15"/>
        <v>43936</v>
      </c>
      <c r="B50" s="20">
        <f t="shared" si="16"/>
        <v>38</v>
      </c>
      <c r="C50" s="19">
        <f t="shared" si="20"/>
        <v>2.348106838861168E-3</v>
      </c>
      <c r="D50" s="19">
        <f t="shared" si="17"/>
        <v>8.8054006457293811E-4</v>
      </c>
      <c r="G50" s="20">
        <f t="shared" si="18"/>
        <v>1.0035484847235372</v>
      </c>
      <c r="H50" s="20">
        <f>IF(Datos!C42="","",Datos!C42)</f>
        <v>3573</v>
      </c>
      <c r="I50" s="7">
        <f t="shared" si="7"/>
        <v>3534.1636502052397</v>
      </c>
      <c r="J50" s="20">
        <f t="shared" si="21"/>
        <v>38.836349794760281</v>
      </c>
      <c r="K50" s="16">
        <f t="shared" si="1"/>
        <v>1.0869395408553115E-2</v>
      </c>
      <c r="L50" s="7">
        <f t="shared" si="8"/>
        <v>2701159.3080076366</v>
      </c>
      <c r="M50" s="7">
        <f t="shared" si="9"/>
        <v>1428111.1033062474</v>
      </c>
      <c r="N50" s="20">
        <f>IF(Datos!D42="","",Datos!D42)</f>
        <v>103</v>
      </c>
      <c r="O50" s="7">
        <f t="shared" si="10"/>
        <v>85.05315144067346</v>
      </c>
      <c r="P50" s="20">
        <f t="shared" si="22"/>
        <v>17.94684855932654</v>
      </c>
      <c r="Q50" s="16">
        <f t="shared" si="24"/>
        <v>0.17424124814880135</v>
      </c>
      <c r="R50" s="20">
        <f>IF(Datos!E42="","",Datos!E42)</f>
        <v>75</v>
      </c>
      <c r="S50" s="7">
        <f t="shared" si="12"/>
        <v>232.3265253129259</v>
      </c>
      <c r="T50" s="10">
        <f t="shared" si="23"/>
        <v>-157.3265253129259</v>
      </c>
      <c r="U50" s="16">
        <f t="shared" si="25"/>
        <v>2.0976870041723452</v>
      </c>
      <c r="V50" s="7">
        <f t="shared" si="19"/>
        <v>1496.8991970040893</v>
      </c>
      <c r="W50" s="7">
        <f t="shared" si="14"/>
        <v>485.41616215377326</v>
      </c>
      <c r="X50" s="7">
        <f t="shared" si="4"/>
        <v>1982.3153591578625</v>
      </c>
      <c r="Y50" s="7">
        <f t="shared" si="5"/>
        <v>4135104.2700000005</v>
      </c>
      <c r="Z50" s="7">
        <f t="shared" si="6"/>
        <v>5516.4790093631018</v>
      </c>
      <c r="AA50" s="18">
        <v>5927</v>
      </c>
      <c r="AC50" s="20">
        <v>1</v>
      </c>
    </row>
    <row r="51" spans="1:29" s="20" customFormat="1" x14ac:dyDescent="0.25">
      <c r="A51" s="5">
        <f t="shared" si="15"/>
        <v>43937</v>
      </c>
      <c r="B51" s="20">
        <f t="shared" si="16"/>
        <v>39</v>
      </c>
      <c r="C51" s="19">
        <f t="shared" si="20"/>
        <v>1.6792611251049538E-3</v>
      </c>
      <c r="D51" s="19">
        <f t="shared" si="17"/>
        <v>6.4371676462356567E-3</v>
      </c>
      <c r="G51" s="20">
        <f t="shared" si="18"/>
        <v>0.97584706758944684</v>
      </c>
      <c r="H51" s="20">
        <f>IF(Datos!C43="","",Datos!C43)</f>
        <v>3809</v>
      </c>
      <c r="I51" s="7">
        <f t="shared" si="7"/>
        <v>3709.5627423108581</v>
      </c>
      <c r="J51" s="20">
        <f t="shared" si="21"/>
        <v>99.437257689141916</v>
      </c>
      <c r="K51" s="16">
        <f t="shared" si="1"/>
        <v>2.6105869700483571E-2</v>
      </c>
      <c r="L51" s="7">
        <f t="shared" si="8"/>
        <v>2740580.1252264581</v>
      </c>
      <c r="M51" s="7">
        <f t="shared" si="9"/>
        <v>1388489.2310586011</v>
      </c>
      <c r="N51" s="20">
        <f>IF(Datos!D43="","",Datos!D43)</f>
        <v>109</v>
      </c>
      <c r="O51" s="7">
        <f t="shared" si="10"/>
        <v>92.252124828610974</v>
      </c>
      <c r="P51" s="20">
        <f t="shared" si="22"/>
        <v>16.747875171389026</v>
      </c>
      <c r="Q51" s="16">
        <f t="shared" si="24"/>
        <v>0.15365023093017455</v>
      </c>
      <c r="R51" s="20">
        <f>IF(Datos!E43="","",Datos!E43)</f>
        <v>98</v>
      </c>
      <c r="S51" s="7">
        <f t="shared" si="12"/>
        <v>251.99084632525617</v>
      </c>
      <c r="T51" s="10">
        <f t="shared" si="23"/>
        <v>-153.99084632525617</v>
      </c>
      <c r="U51" s="16">
        <f t="shared" si="25"/>
        <v>1.5713351665842465</v>
      </c>
      <c r="V51" s="7">
        <f t="shared" si="19"/>
        <v>1503.6604480653793</v>
      </c>
      <c r="W51" s="7">
        <f t="shared" si="14"/>
        <v>477.44755341127592</v>
      </c>
      <c r="X51" s="7">
        <f t="shared" si="4"/>
        <v>1981.1080014766553</v>
      </c>
      <c r="Y51" s="7">
        <f t="shared" si="5"/>
        <v>4135104.27</v>
      </c>
      <c r="Z51" s="7">
        <f t="shared" si="6"/>
        <v>5690.6707437875139</v>
      </c>
      <c r="AA51" s="17">
        <v>6936</v>
      </c>
      <c r="AC51" s="20">
        <v>1</v>
      </c>
    </row>
    <row r="52" spans="1:29" s="20" customFormat="1" x14ac:dyDescent="0.25">
      <c r="A52" s="5">
        <f t="shared" si="15"/>
        <v>43938</v>
      </c>
      <c r="B52" s="20">
        <f t="shared" si="16"/>
        <v>40</v>
      </c>
      <c r="C52" s="19">
        <f t="shared" si="20"/>
        <v>1.8377526909950119E-3</v>
      </c>
      <c r="D52" s="19">
        <f t="shared" si="17"/>
        <v>6.3008663691257547E-3</v>
      </c>
      <c r="G52" s="20">
        <f t="shared" si="18"/>
        <v>0.94891030559949607</v>
      </c>
      <c r="H52" s="20">
        <f>IF(Datos!C44="","",Datos!C44)</f>
        <v>3972</v>
      </c>
      <c r="I52" s="7">
        <f t="shared" si="7"/>
        <v>3884.5422065537291</v>
      </c>
      <c r="J52" s="20">
        <f t="shared" si="21"/>
        <v>87.457793446270898</v>
      </c>
      <c r="K52" s="16">
        <f t="shared" si="1"/>
        <v>2.201857841044081E-2</v>
      </c>
      <c r="L52" s="7">
        <f t="shared" si="8"/>
        <v>2778907.241415909</v>
      </c>
      <c r="M52" s="7">
        <f t="shared" si="9"/>
        <v>1349965.7550239074</v>
      </c>
      <c r="N52" s="20">
        <f>IF(Datos!D44="","",Datos!D44)</f>
        <v>116</v>
      </c>
      <c r="O52" s="7">
        <f t="shared" si="10"/>
        <v>99.808380312487486</v>
      </c>
      <c r="P52" s="20">
        <f t="shared" si="22"/>
        <v>16.191619687512514</v>
      </c>
      <c r="Q52" s="16">
        <f t="shared" si="24"/>
        <v>0.13958292834062511</v>
      </c>
      <c r="R52" s="20">
        <f>IF(Datos!E44="","",Datos!E44)</f>
        <v>122</v>
      </c>
      <c r="S52" s="7">
        <f t="shared" si="12"/>
        <v>272.63109952234419</v>
      </c>
      <c r="T52" s="10">
        <f t="shared" si="23"/>
        <v>-150.63109952234419</v>
      </c>
      <c r="U52" s="16">
        <f t="shared" si="25"/>
        <v>1.2346811436257721</v>
      </c>
      <c r="V52" s="7">
        <f t="shared" si="19"/>
        <v>1506.0767733435123</v>
      </c>
      <c r="W52" s="7">
        <f t="shared" si="14"/>
        <v>468.21510045224534</v>
      </c>
      <c r="X52" s="7">
        <f t="shared" si="4"/>
        <v>1974.2918737957575</v>
      </c>
      <c r="Y52" s="7">
        <f t="shared" si="5"/>
        <v>4135104.2700000005</v>
      </c>
      <c r="Z52" s="7">
        <f t="shared" si="6"/>
        <v>5858.8340803494866</v>
      </c>
      <c r="AA52" s="18">
        <v>8139</v>
      </c>
      <c r="AC52" s="20">
        <v>1</v>
      </c>
    </row>
    <row r="53" spans="1:29" s="20" customFormat="1" x14ac:dyDescent="0.25">
      <c r="A53" s="5">
        <f t="shared" si="15"/>
        <v>43939</v>
      </c>
      <c r="B53" s="20">
        <f t="shared" si="16"/>
        <v>41</v>
      </c>
      <c r="C53" s="19">
        <f t="shared" si="20"/>
        <v>1.0070493454179255E-3</v>
      </c>
      <c r="D53" s="19">
        <f t="shared" si="17"/>
        <v>4.5317220543806651E-3</v>
      </c>
      <c r="G53" s="20">
        <f t="shared" si="18"/>
        <v>0.92271709162091076</v>
      </c>
      <c r="H53" s="20">
        <f>IF(Datos!C45="","",Datos!C45)</f>
        <v>4013</v>
      </c>
      <c r="I53" s="7">
        <f t="shared" si="7"/>
        <v>4058.5181421993516</v>
      </c>
      <c r="J53" s="20">
        <f t="shared" si="21"/>
        <v>-45.518142199351587</v>
      </c>
      <c r="K53" s="16">
        <f t="shared" si="1"/>
        <v>1.1342671866272511E-2</v>
      </c>
      <c r="L53" s="7">
        <f t="shared" si="8"/>
        <v>2816170.9761192263</v>
      </c>
      <c r="M53" s="7">
        <f t="shared" si="9"/>
        <v>1312510.8016688342</v>
      </c>
      <c r="N53" s="20">
        <f>IF(Datos!D45="","",Datos!D45)</f>
        <v>120</v>
      </c>
      <c r="O53" s="7">
        <f t="shared" si="10"/>
        <v>107.72106312435342</v>
      </c>
      <c r="P53" s="20">
        <f t="shared" si="22"/>
        <v>12.278936875646579</v>
      </c>
      <c r="Q53" s="16">
        <f t="shared" si="24"/>
        <v>0.10232447396372149</v>
      </c>
      <c r="R53" s="20">
        <f>IF(Datos!E45="","",Datos!E45)</f>
        <v>140</v>
      </c>
      <c r="S53" s="7">
        <f t="shared" si="12"/>
        <v>294.2449500669228</v>
      </c>
      <c r="T53" s="10">
        <f t="shared" si="23"/>
        <v>-154.2449500669228</v>
      </c>
      <c r="U53" s="16">
        <f t="shared" si="25"/>
        <v>1.1017496433351628</v>
      </c>
      <c r="V53" s="7">
        <f t="shared" si="19"/>
        <v>1504.1910429069114</v>
      </c>
      <c r="W53" s="7">
        <f t="shared" si="14"/>
        <v>457.81701364268076</v>
      </c>
      <c r="X53" s="7">
        <f t="shared" si="4"/>
        <v>1962.0080565495923</v>
      </c>
      <c r="Y53" s="7">
        <f t="shared" si="5"/>
        <v>4135104.2700000005</v>
      </c>
      <c r="Z53" s="7">
        <f t="shared" si="6"/>
        <v>6020.5261987489439</v>
      </c>
      <c r="AA53" s="17">
        <v>9551</v>
      </c>
      <c r="AC53" s="20">
        <v>1</v>
      </c>
    </row>
    <row r="54" spans="1:29" s="20" customFormat="1" x14ac:dyDescent="0.25">
      <c r="A54" s="5">
        <f t="shared" si="15"/>
        <v>43940</v>
      </c>
      <c r="B54" s="20">
        <f t="shared" si="16"/>
        <v>42</v>
      </c>
      <c r="C54" s="19">
        <f t="shared" si="20"/>
        <v>1.4951407924246199E-3</v>
      </c>
      <c r="D54" s="19">
        <f t="shared" si="17"/>
        <v>6.2297533017692495E-3</v>
      </c>
      <c r="G54" s="20">
        <f t="shared" si="18"/>
        <v>0.89724690115095385</v>
      </c>
      <c r="H54" s="20">
        <f>IF(Datos!C46="","",Datos!C46)</f>
        <v>4176</v>
      </c>
      <c r="I54" s="7">
        <f t="shared" si="7"/>
        <v>4230.91687940475</v>
      </c>
      <c r="J54" s="20">
        <f t="shared" si="21"/>
        <v>-54.916879404750034</v>
      </c>
      <c r="K54" s="16">
        <f t="shared" si="1"/>
        <v>1.3150593727191099E-2</v>
      </c>
      <c r="L54" s="7">
        <f t="shared" si="8"/>
        <v>2852400.8242665669</v>
      </c>
      <c r="M54" s="7">
        <f t="shared" si="9"/>
        <v>1276095.2730314822</v>
      </c>
      <c r="N54" s="20">
        <f>IF(Datos!D46="","",Datos!D46)</f>
        <v>126</v>
      </c>
      <c r="O54" s="7">
        <f t="shared" si="10"/>
        <v>115.98812910995315</v>
      </c>
      <c r="P54" s="20">
        <f t="shared" si="22"/>
        <v>10.01187089004685</v>
      </c>
      <c r="Q54" s="16">
        <f t="shared" si="24"/>
        <v>7.9459292778149601E-2</v>
      </c>
      <c r="R54" s="20">
        <f>IF(Datos!E46="","",Datos!E46)</f>
        <v>165</v>
      </c>
      <c r="S54" s="7">
        <f t="shared" si="12"/>
        <v>316.82681425930099</v>
      </c>
      <c r="T54" s="10">
        <f t="shared" si="23"/>
        <v>-151.82681425930099</v>
      </c>
      <c r="U54" s="16">
        <f t="shared" si="25"/>
        <v>0.92016251066243027</v>
      </c>
      <c r="V54" s="7">
        <f t="shared" si="19"/>
        <v>1498.082624260416</v>
      </c>
      <c r="W54" s="7">
        <f t="shared" si="14"/>
        <v>446.35825491729281</v>
      </c>
      <c r="X54" s="7">
        <f t="shared" si="4"/>
        <v>1944.4408791777087</v>
      </c>
      <c r="Y54" s="7">
        <f t="shared" si="5"/>
        <v>4135104.2700000009</v>
      </c>
      <c r="Z54" s="7">
        <f t="shared" si="6"/>
        <v>6175.3577585824587</v>
      </c>
      <c r="AA54" s="18">
        <v>11200</v>
      </c>
      <c r="AC54" s="20">
        <v>1</v>
      </c>
    </row>
    <row r="55" spans="1:29" s="20" customFormat="1" x14ac:dyDescent="0.25">
      <c r="A55" s="5">
        <f t="shared" si="15"/>
        <v>43941</v>
      </c>
      <c r="B55" s="20">
        <f t="shared" si="16"/>
        <v>43</v>
      </c>
      <c r="C55" s="19">
        <f t="shared" si="20"/>
        <v>2.3946360153256703E-3</v>
      </c>
      <c r="D55" s="19">
        <f>(R55-R54)/H54</f>
        <v>9.3390804597701157E-3</v>
      </c>
      <c r="G55" s="20">
        <f t="shared" si="18"/>
        <v>0.87247977623431416</v>
      </c>
      <c r="H55" s="20">
        <f>IF(Datos!C47="","",Datos!C47)</f>
        <v>4318</v>
      </c>
      <c r="I55" s="7">
        <f t="shared" si="7"/>
        <v>4401.1798330200681</v>
      </c>
      <c r="J55" s="20">
        <f t="shared" si="21"/>
        <v>-83.179833020068145</v>
      </c>
      <c r="K55" s="16">
        <f t="shared" si="1"/>
        <v>1.9263509268195495E-2</v>
      </c>
      <c r="L55" s="7">
        <f t="shared" si="8"/>
        <v>2887625.4775834656</v>
      </c>
      <c r="M55" s="7">
        <f t="shared" si="9"/>
        <v>1240690.8240332468</v>
      </c>
      <c r="N55" s="20">
        <f>IF(Datos!D47="","",Datos!D47)</f>
        <v>136</v>
      </c>
      <c r="O55" s="7">
        <f t="shared" si="10"/>
        <v>124.60636556870956</v>
      </c>
      <c r="P55" s="20">
        <f t="shared" si="22"/>
        <v>11.393634431290437</v>
      </c>
      <c r="Q55" s="16">
        <f t="shared" si="24"/>
        <v>8.3776723759488511E-2</v>
      </c>
      <c r="R55" s="20">
        <f>IF(Datos!E47="","",Datos!E47)</f>
        <v>204</v>
      </c>
      <c r="S55" s="7">
        <f t="shared" si="12"/>
        <v>340.36791646272331</v>
      </c>
      <c r="T55" s="10">
        <f t="shared" si="23"/>
        <v>-136.36791646272331</v>
      </c>
      <c r="U55" s="16">
        <f t="shared" si="25"/>
        <v>0.66847017873883974</v>
      </c>
      <c r="V55" s="7">
        <f t="shared" si="19"/>
        <v>1487.86535805165</v>
      </c>
      <c r="W55" s="7">
        <f t="shared" si="14"/>
        <v>433.94891018522668</v>
      </c>
      <c r="X55" s="7">
        <f t="shared" si="4"/>
        <v>1921.8142682368766</v>
      </c>
      <c r="Y55" s="7">
        <f t="shared" si="5"/>
        <v>4135104.2700000014</v>
      </c>
      <c r="Z55" s="7">
        <f t="shared" si="6"/>
        <v>6322.9941012569452</v>
      </c>
      <c r="AA55" s="17">
        <v>13125</v>
      </c>
      <c r="AC55" s="20">
        <v>1</v>
      </c>
    </row>
    <row r="56" spans="1:29" s="20" customFormat="1" x14ac:dyDescent="0.25">
      <c r="A56" s="5">
        <f t="shared" si="15"/>
        <v>43942</v>
      </c>
      <c r="B56" s="20">
        <f t="shared" si="16"/>
        <v>44</v>
      </c>
      <c r="C56" s="19">
        <f t="shared" si="20"/>
        <v>1.1579434923575729E-3</v>
      </c>
      <c r="D56" s="19">
        <f t="shared" si="17"/>
        <v>6.2528948587308938E-3</v>
      </c>
      <c r="G56" s="20">
        <f t="shared" si="18"/>
        <v>0.84839630982443515</v>
      </c>
      <c r="H56" s="20">
        <f>IF(Datos!C48="","",Datos!C48)</f>
        <v>4449</v>
      </c>
      <c r="I56" s="7">
        <f t="shared" si="7"/>
        <v>4568.7680459718576</v>
      </c>
      <c r="J56" s="20">
        <f t="shared" si="21"/>
        <v>-119.76804597185765</v>
      </c>
      <c r="K56" s="16">
        <f t="shared" si="1"/>
        <v>2.6920217121118823E-2</v>
      </c>
      <c r="L56" s="7">
        <f t="shared" si="8"/>
        <v>2921872.8453730261</v>
      </c>
      <c r="M56" s="7">
        <f t="shared" si="9"/>
        <v>1206269.841105009</v>
      </c>
      <c r="N56" s="20">
        <f>IF(Datos!D48="","",Datos!D48)</f>
        <v>141</v>
      </c>
      <c r="O56" s="7">
        <f t="shared" si="10"/>
        <v>133.57142198074038</v>
      </c>
      <c r="P56" s="20">
        <f t="shared" si="22"/>
        <v>7.4285780192596178</v>
      </c>
      <c r="Q56" s="16">
        <f t="shared" si="24"/>
        <v>5.2684950491202961E-2</v>
      </c>
      <c r="R56" s="20">
        <f>IF(Datos!E48="","",Datos!E48)</f>
        <v>231</v>
      </c>
      <c r="S56" s="7">
        <f t="shared" si="12"/>
        <v>364.85637303560299</v>
      </c>
      <c r="T56" s="10">
        <f t="shared" si="23"/>
        <v>-133.85637303560299</v>
      </c>
      <c r="U56" s="16">
        <f t="shared" si="25"/>
        <v>0.57946481833594365</v>
      </c>
      <c r="V56" s="7">
        <f t="shared" si="19"/>
        <v>1473.6851064481714</v>
      </c>
      <c r="W56" s="7">
        <f t="shared" si="14"/>
        <v>420.70257452958128</v>
      </c>
      <c r="X56" s="7">
        <f t="shared" si="4"/>
        <v>1894.3876809777526</v>
      </c>
      <c r="Y56" s="7">
        <f t="shared" si="5"/>
        <v>4135104.2700000009</v>
      </c>
      <c r="Z56" s="7">
        <f t="shared" si="6"/>
        <v>6463.1557269496097</v>
      </c>
      <c r="AA56" s="18">
        <v>15373</v>
      </c>
      <c r="AC56" s="20">
        <v>1</v>
      </c>
    </row>
    <row r="57" spans="1:29" s="20" customFormat="1" x14ac:dyDescent="0.25">
      <c r="A57" s="5">
        <f t="shared" si="15"/>
        <v>43943</v>
      </c>
      <c r="B57" s="20">
        <f t="shared" si="16"/>
        <v>45</v>
      </c>
      <c r="C57" s="19">
        <f t="shared" si="20"/>
        <v>6.7430883344571813E-4</v>
      </c>
      <c r="D57" s="19">
        <f t="shared" si="17"/>
        <v>5.394470667565745E-3</v>
      </c>
      <c r="G57" s="20">
        <f t="shared" si="18"/>
        <v>0.8249776305765224</v>
      </c>
      <c r="H57" s="20">
        <f>IF(Datos!C49="","",Datos!C49)</f>
        <v>4593</v>
      </c>
      <c r="I57" s="7">
        <f t="shared" si="7"/>
        <v>4733.1663668464334</v>
      </c>
      <c r="J57" s="20">
        <f t="shared" si="21"/>
        <v>-140.16636684643345</v>
      </c>
      <c r="K57" s="16">
        <f t="shared" si="1"/>
        <v>3.0517388819166873E-2</v>
      </c>
      <c r="L57" s="7">
        <f t="shared" si="8"/>
        <v>2955170.0747081167</v>
      </c>
      <c r="M57" s="7">
        <f t="shared" si="9"/>
        <v>1172805.4220565089</v>
      </c>
      <c r="N57" s="20">
        <f>IF(Datos!D49="","",Datos!D49)</f>
        <v>144</v>
      </c>
      <c r="O57" s="7">
        <f t="shared" si="10"/>
        <v>142.8778499885947</v>
      </c>
      <c r="P57" s="20">
        <f t="shared" si="22"/>
        <v>1.1221500114052958</v>
      </c>
      <c r="Q57" s="16">
        <f t="shared" si="24"/>
        <v>7.7927084125367762E-3</v>
      </c>
      <c r="R57" s="20">
        <f>IF(Datos!E49="","",Datos!E49)</f>
        <v>255</v>
      </c>
      <c r="S57" s="7">
        <f t="shared" si="12"/>
        <v>390.27730154344113</v>
      </c>
      <c r="T57" s="10">
        <f t="shared" si="23"/>
        <v>-135.27730154344113</v>
      </c>
      <c r="U57" s="16">
        <f t="shared" si="25"/>
        <v>0.53049922173898478</v>
      </c>
      <c r="V57" s="7">
        <f t="shared" si="19"/>
        <v>1455.7169374356154</v>
      </c>
      <c r="W57" s="7">
        <f t="shared" si="14"/>
        <v>406.73477956113618</v>
      </c>
      <c r="X57" s="7">
        <f t="shared" si="4"/>
        <v>1862.4517169967517</v>
      </c>
      <c r="Y57" s="7">
        <f t="shared" si="5"/>
        <v>4135104.2700000009</v>
      </c>
      <c r="Z57" s="7">
        <f t="shared" si="6"/>
        <v>6595.6180838431846</v>
      </c>
      <c r="AA57" s="17">
        <v>17997</v>
      </c>
      <c r="AC57" s="20">
        <v>1</v>
      </c>
    </row>
    <row r="58" spans="1:29" s="20" customFormat="1" x14ac:dyDescent="0.25">
      <c r="A58" s="5">
        <f t="shared" si="15"/>
        <v>43944</v>
      </c>
      <c r="B58" s="20">
        <f t="shared" si="16"/>
        <v>46</v>
      </c>
      <c r="C58" s="19">
        <f t="shared" si="20"/>
        <v>4.3544524276072284E-4</v>
      </c>
      <c r="D58" s="19">
        <f t="shared" si="17"/>
        <v>3.4835619420857827E-3</v>
      </c>
      <c r="G58" s="20">
        <f t="shared" si="18"/>
        <v>0.80220538806031849</v>
      </c>
      <c r="H58" s="20">
        <f>IF(Datos!C50="","",Datos!C50)</f>
        <v>4749</v>
      </c>
      <c r="I58" s="7">
        <f t="shared" si="7"/>
        <v>4893.8872152590848</v>
      </c>
      <c r="J58" s="20">
        <f t="shared" si="21"/>
        <v>-144.88721525908477</v>
      </c>
      <c r="K58" s="16">
        <f t="shared" si="1"/>
        <v>3.050899457971884E-2</v>
      </c>
      <c r="L58" s="7">
        <f t="shared" si="8"/>
        <v>2987543.5700678951</v>
      </c>
      <c r="M58" s="7">
        <f t="shared" si="9"/>
        <v>1140271.3571101124</v>
      </c>
      <c r="N58" s="20">
        <f>IF(Datos!D50="","",Datos!D50)</f>
        <v>146</v>
      </c>
      <c r="O58" s="7">
        <f t="shared" si="10"/>
        <v>152.51915188858726</v>
      </c>
      <c r="P58" s="20">
        <f t="shared" si="22"/>
        <v>-6.5191518885872597</v>
      </c>
      <c r="Q58" s="16">
        <f t="shared" si="24"/>
        <v>4.4651725264296296E-2</v>
      </c>
      <c r="R58" s="20">
        <f>IF(Datos!E50="","",Datos!E50)</f>
        <v>271</v>
      </c>
      <c r="S58" s="7">
        <f t="shared" si="12"/>
        <v>416.61295321509709</v>
      </c>
      <c r="T58" s="10">
        <f t="shared" si="23"/>
        <v>-145.61295321509709</v>
      </c>
      <c r="U58" s="16">
        <f t="shared" si="25"/>
        <v>0.53731717053541361</v>
      </c>
      <c r="V58" s="7">
        <f t="shared" si="19"/>
        <v>1434.1620123834191</v>
      </c>
      <c r="W58" s="7">
        <f t="shared" si="14"/>
        <v>392.16148924739122</v>
      </c>
      <c r="X58" s="7">
        <f t="shared" si="4"/>
        <v>1826.3235016308104</v>
      </c>
      <c r="Y58" s="7">
        <f t="shared" si="5"/>
        <v>4135104.2700000009</v>
      </c>
      <c r="Z58" s="7">
        <f t="shared" si="6"/>
        <v>6720.2107168898947</v>
      </c>
      <c r="AA58" s="18">
        <v>21059</v>
      </c>
      <c r="AC58" s="20">
        <v>1</v>
      </c>
    </row>
    <row r="59" spans="1:29" s="20" customFormat="1" x14ac:dyDescent="0.25">
      <c r="A59" s="5">
        <f t="shared" si="15"/>
        <v>43945</v>
      </c>
      <c r="B59" s="20">
        <f t="shared" si="16"/>
        <v>47</v>
      </c>
      <c r="C59" s="19">
        <f t="shared" si="20"/>
        <v>1.6845651716150768E-3</v>
      </c>
      <c r="D59" s="19">
        <f t="shared" si="17"/>
        <v>1.010739102969046E-2</v>
      </c>
      <c r="G59" s="20">
        <f t="shared" si="18"/>
        <v>0.78006173838105508</v>
      </c>
      <c r="H59" s="20">
        <f>IF(Datos!C51="","",Datos!C51)</f>
        <v>4865</v>
      </c>
      <c r="I59" s="7">
        <f t="shared" si="7"/>
        <v>5050.4738980476195</v>
      </c>
      <c r="J59" s="20">
        <f t="shared" si="21"/>
        <v>-185.47389804761951</v>
      </c>
      <c r="K59" s="16">
        <f t="shared" si="1"/>
        <v>3.8124131150589831E-2</v>
      </c>
      <c r="L59" s="7">
        <f t="shared" si="8"/>
        <v>3019019.0124507952</v>
      </c>
      <c r="M59" s="7">
        <f t="shared" si="9"/>
        <v>1108642.1110144795</v>
      </c>
      <c r="N59" s="20">
        <f>IF(Datos!D51="","",Datos!D51)</f>
        <v>154</v>
      </c>
      <c r="O59" s="7">
        <f t="shared" si="10"/>
        <v>162.48783679206417</v>
      </c>
      <c r="P59" s="20">
        <f t="shared" si="22"/>
        <v>-8.4878367920641722</v>
      </c>
      <c r="Q59" s="16">
        <f t="shared" si="24"/>
        <v>5.5115823325092024E-2</v>
      </c>
      <c r="R59" s="20">
        <f>IF(Datos!E51="","",Datos!E51)</f>
        <v>319</v>
      </c>
      <c r="S59" s="7">
        <f t="shared" si="12"/>
        <v>443.84286634982277</v>
      </c>
      <c r="T59" s="10">
        <f t="shared" si="23"/>
        <v>-124.84286634982277</v>
      </c>
      <c r="U59" s="16">
        <f t="shared" si="25"/>
        <v>0.39135694780508706</v>
      </c>
      <c r="V59" s="7">
        <f t="shared" si="19"/>
        <v>1409.2442464588403</v>
      </c>
      <c r="W59" s="7">
        <f t="shared" si="14"/>
        <v>377.09768707826038</v>
      </c>
      <c r="X59" s="7">
        <f t="shared" si="4"/>
        <v>1786.3419335371007</v>
      </c>
      <c r="Y59" s="7">
        <f t="shared" si="5"/>
        <v>4135104.2700000014</v>
      </c>
      <c r="Z59" s="7">
        <f t="shared" si="6"/>
        <v>6836.8158315847204</v>
      </c>
      <c r="AA59" s="17">
        <v>24626</v>
      </c>
      <c r="AC59" s="20">
        <v>1</v>
      </c>
    </row>
    <row r="60" spans="1:29" s="20" customFormat="1" x14ac:dyDescent="0.25">
      <c r="A60" s="5">
        <f t="shared" si="15"/>
        <v>43946</v>
      </c>
      <c r="B60" s="20">
        <f t="shared" si="16"/>
        <v>48</v>
      </c>
      <c r="C60" s="19">
        <f t="shared" si="20"/>
        <v>1.0277492291880781E-3</v>
      </c>
      <c r="D60" s="19">
        <f t="shared" si="17"/>
        <v>3.9054470709146967E-3</v>
      </c>
      <c r="G60" s="20">
        <f t="shared" si="18"/>
        <v>0.75852933019731894</v>
      </c>
      <c r="H60" s="20">
        <f>IF(Datos!C52="","",Datos!C52)</f>
        <v>5041</v>
      </c>
      <c r="I60" s="7">
        <f t="shared" si="7"/>
        <v>5202.5034490115104</v>
      </c>
      <c r="J60" s="20">
        <f t="shared" si="21"/>
        <v>-161.50344901151038</v>
      </c>
      <c r="K60" s="16">
        <f t="shared" si="1"/>
        <v>3.2037978379589445E-2</v>
      </c>
      <c r="L60" s="7">
        <f t="shared" si="8"/>
        <v>3049621.3779937918</v>
      </c>
      <c r="M60" s="7">
        <f t="shared" si="9"/>
        <v>1077892.8061498832</v>
      </c>
      <c r="N60" s="20">
        <f>IF(Datos!D52="","",Datos!D52)</f>
        <v>159</v>
      </c>
      <c r="O60" s="7">
        <f t="shared" si="10"/>
        <v>172.77548354164421</v>
      </c>
      <c r="P60" s="20">
        <f t="shared" si="22"/>
        <v>-13.775483541644206</v>
      </c>
      <c r="Q60" s="16">
        <f t="shared" si="24"/>
        <v>8.6638261268202552E-2</v>
      </c>
      <c r="R60" s="20">
        <f>IF(Datos!E52="","",Datos!E52)</f>
        <v>338</v>
      </c>
      <c r="S60" s="7">
        <f t="shared" si="12"/>
        <v>471.94403817581787</v>
      </c>
      <c r="T60" s="10">
        <f t="shared" si="23"/>
        <v>-133.94403817581787</v>
      </c>
      <c r="U60" s="16">
        <f t="shared" si="25"/>
        <v>0.39628413661484574</v>
      </c>
      <c r="V60" s="7">
        <f t="shared" si="19"/>
        <v>1381.2068119124224</v>
      </c>
      <c r="W60" s="7">
        <f t="shared" si="14"/>
        <v>361.65607368465379</v>
      </c>
      <c r="X60" s="7">
        <f t="shared" si="4"/>
        <v>1742.8628855970762</v>
      </c>
      <c r="Y60" s="7">
        <f t="shared" si="5"/>
        <v>4135104.2700000014</v>
      </c>
      <c r="Z60" s="7">
        <f t="shared" si="6"/>
        <v>6945.3663346085868</v>
      </c>
      <c r="AA60" s="18">
        <v>28776</v>
      </c>
      <c r="AC60" s="20">
        <v>1</v>
      </c>
    </row>
    <row r="61" spans="1:29" s="20" customFormat="1" x14ac:dyDescent="0.25">
      <c r="A61" s="5">
        <f t="shared" si="15"/>
        <v>43947</v>
      </c>
      <c r="B61" s="20">
        <f t="shared" si="16"/>
        <v>49</v>
      </c>
      <c r="C61" s="19">
        <f t="shared" si="20"/>
        <v>1.1902400317397343E-3</v>
      </c>
      <c r="D61" s="19">
        <f t="shared" si="17"/>
        <v>6.1495734973219598E-3</v>
      </c>
      <c r="G61" s="20">
        <f t="shared" si="18"/>
        <v>0.73759129112487054</v>
      </c>
      <c r="H61" s="20">
        <f>IF(Datos!C53="","",Datos!C53)</f>
        <v>5245</v>
      </c>
      <c r="I61" s="7">
        <f t="shared" si="7"/>
        <v>5349.5889745868271</v>
      </c>
      <c r="J61" s="20">
        <f t="shared" si="21"/>
        <v>-104.58897458682713</v>
      </c>
      <c r="K61" s="16">
        <f t="shared" si="1"/>
        <v>1.9940700588527576E-2</v>
      </c>
      <c r="L61" s="7">
        <f t="shared" si="8"/>
        <v>3079374.9561253143</v>
      </c>
      <c r="M61" s="7">
        <f t="shared" si="9"/>
        <v>1047999.2065350235</v>
      </c>
      <c r="N61" s="20">
        <f>IF(Datos!D53="","",Datos!D53)</f>
        <v>165</v>
      </c>
      <c r="O61" s="7">
        <f t="shared" si="10"/>
        <v>183.37280941191398</v>
      </c>
      <c r="P61" s="20">
        <f t="shared" si="22"/>
        <v>-18.372809411913977</v>
      </c>
      <c r="Q61" s="16">
        <f t="shared" si="24"/>
        <v>0.11135036007220592</v>
      </c>
      <c r="R61" s="20">
        <f>IF(Datos!E53="","",Datos!E53)</f>
        <v>369</v>
      </c>
      <c r="S61" s="7">
        <f t="shared" si="12"/>
        <v>500.89111250928192</v>
      </c>
      <c r="T61" s="10">
        <f t="shared" si="23"/>
        <v>-131.89111250928192</v>
      </c>
      <c r="U61" s="16">
        <f t="shared" si="25"/>
        <v>0.35742848918504588</v>
      </c>
      <c r="V61" s="7">
        <f t="shared" si="19"/>
        <v>1350.3085530280596</v>
      </c>
      <c r="W61" s="7">
        <f t="shared" si="14"/>
        <v>345.94589012719285</v>
      </c>
      <c r="X61" s="7">
        <f t="shared" si="4"/>
        <v>1696.2544431552524</v>
      </c>
      <c r="Y61" s="7">
        <f t="shared" si="5"/>
        <v>4135104.2700000014</v>
      </c>
      <c r="Z61" s="7">
        <f t="shared" si="6"/>
        <v>7045.8434177420795</v>
      </c>
      <c r="AA61" s="17">
        <v>33597</v>
      </c>
      <c r="AC61" s="20">
        <v>1</v>
      </c>
    </row>
    <row r="62" spans="1:29" s="20" customFormat="1" x14ac:dyDescent="0.25">
      <c r="A62" s="5">
        <f t="shared" si="15"/>
        <v>43948</v>
      </c>
      <c r="B62" s="20">
        <f t="shared" si="16"/>
        <v>50</v>
      </c>
      <c r="C62" s="19">
        <f t="shared" si="20"/>
        <v>3.8131553860819826E-4</v>
      </c>
      <c r="D62" s="19">
        <f t="shared" si="17"/>
        <v>1.6396568160152527E-2</v>
      </c>
      <c r="G62" s="20">
        <f t="shared" si="18"/>
        <v>0.71723121451576588</v>
      </c>
      <c r="H62" s="20">
        <f>IF(Datos!C54="","",Datos!C54)</f>
        <v>5399</v>
      </c>
      <c r="I62" s="7">
        <f t="shared" si="7"/>
        <v>5491.3814972763948</v>
      </c>
      <c r="J62" s="20">
        <f t="shared" si="21"/>
        <v>-92.381497276394839</v>
      </c>
      <c r="K62" s="16">
        <f t="shared" si="1"/>
        <v>1.7110853357361518E-2</v>
      </c>
      <c r="L62" s="7">
        <f t="shared" si="8"/>
        <v>3108303.3672766895</v>
      </c>
      <c r="M62" s="7">
        <f t="shared" si="9"/>
        <v>1018937.7026450511</v>
      </c>
      <c r="N62" s="20">
        <f>IF(Datos!D54="","",Datos!D54)</f>
        <v>167</v>
      </c>
      <c r="O62" s="7">
        <f t="shared" si="10"/>
        <v>194.26974358818453</v>
      </c>
      <c r="P62" s="20">
        <f t="shared" si="22"/>
        <v>-27.269743588184525</v>
      </c>
      <c r="Q62" s="16">
        <f t="shared" si="24"/>
        <v>0.16329187777356002</v>
      </c>
      <c r="R62" s="20">
        <f>IF(Datos!E54="","",Datos!E54)</f>
        <v>455</v>
      </c>
      <c r="S62" s="7">
        <f t="shared" si="12"/>
        <v>530.65658046495764</v>
      </c>
      <c r="T62" s="10">
        <f t="shared" si="23"/>
        <v>-75.656580464957642</v>
      </c>
      <c r="U62" s="16">
        <f t="shared" si="25"/>
        <v>0.16627819882408273</v>
      </c>
      <c r="V62" s="7">
        <f t="shared" si="19"/>
        <v>1316.8203787880673</v>
      </c>
      <c r="W62" s="7">
        <f t="shared" si="14"/>
        <v>330.07187814294537</v>
      </c>
      <c r="X62" s="7">
        <f t="shared" si="4"/>
        <v>1646.8922569310125</v>
      </c>
      <c r="Y62" s="7">
        <f t="shared" si="5"/>
        <v>4135104.2700000009</v>
      </c>
      <c r="Z62" s="7">
        <f t="shared" si="6"/>
        <v>7138.2737542074074</v>
      </c>
      <c r="AA62" s="18">
        <v>39187</v>
      </c>
      <c r="AC62" s="20">
        <v>1</v>
      </c>
    </row>
    <row r="63" spans="1:29" s="20" customFormat="1" x14ac:dyDescent="0.25">
      <c r="A63" s="5">
        <f t="shared" si="15"/>
        <v>43949</v>
      </c>
      <c r="B63" s="20">
        <f t="shared" si="16"/>
        <v>51</v>
      </c>
      <c r="C63" s="19">
        <f t="shared" si="20"/>
        <v>1.6669753658084831E-3</v>
      </c>
      <c r="D63" s="19">
        <f t="shared" si="17"/>
        <v>5.371365067605112E-3</v>
      </c>
      <c r="G63" s="20">
        <f t="shared" si="18"/>
        <v>0.69743314660242062</v>
      </c>
      <c r="H63" s="20">
        <f>IF(Datos!C55="","",Datos!C55)</f>
        <v>5540</v>
      </c>
      <c r="I63" s="7">
        <f t="shared" si="7"/>
        <v>5627.5712976415889</v>
      </c>
      <c r="J63" s="20">
        <f t="shared" si="21"/>
        <v>-87.571297641588899</v>
      </c>
      <c r="K63" s="16">
        <f t="shared" si="1"/>
        <v>1.5807093437109909E-2</v>
      </c>
      <c r="L63" s="7">
        <f t="shared" si="8"/>
        <v>3136429.5801745127</v>
      </c>
      <c r="M63" s="7">
        <f t="shared" si="9"/>
        <v>990685.29695199314</v>
      </c>
      <c r="N63" s="20">
        <f>IF(Datos!D55="","",Datos!D55)</f>
        <v>176</v>
      </c>
      <c r="O63" s="7">
        <f t="shared" si="10"/>
        <v>205.45550440025374</v>
      </c>
      <c r="P63" s="20">
        <f t="shared" si="22"/>
        <v>-29.455504400253744</v>
      </c>
      <c r="Q63" s="16">
        <f t="shared" si="24"/>
        <v>0.16736082045598719</v>
      </c>
      <c r="R63" s="20">
        <f>IF(Datos!E55="","",Datos!E55)</f>
        <v>484</v>
      </c>
      <c r="S63" s="7">
        <f t="shared" si="12"/>
        <v>561.21099142364176</v>
      </c>
      <c r="T63" s="10">
        <f t="shared" si="23"/>
        <v>-77.210991423641758</v>
      </c>
      <c r="U63" s="16">
        <f t="shared" si="25"/>
        <v>0.15952684178438381</v>
      </c>
      <c r="V63" s="7">
        <f t="shared" si="19"/>
        <v>1281.0216952395242</v>
      </c>
      <c r="W63" s="7">
        <f t="shared" si="14"/>
        <v>314.13338479043995</v>
      </c>
      <c r="X63" s="7">
        <f t="shared" si="4"/>
        <v>1595.1550800299642</v>
      </c>
      <c r="Y63" s="7">
        <f t="shared" si="5"/>
        <v>4135104.2700000014</v>
      </c>
      <c r="Z63" s="7">
        <f t="shared" si="6"/>
        <v>7222.7263776715536</v>
      </c>
      <c r="AA63" s="17">
        <v>45654</v>
      </c>
      <c r="AC63" s="20">
        <v>1</v>
      </c>
    </row>
    <row r="64" spans="1:29" s="20" customFormat="1" x14ac:dyDescent="0.25">
      <c r="A64" s="5">
        <f t="shared" si="15"/>
        <v>43950</v>
      </c>
      <c r="B64" s="20">
        <f t="shared" si="16"/>
        <v>52</v>
      </c>
      <c r="C64" s="19">
        <f t="shared" si="20"/>
        <v>3.6101083032490973E-4</v>
      </c>
      <c r="D64" s="19">
        <f t="shared" si="17"/>
        <v>7.7617328519855597E-3</v>
      </c>
      <c r="G64" s="20">
        <f t="shared" si="18"/>
        <v>0.678181573996542</v>
      </c>
      <c r="H64" s="20">
        <f>IF(Datos!C56="","",Datos!C56)</f>
        <v>5673</v>
      </c>
      <c r="I64" s="7">
        <f t="shared" si="7"/>
        <v>5757.8887640316898</v>
      </c>
      <c r="J64" s="20">
        <f t="shared" si="21"/>
        <v>-84.888764031689789</v>
      </c>
      <c r="K64" s="16">
        <f t="shared" si="1"/>
        <v>1.4963646048244277E-2</v>
      </c>
      <c r="L64" s="7">
        <f t="shared" si="8"/>
        <v>3163775.9287338825</v>
      </c>
      <c r="M64" s="7">
        <f t="shared" si="9"/>
        <v>963219.59010168933</v>
      </c>
      <c r="N64" s="20">
        <f>IF(Datos!D56="","",Datos!D56)</f>
        <v>178</v>
      </c>
      <c r="O64" s="7">
        <f t="shared" si="10"/>
        <v>216.91867928976123</v>
      </c>
      <c r="P64" s="20">
        <f t="shared" si="22"/>
        <v>-38.918679289761229</v>
      </c>
      <c r="Q64" s="16">
        <f t="shared" si="24"/>
        <v>0.21864426567281589</v>
      </c>
      <c r="R64" s="20">
        <f>IF(Datos!E56="","",Datos!E56)</f>
        <v>527</v>
      </c>
      <c r="S64" s="7">
        <f t="shared" si="12"/>
        <v>592.52317146662699</v>
      </c>
      <c r="T64" s="10">
        <f t="shared" si="23"/>
        <v>-65.523171466626991</v>
      </c>
      <c r="U64" s="16">
        <f t="shared" si="25"/>
        <v>0.12433239367481402</v>
      </c>
      <c r="V64" s="7">
        <f t="shared" si="19"/>
        <v>1243.1969343763324</v>
      </c>
      <c r="W64" s="7">
        <f t="shared" si="14"/>
        <v>298.22361526531233</v>
      </c>
      <c r="X64" s="7">
        <f t="shared" si="4"/>
        <v>1541.4205496416448</v>
      </c>
      <c r="Y64" s="7">
        <f t="shared" si="5"/>
        <v>4135104.2700000014</v>
      </c>
      <c r="Z64" s="7">
        <f t="shared" si="6"/>
        <v>7299.3093136733351</v>
      </c>
      <c r="AA64" s="18">
        <v>53117</v>
      </c>
      <c r="AC64" s="20">
        <v>1</v>
      </c>
    </row>
    <row r="65" spans="1:29" s="20" customFormat="1" x14ac:dyDescent="0.25">
      <c r="A65" s="5">
        <f t="shared" si="15"/>
        <v>43951</v>
      </c>
      <c r="B65" s="20">
        <f t="shared" si="16"/>
        <v>53</v>
      </c>
      <c r="C65" s="19">
        <f t="shared" si="20"/>
        <v>1.7627357659086903E-3</v>
      </c>
      <c r="D65" s="19">
        <f t="shared" si="17"/>
        <v>8.6374052529525833E-3</v>
      </c>
      <c r="G65" s="20">
        <f t="shared" si="18"/>
        <v>0.65946141153313353</v>
      </c>
      <c r="H65" s="20">
        <f>IF(Datos!C57="","",Datos!C57)</f>
        <v>5768</v>
      </c>
      <c r="I65" s="7">
        <f t="shared" si="7"/>
        <v>5882.1047668337878</v>
      </c>
      <c r="J65" s="20">
        <f t="shared" si="21"/>
        <v>-114.10476683378783</v>
      </c>
      <c r="K65" s="16">
        <f t="shared" si="1"/>
        <v>1.9782379825552678E-2</v>
      </c>
      <c r="L65" s="7">
        <f t="shared" si="8"/>
        <v>3190364.1285700714</v>
      </c>
      <c r="M65" s="7">
        <f t="shared" si="9"/>
        <v>936518.76764549781</v>
      </c>
      <c r="N65" s="20">
        <f>IF(Datos!D57="","",Datos!D57)</f>
        <v>188</v>
      </c>
      <c r="O65" s="7">
        <f t="shared" si="10"/>
        <v>228.64730650841349</v>
      </c>
      <c r="P65" s="20">
        <f t="shared" si="22"/>
        <v>-40.647306508413493</v>
      </c>
      <c r="Q65" s="16">
        <f t="shared" si="24"/>
        <v>0.2162090771724122</v>
      </c>
      <c r="R65" s="20">
        <f>IF(Datos!E57="","",Datos!E57)</f>
        <v>576</v>
      </c>
      <c r="S65" s="7">
        <f t="shared" si="12"/>
        <v>624.56044653809499</v>
      </c>
      <c r="T65" s="10">
        <f t="shared" si="23"/>
        <v>-48.560446538094993</v>
      </c>
      <c r="U65" s="16">
        <f t="shared" si="25"/>
        <v>8.4306330795303808E-2</v>
      </c>
      <c r="V65" s="7">
        <f t="shared" si="19"/>
        <v>1203.6322302990291</v>
      </c>
      <c r="W65" s="7">
        <f t="shared" si="14"/>
        <v>282.4290342528339</v>
      </c>
      <c r="X65" s="7">
        <f t="shared" si="4"/>
        <v>1486.0612645518629</v>
      </c>
      <c r="Y65" s="7">
        <f t="shared" si="5"/>
        <v>4135104.2700000014</v>
      </c>
      <c r="Z65" s="7">
        <f t="shared" si="6"/>
        <v>7368.166031385651</v>
      </c>
      <c r="AA65" s="17">
        <v>61702</v>
      </c>
      <c r="AC65" s="20">
        <v>1</v>
      </c>
    </row>
    <row r="66" spans="1:29" s="20" customFormat="1" x14ac:dyDescent="0.25">
      <c r="A66" s="5">
        <f t="shared" si="15"/>
        <v>43952</v>
      </c>
      <c r="B66" s="20">
        <f t="shared" si="16"/>
        <v>54</v>
      </c>
      <c r="C66" s="19">
        <f t="shared" si="20"/>
        <v>6.9348127600554787E-4</v>
      </c>
      <c r="D66" s="19">
        <f t="shared" si="17"/>
        <v>7.9750346740638002E-3</v>
      </c>
      <c r="G66" s="20">
        <f t="shared" si="18"/>
        <v>0.64125799045004783</v>
      </c>
      <c r="H66" s="20">
        <f>IF(Datos!C58="","",Datos!C58)</f>
        <v>5906</v>
      </c>
      <c r="I66" s="7">
        <f t="shared" si="7"/>
        <v>6000.0305807576842</v>
      </c>
      <c r="J66" s="20">
        <f t="shared" si="21"/>
        <v>-94.03058075768422</v>
      </c>
      <c r="K66" s="16">
        <f t="shared" si="1"/>
        <v>1.5921195522804642E-2</v>
      </c>
      <c r="L66" s="7">
        <f t="shared" si="8"/>
        <v>3216215.2931439471</v>
      </c>
      <c r="M66" s="7">
        <f t="shared" si="9"/>
        <v>910561.58725021058</v>
      </c>
      <c r="N66" s="20">
        <f>IF(Datos!D58="","",Datos!D58)</f>
        <v>192</v>
      </c>
      <c r="O66" s="7">
        <f t="shared" si="10"/>
        <v>240.62895757854369</v>
      </c>
      <c r="P66" s="20">
        <f t="shared" si="22"/>
        <v>-48.628957578543691</v>
      </c>
      <c r="Q66" s="16">
        <f t="shared" si="24"/>
        <v>0.25327582072158172</v>
      </c>
      <c r="R66" s="20">
        <f>IF(Datos!E58="","",Datos!E58)</f>
        <v>622</v>
      </c>
      <c r="S66" s="7">
        <f t="shared" si="12"/>
        <v>657.28886768986047</v>
      </c>
      <c r="T66" s="10">
        <f t="shared" si="23"/>
        <v>-35.288867689860467</v>
      </c>
      <c r="U66" s="16">
        <f t="shared" si="25"/>
        <v>5.6734513970836765E-2</v>
      </c>
      <c r="V66" s="7">
        <f t="shared" si="19"/>
        <v>1162.6122867130787</v>
      </c>
      <c r="W66" s="7">
        <f t="shared" si="14"/>
        <v>266.82891310443682</v>
      </c>
      <c r="X66" s="7">
        <f t="shared" si="4"/>
        <v>1429.4411998175156</v>
      </c>
      <c r="Y66" s="7">
        <f t="shared" si="5"/>
        <v>4135104.2700000009</v>
      </c>
      <c r="Z66" s="7">
        <f t="shared" si="6"/>
        <v>7429.4717805751998</v>
      </c>
      <c r="AA66" s="18">
        <v>71544</v>
      </c>
      <c r="AC66" s="20">
        <v>1</v>
      </c>
    </row>
    <row r="67" spans="1:29" s="20" customFormat="1" x14ac:dyDescent="0.25">
      <c r="A67" s="5">
        <f t="shared" si="15"/>
        <v>43953</v>
      </c>
      <c r="B67" s="20">
        <f t="shared" si="16"/>
        <v>55</v>
      </c>
      <c r="C67" s="19">
        <f t="shared" si="20"/>
        <v>8.4659668134100914E-4</v>
      </c>
      <c r="D67" s="19">
        <f t="shared" si="17"/>
        <v>3.2170673890958346E-3</v>
      </c>
      <c r="G67" s="20">
        <f t="shared" si="18"/>
        <v>0.62355704689382419</v>
      </c>
      <c r="H67" s="20">
        <f>IF(Datos!C59="","",Datos!C59)</f>
        <v>6252</v>
      </c>
      <c r="I67" s="7">
        <f t="shared" si="7"/>
        <v>6111.5173844450119</v>
      </c>
      <c r="J67" s="20">
        <f t="shared" si="21"/>
        <v>140.48261555498812</v>
      </c>
      <c r="K67" s="16">
        <f t="shared" si="1"/>
        <v>2.2470028079812559E-2</v>
      </c>
      <c r="L67" s="7">
        <f t="shared" si="8"/>
        <v>3241349.9495543409</v>
      </c>
      <c r="M67" s="7">
        <f t="shared" si="9"/>
        <v>885327.3663156007</v>
      </c>
      <c r="N67" s="20">
        <f>IF(Datos!D59="","",Datos!D59)</f>
        <v>197</v>
      </c>
      <c r="O67" s="7">
        <f t="shared" si="10"/>
        <v>252.85081959536836</v>
      </c>
      <c r="P67" s="20">
        <f t="shared" si="22"/>
        <v>-55.850819595368364</v>
      </c>
      <c r="Q67" s="16">
        <f t="shared" si="24"/>
        <v>0.28350669845364651</v>
      </c>
      <c r="R67" s="20">
        <f>IF(Datos!E59="","",Datos!E59)</f>
        <v>641</v>
      </c>
      <c r="S67" s="7">
        <f t="shared" si="12"/>
        <v>690.67343589370296</v>
      </c>
      <c r="T67" s="10">
        <f t="shared" si="23"/>
        <v>-49.673435893702958</v>
      </c>
      <c r="U67" s="16">
        <f t="shared" si="25"/>
        <v>7.749365974056624E-2</v>
      </c>
      <c r="V67" s="7">
        <f t="shared" si="19"/>
        <v>1120.4174727046609</v>
      </c>
      <c r="W67" s="7">
        <f t="shared" si="14"/>
        <v>251.49501742119148</v>
      </c>
      <c r="X67" s="7">
        <f t="shared" si="4"/>
        <v>1371.9124901258524</v>
      </c>
      <c r="Y67" s="7">
        <f t="shared" si="5"/>
        <v>4135104.2700000019</v>
      </c>
      <c r="Z67" s="7">
        <f t="shared" si="6"/>
        <v>7483.4298745708638</v>
      </c>
      <c r="AA67" s="17">
        <v>82782</v>
      </c>
      <c r="AC67" s="20">
        <v>1</v>
      </c>
    </row>
    <row r="68" spans="1:29" s="20" customFormat="1" x14ac:dyDescent="0.25">
      <c r="A68" s="5">
        <f t="shared" si="15"/>
        <v>43954</v>
      </c>
      <c r="B68" s="20">
        <f t="shared" si="16"/>
        <v>56</v>
      </c>
      <c r="C68" s="19">
        <f t="shared" si="20"/>
        <v>4.7984644913627637E-4</v>
      </c>
      <c r="D68" s="19">
        <f t="shared" si="17"/>
        <v>0</v>
      </c>
      <c r="G68" s="20">
        <f t="shared" si="18"/>
        <v>0.60634471074280538</v>
      </c>
      <c r="H68" s="20">
        <f>IF(Datos!C60="","",Datos!C60)</f>
        <v>6356</v>
      </c>
      <c r="I68" s="7">
        <f t="shared" si="7"/>
        <v>6216.4553714604199</v>
      </c>
      <c r="J68" s="20">
        <f t="shared" si="21"/>
        <v>139.54462853958012</v>
      </c>
      <c r="K68" s="16">
        <f t="shared" si="1"/>
        <v>2.1954787372495298E-2</v>
      </c>
      <c r="L68" s="7">
        <f t="shared" si="8"/>
        <v>3265788.0539886174</v>
      </c>
      <c r="M68" s="7">
        <f t="shared" si="9"/>
        <v>860795.96993560577</v>
      </c>
      <c r="N68" s="20">
        <f>IF(Datos!D60="","",Datos!D60)</f>
        <v>200</v>
      </c>
      <c r="O68" s="7">
        <f t="shared" si="10"/>
        <v>265.2997765099646</v>
      </c>
      <c r="P68" s="20">
        <f t="shared" si="22"/>
        <v>-65.299776509964602</v>
      </c>
      <c r="Q68" s="16">
        <f t="shared" si="24"/>
        <v>0.32649888254982301</v>
      </c>
      <c r="R68" s="20">
        <f>IF(Datos!E60="","",Datos!E60)</f>
        <v>641</v>
      </c>
      <c r="S68" s="7">
        <f t="shared" si="12"/>
        <v>724.67832406949094</v>
      </c>
      <c r="T68" s="10">
        <f t="shared" si="23"/>
        <v>-83.678324069490941</v>
      </c>
      <c r="U68" s="16">
        <f t="shared" si="25"/>
        <v>0.13054340728469727</v>
      </c>
      <c r="V68" s="7">
        <f t="shared" si="19"/>
        <v>1077.3211764091179</v>
      </c>
      <c r="W68" s="7">
        <f t="shared" si="14"/>
        <v>236.49142732928493</v>
      </c>
      <c r="X68" s="7">
        <f t="shared" si="4"/>
        <v>1313.8126037384029</v>
      </c>
      <c r="Y68" s="7">
        <f t="shared" si="5"/>
        <v>4135104.2700000014</v>
      </c>
      <c r="Z68" s="7">
        <f t="shared" si="6"/>
        <v>7530.2679751988226</v>
      </c>
      <c r="AA68" s="18">
        <v>95552</v>
      </c>
      <c r="AC68" s="20">
        <v>1</v>
      </c>
    </row>
    <row r="69" spans="1:29" s="20" customFormat="1" x14ac:dyDescent="0.25">
      <c r="A69" s="5">
        <f t="shared" si="15"/>
        <v>43955</v>
      </c>
      <c r="B69" s="20">
        <f t="shared" si="16"/>
        <v>57</v>
      </c>
      <c r="C69" s="19">
        <f t="shared" si="20"/>
        <v>4.7199496538703588E-4</v>
      </c>
      <c r="D69" s="19">
        <f t="shared" si="17"/>
        <v>1.3373190685966017E-2</v>
      </c>
      <c r="G69" s="20">
        <f t="shared" si="18"/>
        <v>0.5896074947387745</v>
      </c>
      <c r="H69" s="20">
        <f>IF(Datos!C61="","",Datos!C61)</f>
        <v>6458</v>
      </c>
      <c r="I69" s="7">
        <f t="shared" si="7"/>
        <v>6314.7725104654046</v>
      </c>
      <c r="J69" s="20">
        <f t="shared" si="21"/>
        <v>143.22748953459541</v>
      </c>
      <c r="K69" s="16">
        <f t="shared" si="1"/>
        <v>2.2178304356549303E-2</v>
      </c>
      <c r="L69" s="7">
        <f t="shared" si="8"/>
        <v>3289549.006840934</v>
      </c>
      <c r="M69" s="7">
        <f t="shared" si="9"/>
        <v>836947.7991461138</v>
      </c>
      <c r="N69" s="20">
        <f>IF(Datos!D61="","",Datos!D61)</f>
        <v>203</v>
      </c>
      <c r="O69" s="7">
        <f t="shared" si="10"/>
        <v>277.96248860136586</v>
      </c>
      <c r="P69" s="20">
        <f t="shared" si="22"/>
        <v>-74.962488601365862</v>
      </c>
      <c r="Q69" s="16">
        <f t="shared" si="24"/>
        <v>0.36927334286387126</v>
      </c>
      <c r="R69" s="20">
        <f>IF(Datos!E61="","",Datos!E61)</f>
        <v>726</v>
      </c>
      <c r="S69" s="7">
        <f t="shared" si="12"/>
        <v>759.26709416680194</v>
      </c>
      <c r="T69" s="10">
        <f t="shared" si="23"/>
        <v>-33.26709416680194</v>
      </c>
      <c r="U69" s="16">
        <f t="shared" si="25"/>
        <v>4.5822443755925535E-2</v>
      </c>
      <c r="V69" s="7">
        <f t="shared" si="19"/>
        <v>1033.5874388634879</v>
      </c>
      <c r="W69" s="7">
        <f t="shared" si="14"/>
        <v>221.8744808564314</v>
      </c>
      <c r="X69" s="7">
        <f t="shared" si="4"/>
        <v>1255.4619197199193</v>
      </c>
      <c r="Y69" s="7">
        <f t="shared" si="5"/>
        <v>4135104.2700000014</v>
      </c>
      <c r="Z69" s="7">
        <f t="shared" si="6"/>
        <v>7570.2344301853236</v>
      </c>
      <c r="AA69" s="17">
        <v>109983</v>
      </c>
      <c r="AC69" s="20">
        <v>1</v>
      </c>
    </row>
    <row r="70" spans="1:29" s="20" customFormat="1" x14ac:dyDescent="0.25">
      <c r="A70" s="5">
        <f t="shared" si="15"/>
        <v>43956</v>
      </c>
      <c r="B70" s="20">
        <f t="shared" si="16"/>
        <v>58</v>
      </c>
      <c r="C70" s="19">
        <f t="shared" si="20"/>
        <v>1.0839269123567668E-3</v>
      </c>
      <c r="D70" s="19">
        <f t="shared" si="17"/>
        <v>1.5020130071229482E-2</v>
      </c>
      <c r="G70" s="20">
        <f t="shared" si="18"/>
        <v>0.57333228391859758</v>
      </c>
      <c r="H70" s="20">
        <f>IF(Datos!C62="","",Datos!C62)</f>
        <v>6490</v>
      </c>
      <c r="I70" s="7">
        <f t="shared" si="7"/>
        <v>6406.4329951000927</v>
      </c>
      <c r="J70" s="20">
        <f t="shared" si="21"/>
        <v>83.567004899907261</v>
      </c>
      <c r="K70" s="16">
        <f t="shared" si="1"/>
        <v>1.2876271941434092E-2</v>
      </c>
      <c r="L70" s="7">
        <f t="shared" si="8"/>
        <v>3312651.667506096</v>
      </c>
      <c r="M70" s="7">
        <f t="shared" si="9"/>
        <v>813763.77940947667</v>
      </c>
      <c r="N70" s="20">
        <f>IF(Datos!D62="","",Datos!D62)</f>
        <v>210</v>
      </c>
      <c r="O70" s="7">
        <f t="shared" si="10"/>
        <v>290.82546942317356</v>
      </c>
      <c r="P70" s="20">
        <f t="shared" si="22"/>
        <v>-80.825469423173558</v>
      </c>
      <c r="Q70" s="16">
        <f t="shared" si="24"/>
        <v>0.38488318772939789</v>
      </c>
      <c r="R70" s="20">
        <f>IF(Datos!E62="","",Datos!E62)</f>
        <v>823</v>
      </c>
      <c r="S70" s="7">
        <f t="shared" si="12"/>
        <v>794.4029073480674</v>
      </c>
      <c r="T70" s="10">
        <f t="shared" si="23"/>
        <v>28.597092651932599</v>
      </c>
      <c r="U70" s="16">
        <f t="shared" si="25"/>
        <v>3.4747378677925392E-2</v>
      </c>
      <c r="V70" s="7">
        <f t="shared" si="19"/>
        <v>989.46888319252457</v>
      </c>
      <c r="W70" s="7">
        <f t="shared" si="14"/>
        <v>207.69282936505874</v>
      </c>
      <c r="X70" s="7">
        <f t="shared" si="4"/>
        <v>1197.1617125575833</v>
      </c>
      <c r="Y70" s="7">
        <f t="shared" si="5"/>
        <v>4135104.2700000014</v>
      </c>
      <c r="Z70" s="7">
        <f t="shared" si="6"/>
        <v>7603.5947076576758</v>
      </c>
      <c r="AA70" s="18">
        <v>126187</v>
      </c>
      <c r="AC70" s="20">
        <v>1</v>
      </c>
    </row>
    <row r="71" spans="1:29" s="20" customFormat="1" x14ac:dyDescent="0.25">
      <c r="A71" s="5">
        <f t="shared" si="15"/>
        <v>43957</v>
      </c>
      <c r="B71" s="20">
        <f t="shared" si="16"/>
        <v>59</v>
      </c>
      <c r="C71" s="11"/>
      <c r="D71" s="19"/>
      <c r="G71" s="20">
        <f t="shared" si="18"/>
        <v>0.55750632533758793</v>
      </c>
      <c r="H71" s="20">
        <f>IF(Datos!C63="","",Datos!C63)</f>
        <v>6654</v>
      </c>
      <c r="I71" s="7">
        <f t="shared" si="7"/>
        <v>6491.4354258372532</v>
      </c>
      <c r="J71" s="20">
        <f t="shared" si="21"/>
        <v>162.56457416274679</v>
      </c>
      <c r="K71" s="16">
        <f t="shared" si="1"/>
        <v>2.4431105224338261E-2</v>
      </c>
      <c r="L71" s="7">
        <f t="shared" si="8"/>
        <v>3335114.3688555434</v>
      </c>
      <c r="M71" s="7">
        <f t="shared" si="9"/>
        <v>791225.34929304966</v>
      </c>
      <c r="N71" s="20">
        <f>IF(Datos!D63="","",Datos!D63)</f>
        <v>218</v>
      </c>
      <c r="O71" s="7">
        <f t="shared" si="10"/>
        <v>303.87515959262907</v>
      </c>
      <c r="P71" s="20">
        <f t="shared" si="22"/>
        <v>-85.875159592629075</v>
      </c>
      <c r="Q71" s="16">
        <f t="shared" si="24"/>
        <v>0.39392275042490399</v>
      </c>
      <c r="R71" s="20">
        <f>IF(Datos!E63="","",Datos!E63)</f>
        <v>859</v>
      </c>
      <c r="S71" s="7">
        <f t="shared" si="12"/>
        <v>830.04872554675694</v>
      </c>
      <c r="T71" s="10">
        <f t="shared" si="23"/>
        <v>28.951274453243059</v>
      </c>
      <c r="U71" s="16">
        <f t="shared" si="25"/>
        <v>3.3703462692948848E-2</v>
      </c>
      <c r="V71" s="7">
        <f t="shared" si="19"/>
        <v>945.20494747491557</v>
      </c>
      <c r="W71" s="7">
        <f t="shared" si="14"/>
        <v>193.98759295676712</v>
      </c>
      <c r="X71" s="7">
        <f t="shared" si="4"/>
        <v>1139.1925404316826</v>
      </c>
      <c r="Y71" s="7">
        <f t="shared" si="5"/>
        <v>4135104.2700000014</v>
      </c>
      <c r="Z71" s="7">
        <f t="shared" si="6"/>
        <v>7630.6279662689358</v>
      </c>
      <c r="AA71" s="17">
        <v>144244</v>
      </c>
      <c r="AC71" s="20">
        <v>1</v>
      </c>
    </row>
    <row r="72" spans="1:29" s="20" customFormat="1" x14ac:dyDescent="0.25">
      <c r="A72" s="5">
        <f t="shared" si="15"/>
        <v>43958</v>
      </c>
      <c r="B72" s="20">
        <f t="shared" si="16"/>
        <v>60</v>
      </c>
      <c r="C72" s="11"/>
      <c r="D72" s="11"/>
      <c r="G72" s="20">
        <f t="shared" si="18"/>
        <v>0.54211721807654256</v>
      </c>
      <c r="H72" s="20" t="str">
        <f>IF(Datos!C64="","",Datos!C64)</f>
        <v/>
      </c>
      <c r="I72" s="7">
        <f t="shared" si="7"/>
        <v>6569.81076687936</v>
      </c>
      <c r="J72" s="20" t="str">
        <f t="shared" si="21"/>
        <v/>
      </c>
      <c r="K72" s="16" t="str">
        <f t="shared" si="1"/>
        <v/>
      </c>
      <c r="L72" s="7">
        <f t="shared" si="8"/>
        <v>3356954.9314008309</v>
      </c>
      <c r="M72" s="7">
        <f t="shared" si="9"/>
        <v>769314.44930609013</v>
      </c>
      <c r="N72" s="20" t="str">
        <f>IF(Datos!D64="","",Datos!D64)</f>
        <v/>
      </c>
      <c r="O72" s="7">
        <f t="shared" si="10"/>
        <v>317.09799687618369</v>
      </c>
      <c r="P72" s="20" t="str">
        <f t="shared" si="22"/>
        <v/>
      </c>
      <c r="Q72" s="16" t="str">
        <f t="shared" si="24"/>
        <v/>
      </c>
      <c r="R72" s="20" t="str">
        <f>IF(Datos!E64="","",Datos!E64)</f>
        <v/>
      </c>
      <c r="S72" s="7">
        <f t="shared" si="12"/>
        <v>866.16750290927769</v>
      </c>
      <c r="T72" s="10" t="str">
        <f t="shared" si="23"/>
        <v/>
      </c>
      <c r="U72" s="16" t="str">
        <f t="shared" si="25"/>
        <v/>
      </c>
      <c r="V72" s="7">
        <f t="shared" si="19"/>
        <v>901.02042330449353</v>
      </c>
      <c r="W72" s="7">
        <f t="shared" si="14"/>
        <v>180.7926031111117</v>
      </c>
      <c r="X72" s="7">
        <f t="shared" si="4"/>
        <v>1081.8130264156052</v>
      </c>
      <c r="Y72" s="7">
        <f t="shared" si="5"/>
        <v>4135104.2700000019</v>
      </c>
      <c r="Z72" s="7">
        <f t="shared" si="6"/>
        <v>7651.6237932949653</v>
      </c>
      <c r="AA72" s="18">
        <v>164194</v>
      </c>
      <c r="AC72" s="20">
        <v>1</v>
      </c>
    </row>
    <row r="73" spans="1:29" s="20" customFormat="1" x14ac:dyDescent="0.25">
      <c r="A73" s="5">
        <f t="shared" si="15"/>
        <v>43959</v>
      </c>
      <c r="B73" s="20">
        <f t="shared" si="16"/>
        <v>61</v>
      </c>
      <c r="C73" s="11"/>
      <c r="D73" s="11"/>
      <c r="G73" s="20">
        <f t="shared" si="18"/>
        <v>0.52715290352461741</v>
      </c>
      <c r="H73" s="20" t="str">
        <f>IF(Datos!C65="","",Datos!C65)</f>
        <v/>
      </c>
      <c r="I73" s="7">
        <f t="shared" si="7"/>
        <v>6641.620121114408</v>
      </c>
      <c r="J73" s="20" t="str">
        <f t="shared" si="21"/>
        <v/>
      </c>
      <c r="K73" s="16" t="str">
        <f t="shared" si="1"/>
        <v/>
      </c>
      <c r="L73" s="7">
        <f t="shared" si="8"/>
        <v>3378190.6771489615</v>
      </c>
      <c r="M73" s="7">
        <f t="shared" si="9"/>
        <v>748013.51086610905</v>
      </c>
      <c r="N73" s="20" t="str">
        <f>IF(Datos!D65="","",Datos!D65)</f>
        <v/>
      </c>
      <c r="O73" s="7">
        <f t="shared" si="10"/>
        <v>330.48048211333543</v>
      </c>
      <c r="P73" s="20" t="str">
        <f t="shared" si="22"/>
        <v/>
      </c>
      <c r="Q73" s="16" t="str">
        <f t="shared" si="24"/>
        <v/>
      </c>
      <c r="R73" s="20" t="str">
        <f>IF(Datos!E65="","",Datos!E65)</f>
        <v/>
      </c>
      <c r="S73" s="7">
        <f t="shared" si="12"/>
        <v>902.7223658689137</v>
      </c>
      <c r="T73" s="10" t="str">
        <f t="shared" si="23"/>
        <v/>
      </c>
      <c r="U73" s="16" t="str">
        <f t="shared" si="25"/>
        <v/>
      </c>
      <c r="V73" s="7">
        <f t="shared" si="19"/>
        <v>857.12429630436748</v>
      </c>
      <c r="W73" s="7">
        <f t="shared" si="14"/>
        <v>168.13471952992541</v>
      </c>
      <c r="X73" s="7">
        <f t="shared" si="4"/>
        <v>1025.2590158342928</v>
      </c>
      <c r="Y73" s="7">
        <f t="shared" si="5"/>
        <v>4135104.2700000014</v>
      </c>
      <c r="Z73" s="7">
        <f t="shared" si="6"/>
        <v>7666.8791369487008</v>
      </c>
      <c r="AA73" s="17">
        <v>186014</v>
      </c>
      <c r="AC73" s="20">
        <v>1</v>
      </c>
    </row>
    <row r="74" spans="1:29" s="20" customFormat="1" x14ac:dyDescent="0.25">
      <c r="A74" s="5">
        <f t="shared" si="15"/>
        <v>43960</v>
      </c>
      <c r="B74" s="20">
        <f t="shared" si="16"/>
        <v>62</v>
      </c>
      <c r="C74" s="11"/>
      <c r="D74" s="11"/>
      <c r="G74" s="20">
        <f t="shared" si="18"/>
        <v>0.51260165593043161</v>
      </c>
      <c r="H74" s="20" t="str">
        <f>IF(Datos!C66="","",Datos!C66)</f>
        <v/>
      </c>
      <c r="I74" s="7">
        <f t="shared" si="7"/>
        <v>6706.9523653135711</v>
      </c>
      <c r="J74" s="20" t="str">
        <f t="shared" si="21"/>
        <v/>
      </c>
      <c r="K74" s="16" t="str">
        <f t="shared" si="1"/>
        <v/>
      </c>
      <c r="L74" s="7">
        <f t="shared" si="8"/>
        <v>3398838.4431531578</v>
      </c>
      <c r="M74" s="7">
        <f t="shared" si="9"/>
        <v>727305.44537214586</v>
      </c>
      <c r="N74" s="20" t="str">
        <f>IF(Datos!D66="","",Datos!D66)</f>
        <v/>
      </c>
      <c r="O74" s="7">
        <f t="shared" si="10"/>
        <v>344.00924060812565</v>
      </c>
      <c r="P74" s="20" t="str">
        <f t="shared" si="22"/>
        <v/>
      </c>
      <c r="Q74" s="16" t="str">
        <f t="shared" si="24"/>
        <v/>
      </c>
      <c r="R74" s="20" t="str">
        <f>IF(Datos!E66="","",Datos!E66)</f>
        <v/>
      </c>
      <c r="S74" s="7">
        <f t="shared" si="12"/>
        <v>939.67678083947146</v>
      </c>
      <c r="T74" s="10" t="str">
        <f t="shared" si="23"/>
        <v/>
      </c>
      <c r="U74" s="16" t="str">
        <f t="shared" si="25"/>
        <v/>
      </c>
      <c r="V74" s="7">
        <f t="shared" si="19"/>
        <v>813.70887974725417</v>
      </c>
      <c r="W74" s="7">
        <f t="shared" si="14"/>
        <v>156.03420818950508</v>
      </c>
      <c r="X74" s="7">
        <f t="shared" si="4"/>
        <v>969.74308793675925</v>
      </c>
      <c r="Y74" s="7">
        <f t="shared" si="5"/>
        <v>4135104.2700000014</v>
      </c>
      <c r="Z74" s="7">
        <f t="shared" si="6"/>
        <v>7676.6954532503305</v>
      </c>
      <c r="AA74" s="18">
        <v>209601</v>
      </c>
      <c r="AC74" s="20">
        <v>1</v>
      </c>
    </row>
    <row r="75" spans="1:29" s="20" customFormat="1" x14ac:dyDescent="0.25">
      <c r="A75" s="5">
        <f t="shared" si="15"/>
        <v>43961</v>
      </c>
      <c r="B75" s="20">
        <f t="shared" si="16"/>
        <v>63</v>
      </c>
      <c r="C75" s="11"/>
      <c r="D75" s="11"/>
      <c r="G75" s="20">
        <f t="shared" si="18"/>
        <v>0.4984520732139911</v>
      </c>
      <c r="H75" s="20" t="str">
        <f>IF(Datos!C67="","",Datos!C67)</f>
        <v/>
      </c>
      <c r="I75" s="7">
        <f t="shared" si="7"/>
        <v>6765.9216862377907</v>
      </c>
      <c r="J75" s="20" t="str">
        <f t="shared" si="21"/>
        <v/>
      </c>
      <c r="K75" s="16" t="str">
        <f t="shared" si="1"/>
        <v/>
      </c>
      <c r="L75" s="7">
        <f t="shared" si="8"/>
        <v>3418914.5947620152</v>
      </c>
      <c r="M75" s="7">
        <f t="shared" si="9"/>
        <v>707173.63336834405</v>
      </c>
      <c r="N75" s="20" t="str">
        <f>IF(Datos!D67="","",Datos!D67)</f>
        <v/>
      </c>
      <c r="O75" s="7">
        <f t="shared" si="10"/>
        <v>357.67107870361201</v>
      </c>
      <c r="P75" s="20" t="str">
        <f t="shared" si="22"/>
        <v/>
      </c>
      <c r="Q75" s="16" t="str">
        <f t="shared" si="24"/>
        <v/>
      </c>
      <c r="R75" s="20" t="str">
        <f>IF(Datos!E67="","",Datos!E67)</f>
        <v/>
      </c>
      <c r="S75" s="7">
        <f t="shared" si="12"/>
        <v>976.9947087510086</v>
      </c>
      <c r="T75" s="10" t="str">
        <f t="shared" si="23"/>
        <v/>
      </c>
      <c r="U75" s="16" t="str">
        <f t="shared" si="25"/>
        <v/>
      </c>
      <c r="V75" s="7">
        <f>$O$4*W74-$O$5*V74+V74</f>
        <v>770.94922803377051</v>
      </c>
      <c r="W75" s="7">
        <f t="shared" si="14"/>
        <v>144.50516791603141</v>
      </c>
      <c r="X75" s="7">
        <f t="shared" si="4"/>
        <v>915.45439594980189</v>
      </c>
      <c r="Y75" s="7">
        <f t="shared" si="5"/>
        <v>4135104.2700000014</v>
      </c>
      <c r="Z75" s="7">
        <f t="shared" si="6"/>
        <v>7681.3760821875931</v>
      </c>
      <c r="AA75" s="17">
        <v>234757</v>
      </c>
      <c r="AC75" s="20">
        <v>1</v>
      </c>
    </row>
    <row r="76" spans="1:29" s="20" customFormat="1" x14ac:dyDescent="0.25">
      <c r="A76" s="5">
        <f t="shared" si="15"/>
        <v>43962</v>
      </c>
      <c r="B76" s="20">
        <f t="shared" si="16"/>
        <v>64</v>
      </c>
      <c r="C76" s="11"/>
      <c r="D76" s="11"/>
      <c r="G76" s="20">
        <f t="shared" si="18"/>
        <v>0.48469306803223688</v>
      </c>
      <c r="H76" s="20" t="str">
        <f>IF(Datos!C68="","",Datos!C68)</f>
        <v/>
      </c>
      <c r="I76" s="7">
        <f t="shared" si="7"/>
        <v>6818.6650562211507</v>
      </c>
      <c r="J76" s="20" t="str">
        <f t="shared" si="21"/>
        <v/>
      </c>
      <c r="K76" s="16" t="str">
        <f t="shared" si="1"/>
        <v/>
      </c>
      <c r="L76" s="7">
        <f t="shared" si="8"/>
        <v>3438435.0385695342</v>
      </c>
      <c r="M76" s="7">
        <f t="shared" si="9"/>
        <v>687601.91378657287</v>
      </c>
      <c r="N76" s="20" t="str">
        <f>IF(Datos!D68="","",Datos!D68)</f>
        <v/>
      </c>
      <c r="O76" s="7">
        <f t="shared" si="10"/>
        <v>371.45303533747261</v>
      </c>
      <c r="P76" s="20" t="str">
        <f t="shared" si="22"/>
        <v/>
      </c>
      <c r="Q76" s="16" t="str">
        <f t="shared" si="24"/>
        <v/>
      </c>
      <c r="R76" s="20" t="str">
        <f>IF(Datos!E68="","",Datos!E68)</f>
        <v/>
      </c>
      <c r="S76" s="7">
        <f t="shared" si="12"/>
        <v>1014.6407458762958</v>
      </c>
      <c r="T76" s="10" t="str">
        <f t="shared" si="23"/>
        <v/>
      </c>
      <c r="U76" s="16" t="str">
        <f t="shared" si="25"/>
        <v/>
      </c>
      <c r="V76" s="7">
        <f t="shared" si="19"/>
        <v>729.0028131084714</v>
      </c>
      <c r="W76" s="7">
        <f t="shared" si="14"/>
        <v>133.55599335110492</v>
      </c>
      <c r="X76" s="7">
        <f t="shared" si="4"/>
        <v>862.55880645957632</v>
      </c>
      <c r="Y76" s="7">
        <f t="shared" si="5"/>
        <v>4135104.2700000014</v>
      </c>
      <c r="Z76" s="7">
        <f t="shared" si="6"/>
        <v>7681.2238626807266</v>
      </c>
      <c r="AA76" s="18">
        <v>261164</v>
      </c>
      <c r="AC76" s="20">
        <v>1</v>
      </c>
    </row>
    <row r="77" spans="1:29" s="20" customFormat="1" x14ac:dyDescent="0.25">
      <c r="A77" s="5">
        <f t="shared" si="15"/>
        <v>43963</v>
      </c>
      <c r="B77" s="20">
        <f t="shared" si="16"/>
        <v>65</v>
      </c>
      <c r="G77" s="20">
        <f t="shared" si="18"/>
        <v>0.4713138590912142</v>
      </c>
      <c r="H77" s="20" t="str">
        <f>IF(Datos!C69="","",Datos!C69)</f>
        <v/>
      </c>
      <c r="I77" s="7">
        <f t="shared" si="7"/>
        <v>6865.3396842194643</v>
      </c>
      <c r="J77" s="20" t="str">
        <f t="shared" si="21"/>
        <v/>
      </c>
      <c r="K77" s="16" t="str">
        <f t="shared" ref="K77:K140" si="26">IF( OR(J77=0,H77=0,J77="",H77=""),"",ABS(J77/H77))</f>
        <v/>
      </c>
      <c r="L77" s="7">
        <f t="shared" si="8"/>
        <v>3457415.2350682095</v>
      </c>
      <c r="M77" s="7">
        <f t="shared" si="9"/>
        <v>668574.57326163084</v>
      </c>
      <c r="N77" s="20" t="str">
        <f>IF(Datos!D69="","",Datos!D69)</f>
        <v/>
      </c>
      <c r="O77" s="7">
        <f t="shared" si="10"/>
        <v>385.34242845545822</v>
      </c>
      <c r="P77" s="20" t="str">
        <f t="shared" si="22"/>
        <v/>
      </c>
      <c r="Q77" s="16" t="str">
        <f t="shared" si="24"/>
        <v/>
      </c>
      <c r="R77" s="20" t="str">
        <f>IF(Datos!E69="","",Datos!E69)</f>
        <v/>
      </c>
      <c r="S77" s="7">
        <f t="shared" si="12"/>
        <v>1052.5802506112577</v>
      </c>
      <c r="T77" s="10" t="str">
        <f t="shared" si="23"/>
        <v/>
      </c>
      <c r="U77" s="16" t="str">
        <f t="shared" si="25"/>
        <v/>
      </c>
      <c r="V77" s="7">
        <f t="shared" si="19"/>
        <v>688.00944395508748</v>
      </c>
      <c r="W77" s="7">
        <f t="shared" si="14"/>
        <v>123.18986292001379</v>
      </c>
      <c r="X77" s="7">
        <f t="shared" ref="X77:X140" si="27">V77+W77</f>
        <v>811.19930687510123</v>
      </c>
      <c r="Y77" s="7">
        <f t="shared" ref="Y77:Y140" si="28">W77+V77+M77+O77+I77+L77+S77</f>
        <v>4135104.2700000014</v>
      </c>
      <c r="Z77" s="7">
        <f t="shared" ref="Z77:Z140" si="29">X77+I77</f>
        <v>7676.5389910945651</v>
      </c>
      <c r="AA77" s="17">
        <v>288380</v>
      </c>
      <c r="AC77" s="20">
        <v>1</v>
      </c>
    </row>
    <row r="78" spans="1:29" s="20" customFormat="1" x14ac:dyDescent="0.25">
      <c r="A78" s="5">
        <f t="shared" si="15"/>
        <v>43964</v>
      </c>
      <c r="B78" s="20">
        <f t="shared" si="16"/>
        <v>66</v>
      </c>
      <c r="G78" s="20">
        <f t="shared" ref="G78:G141" si="30">$O$3*(($O$5)^(-1))*(1-$O$2)^(B78)</f>
        <v>0.45830396269805668</v>
      </c>
      <c r="H78" s="20" t="str">
        <f>IF(Datos!C70="","",Datos!C70)</f>
        <v/>
      </c>
      <c r="I78" s="7">
        <f t="shared" ref="I78:I141" si="31">$O$5*V77-$O$8*I77-$O$7*I77+I77</f>
        <v>6906.1204753556476</v>
      </c>
      <c r="J78" s="20" t="str">
        <f t="shared" si="21"/>
        <v/>
      </c>
      <c r="K78" s="16" t="str">
        <f t="shared" si="26"/>
        <v/>
      </c>
      <c r="L78" s="7">
        <f t="shared" ref="L78:L141" si="32">$O$2*M77+L77</f>
        <v>3475870.2110071834</v>
      </c>
      <c r="M78" s="7">
        <f t="shared" ref="M78:M141" si="33">-($O$3/$E$2)*M77*V77-$O$2*M77+M77</f>
        <v>650076.33551675291</v>
      </c>
      <c r="N78" s="20" t="str">
        <f>IF(Datos!D70="","",Datos!D70)</f>
        <v/>
      </c>
      <c r="O78" s="7">
        <f t="shared" ref="O78:O141" si="34">$O$7*I77+O77</f>
        <v>399.32689623271494</v>
      </c>
      <c r="P78" s="20" t="str">
        <f t="shared" si="22"/>
        <v/>
      </c>
      <c r="Q78" s="16" t="str">
        <f t="shared" si="24"/>
        <v/>
      </c>
      <c r="R78" s="20" t="str">
        <f>IF(Datos!E70="","",Datos!E70)</f>
        <v/>
      </c>
      <c r="S78" s="7">
        <f t="shared" ref="S78:S141" si="35">$O$8*I77+S77</f>
        <v>1090.7794560728785</v>
      </c>
      <c r="T78" s="10" t="str">
        <f t="shared" si="23"/>
        <v/>
      </c>
      <c r="U78" s="16" t="str">
        <f t="shared" si="25"/>
        <v/>
      </c>
      <c r="V78" s="7">
        <f t="shared" si="19"/>
        <v>648.09140709223209</v>
      </c>
      <c r="W78" s="7">
        <f t="shared" ref="W78:W141" si="36">($O$3/$E$2)*M77*V77-$O$4*W77+W77</f>
        <v>113.40524131174882</v>
      </c>
      <c r="X78" s="7">
        <f t="shared" si="27"/>
        <v>761.49664840398088</v>
      </c>
      <c r="Y78" s="7">
        <f t="shared" si="28"/>
        <v>4135104.2700000014</v>
      </c>
      <c r="Z78" s="7">
        <f t="shared" si="29"/>
        <v>7667.6171237596282</v>
      </c>
      <c r="AA78" s="18">
        <v>315829</v>
      </c>
      <c r="AC78" s="20">
        <v>1</v>
      </c>
    </row>
    <row r="79" spans="1:29" s="20" customFormat="1" x14ac:dyDescent="0.25">
      <c r="A79" s="5">
        <f t="shared" ref="A79:A142" si="37">A78+1</f>
        <v>43965</v>
      </c>
      <c r="B79" s="20">
        <f t="shared" ref="B79:B142" si="38">IF(A78="","",B78+1)</f>
        <v>67</v>
      </c>
      <c r="G79" s="20">
        <f t="shared" si="30"/>
        <v>0.44565318454616415</v>
      </c>
      <c r="H79" s="20" t="str">
        <f>IF(Datos!C71="","",Datos!C71)</f>
        <v/>
      </c>
      <c r="I79" s="7">
        <f t="shared" si="31"/>
        <v>6941.1975287590831</v>
      </c>
      <c r="J79" s="20" t="str">
        <f t="shared" si="21"/>
        <v/>
      </c>
      <c r="K79" s="16" t="str">
        <f t="shared" si="26"/>
        <v/>
      </c>
      <c r="L79" s="7">
        <f t="shared" si="32"/>
        <v>3493814.5714574023</v>
      </c>
      <c r="M79" s="7">
        <f t="shared" si="33"/>
        <v>632092.350820716</v>
      </c>
      <c r="N79" s="20" t="str">
        <f>IF(Datos!D71="","",Datos!D71)</f>
        <v/>
      </c>
      <c r="O79" s="7">
        <f t="shared" si="34"/>
        <v>413.39443312028618</v>
      </c>
      <c r="P79" s="20" t="str">
        <f t="shared" si="22"/>
        <v/>
      </c>
      <c r="Q79" s="16" t="str">
        <f t="shared" si="24"/>
        <v/>
      </c>
      <c r="R79" s="20" t="str">
        <f>IF(Datos!E71="","",Datos!E71)</f>
        <v/>
      </c>
      <c r="S79" s="7">
        <f t="shared" si="35"/>
        <v>1129.20556856185</v>
      </c>
      <c r="T79" s="10" t="str">
        <f t="shared" si="23"/>
        <v/>
      </c>
      <c r="U79" s="16" t="str">
        <f t="shared" si="25"/>
        <v/>
      </c>
      <c r="V79" s="7">
        <f t="shared" ref="V79:V142" si="39">$O$4*W78-$O$5*V78+V78</f>
        <v>609.35380445665339</v>
      </c>
      <c r="W79" s="7">
        <f t="shared" si="36"/>
        <v>104.19638698521067</v>
      </c>
      <c r="X79" s="7">
        <f t="shared" si="27"/>
        <v>713.55019144186406</v>
      </c>
      <c r="Y79" s="7">
        <f t="shared" si="28"/>
        <v>4135104.2700000014</v>
      </c>
      <c r="Z79" s="7">
        <f t="shared" si="29"/>
        <v>7654.7477202009468</v>
      </c>
      <c r="AA79" s="17">
        <v>342810</v>
      </c>
      <c r="AC79" s="20">
        <v>1</v>
      </c>
    </row>
    <row r="80" spans="1:29" s="20" customFormat="1" x14ac:dyDescent="0.25">
      <c r="A80" s="5">
        <f t="shared" si="37"/>
        <v>43966</v>
      </c>
      <c r="B80" s="20">
        <f t="shared" si="38"/>
        <v>68</v>
      </c>
      <c r="G80" s="20">
        <f t="shared" si="30"/>
        <v>0.4333516117271391</v>
      </c>
      <c r="H80" s="20" t="str">
        <f>IF(Datos!C72="","",Datos!C72)</f>
        <v/>
      </c>
      <c r="I80" s="7">
        <f t="shared" si="31"/>
        <v>6970.7737000790794</v>
      </c>
      <c r="J80" s="20" t="str">
        <f t="shared" si="21"/>
        <v/>
      </c>
      <c r="K80" s="16" t="str">
        <f t="shared" si="26"/>
        <v/>
      </c>
      <c r="L80" s="7">
        <f t="shared" si="32"/>
        <v>3511262.511585752</v>
      </c>
      <c r="M80" s="7">
        <f t="shared" si="33"/>
        <v>614608.18552081368</v>
      </c>
      <c r="N80" s="20" t="str">
        <f>IF(Datos!D72="","",Datos!D72)</f>
        <v/>
      </c>
      <c r="O80" s="7">
        <f t="shared" si="34"/>
        <v>427.53342079479648</v>
      </c>
      <c r="P80" s="20" t="str">
        <f t="shared" si="22"/>
        <v/>
      </c>
      <c r="Q80" s="16" t="str">
        <f t="shared" si="24"/>
        <v/>
      </c>
      <c r="R80" s="20" t="str">
        <f>IF(Datos!E72="","",Datos!E72)</f>
        <v/>
      </c>
      <c r="S80" s="7">
        <f t="shared" si="35"/>
        <v>1167.8268521030311</v>
      </c>
      <c r="T80" s="10" t="str">
        <f t="shared" si="23"/>
        <v/>
      </c>
      <c r="U80" s="16" t="str">
        <f t="shared" si="25"/>
        <v/>
      </c>
      <c r="V80" s="7">
        <f t="shared" si="39"/>
        <v>571.88506416716029</v>
      </c>
      <c r="W80" s="7">
        <f t="shared" si="36"/>
        <v>95.553856291764276</v>
      </c>
      <c r="X80" s="7">
        <f t="shared" si="27"/>
        <v>667.4389204589246</v>
      </c>
      <c r="Y80" s="7">
        <f t="shared" si="28"/>
        <v>4135104.2700000019</v>
      </c>
      <c r="Z80" s="7">
        <f t="shared" si="29"/>
        <v>7638.2126205380036</v>
      </c>
      <c r="AA80" s="18">
        <v>368518</v>
      </c>
      <c r="AC80" s="20">
        <v>1</v>
      </c>
    </row>
    <row r="81" spans="1:29" s="20" customFormat="1" x14ac:dyDescent="0.25">
      <c r="A81" s="5">
        <f t="shared" si="37"/>
        <v>43967</v>
      </c>
      <c r="B81" s="20">
        <f t="shared" si="38"/>
        <v>69</v>
      </c>
      <c r="G81" s="20">
        <f t="shared" si="30"/>
        <v>0.42138960496321998</v>
      </c>
      <c r="H81" s="20" t="str">
        <f>IF(Datos!C73="","",Datos!C73)</f>
        <v/>
      </c>
      <c r="I81" s="7">
        <f t="shared" si="31"/>
        <v>6995.0622515406358</v>
      </c>
      <c r="J81" s="20" t="str">
        <f t="shared" si="21"/>
        <v/>
      </c>
      <c r="K81" s="16" t="str">
        <f t="shared" si="26"/>
        <v/>
      </c>
      <c r="L81" s="7">
        <f t="shared" si="32"/>
        <v>3528227.8281402667</v>
      </c>
      <c r="M81" s="7">
        <f t="shared" si="33"/>
        <v>597609.81165836006</v>
      </c>
      <c r="N81" s="20" t="str">
        <f>IF(Datos!D73="","",Datos!D73)</f>
        <v/>
      </c>
      <c r="O81" s="7">
        <f t="shared" si="34"/>
        <v>441.73265414305689</v>
      </c>
      <c r="P81" s="20" t="str">
        <f t="shared" si="22"/>
        <v/>
      </c>
      <c r="Q81" s="16" t="str">
        <f t="shared" si="24"/>
        <v/>
      </c>
      <c r="R81" s="20" t="str">
        <f>IF(Datos!E73="","",Datos!E73)</f>
        <v/>
      </c>
      <c r="S81" s="7">
        <f t="shared" si="35"/>
        <v>1206.6126994235715</v>
      </c>
      <c r="T81" s="10" t="str">
        <f t="shared" si="23"/>
        <v/>
      </c>
      <c r="U81" s="16" t="str">
        <f t="shared" si="25"/>
        <v/>
      </c>
      <c r="V81" s="7">
        <f t="shared" si="39"/>
        <v>535.75759935240308</v>
      </c>
      <c r="W81" s="7">
        <f t="shared" si="36"/>
        <v>87.464996915155496</v>
      </c>
      <c r="X81" s="7">
        <f t="shared" si="27"/>
        <v>623.22259626755863</v>
      </c>
      <c r="Y81" s="7">
        <f t="shared" si="28"/>
        <v>4135104.2700000014</v>
      </c>
      <c r="Z81" s="7">
        <f t="shared" si="29"/>
        <v>7618.2848478081942</v>
      </c>
      <c r="AA81" s="17">
        <v>392078</v>
      </c>
      <c r="AC81" s="20">
        <v>1</v>
      </c>
    </row>
    <row r="82" spans="1:29" s="20" customFormat="1" x14ac:dyDescent="0.25">
      <c r="A82" s="5">
        <f t="shared" si="37"/>
        <v>43968</v>
      </c>
      <c r="B82" s="20">
        <f t="shared" si="38"/>
        <v>70</v>
      </c>
      <c r="G82" s="20">
        <f t="shared" si="30"/>
        <v>0.4097577910541278</v>
      </c>
      <c r="H82" s="20" t="str">
        <f>IF(Datos!C74="","",Datos!C74)</f>
        <v/>
      </c>
      <c r="I82" s="7">
        <f t="shared" si="31"/>
        <v>7014.2846088836241</v>
      </c>
      <c r="J82" s="20" t="str">
        <f t="shared" si="21"/>
        <v/>
      </c>
      <c r="K82" s="16" t="str">
        <f t="shared" si="26"/>
        <v/>
      </c>
      <c r="L82" s="7">
        <f t="shared" si="32"/>
        <v>3544723.930648691</v>
      </c>
      <c r="M82" s="7">
        <f t="shared" si="33"/>
        <v>581083.59667523066</v>
      </c>
      <c r="N82" s="20" t="str">
        <f>IF(Datos!D74="","",Datos!D74)</f>
        <v/>
      </c>
      <c r="O82" s="7">
        <f t="shared" si="34"/>
        <v>455.98136245991225</v>
      </c>
      <c r="P82" s="20" t="str">
        <f t="shared" si="22"/>
        <v/>
      </c>
      <c r="Q82" s="16" t="str">
        <f t="shared" si="24"/>
        <v/>
      </c>
      <c r="R82" s="20" t="str">
        <f>IF(Datos!E74="","",Datos!E74)</f>
        <v/>
      </c>
      <c r="S82" s="7">
        <f t="shared" si="35"/>
        <v>1245.5336898557889</v>
      </c>
      <c r="T82" s="10" t="str">
        <f t="shared" si="23"/>
        <v/>
      </c>
      <c r="U82" s="16" t="str">
        <f t="shared" si="25"/>
        <v/>
      </c>
      <c r="V82" s="7">
        <f t="shared" si="39"/>
        <v>501.02859043596527</v>
      </c>
      <c r="W82" s="7">
        <f t="shared" si="36"/>
        <v>79.914424444798101</v>
      </c>
      <c r="X82" s="7">
        <f t="shared" si="27"/>
        <v>580.94301488076337</v>
      </c>
      <c r="Y82" s="7">
        <f t="shared" si="28"/>
        <v>4135104.2700000014</v>
      </c>
      <c r="Z82" s="7">
        <f t="shared" si="29"/>
        <v>7595.2276237643873</v>
      </c>
      <c r="AA82" s="18">
        <v>412602</v>
      </c>
      <c r="AC82" s="20">
        <v>1</v>
      </c>
    </row>
    <row r="83" spans="1:29" s="20" customFormat="1" x14ac:dyDescent="0.25">
      <c r="A83" s="5">
        <f t="shared" si="37"/>
        <v>43969</v>
      </c>
      <c r="B83" s="20">
        <f t="shared" si="38"/>
        <v>71</v>
      </c>
      <c r="G83" s="20">
        <f t="shared" si="30"/>
        <v>0.39844705553240489</v>
      </c>
      <c r="H83" s="20" t="str">
        <f>IF(Datos!C75="","",Datos!C75)</f>
        <v/>
      </c>
      <c r="I83" s="7">
        <f t="shared" si="31"/>
        <v>7028.6682410546209</v>
      </c>
      <c r="J83" s="20" t="str">
        <f t="shared" si="21"/>
        <v/>
      </c>
      <c r="K83" s="16" t="str">
        <f t="shared" si="26"/>
        <v/>
      </c>
      <c r="L83" s="7">
        <f t="shared" si="32"/>
        <v>3560763.8523329059</v>
      </c>
      <c r="M83" s="7">
        <f t="shared" si="33"/>
        <v>565016.29322127963</v>
      </c>
      <c r="N83" s="20" t="str">
        <f>IF(Datos!D75="","",Datos!D75)</f>
        <v/>
      </c>
      <c r="O83" s="7">
        <f t="shared" si="34"/>
        <v>470.26922607704853</v>
      </c>
      <c r="P83" s="20" t="str">
        <f t="shared" si="22"/>
        <v/>
      </c>
      <c r="Q83" s="16" t="str">
        <f t="shared" si="24"/>
        <v/>
      </c>
      <c r="R83" s="20" t="str">
        <f>IF(Datos!E75="","",Datos!E75)</f>
        <v/>
      </c>
      <c r="S83" s="7">
        <f t="shared" si="35"/>
        <v>1284.5616347595076</v>
      </c>
      <c r="T83" s="10" t="str">
        <f t="shared" si="23"/>
        <v/>
      </c>
      <c r="U83" s="16" t="str">
        <f t="shared" si="25"/>
        <v/>
      </c>
      <c r="V83" s="7">
        <f t="shared" si="39"/>
        <v>467.74086693421287</v>
      </c>
      <c r="W83" s="7">
        <f t="shared" si="36"/>
        <v>72.884476990948883</v>
      </c>
      <c r="X83" s="7">
        <f t="shared" si="27"/>
        <v>540.62534392516181</v>
      </c>
      <c r="Y83" s="7">
        <f t="shared" si="28"/>
        <v>4135104.2700000019</v>
      </c>
      <c r="Z83" s="7">
        <f t="shared" si="29"/>
        <v>7569.2935849797832</v>
      </c>
      <c r="AA83" s="17">
        <v>429244</v>
      </c>
      <c r="AC83" s="20">
        <v>1</v>
      </c>
    </row>
    <row r="84" spans="1:29" s="20" customFormat="1" x14ac:dyDescent="0.25">
      <c r="A84" s="5">
        <f t="shared" si="37"/>
        <v>43970</v>
      </c>
      <c r="B84" s="20">
        <f t="shared" si="38"/>
        <v>72</v>
      </c>
      <c r="G84" s="20">
        <f t="shared" si="30"/>
        <v>0.38744853552149205</v>
      </c>
      <c r="H84" s="20" t="str">
        <f>IF(Datos!C76="","",Datos!C76)</f>
        <v/>
      </c>
      <c r="I84" s="7">
        <f t="shared" si="31"/>
        <v>7038.4446751646065</v>
      </c>
      <c r="J84" s="20" t="str">
        <f t="shared" si="21"/>
        <v/>
      </c>
      <c r="K84" s="16" t="str">
        <f t="shared" si="26"/>
        <v/>
      </c>
      <c r="L84" s="7">
        <f t="shared" si="32"/>
        <v>3576360.260742004</v>
      </c>
      <c r="M84" s="7">
        <f t="shared" si="33"/>
        <v>549395.0290733499</v>
      </c>
      <c r="N84" s="20" t="str">
        <f>IF(Datos!D76="","",Datos!D76)</f>
        <v/>
      </c>
      <c r="O84" s="7">
        <f t="shared" si="34"/>
        <v>484.58638867280308</v>
      </c>
      <c r="P84" s="20" t="str">
        <f t="shared" si="22"/>
        <v/>
      </c>
      <c r="Q84" s="16" t="str">
        <f t="shared" si="24"/>
        <v/>
      </c>
      <c r="R84" s="20" t="str">
        <f>IF(Datos!E76="","",Datos!E76)</f>
        <v/>
      </c>
      <c r="S84" s="7">
        <f t="shared" si="35"/>
        <v>1323.6696111468609</v>
      </c>
      <c r="T84" s="10" t="str">
        <f t="shared" si="23"/>
        <v/>
      </c>
      <c r="U84" s="16" t="str">
        <f t="shared" si="25"/>
        <v/>
      </c>
      <c r="V84" s="7">
        <f t="shared" si="39"/>
        <v>435.92386586532706</v>
      </c>
      <c r="W84" s="7">
        <f t="shared" si="36"/>
        <v>66.355643798197946</v>
      </c>
      <c r="X84" s="7">
        <f t="shared" si="27"/>
        <v>502.279509663525</v>
      </c>
      <c r="Y84" s="7">
        <f t="shared" si="28"/>
        <v>4135104.2700000014</v>
      </c>
      <c r="Z84" s="7">
        <f t="shared" si="29"/>
        <v>7540.7241848281319</v>
      </c>
      <c r="AA84" s="18">
        <v>441276</v>
      </c>
      <c r="AC84" s="20">
        <v>1</v>
      </c>
    </row>
    <row r="85" spans="1:29" s="20" customFormat="1" x14ac:dyDescent="0.25">
      <c r="A85" s="5">
        <f t="shared" si="37"/>
        <v>43971</v>
      </c>
      <c r="B85" s="20">
        <f t="shared" si="38"/>
        <v>73</v>
      </c>
      <c r="G85" s="20">
        <f t="shared" si="30"/>
        <v>0.37675361279094766</v>
      </c>
      <c r="H85" s="20" t="str">
        <f>IF(Datos!C77="","",Datos!C77)</f>
        <v/>
      </c>
      <c r="I85" s="7">
        <f t="shared" si="31"/>
        <v>7043.8476560361369</v>
      </c>
      <c r="J85" s="20" t="str">
        <f t="shared" si="21"/>
        <v/>
      </c>
      <c r="K85" s="16" t="str">
        <f t="shared" si="26"/>
        <v/>
      </c>
      <c r="L85" s="7">
        <f t="shared" si="32"/>
        <v>3591525.4681070959</v>
      </c>
      <c r="M85" s="7">
        <f t="shared" si="33"/>
        <v>534207.29717704817</v>
      </c>
      <c r="N85" s="20" t="str">
        <f>IF(Datos!D77="","",Datos!D77)</f>
        <v/>
      </c>
      <c r="O85" s="7">
        <f t="shared" si="34"/>
        <v>498.92346553851019</v>
      </c>
      <c r="P85" s="20" t="str">
        <f t="shared" si="22"/>
        <v/>
      </c>
      <c r="Q85" s="16" t="str">
        <f t="shared" si="24"/>
        <v/>
      </c>
      <c r="R85" s="20" t="str">
        <f>IF(Datos!E77="","",Datos!E77)</f>
        <v/>
      </c>
      <c r="S85" s="7">
        <f t="shared" si="35"/>
        <v>1362.8319842621879</v>
      </c>
      <c r="T85" s="10" t="str">
        <f t="shared" si="23"/>
        <v/>
      </c>
      <c r="U85" s="16" t="str">
        <f t="shared" si="25"/>
        <v/>
      </c>
      <c r="V85" s="7">
        <f t="shared" si="39"/>
        <v>405.5946452212379</v>
      </c>
      <c r="W85" s="7">
        <f t="shared" si="36"/>
        <v>60.306964799330331</v>
      </c>
      <c r="X85" s="7">
        <f t="shared" si="27"/>
        <v>465.90161002056823</v>
      </c>
      <c r="Y85" s="7">
        <f t="shared" si="28"/>
        <v>4135104.2700000014</v>
      </c>
      <c r="Z85" s="7">
        <f t="shared" si="29"/>
        <v>7509.749266056705</v>
      </c>
      <c r="AA85" s="17">
        <v>448143</v>
      </c>
      <c r="AC85" s="20">
        <v>1</v>
      </c>
    </row>
    <row r="86" spans="1:29" s="20" customFormat="1" x14ac:dyDescent="0.25">
      <c r="A86" s="5">
        <f t="shared" si="37"/>
        <v>43972</v>
      </c>
      <c r="B86" s="20">
        <f t="shared" si="38"/>
        <v>74</v>
      </c>
      <c r="G86" s="20">
        <f t="shared" si="30"/>
        <v>0.36635390700336662</v>
      </c>
      <c r="H86" s="20" t="str">
        <f>IF(Datos!C78="","",Datos!C78)</f>
        <v/>
      </c>
      <c r="I86" s="7">
        <f t="shared" si="31"/>
        <v>7045.1114566811166</v>
      </c>
      <c r="J86" s="20" t="str">
        <f t="shared" si="21"/>
        <v/>
      </c>
      <c r="K86" s="16" t="str">
        <f t="shared" si="26"/>
        <v/>
      </c>
      <c r="L86" s="7">
        <f t="shared" si="32"/>
        <v>3606271.4414212331</v>
      </c>
      <c r="M86" s="7">
        <f t="shared" si="33"/>
        <v>519440.94582255912</v>
      </c>
      <c r="N86" s="20" t="str">
        <f>IF(Datos!D78="","",Datos!D78)</f>
        <v/>
      </c>
      <c r="O86" s="7">
        <f t="shared" si="34"/>
        <v>513.27154809590547</v>
      </c>
      <c r="P86" s="20" t="str">
        <f t="shared" si="22"/>
        <v/>
      </c>
      <c r="Q86" s="16" t="str">
        <f t="shared" si="24"/>
        <v/>
      </c>
      <c r="R86" s="20" t="str">
        <f>IF(Datos!E78="","",Datos!E78)</f>
        <v/>
      </c>
      <c r="S86" s="7">
        <f t="shared" si="35"/>
        <v>1402.0244199215274</v>
      </c>
      <c r="T86" s="10" t="str">
        <f t="shared" si="23"/>
        <v/>
      </c>
      <c r="U86" s="16" t="str">
        <f t="shared" si="25"/>
        <v/>
      </c>
      <c r="V86" s="7">
        <f t="shared" si="39"/>
        <v>376.75893254902769</v>
      </c>
      <c r="W86" s="7">
        <f t="shared" si="36"/>
        <v>54.716398961537706</v>
      </c>
      <c r="X86" s="7">
        <f t="shared" si="27"/>
        <v>431.47533151056541</v>
      </c>
      <c r="Y86" s="7">
        <f t="shared" si="28"/>
        <v>4135104.2700000014</v>
      </c>
      <c r="Z86" s="7">
        <f t="shared" si="29"/>
        <v>7476.586788191682</v>
      </c>
      <c r="AA86" s="18">
        <v>449521</v>
      </c>
      <c r="AC86" s="20">
        <v>1</v>
      </c>
    </row>
    <row r="87" spans="1:29" s="20" customFormat="1" x14ac:dyDescent="0.25">
      <c r="A87" s="5">
        <f t="shared" si="37"/>
        <v>43973</v>
      </c>
      <c r="B87" s="20">
        <f t="shared" si="38"/>
        <v>75</v>
      </c>
      <c r="G87" s="20">
        <f t="shared" si="30"/>
        <v>0.35624126914770821</v>
      </c>
      <c r="H87" s="20" t="str">
        <f>IF(Datos!C79="","",Datos!C79)</f>
        <v/>
      </c>
      <c r="I87" s="7">
        <f t="shared" si="31"/>
        <v>7042.4693433059547</v>
      </c>
      <c r="J87" s="20" t="str">
        <f t="shared" si="21"/>
        <v/>
      </c>
      <c r="K87" s="16" t="str">
        <f t="shared" si="26"/>
        <v/>
      </c>
      <c r="L87" s="7">
        <f t="shared" si="32"/>
        <v>3620609.8122481504</v>
      </c>
      <c r="M87" s="7">
        <f t="shared" si="33"/>
        <v>505084.16896555928</v>
      </c>
      <c r="N87" s="20" t="str">
        <f>IF(Datos!D79="","",Datos!D79)</f>
        <v/>
      </c>
      <c r="O87" s="7">
        <f t="shared" si="34"/>
        <v>527.62220497302997</v>
      </c>
      <c r="P87" s="20" t="str">
        <f t="shared" si="22"/>
        <v/>
      </c>
      <c r="Q87" s="16" t="str">
        <f t="shared" si="24"/>
        <v/>
      </c>
      <c r="R87" s="20" t="str">
        <f>IF(Datos!E79="","",Datos!E79)</f>
        <v/>
      </c>
      <c r="S87" s="7">
        <f t="shared" si="35"/>
        <v>1441.2238874514983</v>
      </c>
      <c r="T87" s="10" t="str">
        <f t="shared" si="23"/>
        <v/>
      </c>
      <c r="U87" s="16" t="str">
        <f t="shared" si="25"/>
        <v/>
      </c>
      <c r="V87" s="7">
        <f t="shared" si="39"/>
        <v>349.41219045954523</v>
      </c>
      <c r="W87" s="7">
        <f t="shared" si="36"/>
        <v>49.561160101701986</v>
      </c>
      <c r="X87" s="7">
        <f t="shared" si="27"/>
        <v>398.97335056124723</v>
      </c>
      <c r="Y87" s="7">
        <f t="shared" si="28"/>
        <v>4135104.2700000014</v>
      </c>
      <c r="Z87" s="7">
        <f t="shared" si="29"/>
        <v>7441.4426938672023</v>
      </c>
      <c r="AA87" s="17">
        <v>445343</v>
      </c>
      <c r="AC87" s="20">
        <v>1</v>
      </c>
    </row>
    <row r="88" spans="1:29" s="20" customFormat="1" x14ac:dyDescent="0.25">
      <c r="A88" s="5">
        <f t="shared" si="37"/>
        <v>43974</v>
      </c>
      <c r="B88" s="20">
        <f t="shared" si="38"/>
        <v>76</v>
      </c>
      <c r="G88" s="20">
        <f t="shared" si="30"/>
        <v>0.34640777515388599</v>
      </c>
      <c r="H88" s="20" t="str">
        <f>IF(Datos!C80="","",Datos!C80)</f>
        <v/>
      </c>
      <c r="I88" s="7">
        <f t="shared" si="31"/>
        <v>7036.1521959567717</v>
      </c>
      <c r="J88" s="20" t="str">
        <f t="shared" si="21"/>
        <v/>
      </c>
      <c r="K88" s="16" t="str">
        <f t="shared" si="26"/>
        <v/>
      </c>
      <c r="L88" s="7">
        <f t="shared" si="32"/>
        <v>3634551.8862638315</v>
      </c>
      <c r="M88" s="7">
        <f t="shared" si="33"/>
        <v>491125.49670382321</v>
      </c>
      <c r="N88" s="20" t="str">
        <f>IF(Datos!D80="","",Datos!D80)</f>
        <v/>
      </c>
      <c r="O88" s="7">
        <f t="shared" si="34"/>
        <v>541.96747995340081</v>
      </c>
      <c r="P88" s="20" t="str">
        <f t="shared" si="22"/>
        <v/>
      </c>
      <c r="Q88" s="16" t="str">
        <f t="shared" si="24"/>
        <v/>
      </c>
      <c r="R88" s="20" t="str">
        <f>IF(Datos!E80="","",Datos!E80)</f>
        <v/>
      </c>
      <c r="S88" s="7">
        <f t="shared" si="35"/>
        <v>1480.4086540873673</v>
      </c>
      <c r="T88" s="10" t="str">
        <f t="shared" si="23"/>
        <v/>
      </c>
      <c r="U88" s="16" t="str">
        <f t="shared" si="25"/>
        <v/>
      </c>
      <c r="V88" s="7">
        <f t="shared" si="39"/>
        <v>323.54068276796266</v>
      </c>
      <c r="W88" s="7">
        <f t="shared" si="36"/>
        <v>44.818019581162773</v>
      </c>
      <c r="X88" s="7">
        <f t="shared" si="27"/>
        <v>368.35870234912545</v>
      </c>
      <c r="Y88" s="7">
        <f t="shared" si="28"/>
        <v>4135104.2700000014</v>
      </c>
      <c r="Z88" s="7">
        <f t="shared" si="29"/>
        <v>7404.5108983058972</v>
      </c>
      <c r="AA88" s="18">
        <v>435807</v>
      </c>
      <c r="AC88" s="20">
        <v>1</v>
      </c>
    </row>
    <row r="89" spans="1:29" s="20" customFormat="1" x14ac:dyDescent="0.25">
      <c r="A89" s="5">
        <f t="shared" si="37"/>
        <v>43975</v>
      </c>
      <c r="B89" s="20">
        <f t="shared" si="38"/>
        <v>77</v>
      </c>
      <c r="G89" s="20">
        <f t="shared" si="30"/>
        <v>0.33684571968361798</v>
      </c>
      <c r="H89" s="20" t="str">
        <f>IF(Datos!C81="","",Datos!C81)</f>
        <v/>
      </c>
      <c r="I89" s="7">
        <f t="shared" si="31"/>
        <v>7026.3872837070094</v>
      </c>
      <c r="J89" s="20" t="str">
        <f t="shared" si="21"/>
        <v/>
      </c>
      <c r="K89" s="16" t="str">
        <f t="shared" si="26"/>
        <v/>
      </c>
      <c r="L89" s="7">
        <f t="shared" si="32"/>
        <v>3648108.6525351969</v>
      </c>
      <c r="M89" s="7">
        <f t="shared" si="33"/>
        <v>477553.78591943654</v>
      </c>
      <c r="N89" s="20" t="str">
        <f>IF(Datos!D81="","",Datos!D81)</f>
        <v/>
      </c>
      <c r="O89" s="7">
        <f t="shared" si="34"/>
        <v>556.29988711548265</v>
      </c>
      <c r="P89" s="20" t="str">
        <f t="shared" si="22"/>
        <v/>
      </c>
      <c r="Q89" s="16" t="str">
        <f t="shared" si="24"/>
        <v/>
      </c>
      <c r="R89" s="20" t="str">
        <f>IF(Datos!E81="","",Datos!E81)</f>
        <v/>
      </c>
      <c r="S89" s="7">
        <f t="shared" si="35"/>
        <v>1519.5582716962947</v>
      </c>
      <c r="T89" s="10" t="str">
        <f t="shared" si="23"/>
        <v/>
      </c>
      <c r="U89" s="16" t="str">
        <f t="shared" si="25"/>
        <v/>
      </c>
      <c r="V89" s="7">
        <f t="shared" si="39"/>
        <v>299.12252691895753</v>
      </c>
      <c r="W89" s="7">
        <f t="shared" si="36"/>
        <v>40.463575930316779</v>
      </c>
      <c r="X89" s="7">
        <f t="shared" si="27"/>
        <v>339.58610284927431</v>
      </c>
      <c r="Y89" s="7">
        <f t="shared" si="28"/>
        <v>4135104.2700000014</v>
      </c>
      <c r="Z89" s="7">
        <f t="shared" si="29"/>
        <v>7365.9733865562839</v>
      </c>
      <c r="AA89" s="17">
        <v>421356</v>
      </c>
      <c r="AC89" s="20">
        <v>1</v>
      </c>
    </row>
    <row r="90" spans="1:29" s="20" customFormat="1" x14ac:dyDescent="0.25">
      <c r="A90" s="5">
        <f t="shared" si="37"/>
        <v>43976</v>
      </c>
      <c r="B90" s="20">
        <f t="shared" si="38"/>
        <v>78</v>
      </c>
      <c r="G90" s="20">
        <f t="shared" si="30"/>
        <v>0.32754761009267053</v>
      </c>
      <c r="H90" s="20" t="str">
        <f>IF(Datos!C82="","",Datos!C82)</f>
        <v/>
      </c>
      <c r="I90" s="7">
        <f t="shared" si="31"/>
        <v>7013.3971913595306</v>
      </c>
      <c r="J90" s="20" t="str">
        <f t="shared" si="21"/>
        <v/>
      </c>
      <c r="K90" s="16" t="str">
        <f t="shared" si="26"/>
        <v/>
      </c>
      <c r="L90" s="7">
        <f t="shared" si="32"/>
        <v>3661290.7925404827</v>
      </c>
      <c r="M90" s="7">
        <f t="shared" si="33"/>
        <v>464358.21109568706</v>
      </c>
      <c r="N90" s="20" t="str">
        <f>IF(Datos!D82="","",Datos!D82)</f>
        <v/>
      </c>
      <c r="O90" s="7">
        <f t="shared" si="34"/>
        <v>570.61240347725663</v>
      </c>
      <c r="P90" s="20" t="str">
        <f t="shared" si="22"/>
        <v/>
      </c>
      <c r="Q90" s="16" t="str">
        <f t="shared" si="24"/>
        <v/>
      </c>
      <c r="R90" s="20" t="str">
        <f>IF(Datos!E82="","",Datos!E82)</f>
        <v/>
      </c>
      <c r="S90" s="7">
        <f t="shared" si="35"/>
        <v>1558.6535566856433</v>
      </c>
      <c r="T90" s="10" t="str">
        <f t="shared" si="23"/>
        <v/>
      </c>
      <c r="U90" s="16" t="str">
        <f t="shared" si="25"/>
        <v/>
      </c>
      <c r="V90" s="7">
        <f t="shared" si="39"/>
        <v>276.12872030950524</v>
      </c>
      <c r="W90" s="7">
        <f t="shared" si="36"/>
        <v>36.474491999622849</v>
      </c>
      <c r="X90" s="7">
        <f t="shared" si="27"/>
        <v>312.60321230912808</v>
      </c>
      <c r="Y90" s="7">
        <f t="shared" si="28"/>
        <v>4135104.2700000009</v>
      </c>
      <c r="Z90" s="7">
        <f t="shared" si="29"/>
        <v>7326.0004036686587</v>
      </c>
      <c r="AA90" s="18">
        <v>402634</v>
      </c>
      <c r="AC90" s="20">
        <v>1</v>
      </c>
    </row>
    <row r="91" spans="1:29" s="20" customFormat="1" x14ac:dyDescent="0.25">
      <c r="A91" s="5">
        <f t="shared" si="37"/>
        <v>43977</v>
      </c>
      <c r="B91" s="20">
        <f t="shared" si="38"/>
        <v>79</v>
      </c>
      <c r="G91" s="20">
        <f t="shared" si="30"/>
        <v>0.31850616055976533</v>
      </c>
      <c r="H91" s="20" t="str">
        <f>IF(Datos!C83="","",Datos!C83)</f>
        <v/>
      </c>
      <c r="I91" s="7">
        <f t="shared" si="31"/>
        <v>6997.3988929845691</v>
      </c>
      <c r="J91" s="20" t="str">
        <f t="shared" si="21"/>
        <v/>
      </c>
      <c r="K91" s="16" t="str">
        <f t="shared" si="26"/>
        <v/>
      </c>
      <c r="L91" s="7">
        <f t="shared" si="32"/>
        <v>3674108.6889361362</v>
      </c>
      <c r="M91" s="7">
        <f t="shared" si="33"/>
        <v>451528.2553167452</v>
      </c>
      <c r="N91" s="20" t="str">
        <f>IF(Datos!D83="","",Datos!D83)</f>
        <v/>
      </c>
      <c r="O91" s="7">
        <f t="shared" si="34"/>
        <v>584.89845945451759</v>
      </c>
      <c r="P91" s="20" t="str">
        <f t="shared" si="22"/>
        <v/>
      </c>
      <c r="Q91" s="16" t="str">
        <f t="shared" si="24"/>
        <v/>
      </c>
      <c r="R91" s="20" t="str">
        <f>IF(Datos!E83="","",Datos!E83)</f>
        <v/>
      </c>
      <c r="S91" s="7">
        <f t="shared" si="35"/>
        <v>1597.676563939385</v>
      </c>
      <c r="T91" s="10" t="str">
        <f t="shared" si="23"/>
        <v/>
      </c>
      <c r="U91" s="16" t="str">
        <f t="shared" si="25"/>
        <v/>
      </c>
      <c r="V91" s="7">
        <f t="shared" si="39"/>
        <v>254.52413005290126</v>
      </c>
      <c r="W91" s="7">
        <f t="shared" si="36"/>
        <v>32.827700688429218</v>
      </c>
      <c r="X91" s="7">
        <f t="shared" si="27"/>
        <v>287.35183074133045</v>
      </c>
      <c r="Y91" s="7">
        <f t="shared" si="28"/>
        <v>4135104.2700000014</v>
      </c>
      <c r="Z91" s="7">
        <f t="shared" si="29"/>
        <v>7284.7507237258997</v>
      </c>
      <c r="AA91" s="17">
        <v>380430</v>
      </c>
      <c r="AC91" s="20">
        <v>1</v>
      </c>
    </row>
    <row r="92" spans="1:29" s="20" customFormat="1" x14ac:dyDescent="0.25">
      <c r="A92" s="5">
        <f t="shared" si="37"/>
        <v>43978</v>
      </c>
      <c r="B92" s="20">
        <f t="shared" si="38"/>
        <v>80</v>
      </c>
      <c r="G92" s="20">
        <f t="shared" si="30"/>
        <v>0.30971428637754866</v>
      </c>
      <c r="H92" s="20" t="str">
        <f>IF(Datos!C84="","",Datos!C84)</f>
        <v/>
      </c>
      <c r="I92" s="7">
        <f t="shared" si="31"/>
        <v>6978.6029662375631</v>
      </c>
      <c r="J92" s="20" t="str">
        <f t="shared" si="21"/>
        <v/>
      </c>
      <c r="K92" s="16" t="str">
        <f t="shared" si="26"/>
        <v/>
      </c>
      <c r="L92" s="7">
        <f t="shared" si="32"/>
        <v>3686572.4340752689</v>
      </c>
      <c r="M92" s="7">
        <f t="shared" si="33"/>
        <v>439053.70145719912</v>
      </c>
      <c r="N92" s="20" t="str">
        <f>IF(Datos!D84="","",Datos!D84)</f>
        <v/>
      </c>
      <c r="O92" s="7">
        <f t="shared" si="34"/>
        <v>599.15192743199907</v>
      </c>
      <c r="P92" s="20" t="str">
        <f t="shared" si="22"/>
        <v/>
      </c>
      <c r="Q92" s="16" t="str">
        <f t="shared" si="24"/>
        <v/>
      </c>
      <c r="R92" s="20" t="str">
        <f>IF(Datos!E84="","",Datos!E84)</f>
        <v/>
      </c>
      <c r="S92" s="7">
        <f t="shared" si="35"/>
        <v>1636.6105555996135</v>
      </c>
      <c r="T92" s="10" t="str">
        <f t="shared" si="23"/>
        <v/>
      </c>
      <c r="U92" s="16" t="str">
        <f t="shared" si="25"/>
        <v/>
      </c>
      <c r="V92" s="7">
        <f t="shared" si="39"/>
        <v>234.26843759325465</v>
      </c>
      <c r="W92" s="7">
        <f t="shared" si="36"/>
        <v>29.500580670679739</v>
      </c>
      <c r="X92" s="7">
        <f t="shared" si="27"/>
        <v>263.76901826393441</v>
      </c>
      <c r="Y92" s="7">
        <f t="shared" si="28"/>
        <v>4135104.2700000009</v>
      </c>
      <c r="Z92" s="7">
        <f t="shared" si="29"/>
        <v>7242.3719845014975</v>
      </c>
      <c r="AA92" s="18">
        <v>355613</v>
      </c>
      <c r="AC92" s="20">
        <v>1</v>
      </c>
    </row>
    <row r="93" spans="1:29" s="20" customFormat="1" x14ac:dyDescent="0.25">
      <c r="A93" s="5">
        <f t="shared" si="37"/>
        <v>43979</v>
      </c>
      <c r="B93" s="20">
        <f t="shared" si="38"/>
        <v>81</v>
      </c>
      <c r="G93" s="20">
        <f t="shared" si="30"/>
        <v>0.30116509840115008</v>
      </c>
      <c r="H93" s="20" t="str">
        <f>IF(Datos!C85="","",Datos!C85)</f>
        <v/>
      </c>
      <c r="I93" s="7">
        <f t="shared" si="31"/>
        <v>6957.2129402861583</v>
      </c>
      <c r="J93" s="20" t="str">
        <f t="shared" si="21"/>
        <v/>
      </c>
      <c r="K93" s="16" t="str">
        <f t="shared" si="26"/>
        <v/>
      </c>
      <c r="L93" s="7">
        <f t="shared" si="32"/>
        <v>3698691.838282912</v>
      </c>
      <c r="M93" s="7">
        <f t="shared" si="33"/>
        <v>426924.62356741843</v>
      </c>
      <c r="N93" s="20" t="str">
        <f>IF(Datos!D85="","",Datos!D85)</f>
        <v/>
      </c>
      <c r="O93" s="7">
        <f t="shared" si="34"/>
        <v>613.3671087340897</v>
      </c>
      <c r="P93" s="20" t="str">
        <f t="shared" si="22"/>
        <v/>
      </c>
      <c r="Q93" s="16" t="str">
        <f t="shared" si="24"/>
        <v/>
      </c>
      <c r="R93" s="20" t="str">
        <f>IF(Datos!E85="","",Datos!E85)</f>
        <v/>
      </c>
      <c r="S93" s="7">
        <f t="shared" si="35"/>
        <v>1675.439965476467</v>
      </c>
      <c r="T93" s="10" t="str">
        <f t="shared" si="23"/>
        <v/>
      </c>
      <c r="U93" s="16" t="str">
        <f t="shared" si="25"/>
        <v/>
      </c>
      <c r="V93" s="7">
        <f t="shared" si="39"/>
        <v>215.31703135154257</v>
      </c>
      <c r="W93" s="7">
        <f t="shared" si="36"/>
        <v>26.471103822602942</v>
      </c>
      <c r="X93" s="7">
        <f t="shared" si="27"/>
        <v>241.78813517414551</v>
      </c>
      <c r="Y93" s="7">
        <f t="shared" si="28"/>
        <v>4135104.2700000009</v>
      </c>
      <c r="Z93" s="7">
        <f t="shared" si="29"/>
        <v>7199.0010754603036</v>
      </c>
      <c r="AA93" s="17">
        <v>329065</v>
      </c>
      <c r="AC93" s="20">
        <v>1</v>
      </c>
    </row>
    <row r="94" spans="1:29" s="20" customFormat="1" x14ac:dyDescent="0.25">
      <c r="A94" s="5">
        <f t="shared" si="37"/>
        <v>43980</v>
      </c>
      <c r="B94" s="20">
        <f t="shared" si="38"/>
        <v>82</v>
      </c>
      <c r="G94" s="20">
        <f t="shared" si="30"/>
        <v>0.29285189764997971</v>
      </c>
      <c r="H94" s="20" t="str">
        <f>IF(Datos!C86="","",Datos!C86)</f>
        <v/>
      </c>
      <c r="I94" s="7">
        <f t="shared" si="31"/>
        <v>6933.42476930879</v>
      </c>
      <c r="J94" s="20" t="str">
        <f t="shared" si="21"/>
        <v/>
      </c>
      <c r="K94" s="16" t="str">
        <f t="shared" si="26"/>
        <v/>
      </c>
      <c r="L94" s="7">
        <f t="shared" si="32"/>
        <v>3710476.4378934763</v>
      </c>
      <c r="M94" s="7">
        <f t="shared" si="33"/>
        <v>415131.37845961045</v>
      </c>
      <c r="N94" s="20" t="str">
        <f>IF(Datos!D86="","",Datos!D86)</f>
        <v/>
      </c>
      <c r="O94" s="7">
        <f t="shared" si="34"/>
        <v>627.53871926729914</v>
      </c>
      <c r="P94" s="20" t="str">
        <f t="shared" si="22"/>
        <v/>
      </c>
      <c r="Q94" s="16" t="str">
        <f t="shared" si="24"/>
        <v/>
      </c>
      <c r="R94" s="20" t="str">
        <f>IF(Datos!E86="","",Datos!E86)</f>
        <v/>
      </c>
      <c r="S94" s="7">
        <f t="shared" si="35"/>
        <v>1714.1503598298752</v>
      </c>
      <c r="T94" s="10" t="str">
        <f t="shared" si="23"/>
        <v/>
      </c>
      <c r="U94" s="16" t="str">
        <f t="shared" si="25"/>
        <v/>
      </c>
      <c r="V94" s="7">
        <f t="shared" si="39"/>
        <v>197.62184223992159</v>
      </c>
      <c r="W94" s="7">
        <f t="shared" si="36"/>
        <v>23.717956268592143</v>
      </c>
      <c r="X94" s="7">
        <f t="shared" si="27"/>
        <v>221.33979850851372</v>
      </c>
      <c r="Y94" s="7">
        <f t="shared" si="28"/>
        <v>4135104.2700000014</v>
      </c>
      <c r="Z94" s="7">
        <f t="shared" si="29"/>
        <v>7154.7645678173039</v>
      </c>
      <c r="AA94" s="18">
        <v>301628</v>
      </c>
      <c r="AC94" s="20">
        <v>1</v>
      </c>
    </row>
    <row r="95" spans="1:29" s="20" customFormat="1" x14ac:dyDescent="0.25">
      <c r="A95" s="5">
        <f t="shared" si="37"/>
        <v>43981</v>
      </c>
      <c r="B95" s="20">
        <f t="shared" si="38"/>
        <v>83</v>
      </c>
      <c r="G95" s="20">
        <f t="shared" si="30"/>
        <v>0.28476817005853522</v>
      </c>
      <c r="H95" s="20" t="str">
        <f>IF(Datos!C87="","",Datos!C87)</f>
        <v/>
      </c>
      <c r="I95" s="7">
        <f t="shared" si="31"/>
        <v>6907.4264228906777</v>
      </c>
      <c r="J95" s="20" t="str">
        <f t="shared" si="21"/>
        <v/>
      </c>
      <c r="K95" s="16" t="str">
        <f t="shared" si="26"/>
        <v/>
      </c>
      <c r="L95" s="7">
        <f t="shared" si="32"/>
        <v>3721935.5030559609</v>
      </c>
      <c r="M95" s="7">
        <f t="shared" si="33"/>
        <v>403664.59749832901</v>
      </c>
      <c r="N95" s="20" t="str">
        <f>IF(Datos!D87="","",Datos!D87)</f>
        <v/>
      </c>
      <c r="O95" s="7">
        <f t="shared" si="34"/>
        <v>641.6618740902577</v>
      </c>
      <c r="P95" s="20" t="str">
        <f t="shared" si="22"/>
        <v/>
      </c>
      <c r="Q95" s="16" t="str">
        <f t="shared" si="24"/>
        <v/>
      </c>
      <c r="R95" s="20" t="str">
        <f>IF(Datos!E87="","",Datos!E87)</f>
        <v/>
      </c>
      <c r="S95" s="7">
        <f t="shared" si="35"/>
        <v>1752.7283952218165</v>
      </c>
      <c r="T95" s="10" t="str">
        <f t="shared" si="23"/>
        <v/>
      </c>
      <c r="U95" s="16" t="str">
        <f t="shared" si="25"/>
        <v/>
      </c>
      <c r="V95" s="7">
        <f t="shared" si="39"/>
        <v>181.13211840379583</v>
      </c>
      <c r="W95" s="7">
        <f t="shared" si="36"/>
        <v>21.220635104989686</v>
      </c>
      <c r="X95" s="7">
        <f t="shared" si="27"/>
        <v>202.35275350878553</v>
      </c>
      <c r="Y95" s="7">
        <f t="shared" si="28"/>
        <v>4135104.2700000014</v>
      </c>
      <c r="Z95" s="7">
        <f t="shared" si="29"/>
        <v>7109.7791763994628</v>
      </c>
      <c r="AA95" s="17">
        <v>274061</v>
      </c>
      <c r="AC95" s="20">
        <v>1</v>
      </c>
    </row>
    <row r="96" spans="1:29" s="20" customFormat="1" x14ac:dyDescent="0.25">
      <c r="A96" s="5">
        <f t="shared" si="37"/>
        <v>43982</v>
      </c>
      <c r="B96" s="20">
        <f t="shared" si="38"/>
        <v>84</v>
      </c>
      <c r="G96" s="20">
        <f t="shared" si="30"/>
        <v>0.27690758137210403</v>
      </c>
      <c r="H96" s="20" t="str">
        <f>IF(Datos!C88="","",Datos!C88)</f>
        <v/>
      </c>
      <c r="I96" s="7">
        <f t="shared" si="31"/>
        <v>6879.3975842170858</v>
      </c>
      <c r="J96" s="20" t="str">
        <f t="shared" si="21"/>
        <v/>
      </c>
      <c r="K96" s="16" t="str">
        <f t="shared" si="26"/>
        <v/>
      </c>
      <c r="L96" s="7">
        <f t="shared" si="32"/>
        <v>3733078.0453125476</v>
      </c>
      <c r="M96" s="7">
        <f t="shared" si="33"/>
        <v>392515.17859812255</v>
      </c>
      <c r="N96" s="20" t="str">
        <f>IF(Datos!D88="","",Datos!D88)</f>
        <v/>
      </c>
      <c r="O96" s="7">
        <f t="shared" si="34"/>
        <v>655.73207114936633</v>
      </c>
      <c r="P96" s="20" t="str">
        <f t="shared" si="22"/>
        <v/>
      </c>
      <c r="Q96" s="16" t="str">
        <f t="shared" si="24"/>
        <v/>
      </c>
      <c r="R96" s="20" t="str">
        <f>IF(Datos!E88="","",Datos!E88)</f>
        <v/>
      </c>
      <c r="S96" s="7">
        <f t="shared" si="35"/>
        <v>1791.1617740895117</v>
      </c>
      <c r="T96" s="10" t="str">
        <f t="shared" si="23"/>
        <v/>
      </c>
      <c r="U96" s="16" t="str">
        <f t="shared" si="25"/>
        <v/>
      </c>
      <c r="V96" s="7">
        <f t="shared" si="39"/>
        <v>165.79513692997568</v>
      </c>
      <c r="W96" s="7">
        <f t="shared" si="36"/>
        <v>18.959522945117293</v>
      </c>
      <c r="X96" s="7">
        <f t="shared" si="27"/>
        <v>184.75465987509298</v>
      </c>
      <c r="Y96" s="7">
        <f t="shared" si="28"/>
        <v>4135104.2700000014</v>
      </c>
      <c r="Z96" s="7">
        <f t="shared" si="29"/>
        <v>7064.152244092179</v>
      </c>
      <c r="AA96" s="18">
        <v>247008</v>
      </c>
      <c r="AC96" s="20">
        <v>1</v>
      </c>
    </row>
    <row r="97" spans="1:29" s="20" customFormat="1" x14ac:dyDescent="0.25">
      <c r="A97" s="5">
        <f t="shared" si="37"/>
        <v>43983</v>
      </c>
      <c r="B97" s="20">
        <f t="shared" si="38"/>
        <v>85</v>
      </c>
      <c r="G97" s="20">
        <f t="shared" si="30"/>
        <v>0.2692639721833624</v>
      </c>
      <c r="H97" s="20" t="str">
        <f>IF(Datos!C89="","",Datos!C89)</f>
        <v/>
      </c>
      <c r="I97" s="7">
        <f t="shared" si="31"/>
        <v>6849.5094467272866</v>
      </c>
      <c r="J97" s="20" t="str">
        <f t="shared" si="21"/>
        <v/>
      </c>
      <c r="K97" s="16" t="str">
        <f t="shared" si="26"/>
        <v/>
      </c>
      <c r="L97" s="7">
        <f t="shared" si="32"/>
        <v>3743912.8249563072</v>
      </c>
      <c r="M97" s="7">
        <f t="shared" si="33"/>
        <v>381674.27842997934</v>
      </c>
      <c r="N97" s="20" t="str">
        <f>IF(Datos!D89="","",Datos!D89)</f>
        <v/>
      </c>
      <c r="O97" s="7">
        <f t="shared" si="34"/>
        <v>669.7451743996769</v>
      </c>
      <c r="P97" s="20" t="str">
        <f t="shared" si="22"/>
        <v/>
      </c>
      <c r="Q97" s="16" t="str">
        <f t="shared" si="24"/>
        <v/>
      </c>
      <c r="R97" s="20" t="str">
        <f>IF(Datos!E89="","",Datos!E89)</f>
        <v/>
      </c>
      <c r="S97" s="7">
        <f t="shared" si="35"/>
        <v>1829.439198639345</v>
      </c>
      <c r="T97" s="10" t="str">
        <f t="shared" si="23"/>
        <v/>
      </c>
      <c r="U97" s="16" t="str">
        <f t="shared" si="25"/>
        <v/>
      </c>
      <c r="V97" s="7">
        <f t="shared" si="39"/>
        <v>151.55685148779844</v>
      </c>
      <c r="W97" s="7">
        <f t="shared" si="36"/>
        <v>16.915942460488765</v>
      </c>
      <c r="X97" s="7">
        <f t="shared" si="27"/>
        <v>168.4727939482872</v>
      </c>
      <c r="Y97" s="7">
        <f t="shared" si="28"/>
        <v>4135104.2700000009</v>
      </c>
      <c r="Z97" s="7">
        <f t="shared" si="29"/>
        <v>7017.9822406755738</v>
      </c>
      <c r="AA97" s="17">
        <v>220988</v>
      </c>
      <c r="AC97" s="20">
        <v>1</v>
      </c>
    </row>
    <row r="98" spans="1:29" s="20" customFormat="1" x14ac:dyDescent="0.25">
      <c r="A98" s="5">
        <f t="shared" si="37"/>
        <v>43984</v>
      </c>
      <c r="B98" s="20">
        <f t="shared" si="38"/>
        <v>86</v>
      </c>
      <c r="G98" s="20">
        <f t="shared" si="30"/>
        <v>0.26183135310598099</v>
      </c>
      <c r="H98" s="20" t="str">
        <f>IF(Datos!C90="","",Datos!C90)</f>
        <v/>
      </c>
      <c r="I98" s="7">
        <f t="shared" si="31"/>
        <v>6817.9245998240231</v>
      </c>
      <c r="J98" s="20" t="str">
        <f t="shared" si="21"/>
        <v/>
      </c>
      <c r="K98" s="16" t="str">
        <f t="shared" si="26"/>
        <v/>
      </c>
      <c r="L98" s="7">
        <f t="shared" si="32"/>
        <v>3754448.3581737722</v>
      </c>
      <c r="M98" s="7">
        <f t="shared" si="33"/>
        <v>371133.30483725714</v>
      </c>
      <c r="N98" s="20" t="str">
        <f>IF(Datos!D90="","",Datos!D90)</f>
        <v/>
      </c>
      <c r="O98" s="7">
        <f t="shared" si="34"/>
        <v>683.6973965115626</v>
      </c>
      <c r="P98" s="20" t="str">
        <f t="shared" si="22"/>
        <v/>
      </c>
      <c r="Q98" s="16" t="str">
        <f t="shared" si="24"/>
        <v/>
      </c>
      <c r="R98" s="20" t="str">
        <f>IF(Datos!E90="","",Datos!E90)</f>
        <v/>
      </c>
      <c r="S98" s="7">
        <f t="shared" si="35"/>
        <v>1867.5503236093537</v>
      </c>
      <c r="T98" s="10" t="str">
        <f t="shared" si="23"/>
        <v/>
      </c>
      <c r="U98" s="16" t="str">
        <f t="shared" si="25"/>
        <v/>
      </c>
      <c r="V98" s="7">
        <f t="shared" si="39"/>
        <v>138.36247594622162</v>
      </c>
      <c r="W98" s="7">
        <f t="shared" si="36"/>
        <v>15.072193080436936</v>
      </c>
      <c r="X98" s="7">
        <f t="shared" si="27"/>
        <v>153.43466902665855</v>
      </c>
      <c r="Y98" s="7">
        <f t="shared" si="28"/>
        <v>4135104.2700000009</v>
      </c>
      <c r="Z98" s="7">
        <f t="shared" si="29"/>
        <v>6971.3592688506815</v>
      </c>
      <c r="AA98" s="18">
        <v>196389</v>
      </c>
      <c r="AC98" s="20">
        <v>1</v>
      </c>
    </row>
    <row r="99" spans="1:29" s="20" customFormat="1" x14ac:dyDescent="0.25">
      <c r="A99" s="5">
        <f t="shared" si="37"/>
        <v>43985</v>
      </c>
      <c r="B99" s="20">
        <f t="shared" si="38"/>
        <v>87</v>
      </c>
      <c r="G99" s="20">
        <f t="shared" si="30"/>
        <v>0.25460390008145661</v>
      </c>
      <c r="H99" s="20" t="str">
        <f>IF(Datos!C91="","",Datos!C91)</f>
        <v/>
      </c>
      <c r="I99" s="7">
        <f t="shared" si="31"/>
        <v>6784.7969943105682</v>
      </c>
      <c r="J99" s="20" t="str">
        <f t="shared" si="21"/>
        <v/>
      </c>
      <c r="K99" s="16" t="str">
        <f t="shared" si="26"/>
        <v/>
      </c>
      <c r="L99" s="7">
        <f t="shared" si="32"/>
        <v>3764692.9239781662</v>
      </c>
      <c r="M99" s="7">
        <f t="shared" si="33"/>
        <v>360883.90946088568</v>
      </c>
      <c r="N99" s="20" t="str">
        <f>IF(Datos!D91="","",Datos!D91)</f>
        <v/>
      </c>
      <c r="O99" s="7">
        <f t="shared" si="34"/>
        <v>697.58528134458311</v>
      </c>
      <c r="P99" s="20" t="str">
        <f t="shared" si="22"/>
        <v/>
      </c>
      <c r="Q99" s="16" t="str">
        <f t="shared" si="24"/>
        <v/>
      </c>
      <c r="R99" s="20" t="str">
        <f>IF(Datos!E91="","",Datos!E91)</f>
        <v/>
      </c>
      <c r="S99" s="7">
        <f t="shared" si="35"/>
        <v>1905.4857083957988</v>
      </c>
      <c r="T99" s="10" t="str">
        <f t="shared" si="23"/>
        <v/>
      </c>
      <c r="U99" s="16" t="str">
        <f t="shared" si="25"/>
        <v/>
      </c>
      <c r="V99" s="7">
        <f t="shared" si="39"/>
        <v>126.15700493516103</v>
      </c>
      <c r="W99" s="7">
        <f t="shared" si="36"/>
        <v>13.411571962836293</v>
      </c>
      <c r="X99" s="7">
        <f t="shared" si="27"/>
        <v>139.56857689799733</v>
      </c>
      <c r="Y99" s="7">
        <f t="shared" si="28"/>
        <v>4135104.2700000009</v>
      </c>
      <c r="Z99" s="7">
        <f t="shared" si="29"/>
        <v>6924.3655712085656</v>
      </c>
      <c r="AA99" s="17">
        <v>173477</v>
      </c>
      <c r="AC99" s="20">
        <v>1</v>
      </c>
    </row>
    <row r="100" spans="1:29" s="20" customFormat="1" x14ac:dyDescent="0.25">
      <c r="A100" s="5">
        <f t="shared" si="37"/>
        <v>43986</v>
      </c>
      <c r="B100" s="20">
        <f t="shared" si="38"/>
        <v>88</v>
      </c>
      <c r="G100" s="20">
        <f t="shared" si="30"/>
        <v>0.24757594981549053</v>
      </c>
      <c r="H100" s="20" t="str">
        <f>IF(Datos!C92="","",Datos!C92)</f>
        <v/>
      </c>
      <c r="I100" s="7">
        <f t="shared" si="31"/>
        <v>6750.2719784292285</v>
      </c>
      <c r="J100" s="20" t="str">
        <f t="shared" si="21"/>
        <v/>
      </c>
      <c r="K100" s="16" t="str">
        <f t="shared" si="26"/>
        <v/>
      </c>
      <c r="L100" s="7">
        <f t="shared" si="32"/>
        <v>3774654.5709390612</v>
      </c>
      <c r="M100" s="7">
        <f t="shared" si="33"/>
        <v>350917.9805728044</v>
      </c>
      <c r="N100" s="20" t="str">
        <f>IF(Datos!D92="","",Datos!D92)</f>
        <v/>
      </c>
      <c r="O100" s="7">
        <f t="shared" si="34"/>
        <v>711.40568635094542</v>
      </c>
      <c r="P100" s="20" t="str">
        <f t="shared" si="22"/>
        <v/>
      </c>
      <c r="Q100" s="16" t="str">
        <f t="shared" si="24"/>
        <v/>
      </c>
      <c r="R100" s="20" t="str">
        <f>IF(Datos!E92="","",Datos!E92)</f>
        <v/>
      </c>
      <c r="S100" s="7">
        <f t="shared" si="35"/>
        <v>1943.2367689874238</v>
      </c>
      <c r="T100" s="10" t="str">
        <f t="shared" si="23"/>
        <v/>
      </c>
      <c r="U100" s="16" t="str">
        <f t="shared" si="25"/>
        <v/>
      </c>
      <c r="V100" s="7">
        <f t="shared" si="39"/>
        <v>114.88567309824707</v>
      </c>
      <c r="W100" s="7">
        <f t="shared" si="36"/>
        <v>11.918381269236757</v>
      </c>
      <c r="X100" s="7">
        <f t="shared" si="27"/>
        <v>126.80405436748383</v>
      </c>
      <c r="Y100" s="7">
        <f t="shared" si="28"/>
        <v>4135104.2700000009</v>
      </c>
      <c r="Z100" s="7">
        <f t="shared" si="29"/>
        <v>6877.0760327967128</v>
      </c>
      <c r="AA100" s="18">
        <v>152413</v>
      </c>
      <c r="AC100" s="20">
        <v>1</v>
      </c>
    </row>
    <row r="101" spans="1:29" s="20" customFormat="1" x14ac:dyDescent="0.25">
      <c r="A101" s="5">
        <f t="shared" si="37"/>
        <v>43987</v>
      </c>
      <c r="B101" s="20">
        <f t="shared" si="38"/>
        <v>89</v>
      </c>
      <c r="G101" s="20">
        <f t="shared" si="30"/>
        <v>0.24074199534033949</v>
      </c>
      <c r="H101" s="20" t="str">
        <f>IF(Datos!C93="","",Datos!C93)</f>
        <v/>
      </c>
      <c r="I101" s="7">
        <f t="shared" si="31"/>
        <v>6714.486395680563</v>
      </c>
      <c r="J101" s="20" t="str">
        <f t="shared" si="21"/>
        <v/>
      </c>
      <c r="K101" s="16" t="str">
        <f t="shared" si="26"/>
        <v/>
      </c>
      <c r="L101" s="7">
        <f t="shared" si="32"/>
        <v>3784341.1237142147</v>
      </c>
      <c r="M101" s="7">
        <f t="shared" si="33"/>
        <v>341227.6361158542</v>
      </c>
      <c r="N101" s="20" t="str">
        <f>IF(Datos!D93="","",Datos!D93)</f>
        <v/>
      </c>
      <c r="O101" s="7">
        <f t="shared" si="34"/>
        <v>725.15576505237459</v>
      </c>
      <c r="P101" s="20" t="str">
        <f t="shared" si="22"/>
        <v/>
      </c>
      <c r="Q101" s="16" t="str">
        <f t="shared" si="24"/>
        <v/>
      </c>
      <c r="R101" s="20" t="str">
        <f>IF(Datos!E93="","",Datos!E93)</f>
        <v/>
      </c>
      <c r="S101" s="7">
        <f t="shared" si="35"/>
        <v>1980.7957301002352</v>
      </c>
      <c r="T101" s="10" t="str">
        <f t="shared" si="23"/>
        <v/>
      </c>
      <c r="U101" s="16" t="str">
        <f t="shared" si="25"/>
        <v/>
      </c>
      <c r="V101" s="7">
        <f t="shared" si="39"/>
        <v>104.49435542365349</v>
      </c>
      <c r="W101" s="7">
        <f t="shared" si="36"/>
        <v>10.577923675048286</v>
      </c>
      <c r="X101" s="7">
        <f t="shared" si="27"/>
        <v>115.07227909870177</v>
      </c>
      <c r="Y101" s="7">
        <f t="shared" si="28"/>
        <v>4135104.2700000005</v>
      </c>
      <c r="Z101" s="7">
        <f t="shared" si="29"/>
        <v>6829.5586747792649</v>
      </c>
      <c r="AA101" s="17">
        <v>133262</v>
      </c>
      <c r="AC101" s="20">
        <v>1</v>
      </c>
    </row>
    <row r="102" spans="1:29" s="20" customFormat="1" x14ac:dyDescent="0.25">
      <c r="A102" s="5">
        <f t="shared" si="37"/>
        <v>43988</v>
      </c>
      <c r="B102" s="20">
        <f t="shared" si="38"/>
        <v>90</v>
      </c>
      <c r="G102" s="20">
        <f t="shared" si="30"/>
        <v>0.23409668169966066</v>
      </c>
      <c r="H102" s="20" t="str">
        <f>IF(Datos!C94="","",Datos!C94)</f>
        <v/>
      </c>
      <c r="I102" s="7">
        <f t="shared" si="31"/>
        <v>6677.5687359921458</v>
      </c>
      <c r="J102" s="20" t="str">
        <f t="shared" si="21"/>
        <v/>
      </c>
      <c r="K102" s="16" t="str">
        <f t="shared" si="26"/>
        <v/>
      </c>
      <c r="L102" s="7">
        <f t="shared" si="32"/>
        <v>3793760.1893892814</v>
      </c>
      <c r="M102" s="7">
        <f t="shared" si="33"/>
        <v>331805.21694768046</v>
      </c>
      <c r="N102" s="20" t="str">
        <f>IF(Datos!D94="","",Datos!D94)</f>
        <v/>
      </c>
      <c r="O102" s="7">
        <f t="shared" si="34"/>
        <v>738.83294971623866</v>
      </c>
      <c r="P102" s="20" t="str">
        <f t="shared" si="22"/>
        <v/>
      </c>
      <c r="Q102" s="16" t="str">
        <f t="shared" si="24"/>
        <v/>
      </c>
      <c r="R102" s="20" t="str">
        <f>IF(Datos!E94="","",Datos!E94)</f>
        <v/>
      </c>
      <c r="S102" s="7">
        <f t="shared" si="35"/>
        <v>2018.1555778565551</v>
      </c>
      <c r="T102" s="10" t="str">
        <f t="shared" si="23"/>
        <v/>
      </c>
      <c r="U102" s="16" t="str">
        <f t="shared" si="25"/>
        <v/>
      </c>
      <c r="V102" s="7">
        <f t="shared" si="39"/>
        <v>94.929911548512493</v>
      </c>
      <c r="W102" s="7">
        <f t="shared" si="36"/>
        <v>9.3764879253435858</v>
      </c>
      <c r="X102" s="7">
        <f t="shared" si="27"/>
        <v>104.30639947385608</v>
      </c>
      <c r="Y102" s="7">
        <f t="shared" si="28"/>
        <v>4135104.2700000009</v>
      </c>
      <c r="Z102" s="7">
        <f t="shared" si="29"/>
        <v>6781.8751354660017</v>
      </c>
      <c r="AA102" s="18">
        <v>116023</v>
      </c>
      <c r="AC102" s="20">
        <v>1</v>
      </c>
    </row>
    <row r="103" spans="1:29" s="20" customFormat="1" x14ac:dyDescent="0.25">
      <c r="A103" s="5">
        <f t="shared" si="37"/>
        <v>43989</v>
      </c>
      <c r="B103" s="20">
        <f t="shared" si="38"/>
        <v>91</v>
      </c>
      <c r="G103" s="20">
        <f t="shared" si="30"/>
        <v>0.22763480175246997</v>
      </c>
      <c r="H103" s="20" t="str">
        <f>IF(Datos!C95="","",Datos!C95)</f>
        <v/>
      </c>
      <c r="I103" s="7">
        <f t="shared" si="31"/>
        <v>6639.6393322610156</v>
      </c>
      <c r="J103" s="20" t="str">
        <f t="shared" si="21"/>
        <v/>
      </c>
      <c r="K103" s="16" t="str">
        <f t="shared" si="26"/>
        <v/>
      </c>
      <c r="L103" s="7">
        <f t="shared" si="32"/>
        <v>3802919.1636310364</v>
      </c>
      <c r="M103" s="7">
        <f t="shared" si="33"/>
        <v>322643.28028562316</v>
      </c>
      <c r="N103" s="20" t="str">
        <f>IF(Datos!D95="","",Datos!D95)</f>
        <v/>
      </c>
      <c r="O103" s="7">
        <f t="shared" si="34"/>
        <v>752.43493433959907</v>
      </c>
      <c r="P103" s="20" t="str">
        <f t="shared" si="22"/>
        <v/>
      </c>
      <c r="Q103" s="16" t="str">
        <f t="shared" si="24"/>
        <v/>
      </c>
      <c r="R103" s="20" t="str">
        <f>IF(Datos!E95="","",Datos!E95)</f>
        <v/>
      </c>
      <c r="S103" s="7">
        <f t="shared" si="35"/>
        <v>2055.3100133051867</v>
      </c>
      <c r="T103" s="10" t="str">
        <f t="shared" si="23"/>
        <v/>
      </c>
      <c r="U103" s="16" t="str">
        <f t="shared" si="25"/>
        <v/>
      </c>
      <c r="V103" s="7">
        <f t="shared" si="39"/>
        <v>86.140477320829277</v>
      </c>
      <c r="W103" s="7">
        <f t="shared" si="36"/>
        <v>8.3013261146563764</v>
      </c>
      <c r="X103" s="7">
        <f t="shared" si="27"/>
        <v>94.441803435485653</v>
      </c>
      <c r="Y103" s="7">
        <f t="shared" si="28"/>
        <v>4135104.2700000009</v>
      </c>
      <c r="Z103" s="7">
        <f t="shared" si="29"/>
        <v>6734.0811356965014</v>
      </c>
      <c r="AA103" s="17">
        <v>100634</v>
      </c>
      <c r="AC103" s="20">
        <v>1</v>
      </c>
    </row>
    <row r="104" spans="1:29" s="20" customFormat="1" x14ac:dyDescent="0.25">
      <c r="A104" s="5">
        <f t="shared" si="37"/>
        <v>43990</v>
      </c>
      <c r="B104" s="20">
        <f t="shared" si="38"/>
        <v>92</v>
      </c>
      <c r="G104" s="20">
        <f t="shared" si="30"/>
        <v>0.22135129209292601</v>
      </c>
      <c r="H104" s="20" t="str">
        <f>IF(Datos!C96="","",Datos!C96)</f>
        <v/>
      </c>
      <c r="I104" s="7">
        <f t="shared" si="31"/>
        <v>6600.8105947983149</v>
      </c>
      <c r="J104" s="20" t="str">
        <f t="shared" si="21"/>
        <v/>
      </c>
      <c r="K104" s="16" t="str">
        <f t="shared" si="26"/>
        <v/>
      </c>
      <c r="L104" s="7">
        <f t="shared" si="32"/>
        <v>3811825.2366596507</v>
      </c>
      <c r="M104" s="7">
        <f t="shared" si="33"/>
        <v>313734.59334907163</v>
      </c>
      <c r="N104" s="20" t="str">
        <f>IF(Datos!D96="","",Datos!D96)</f>
        <v/>
      </c>
      <c r="O104" s="7">
        <f t="shared" si="34"/>
        <v>765.95965803361207</v>
      </c>
      <c r="P104" s="20" t="str">
        <f t="shared" si="22"/>
        <v/>
      </c>
      <c r="Q104" s="16" t="str">
        <f t="shared" si="24"/>
        <v/>
      </c>
      <c r="R104" s="20" t="str">
        <f>IF(Datos!E96="","",Datos!E96)</f>
        <v/>
      </c>
      <c r="S104" s="7">
        <f t="shared" si="35"/>
        <v>2092.2534070351553</v>
      </c>
      <c r="T104" s="10" t="str">
        <f t="shared" si="23"/>
        <v/>
      </c>
      <c r="U104" s="16" t="str">
        <f t="shared" si="25"/>
        <v/>
      </c>
      <c r="V104" s="7">
        <f t="shared" si="39"/>
        <v>78.075707181804589</v>
      </c>
      <c r="W104" s="7">
        <f t="shared" si="36"/>
        <v>7.3406242294755462</v>
      </c>
      <c r="X104" s="7">
        <f t="shared" si="27"/>
        <v>85.41633141128014</v>
      </c>
      <c r="Y104" s="7">
        <f t="shared" si="28"/>
        <v>4135104.2700000005</v>
      </c>
      <c r="Z104" s="7">
        <f t="shared" si="29"/>
        <v>6686.2269262095951</v>
      </c>
      <c r="AA104" s="18">
        <v>86999</v>
      </c>
      <c r="AC104" s="20">
        <v>1</v>
      </c>
    </row>
    <row r="105" spans="1:29" s="20" customFormat="1" x14ac:dyDescent="0.25">
      <c r="A105" s="5">
        <f t="shared" si="37"/>
        <v>43991</v>
      </c>
      <c r="B105" s="20">
        <f t="shared" si="38"/>
        <v>93</v>
      </c>
      <c r="G105" s="20">
        <f t="shared" si="30"/>
        <v>0.21524122908274154</v>
      </c>
      <c r="H105" s="20" t="str">
        <f>IF(Datos!C97="","",Datos!C97)</f>
        <v/>
      </c>
      <c r="I105" s="7">
        <f t="shared" si="31"/>
        <v>6561.1872767428231</v>
      </c>
      <c r="J105" s="20" t="str">
        <f t="shared" si="21"/>
        <v/>
      </c>
      <c r="K105" s="16" t="str">
        <f t="shared" si="26"/>
        <v/>
      </c>
      <c r="L105" s="7">
        <f t="shared" si="32"/>
        <v>3820485.3990454781</v>
      </c>
      <c r="M105" s="7">
        <f t="shared" si="33"/>
        <v>305072.12719533889</v>
      </c>
      <c r="N105" s="20" t="str">
        <f>IF(Datos!D97="","",Datos!D97)</f>
        <v/>
      </c>
      <c r="O105" s="7">
        <f t="shared" si="34"/>
        <v>779.40528888548545</v>
      </c>
      <c r="P105" s="20" t="str">
        <f t="shared" si="22"/>
        <v/>
      </c>
      <c r="Q105" s="16" t="str">
        <f t="shared" si="24"/>
        <v/>
      </c>
      <c r="R105" s="20" t="str">
        <f>IF(Datos!E97="","",Datos!E97)</f>
        <v/>
      </c>
      <c r="S105" s="7">
        <f t="shared" si="35"/>
        <v>2128.9807550939149</v>
      </c>
      <c r="T105" s="10" t="str">
        <f t="shared" si="23"/>
        <v/>
      </c>
      <c r="U105" s="16" t="str">
        <f t="shared" si="25"/>
        <v/>
      </c>
      <c r="V105" s="7">
        <f t="shared" si="39"/>
        <v>70.686971112625898</v>
      </c>
      <c r="W105" s="7">
        <f t="shared" si="36"/>
        <v>6.4834673489567365</v>
      </c>
      <c r="X105" s="7">
        <f t="shared" si="27"/>
        <v>77.170438461582634</v>
      </c>
      <c r="Y105" s="7">
        <f t="shared" si="28"/>
        <v>4135104.2700000009</v>
      </c>
      <c r="Z105" s="7">
        <f t="shared" si="29"/>
        <v>6638.3577152044054</v>
      </c>
      <c r="AA105" s="17">
        <v>74995</v>
      </c>
      <c r="AC105" s="20">
        <v>1</v>
      </c>
    </row>
    <row r="106" spans="1:29" s="20" customFormat="1" x14ac:dyDescent="0.25">
      <c r="A106" s="5">
        <f t="shared" si="37"/>
        <v>43992</v>
      </c>
      <c r="B106" s="20">
        <f t="shared" si="38"/>
        <v>94</v>
      </c>
      <c r="G106" s="20">
        <f t="shared" si="30"/>
        <v>0.2092998249931147</v>
      </c>
      <c r="H106" s="20" t="str">
        <f>IF(Datos!C98="","",Datos!C98)</f>
        <v/>
      </c>
      <c r="I106" s="7">
        <f t="shared" si="31"/>
        <v>6520.8667640687063</v>
      </c>
      <c r="J106" s="20" t="str">
        <f t="shared" si="21"/>
        <v/>
      </c>
      <c r="K106" s="16" t="str">
        <f t="shared" si="26"/>
        <v/>
      </c>
      <c r="L106" s="7">
        <f t="shared" si="32"/>
        <v>3828906.4473356865</v>
      </c>
      <c r="M106" s="7">
        <f t="shared" si="33"/>
        <v>296649.05074476142</v>
      </c>
      <c r="N106" s="20" t="str">
        <f>IF(Datos!D98="","",Datos!D98)</f>
        <v/>
      </c>
      <c r="O106" s="7">
        <f t="shared" si="34"/>
        <v>792.7702083610742</v>
      </c>
      <c r="P106" s="20" t="str">
        <f t="shared" si="22"/>
        <v/>
      </c>
      <c r="Q106" s="16" t="str">
        <f t="shared" si="24"/>
        <v/>
      </c>
      <c r="R106" s="20" t="str">
        <f>IF(Datos!E98="","",Datos!E98)</f>
        <v/>
      </c>
      <c r="S106" s="7">
        <f t="shared" si="35"/>
        <v>2165.4876363823337</v>
      </c>
      <c r="T106" s="10" t="str">
        <f t="shared" si="23"/>
        <v/>
      </c>
      <c r="U106" s="16" t="str">
        <f t="shared" si="25"/>
        <v/>
      </c>
      <c r="V106" s="7">
        <f t="shared" si="39"/>
        <v>63.92750998480814</v>
      </c>
      <c r="W106" s="7">
        <f t="shared" si="36"/>
        <v>5.7198007560534965</v>
      </c>
      <c r="X106" s="7">
        <f t="shared" si="27"/>
        <v>69.647310740861641</v>
      </c>
      <c r="Y106" s="7">
        <f t="shared" si="28"/>
        <v>4135104.2700000009</v>
      </c>
      <c r="Z106" s="7">
        <f t="shared" si="29"/>
        <v>6590.5140748095682</v>
      </c>
      <c r="AA106" s="18">
        <v>64486</v>
      </c>
      <c r="AC106" s="20">
        <v>1</v>
      </c>
    </row>
    <row r="107" spans="1:29" s="20" customFormat="1" x14ac:dyDescent="0.25">
      <c r="A107" s="5">
        <f t="shared" si="37"/>
        <v>43993</v>
      </c>
      <c r="B107" s="20">
        <f t="shared" si="38"/>
        <v>95</v>
      </c>
      <c r="G107" s="20">
        <f t="shared" si="30"/>
        <v>0.20352242425315581</v>
      </c>
      <c r="H107" s="20" t="str">
        <f>IF(Datos!C99="","",Datos!C99)</f>
        <v/>
      </c>
      <c r="I107" s="7">
        <f t="shared" si="31"/>
        <v>6479.939384379989</v>
      </c>
      <c r="J107" s="20" t="str">
        <f t="shared" ref="J107:J170" si="40">IF(H107="","",H107-I107)</f>
        <v/>
      </c>
      <c r="K107" s="16" t="str">
        <f t="shared" si="26"/>
        <v/>
      </c>
      <c r="L107" s="7">
        <f t="shared" si="32"/>
        <v>3837094.9895159644</v>
      </c>
      <c r="M107" s="7">
        <f t="shared" si="33"/>
        <v>288458.72499045095</v>
      </c>
      <c r="N107" s="20" t="str">
        <f>IF(Datos!D99="","",Datos!D99)</f>
        <v/>
      </c>
      <c r="O107" s="7">
        <f t="shared" si="34"/>
        <v>806.05299629821195</v>
      </c>
      <c r="P107" s="20" t="str">
        <f t="shared" ref="P107:P170" si="41">IF(N107="","",N107-O107)</f>
        <v/>
      </c>
      <c r="Q107" s="16" t="str">
        <f t="shared" si="24"/>
        <v/>
      </c>
      <c r="R107" s="20" t="str">
        <f>IF(Datos!E99="","",Datos!E99)</f>
        <v/>
      </c>
      <c r="S107" s="7">
        <f t="shared" si="35"/>
        <v>2201.7701716633005</v>
      </c>
      <c r="T107" s="10" t="str">
        <f t="shared" ref="T107:T170" si="42">IF(R107="","",R107-S107)</f>
        <v/>
      </c>
      <c r="U107" s="16" t="str">
        <f t="shared" si="25"/>
        <v/>
      </c>
      <c r="V107" s="7">
        <f t="shared" si="39"/>
        <v>57.752553173632251</v>
      </c>
      <c r="W107" s="7">
        <f t="shared" si="36"/>
        <v>5.0403880705812298</v>
      </c>
      <c r="X107" s="7">
        <f t="shared" si="27"/>
        <v>62.79294124421348</v>
      </c>
      <c r="Y107" s="7">
        <f t="shared" si="28"/>
        <v>4135104.2700000009</v>
      </c>
      <c r="Z107" s="7">
        <f t="shared" si="29"/>
        <v>6542.7323256242025</v>
      </c>
      <c r="AA107" s="17">
        <v>55328</v>
      </c>
      <c r="AC107" s="20">
        <v>1</v>
      </c>
    </row>
    <row r="108" spans="1:29" s="20" customFormat="1" x14ac:dyDescent="0.25">
      <c r="A108" s="5">
        <f t="shared" si="37"/>
        <v>43994</v>
      </c>
      <c r="B108" s="20">
        <f t="shared" si="38"/>
        <v>96</v>
      </c>
      <c r="G108" s="20">
        <f t="shared" si="30"/>
        <v>0.1979044998018713</v>
      </c>
      <c r="H108" s="20" t="str">
        <f>IF(Datos!C100="","",Datos!C100)</f>
        <v/>
      </c>
      <c r="I108" s="7">
        <f t="shared" si="31"/>
        <v>6438.4887292499016</v>
      </c>
      <c r="J108" s="20" t="str">
        <f t="shared" si="40"/>
        <v/>
      </c>
      <c r="K108" s="16" t="str">
        <f t="shared" si="26"/>
        <v/>
      </c>
      <c r="L108" s="7">
        <f t="shared" si="32"/>
        <v>3845057.4503123946</v>
      </c>
      <c r="M108" s="7">
        <f t="shared" si="33"/>
        <v>280494.69738790765</v>
      </c>
      <c r="N108" s="20" t="str">
        <f>IF(Datos!D100="","",Datos!D100)</f>
        <v/>
      </c>
      <c r="O108" s="7">
        <f t="shared" si="34"/>
        <v>819.25241652904663</v>
      </c>
      <c r="P108" s="20" t="str">
        <f t="shared" si="41"/>
        <v/>
      </c>
      <c r="Q108" s="16" t="str">
        <f t="shared" si="24"/>
        <v/>
      </c>
      <c r="R108" s="20" t="str">
        <f>IF(Datos!E100="","",Datos!E100)</f>
        <v/>
      </c>
      <c r="S108" s="7">
        <f t="shared" si="35"/>
        <v>2237.8249842884857</v>
      </c>
      <c r="T108" s="10" t="str">
        <f t="shared" si="42"/>
        <v/>
      </c>
      <c r="U108" s="16" t="str">
        <f t="shared" si="25"/>
        <v/>
      </c>
      <c r="V108" s="7">
        <f t="shared" si="39"/>
        <v>52.119402251349243</v>
      </c>
      <c r="W108" s="7">
        <f t="shared" si="36"/>
        <v>4.4367673798907834</v>
      </c>
      <c r="X108" s="7">
        <f t="shared" si="27"/>
        <v>56.556169631240024</v>
      </c>
      <c r="Y108" s="7">
        <f t="shared" si="28"/>
        <v>4135104.2700000009</v>
      </c>
      <c r="Z108" s="7">
        <f t="shared" si="29"/>
        <v>6495.0448988811413</v>
      </c>
      <c r="AA108" s="18">
        <v>47382</v>
      </c>
      <c r="AC108" s="20">
        <v>1</v>
      </c>
    </row>
    <row r="109" spans="1:29" s="20" customFormat="1" x14ac:dyDescent="0.25">
      <c r="A109" s="5">
        <f t="shared" si="37"/>
        <v>43995</v>
      </c>
      <c r="B109" s="20">
        <f t="shared" si="38"/>
        <v>97</v>
      </c>
      <c r="G109" s="20">
        <f t="shared" si="30"/>
        <v>0.19244164954084442</v>
      </c>
      <c r="H109" s="20" t="str">
        <f>IF(Datos!C101="","",Datos!C101)</f>
        <v/>
      </c>
      <c r="I109" s="7">
        <f t="shared" si="31"/>
        <v>6396.5919854188205</v>
      </c>
      <c r="J109" s="20" t="str">
        <f t="shared" si="40"/>
        <v/>
      </c>
      <c r="K109" s="16" t="str">
        <f t="shared" si="26"/>
        <v/>
      </c>
      <c r="L109" s="7">
        <f t="shared" si="32"/>
        <v>3852800.0763384639</v>
      </c>
      <c r="M109" s="7">
        <f t="shared" si="33"/>
        <v>272750.69641954591</v>
      </c>
      <c r="N109" s="20" t="str">
        <f>IF(Datos!D101="","",Datos!D101)</f>
        <v/>
      </c>
      <c r="O109" s="7">
        <f t="shared" si="34"/>
        <v>832.36740315897077</v>
      </c>
      <c r="P109" s="20" t="str">
        <f t="shared" si="41"/>
        <v/>
      </c>
      <c r="Q109" s="16" t="str">
        <f t="shared" si="24"/>
        <v/>
      </c>
      <c r="R109" s="20" t="str">
        <f>IF(Datos!E101="","",Datos!E101)</f>
        <v/>
      </c>
      <c r="S109" s="7">
        <f t="shared" si="35"/>
        <v>2273.6491627186178</v>
      </c>
      <c r="T109" s="10" t="str">
        <f t="shared" si="42"/>
        <v/>
      </c>
      <c r="U109" s="16" t="str">
        <f t="shared" si="25"/>
        <v/>
      </c>
      <c r="V109" s="7">
        <f t="shared" si="39"/>
        <v>46.987484481239456</v>
      </c>
      <c r="W109" s="7">
        <f t="shared" si="36"/>
        <v>3.9012062135676699</v>
      </c>
      <c r="X109" s="7">
        <f t="shared" si="27"/>
        <v>50.888690694807124</v>
      </c>
      <c r="Y109" s="7">
        <f t="shared" si="28"/>
        <v>4135104.2700000009</v>
      </c>
      <c r="Z109" s="7">
        <f t="shared" si="29"/>
        <v>6447.4806761136279</v>
      </c>
      <c r="AA109" s="17">
        <v>40511</v>
      </c>
      <c r="AC109" s="20">
        <v>1</v>
      </c>
    </row>
    <row r="110" spans="1:29" s="20" customFormat="1" x14ac:dyDescent="0.25">
      <c r="A110" s="5">
        <f t="shared" si="37"/>
        <v>43996</v>
      </c>
      <c r="B110" s="20">
        <f t="shared" si="38"/>
        <v>98</v>
      </c>
      <c r="G110" s="20">
        <f t="shared" si="30"/>
        <v>0.18712959288483555</v>
      </c>
      <c r="H110" s="20" t="str">
        <f>IF(Datos!C102="","",Datos!C102)</f>
        <v/>
      </c>
      <c r="I110" s="7">
        <f t="shared" si="31"/>
        <v>6354.3202707029277</v>
      </c>
      <c r="J110" s="20" t="str">
        <f t="shared" si="40"/>
        <v/>
      </c>
      <c r="K110" s="16" t="str">
        <f t="shared" si="26"/>
        <v/>
      </c>
      <c r="L110" s="7">
        <f t="shared" si="32"/>
        <v>3860328.9410920315</v>
      </c>
      <c r="M110" s="7">
        <f t="shared" si="33"/>
        <v>265220.62632907717</v>
      </c>
      <c r="N110" s="20" t="str">
        <f>IF(Datos!D102="","",Datos!D102)</f>
        <v/>
      </c>
      <c r="O110" s="7">
        <f t="shared" si="34"/>
        <v>845.39704752019054</v>
      </c>
      <c r="P110" s="20" t="str">
        <f t="shared" si="41"/>
        <v/>
      </c>
      <c r="Q110" s="16" t="str">
        <f t="shared" si="24"/>
        <v/>
      </c>
      <c r="R110" s="20" t="str">
        <f>IF(Datos!E102="","",Datos!E102)</f>
        <v/>
      </c>
      <c r="S110" s="7">
        <f t="shared" si="35"/>
        <v>2309.240224886571</v>
      </c>
      <c r="T110" s="10" t="str">
        <f t="shared" si="42"/>
        <v/>
      </c>
      <c r="U110" s="16" t="str">
        <f t="shared" si="25"/>
        <v/>
      </c>
      <c r="V110" s="7">
        <f t="shared" si="39"/>
        <v>42.318379695292201</v>
      </c>
      <c r="W110" s="7">
        <f t="shared" si="36"/>
        <v>3.4266560871626166</v>
      </c>
      <c r="X110" s="7">
        <f t="shared" si="27"/>
        <v>45.745035782454821</v>
      </c>
      <c r="Y110" s="7">
        <f t="shared" si="28"/>
        <v>4135104.2700000009</v>
      </c>
      <c r="Z110" s="7">
        <f t="shared" si="29"/>
        <v>6400.0653064853823</v>
      </c>
      <c r="AA110" s="18">
        <v>34589</v>
      </c>
      <c r="AC110" s="20">
        <v>1</v>
      </c>
    </row>
    <row r="111" spans="1:29" s="20" customFormat="1" x14ac:dyDescent="0.25">
      <c r="A111" s="5">
        <f t="shared" si="37"/>
        <v>43997</v>
      </c>
      <c r="B111" s="20">
        <f t="shared" si="38"/>
        <v>99</v>
      </c>
      <c r="G111" s="20">
        <f t="shared" si="30"/>
        <v>0.18196416740759683</v>
      </c>
      <c r="H111" s="20" t="str">
        <f>IF(Datos!C103="","",Datos!C103)</f>
        <v/>
      </c>
      <c r="I111" s="7">
        <f t="shared" si="31"/>
        <v>6311.7389709813506</v>
      </c>
      <c r="J111" s="20" t="str">
        <f t="shared" si="40"/>
        <v/>
      </c>
      <c r="K111" s="16" t="str">
        <f t="shared" si="26"/>
        <v/>
      </c>
      <c r="L111" s="7">
        <f t="shared" si="32"/>
        <v>3867649.9498069524</v>
      </c>
      <c r="M111" s="7">
        <f t="shared" si="33"/>
        <v>257898.56202063471</v>
      </c>
      <c r="N111" s="20" t="str">
        <f>IF(Datos!D103="","",Datos!D103)</f>
        <v/>
      </c>
      <c r="O111" s="7">
        <f t="shared" si="34"/>
        <v>858.34058580952978</v>
      </c>
      <c r="P111" s="20" t="str">
        <f t="shared" si="41"/>
        <v/>
      </c>
      <c r="Q111" s="16" t="str">
        <f t="shared" si="24"/>
        <v/>
      </c>
      <c r="R111" s="20" t="str">
        <f>IF(Datos!E103="","",Datos!E103)</f>
        <v/>
      </c>
      <c r="S111" s="7">
        <f t="shared" si="35"/>
        <v>2344.5960844294655</v>
      </c>
      <c r="T111" s="10" t="str">
        <f t="shared" si="42"/>
        <v/>
      </c>
      <c r="U111" s="16" t="str">
        <f t="shared" si="25"/>
        <v/>
      </c>
      <c r="V111" s="7">
        <f t="shared" si="39"/>
        <v>38.075823966357277</v>
      </c>
      <c r="W111" s="7">
        <f t="shared" si="36"/>
        <v>3.0067072272808186</v>
      </c>
      <c r="X111" s="7">
        <f t="shared" si="27"/>
        <v>41.082531193638097</v>
      </c>
      <c r="Y111" s="7">
        <f t="shared" si="28"/>
        <v>4135104.2700000009</v>
      </c>
      <c r="Z111" s="7">
        <f t="shared" si="29"/>
        <v>6352.8215021749884</v>
      </c>
      <c r="AA111" s="17">
        <v>29497</v>
      </c>
      <c r="AC111" s="20">
        <v>1</v>
      </c>
    </row>
    <row r="112" spans="1:29" s="20" customFormat="1" x14ac:dyDescent="0.25">
      <c r="A112" s="5">
        <f t="shared" si="37"/>
        <v>43998</v>
      </c>
      <c r="B112" s="20">
        <f t="shared" si="38"/>
        <v>100</v>
      </c>
      <c r="G112" s="20">
        <f t="shared" si="30"/>
        <v>0.17694132558027456</v>
      </c>
      <c r="H112" s="20" t="str">
        <f>IF(Datos!C104="","",Datos!C104)</f>
        <v/>
      </c>
      <c r="I112" s="7">
        <f t="shared" si="31"/>
        <v>6268.9080751180409</v>
      </c>
      <c r="J112" s="20" t="str">
        <f t="shared" si="40"/>
        <v/>
      </c>
      <c r="K112" s="16" t="str">
        <f t="shared" si="26"/>
        <v/>
      </c>
      <c r="L112" s="7">
        <f t="shared" si="32"/>
        <v>3874768.8441638937</v>
      </c>
      <c r="M112" s="7">
        <f t="shared" si="33"/>
        <v>250778.74411750532</v>
      </c>
      <c r="N112" s="20" t="str">
        <f>IF(Datos!D104="","",Datos!D104)</f>
        <v/>
      </c>
      <c r="O112" s="7">
        <f t="shared" si="34"/>
        <v>871.19738741266553</v>
      </c>
      <c r="P112" s="20" t="str">
        <f t="shared" si="41"/>
        <v/>
      </c>
      <c r="Q112" s="16" t="str">
        <f t="shared" ref="Q112:Q175" si="43">IF( OR(P112=0,N112=0,P112="",N112=""),"",ABS(P112/N112))</f>
        <v/>
      </c>
      <c r="R112" s="20" t="str">
        <f>IF(Datos!E104="","",Datos!E104)</f>
        <v/>
      </c>
      <c r="S112" s="7">
        <f t="shared" si="35"/>
        <v>2379.7150187957914</v>
      </c>
      <c r="T112" s="10" t="str">
        <f t="shared" si="42"/>
        <v/>
      </c>
      <c r="U112" s="16" t="str">
        <f t="shared" ref="U112:U175" si="44">IF( OR(T112=0,R112=0,T112="",R112=""),"",ABS(T112/R112))</f>
        <v/>
      </c>
      <c r="V112" s="7">
        <f t="shared" si="39"/>
        <v>34.22569328841471</v>
      </c>
      <c r="W112" s="7">
        <f t="shared" si="36"/>
        <v>2.6355439869516619</v>
      </c>
      <c r="X112" s="7">
        <f t="shared" si="27"/>
        <v>36.861237275366371</v>
      </c>
      <c r="Y112" s="7">
        <f t="shared" si="28"/>
        <v>4135104.2700000009</v>
      </c>
      <c r="Z112" s="7">
        <f t="shared" si="29"/>
        <v>6305.7693123934068</v>
      </c>
      <c r="AA112" s="18">
        <v>25128</v>
      </c>
      <c r="AC112" s="20">
        <v>1</v>
      </c>
    </row>
    <row r="113" spans="1:29" s="20" customFormat="1" x14ac:dyDescent="0.25">
      <c r="A113" s="5">
        <f t="shared" si="37"/>
        <v>43999</v>
      </c>
      <c r="B113" s="20">
        <f t="shared" si="38"/>
        <v>101</v>
      </c>
      <c r="G113" s="20">
        <f t="shared" si="30"/>
        <v>0.1720571315998429</v>
      </c>
      <c r="H113" s="20" t="str">
        <f>IF(Datos!C105="","",Datos!C105)</f>
        <v/>
      </c>
      <c r="I113" s="7">
        <f t="shared" si="31"/>
        <v>6225.8825051327622</v>
      </c>
      <c r="J113" s="20" t="str">
        <f t="shared" si="40"/>
        <v/>
      </c>
      <c r="K113" s="16" t="str">
        <f t="shared" si="26"/>
        <v/>
      </c>
      <c r="L113" s="7">
        <f t="shared" si="32"/>
        <v>3881691.2068647612</v>
      </c>
      <c r="M113" s="7">
        <f t="shared" si="33"/>
        <v>243855.57417535051</v>
      </c>
      <c r="N113" s="20" t="str">
        <f>IF(Datos!D105="","",Datos!D105)</f>
        <v/>
      </c>
      <c r="O113" s="7">
        <f t="shared" si="34"/>
        <v>883.9669439105885</v>
      </c>
      <c r="P113" s="20" t="str">
        <f t="shared" si="41"/>
        <v/>
      </c>
      <c r="Q113" s="16" t="str">
        <f t="shared" si="43"/>
        <v/>
      </c>
      <c r="R113" s="20" t="str">
        <f>IF(Datos!E105="","",Datos!E105)</f>
        <v/>
      </c>
      <c r="S113" s="7">
        <f t="shared" si="35"/>
        <v>2414.5956392160574</v>
      </c>
      <c r="T113" s="10" t="str">
        <f t="shared" si="42"/>
        <v/>
      </c>
      <c r="U113" s="16" t="str">
        <f t="shared" si="44"/>
        <v/>
      </c>
      <c r="V113" s="7">
        <f t="shared" si="39"/>
        <v>30.735970263523789</v>
      </c>
      <c r="W113" s="7">
        <f t="shared" si="36"/>
        <v>2.3079013663195327</v>
      </c>
      <c r="X113" s="7">
        <f t="shared" si="27"/>
        <v>33.043871629843323</v>
      </c>
      <c r="Y113" s="7">
        <f t="shared" si="28"/>
        <v>4135104.2700000009</v>
      </c>
      <c r="Z113" s="7">
        <f t="shared" si="29"/>
        <v>6258.9263767626053</v>
      </c>
      <c r="AA113" s="17">
        <v>21388</v>
      </c>
      <c r="AC113" s="20">
        <v>1</v>
      </c>
    </row>
    <row r="114" spans="1:29" s="20" customFormat="1" x14ac:dyDescent="0.25">
      <c r="A114" s="5">
        <f t="shared" si="37"/>
        <v>44000</v>
      </c>
      <c r="B114" s="20">
        <f t="shared" si="38"/>
        <v>102</v>
      </c>
      <c r="G114" s="20">
        <f t="shared" si="30"/>
        <v>0.16730775830508346</v>
      </c>
      <c r="H114" s="20" t="str">
        <f>IF(Datos!C106="","",Datos!C106)</f>
        <v/>
      </c>
      <c r="I114" s="7">
        <f t="shared" si="31"/>
        <v>6182.7124393611466</v>
      </c>
      <c r="J114" s="20" t="str">
        <f t="shared" si="40"/>
        <v/>
      </c>
      <c r="K114" s="16" t="str">
        <f t="shared" si="26"/>
        <v/>
      </c>
      <c r="L114" s="7">
        <f t="shared" si="32"/>
        <v>3888422.4660749878</v>
      </c>
      <c r="M114" s="7">
        <f t="shared" si="33"/>
        <v>237123.61004484579</v>
      </c>
      <c r="N114" s="20" t="str">
        <f>IF(Datos!D106="","",Datos!D106)</f>
        <v/>
      </c>
      <c r="O114" s="7">
        <f t="shared" si="34"/>
        <v>896.64885875861023</v>
      </c>
      <c r="P114" s="20" t="str">
        <f t="shared" si="41"/>
        <v/>
      </c>
      <c r="Q114" s="16" t="str">
        <f t="shared" si="43"/>
        <v/>
      </c>
      <c r="R114" s="20" t="str">
        <f>IF(Datos!E106="","",Datos!E106)</f>
        <v/>
      </c>
      <c r="S114" s="7">
        <f t="shared" si="35"/>
        <v>2449.2368625105337</v>
      </c>
      <c r="T114" s="10" t="str">
        <f t="shared" si="42"/>
        <v/>
      </c>
      <c r="U114" s="16" t="str">
        <f t="shared" si="44"/>
        <v/>
      </c>
      <c r="V114" s="7">
        <f t="shared" si="39"/>
        <v>27.576696567563484</v>
      </c>
      <c r="W114" s="7">
        <f t="shared" si="36"/>
        <v>2.0190229693512149</v>
      </c>
      <c r="X114" s="7">
        <f t="shared" si="27"/>
        <v>29.5957195369147</v>
      </c>
      <c r="Y114" s="7">
        <f t="shared" si="28"/>
        <v>4135104.2700000005</v>
      </c>
      <c r="Z114" s="7">
        <f t="shared" si="29"/>
        <v>6212.3081588980613</v>
      </c>
      <c r="AA114" s="18">
        <v>18191</v>
      </c>
      <c r="AC114" s="20">
        <v>1</v>
      </c>
    </row>
    <row r="115" spans="1:29" s="20" customFormat="1" x14ac:dyDescent="0.25">
      <c r="A115" s="5">
        <f t="shared" si="37"/>
        <v>44001</v>
      </c>
      <c r="B115" s="20">
        <f t="shared" si="38"/>
        <v>103</v>
      </c>
      <c r="G115" s="20">
        <f t="shared" si="30"/>
        <v>0.16268948417769494</v>
      </c>
      <c r="H115" s="20" t="str">
        <f>IF(Datos!C107="","",Datos!C107)</f>
        <v/>
      </c>
      <c r="I115" s="7">
        <f t="shared" si="31"/>
        <v>6139.4436267355286</v>
      </c>
      <c r="J115" s="20" t="str">
        <f t="shared" si="40"/>
        <v/>
      </c>
      <c r="K115" s="16" t="str">
        <f t="shared" si="26"/>
        <v/>
      </c>
      <c r="L115" s="7">
        <f t="shared" si="32"/>
        <v>3894967.89973782</v>
      </c>
      <c r="M115" s="7">
        <f t="shared" si="33"/>
        <v>230577.56137873969</v>
      </c>
      <c r="N115" s="20" t="str">
        <f>IF(Datos!D107="","",Datos!D107)</f>
        <v/>
      </c>
      <c r="O115" s="7">
        <f t="shared" si="34"/>
        <v>909.24283762363712</v>
      </c>
      <c r="P115" s="20" t="str">
        <f t="shared" si="41"/>
        <v/>
      </c>
      <c r="Q115" s="16" t="str">
        <f t="shared" si="43"/>
        <v/>
      </c>
      <c r="R115" s="20" t="str">
        <f>IF(Datos!E107="","",Datos!E107)</f>
        <v/>
      </c>
      <c r="S115" s="7">
        <f t="shared" si="35"/>
        <v>2483.6378846950793</v>
      </c>
      <c r="T115" s="10" t="str">
        <f t="shared" si="42"/>
        <v/>
      </c>
      <c r="U115" s="16" t="str">
        <f t="shared" si="44"/>
        <v/>
      </c>
      <c r="V115" s="7">
        <f t="shared" si="39"/>
        <v>24.719913734705827</v>
      </c>
      <c r="W115" s="7">
        <f t="shared" si="36"/>
        <v>1.7646206522628289</v>
      </c>
      <c r="X115" s="7">
        <f t="shared" si="27"/>
        <v>26.484534386968654</v>
      </c>
      <c r="Y115" s="7">
        <f t="shared" si="28"/>
        <v>4135104.2700000009</v>
      </c>
      <c r="Z115" s="7">
        <f t="shared" si="29"/>
        <v>6165.9281611224969</v>
      </c>
      <c r="AA115" s="17">
        <v>15462</v>
      </c>
      <c r="AC115" s="20">
        <v>1</v>
      </c>
    </row>
    <row r="116" spans="1:29" s="20" customFormat="1" x14ac:dyDescent="0.25">
      <c r="A116" s="5">
        <f t="shared" si="37"/>
        <v>44002</v>
      </c>
      <c r="B116" s="20">
        <f t="shared" si="38"/>
        <v>104</v>
      </c>
      <c r="G116" s="20">
        <f t="shared" si="30"/>
        <v>0.15819869042618248</v>
      </c>
      <c r="H116" s="20" t="str">
        <f>IF(Datos!C108="","",Datos!C108)</f>
        <v/>
      </c>
      <c r="I116" s="7">
        <f t="shared" si="31"/>
        <v>6096.1176906756655</v>
      </c>
      <c r="J116" s="20" t="str">
        <f t="shared" si="40"/>
        <v/>
      </c>
      <c r="K116" s="16" t="str">
        <f t="shared" si="26"/>
        <v/>
      </c>
      <c r="L116" s="7">
        <f t="shared" si="32"/>
        <v>3901332.6397645795</v>
      </c>
      <c r="M116" s="7">
        <f t="shared" si="33"/>
        <v>224212.28527842762</v>
      </c>
      <c r="N116" s="20" t="str">
        <f>IF(Datos!D108="","",Datos!D108)</f>
        <v/>
      </c>
      <c r="O116" s="7">
        <f t="shared" si="34"/>
        <v>921.74867936162366</v>
      </c>
      <c r="P116" s="20" t="str">
        <f t="shared" si="41"/>
        <v/>
      </c>
      <c r="Q116" s="16" t="str">
        <f t="shared" si="43"/>
        <v/>
      </c>
      <c r="R116" s="20" t="str">
        <f>IF(Datos!E108="","",Datos!E108)</f>
        <v/>
      </c>
      <c r="S116" s="7">
        <f t="shared" si="35"/>
        <v>2517.7981563356475</v>
      </c>
      <c r="T116" s="10" t="str">
        <f t="shared" si="42"/>
        <v/>
      </c>
      <c r="U116" s="16" t="str">
        <f t="shared" si="44"/>
        <v/>
      </c>
      <c r="V116" s="7">
        <f t="shared" si="39"/>
        <v>22.139594567472169</v>
      </c>
      <c r="W116" s="7">
        <f t="shared" si="36"/>
        <v>1.5408360533920487</v>
      </c>
      <c r="X116" s="7">
        <f t="shared" si="27"/>
        <v>23.680430620864218</v>
      </c>
      <c r="Y116" s="7">
        <f t="shared" si="28"/>
        <v>4135104.2700000009</v>
      </c>
      <c r="Z116" s="7">
        <f t="shared" si="29"/>
        <v>6119.7981212965296</v>
      </c>
      <c r="AA116" s="18">
        <v>13135</v>
      </c>
    </row>
    <row r="117" spans="1:29" s="20" customFormat="1" x14ac:dyDescent="0.25">
      <c r="A117" s="5">
        <f t="shared" si="37"/>
        <v>44003</v>
      </c>
      <c r="B117" s="20">
        <f t="shared" si="38"/>
        <v>105</v>
      </c>
      <c r="G117" s="20">
        <f t="shared" si="30"/>
        <v>0.15383185815024142</v>
      </c>
      <c r="H117" s="20" t="str">
        <f>IF(Datos!C109="","",Datos!C109)</f>
        <v/>
      </c>
      <c r="I117" s="7">
        <f t="shared" si="31"/>
        <v>6052.7724214016371</v>
      </c>
      <c r="J117" s="20" t="str">
        <f t="shared" si="40"/>
        <v/>
      </c>
      <c r="K117" s="16" t="str">
        <f t="shared" si="26"/>
        <v/>
      </c>
      <c r="L117" s="7">
        <f t="shared" si="32"/>
        <v>3907521.6761047584</v>
      </c>
      <c r="M117" s="7">
        <f t="shared" si="33"/>
        <v>218022.78207524726</v>
      </c>
      <c r="N117" s="20" t="str">
        <f>IF(Datos!D109="","",Datos!D109)</f>
        <v/>
      </c>
      <c r="O117" s="7">
        <f t="shared" si="34"/>
        <v>934.16626761404109</v>
      </c>
      <c r="P117" s="20" t="str">
        <f t="shared" si="41"/>
        <v/>
      </c>
      <c r="Q117" s="16" t="str">
        <f t="shared" si="43"/>
        <v/>
      </c>
      <c r="R117" s="20" t="str">
        <f>IF(Datos!E109="","",Datos!E109)</f>
        <v/>
      </c>
      <c r="S117" s="7">
        <f t="shared" si="35"/>
        <v>2551.7173595936601</v>
      </c>
      <c r="T117" s="10" t="str">
        <f t="shared" si="42"/>
        <v/>
      </c>
      <c r="U117" s="16" t="str">
        <f t="shared" si="44"/>
        <v/>
      </c>
      <c r="V117" s="7">
        <f t="shared" si="39"/>
        <v>19.811567249215777</v>
      </c>
      <c r="W117" s="7">
        <f t="shared" si="36"/>
        <v>1.3442041368252797</v>
      </c>
      <c r="X117" s="7">
        <f t="shared" si="27"/>
        <v>21.155771386041057</v>
      </c>
      <c r="Y117" s="7">
        <f t="shared" si="28"/>
        <v>4135104.2700000009</v>
      </c>
      <c r="Z117" s="7">
        <f t="shared" si="29"/>
        <v>6073.9281927876782</v>
      </c>
      <c r="AA117" s="17">
        <v>11153</v>
      </c>
    </row>
    <row r="118" spans="1:29" s="20" customFormat="1" x14ac:dyDescent="0.25">
      <c r="A118" s="5">
        <f t="shared" si="37"/>
        <v>44004</v>
      </c>
      <c r="B118" s="20">
        <f t="shared" si="38"/>
        <v>106</v>
      </c>
      <c r="G118" s="20">
        <f t="shared" si="30"/>
        <v>0.14958556558341449</v>
      </c>
      <c r="H118" s="20" t="str">
        <f>IF(Datos!C110="","",Datos!C110)</f>
        <v/>
      </c>
      <c r="I118" s="7">
        <f t="shared" si="31"/>
        <v>6009.4420557708745</v>
      </c>
      <c r="J118" s="20" t="str">
        <f t="shared" si="40"/>
        <v/>
      </c>
      <c r="K118" s="16" t="str">
        <f t="shared" si="26"/>
        <v/>
      </c>
      <c r="L118" s="7">
        <f t="shared" si="32"/>
        <v>3913539.8606996611</v>
      </c>
      <c r="M118" s="7">
        <f t="shared" si="33"/>
        <v>212004.19124182645</v>
      </c>
      <c r="N118" s="20" t="str">
        <f>IF(Datos!D110="","",Datos!D110)</f>
        <v/>
      </c>
      <c r="O118" s="7">
        <f t="shared" si="34"/>
        <v>946.49556299977746</v>
      </c>
      <c r="P118" s="20" t="str">
        <f t="shared" si="41"/>
        <v/>
      </c>
      <c r="Q118" s="16" t="str">
        <f t="shared" si="43"/>
        <v/>
      </c>
      <c r="R118" s="20" t="str">
        <f>IF(Datos!E110="","",Datos!E110)</f>
        <v/>
      </c>
      <c r="S118" s="7">
        <f t="shared" si="35"/>
        <v>2585.3953868978315</v>
      </c>
      <c r="T118" s="10" t="str">
        <f t="shared" si="42"/>
        <v/>
      </c>
      <c r="U118" s="16" t="str">
        <f t="shared" si="44"/>
        <v/>
      </c>
      <c r="V118" s="7">
        <f t="shared" si="39"/>
        <v>17.713434012222724</v>
      </c>
      <c r="W118" s="7">
        <f t="shared" si="36"/>
        <v>1.1716188326958137</v>
      </c>
      <c r="X118" s="7">
        <f t="shared" si="27"/>
        <v>18.885052844918537</v>
      </c>
      <c r="Y118" s="7">
        <f t="shared" si="28"/>
        <v>4135104.2700000009</v>
      </c>
      <c r="Z118" s="7">
        <f t="shared" si="29"/>
        <v>6028.3271086157929</v>
      </c>
      <c r="AA118" s="18">
        <v>9467</v>
      </c>
    </row>
    <row r="119" spans="1:29" s="20" customFormat="1" x14ac:dyDescent="0.25">
      <c r="A119" s="5">
        <f t="shared" si="37"/>
        <v>44005</v>
      </c>
      <c r="B119" s="20">
        <f t="shared" si="38"/>
        <v>107</v>
      </c>
      <c r="G119" s="20">
        <f t="shared" si="30"/>
        <v>0.14545648541186057</v>
      </c>
      <c r="H119" s="20" t="str">
        <f>IF(Datos!C111="","",Datos!C111)</f>
        <v/>
      </c>
      <c r="I119" s="7">
        <f t="shared" si="31"/>
        <v>5966.157543998499</v>
      </c>
      <c r="J119" s="20" t="str">
        <f t="shared" si="40"/>
        <v/>
      </c>
      <c r="K119" s="16" t="str">
        <f t="shared" si="26"/>
        <v/>
      </c>
      <c r="L119" s="7">
        <f t="shared" si="32"/>
        <v>3919391.9113231874</v>
      </c>
      <c r="M119" s="7">
        <f t="shared" si="33"/>
        <v>206151.78742894996</v>
      </c>
      <c r="N119" s="20" t="str">
        <f>IF(Datos!D111="","",Datos!D111)</f>
        <v/>
      </c>
      <c r="O119" s="7">
        <f t="shared" si="34"/>
        <v>958.73659587705652</v>
      </c>
      <c r="P119" s="20" t="str">
        <f t="shared" si="41"/>
        <v/>
      </c>
      <c r="Q119" s="16" t="str">
        <f t="shared" si="43"/>
        <v/>
      </c>
      <c r="R119" s="20" t="str">
        <f>IF(Datos!E111="","",Datos!E111)</f>
        <v/>
      </c>
      <c r="S119" s="7">
        <f t="shared" si="35"/>
        <v>2618.8323211730212</v>
      </c>
      <c r="T119" s="10" t="str">
        <f t="shared" si="42"/>
        <v/>
      </c>
      <c r="U119" s="16" t="str">
        <f t="shared" si="44"/>
        <v/>
      </c>
      <c r="V119" s="7">
        <f t="shared" si="39"/>
        <v>15.824485999922283</v>
      </c>
      <c r="W119" s="7">
        <f t="shared" si="36"/>
        <v>1.0203008151024808</v>
      </c>
      <c r="X119" s="7">
        <f t="shared" si="27"/>
        <v>16.844786815024765</v>
      </c>
      <c r="Y119" s="7">
        <f t="shared" si="28"/>
        <v>4135104.2700000009</v>
      </c>
      <c r="Z119" s="7">
        <f t="shared" si="29"/>
        <v>5983.0023308135242</v>
      </c>
      <c r="AA119" s="17">
        <v>8032</v>
      </c>
    </row>
    <row r="120" spans="1:29" s="20" customFormat="1" x14ac:dyDescent="0.25">
      <c r="A120" s="5">
        <f t="shared" si="37"/>
        <v>44006</v>
      </c>
      <c r="B120" s="20">
        <f t="shared" si="38"/>
        <v>108</v>
      </c>
      <c r="G120" s="20">
        <f t="shared" si="30"/>
        <v>0.14144138216713525</v>
      </c>
      <c r="H120" s="20" t="str">
        <f>IF(Datos!C112="","",Datos!C112)</f>
        <v/>
      </c>
      <c r="I120" s="7">
        <f t="shared" si="31"/>
        <v>5922.9468028464162</v>
      </c>
      <c r="J120" s="20" t="str">
        <f t="shared" si="40"/>
        <v/>
      </c>
      <c r="K120" s="16" t="str">
        <f t="shared" si="26"/>
        <v/>
      </c>
      <c r="L120" s="7">
        <f t="shared" si="32"/>
        <v>3925082.4153132173</v>
      </c>
      <c r="M120" s="7">
        <f t="shared" si="33"/>
        <v>200460.97662355422</v>
      </c>
      <c r="N120" s="20" t="str">
        <f>IF(Datos!D112="","",Datos!D112)</f>
        <v/>
      </c>
      <c r="O120" s="7">
        <f t="shared" si="34"/>
        <v>970.88945964865741</v>
      </c>
      <c r="P120" s="20" t="str">
        <f t="shared" si="41"/>
        <v/>
      </c>
      <c r="Q120" s="16" t="str">
        <f t="shared" si="43"/>
        <v/>
      </c>
      <c r="R120" s="20" t="str">
        <f>IF(Datos!E112="","",Datos!E112)</f>
        <v/>
      </c>
      <c r="S120" s="7">
        <f t="shared" si="35"/>
        <v>2652.0284175531392</v>
      </c>
      <c r="T120" s="10" t="str">
        <f t="shared" si="42"/>
        <v/>
      </c>
      <c r="U120" s="16" t="str">
        <f t="shared" si="44"/>
        <v/>
      </c>
      <c r="V120" s="7">
        <f t="shared" si="39"/>
        <v>14.12561575793675</v>
      </c>
      <c r="W120" s="7">
        <f t="shared" si="36"/>
        <v>0.88776742343104242</v>
      </c>
      <c r="X120" s="7">
        <f t="shared" si="27"/>
        <v>15.013383181367793</v>
      </c>
      <c r="Y120" s="7">
        <f t="shared" si="28"/>
        <v>4135104.2700000014</v>
      </c>
      <c r="Z120" s="7">
        <f t="shared" si="29"/>
        <v>5937.9601860277844</v>
      </c>
      <c r="AA120" s="18">
        <v>6814</v>
      </c>
    </row>
    <row r="121" spans="1:29" s="20" customFormat="1" x14ac:dyDescent="0.25">
      <c r="A121" s="5">
        <f t="shared" si="37"/>
        <v>44007</v>
      </c>
      <c r="B121" s="20">
        <f t="shared" si="38"/>
        <v>109</v>
      </c>
      <c r="G121" s="20">
        <f t="shared" si="30"/>
        <v>0.13753710969093949</v>
      </c>
      <c r="H121" s="20" t="str">
        <f>IF(Datos!C113="","",Datos!C113)</f>
        <v/>
      </c>
      <c r="I121" s="7">
        <f t="shared" si="31"/>
        <v>5879.8349550636176</v>
      </c>
      <c r="J121" s="20" t="str">
        <f t="shared" si="40"/>
        <v/>
      </c>
      <c r="K121" s="16" t="str">
        <f t="shared" si="26"/>
        <v/>
      </c>
      <c r="L121" s="7">
        <f t="shared" si="32"/>
        <v>3930615.8331969441</v>
      </c>
      <c r="M121" s="7">
        <f t="shared" si="33"/>
        <v>194927.29242360653</v>
      </c>
      <c r="N121" s="20" t="str">
        <f>IF(Datos!D113="","",Datos!D113)</f>
        <v/>
      </c>
      <c r="O121" s="7">
        <f t="shared" si="34"/>
        <v>982.95430458287115</v>
      </c>
      <c r="P121" s="20" t="str">
        <f t="shared" si="41"/>
        <v/>
      </c>
      <c r="Q121" s="16" t="str">
        <f t="shared" si="43"/>
        <v/>
      </c>
      <c r="R121" s="20" t="str">
        <f>IF(Datos!E113="","",Datos!E113)</f>
        <v/>
      </c>
      <c r="S121" s="7">
        <f t="shared" si="35"/>
        <v>2684.9840865028109</v>
      </c>
      <c r="T121" s="10" t="str">
        <f t="shared" si="42"/>
        <v/>
      </c>
      <c r="U121" s="16" t="str">
        <f t="shared" si="44"/>
        <v/>
      </c>
      <c r="V121" s="7">
        <f t="shared" si="39"/>
        <v>12.59922859732848</v>
      </c>
      <c r="W121" s="7">
        <f t="shared" si="36"/>
        <v>0.77180470385166822</v>
      </c>
      <c r="X121" s="7">
        <f t="shared" si="27"/>
        <v>13.371033301180148</v>
      </c>
      <c r="Y121" s="7">
        <f t="shared" si="28"/>
        <v>4135104.2700000009</v>
      </c>
      <c r="Z121" s="7">
        <f t="shared" si="29"/>
        <v>5893.205988364798</v>
      </c>
      <c r="AA121" s="17">
        <v>5778</v>
      </c>
    </row>
    <row r="122" spans="1:29" s="20" customFormat="1" x14ac:dyDescent="0.25">
      <c r="A122" s="5">
        <f t="shared" si="37"/>
        <v>44008</v>
      </c>
      <c r="B122" s="20">
        <f t="shared" si="38"/>
        <v>110</v>
      </c>
      <c r="G122" s="20">
        <f t="shared" si="30"/>
        <v>0.13374060866984994</v>
      </c>
      <c r="H122" s="20" t="str">
        <f>IF(Datos!C114="","",Datos!C114)</f>
        <v/>
      </c>
      <c r="I122" s="7">
        <f t="shared" si="31"/>
        <v>5836.8445550298147</v>
      </c>
      <c r="J122" s="20" t="str">
        <f t="shared" si="40"/>
        <v/>
      </c>
      <c r="K122" s="16" t="str">
        <f t="shared" si="26"/>
        <v/>
      </c>
      <c r="L122" s="7">
        <f t="shared" si="32"/>
        <v>3935996.5022133817</v>
      </c>
      <c r="M122" s="7">
        <f t="shared" si="33"/>
        <v>189546.3924257762</v>
      </c>
      <c r="N122" s="20" t="str">
        <f>IF(Datos!D114="","",Datos!D114)</f>
        <v/>
      </c>
      <c r="O122" s="7">
        <f t="shared" si="34"/>
        <v>994.93133212219004</v>
      </c>
      <c r="P122" s="20" t="str">
        <f t="shared" si="41"/>
        <v/>
      </c>
      <c r="Q122" s="16" t="str">
        <f t="shared" si="43"/>
        <v/>
      </c>
      <c r="R122" s="20" t="str">
        <f>IF(Datos!E114="","",Datos!E114)</f>
        <v/>
      </c>
      <c r="S122" s="7">
        <f t="shared" si="35"/>
        <v>2717.699878271304</v>
      </c>
      <c r="T122" s="10" t="str">
        <f t="shared" si="42"/>
        <v/>
      </c>
      <c r="U122" s="16" t="str">
        <f t="shared" si="44"/>
        <v/>
      </c>
      <c r="V122" s="7">
        <f t="shared" si="39"/>
        <v>11.22915389539671</v>
      </c>
      <c r="W122" s="7">
        <f t="shared" si="36"/>
        <v>0.67044152427785408</v>
      </c>
      <c r="X122" s="7">
        <f t="shared" si="27"/>
        <v>11.899595419674563</v>
      </c>
      <c r="Y122" s="7">
        <f t="shared" si="28"/>
        <v>4135104.2700000009</v>
      </c>
      <c r="Z122" s="7">
        <f t="shared" si="29"/>
        <v>5848.7441504494891</v>
      </c>
      <c r="AA122" s="18">
        <v>4899</v>
      </c>
    </row>
    <row r="123" spans="1:29" s="20" customFormat="1" x14ac:dyDescent="0.25">
      <c r="A123" s="5">
        <f t="shared" si="37"/>
        <v>44009</v>
      </c>
      <c r="B123" s="20">
        <f t="shared" si="38"/>
        <v>111</v>
      </c>
      <c r="G123" s="20">
        <f t="shared" si="30"/>
        <v>0.13004890423809917</v>
      </c>
      <c r="H123" s="20" t="str">
        <f>IF(Datos!C115="","",Datos!C115)</f>
        <v/>
      </c>
      <c r="I123" s="7">
        <f t="shared" si="31"/>
        <v>5793.99580069883</v>
      </c>
      <c r="J123" s="20" t="str">
        <f t="shared" si="40"/>
        <v/>
      </c>
      <c r="K123" s="16" t="str">
        <f t="shared" si="26"/>
        <v/>
      </c>
      <c r="L123" s="7">
        <f t="shared" si="32"/>
        <v>3941228.6397361592</v>
      </c>
      <c r="M123" s="7">
        <f t="shared" si="33"/>
        <v>184314.05472195664</v>
      </c>
      <c r="N123" s="20" t="str">
        <f>IF(Datos!D115="","",Datos!D115)</f>
        <v/>
      </c>
      <c r="O123" s="7">
        <f t="shared" si="34"/>
        <v>1006.8207896516249</v>
      </c>
      <c r="P123" s="20" t="str">
        <f t="shared" si="41"/>
        <v/>
      </c>
      <c r="Q123" s="16" t="str">
        <f t="shared" si="43"/>
        <v/>
      </c>
      <c r="R123" s="20" t="str">
        <f>IF(Datos!E115="","",Datos!E115)</f>
        <v/>
      </c>
      <c r="S123" s="7">
        <f t="shared" si="35"/>
        <v>2750.1764686019505</v>
      </c>
      <c r="T123" s="10" t="str">
        <f t="shared" si="42"/>
        <v/>
      </c>
      <c r="U123" s="16" t="str">
        <f t="shared" si="44"/>
        <v/>
      </c>
      <c r="V123" s="7">
        <f t="shared" si="39"/>
        <v>10.000557235309694</v>
      </c>
      <c r="W123" s="7">
        <f t="shared" si="36"/>
        <v>0.58192569748364553</v>
      </c>
      <c r="X123" s="7">
        <f t="shared" si="27"/>
        <v>10.58248293279334</v>
      </c>
      <c r="Y123" s="7">
        <f t="shared" si="28"/>
        <v>4135104.2700000009</v>
      </c>
      <c r="Z123" s="7">
        <f t="shared" si="29"/>
        <v>5804.578283631623</v>
      </c>
      <c r="AA123" s="17">
        <v>4153</v>
      </c>
    </row>
    <row r="124" spans="1:29" s="20" customFormat="1" x14ac:dyDescent="0.25">
      <c r="A124" s="5">
        <f t="shared" si="37"/>
        <v>44010</v>
      </c>
      <c r="B124" s="20">
        <f t="shared" si="38"/>
        <v>112</v>
      </c>
      <c r="G124" s="20">
        <f t="shared" si="30"/>
        <v>0.12645910364652799</v>
      </c>
      <c r="H124" s="20" t="str">
        <f>IF(Datos!C116="","",Datos!C116)</f>
        <v/>
      </c>
      <c r="I124" s="7">
        <f t="shared" si="31"/>
        <v>5751.3067320592227</v>
      </c>
      <c r="J124" s="20" t="str">
        <f t="shared" si="40"/>
        <v/>
      </c>
      <c r="K124" s="16" t="str">
        <f t="shared" si="26"/>
        <v/>
      </c>
      <c r="L124" s="7">
        <f t="shared" si="32"/>
        <v>3946316.3465996049</v>
      </c>
      <c r="M124" s="7">
        <f t="shared" si="33"/>
        <v>179226.17450084863</v>
      </c>
      <c r="N124" s="20" t="str">
        <f>IF(Datos!D116="","",Datos!D116)</f>
        <v/>
      </c>
      <c r="O124" s="7">
        <f t="shared" si="34"/>
        <v>1018.6229656987443</v>
      </c>
      <c r="P124" s="20" t="str">
        <f t="shared" si="41"/>
        <v/>
      </c>
      <c r="Q124" s="16" t="str">
        <f t="shared" si="43"/>
        <v/>
      </c>
      <c r="R124" s="20" t="str">
        <f>IF(Datos!E116="","",Datos!E116)</f>
        <v/>
      </c>
      <c r="S124" s="7">
        <f t="shared" si="35"/>
        <v>2782.4146456208382</v>
      </c>
      <c r="T124" s="10" t="str">
        <f t="shared" si="42"/>
        <v/>
      </c>
      <c r="U124" s="16" t="str">
        <f t="shared" si="44"/>
        <v/>
      </c>
      <c r="V124" s="7">
        <f t="shared" si="39"/>
        <v>8.8998541359551346</v>
      </c>
      <c r="W124" s="7">
        <f t="shared" si="36"/>
        <v>0.50470203279173076</v>
      </c>
      <c r="X124" s="7">
        <f t="shared" si="27"/>
        <v>9.4045561687468648</v>
      </c>
      <c r="Y124" s="7">
        <f t="shared" si="28"/>
        <v>4135104.2700000009</v>
      </c>
      <c r="Z124" s="7">
        <f t="shared" si="29"/>
        <v>5760.7112882279698</v>
      </c>
      <c r="AA124" s="18">
        <v>3520</v>
      </c>
    </row>
    <row r="125" spans="1:29" s="20" customFormat="1" x14ac:dyDescent="0.25">
      <c r="A125" s="5">
        <f t="shared" si="37"/>
        <v>44011</v>
      </c>
      <c r="B125" s="20">
        <f t="shared" si="38"/>
        <v>113</v>
      </c>
      <c r="G125" s="20">
        <f t="shared" si="30"/>
        <v>0.12296839399588202</v>
      </c>
      <c r="H125" s="20" t="str">
        <f>IF(Datos!C117="","",Datos!C117)</f>
        <v/>
      </c>
      <c r="I125" s="7">
        <f t="shared" si="31"/>
        <v>5708.7934164295111</v>
      </c>
      <c r="J125" s="20" t="str">
        <f t="shared" si="40"/>
        <v/>
      </c>
      <c r="K125" s="16" t="str">
        <f t="shared" si="26"/>
        <v/>
      </c>
      <c r="L125" s="7">
        <f t="shared" si="32"/>
        <v>3951263.6103310259</v>
      </c>
      <c r="M125" s="7">
        <f t="shared" si="33"/>
        <v>174278.7607509642</v>
      </c>
      <c r="N125" s="20" t="str">
        <f>IF(Datos!D117="","",Datos!D117)</f>
        <v/>
      </c>
      <c r="O125" s="7">
        <f t="shared" si="34"/>
        <v>1030.3381855379716</v>
      </c>
      <c r="P125" s="20" t="str">
        <f t="shared" si="41"/>
        <v/>
      </c>
      <c r="Q125" s="16" t="str">
        <f t="shared" si="43"/>
        <v/>
      </c>
      <c r="R125" s="20" t="str">
        <f>IF(Datos!E117="","",Datos!E117)</f>
        <v/>
      </c>
      <c r="S125" s="7">
        <f t="shared" si="35"/>
        <v>2814.4152978297479</v>
      </c>
      <c r="T125" s="10" t="str">
        <f t="shared" si="42"/>
        <v/>
      </c>
      <c r="U125" s="16" t="str">
        <f t="shared" si="44"/>
        <v/>
      </c>
      <c r="V125" s="7">
        <f t="shared" si="39"/>
        <v>7.9146259875934479</v>
      </c>
      <c r="W125" s="7">
        <f t="shared" si="36"/>
        <v>0.43739222620280815</v>
      </c>
      <c r="X125" s="7">
        <f t="shared" si="27"/>
        <v>8.3520182137962564</v>
      </c>
      <c r="Y125" s="7">
        <f t="shared" si="28"/>
        <v>4135104.2700000009</v>
      </c>
      <c r="Z125" s="7">
        <f t="shared" si="29"/>
        <v>5717.1454346433075</v>
      </c>
      <c r="AA125" s="17">
        <v>2983</v>
      </c>
    </row>
    <row r="126" spans="1:29" s="20" customFormat="1" x14ac:dyDescent="0.25">
      <c r="A126" s="5">
        <f t="shared" si="37"/>
        <v>44012</v>
      </c>
      <c r="B126" s="20">
        <f t="shared" si="38"/>
        <v>114</v>
      </c>
      <c r="G126" s="20">
        <f t="shared" si="30"/>
        <v>0.11957404003267766</v>
      </c>
      <c r="H126" s="20" t="str">
        <f>IF(Datos!C118="","",Datos!C118)</f>
        <v/>
      </c>
      <c r="I126" s="7">
        <f t="shared" si="31"/>
        <v>5666.4701209861059</v>
      </c>
      <c r="J126" s="20" t="str">
        <f t="shared" si="40"/>
        <v/>
      </c>
      <c r="K126" s="16" t="str">
        <f t="shared" si="26"/>
        <v/>
      </c>
      <c r="L126" s="7">
        <f t="shared" si="32"/>
        <v>3956074.3082919768</v>
      </c>
      <c r="M126" s="7">
        <f t="shared" si="33"/>
        <v>169467.93306155753</v>
      </c>
      <c r="N126" s="20" t="str">
        <f>IF(Datos!D118="","",Datos!D118)</f>
        <v/>
      </c>
      <c r="O126" s="7">
        <f t="shared" si="34"/>
        <v>1041.9668071723213</v>
      </c>
      <c r="P126" s="20" t="str">
        <f t="shared" si="41"/>
        <v/>
      </c>
      <c r="Q126" s="16" t="str">
        <f t="shared" si="43"/>
        <v/>
      </c>
      <c r="R126" s="20" t="str">
        <f>IF(Datos!E118="","",Datos!E118)</f>
        <v/>
      </c>
      <c r="S126" s="7">
        <f t="shared" si="35"/>
        <v>2846.1794031300865</v>
      </c>
      <c r="T126" s="10" t="str">
        <f t="shared" si="42"/>
        <v/>
      </c>
      <c r="U126" s="16" t="str">
        <f t="shared" si="44"/>
        <v/>
      </c>
      <c r="V126" s="7">
        <f t="shared" si="39"/>
        <v>7.0335386869095959</v>
      </c>
      <c r="W126" s="7">
        <f t="shared" si="36"/>
        <v>0.3787764915129504</v>
      </c>
      <c r="X126" s="7">
        <f t="shared" si="27"/>
        <v>7.4123151784225465</v>
      </c>
      <c r="Y126" s="7">
        <f t="shared" si="28"/>
        <v>4135104.2700000009</v>
      </c>
      <c r="Z126" s="7">
        <f t="shared" si="29"/>
        <v>5673.8824361645284</v>
      </c>
      <c r="AA126" s="18">
        <v>2528</v>
      </c>
    </row>
    <row r="127" spans="1:29" s="20" customFormat="1" x14ac:dyDescent="0.25">
      <c r="A127" s="5">
        <f t="shared" si="37"/>
        <v>44013</v>
      </c>
      <c r="B127" s="20">
        <f t="shared" si="38"/>
        <v>115</v>
      </c>
      <c r="G127" s="20">
        <f t="shared" si="30"/>
        <v>0.11627338200590966</v>
      </c>
      <c r="H127" s="20" t="str">
        <f>IF(Datos!C119="","",Datos!C119)</f>
        <v/>
      </c>
      <c r="I127" s="7">
        <f t="shared" si="31"/>
        <v>5624.3494729857503</v>
      </c>
      <c r="J127" s="20" t="str">
        <f t="shared" si="40"/>
        <v/>
      </c>
      <c r="K127" s="16" t="str">
        <f t="shared" si="26"/>
        <v/>
      </c>
      <c r="L127" s="7">
        <f t="shared" si="32"/>
        <v>3960752.2107312232</v>
      </c>
      <c r="M127" s="7">
        <f t="shared" si="33"/>
        <v>164789.91851813221</v>
      </c>
      <c r="N127" s="20" t="str">
        <f>IF(Datos!D119="","",Datos!D119)</f>
        <v/>
      </c>
      <c r="O127" s="7">
        <f t="shared" si="34"/>
        <v>1053.5092176665703</v>
      </c>
      <c r="P127" s="20" t="str">
        <f t="shared" si="41"/>
        <v/>
      </c>
      <c r="Q127" s="16" t="str">
        <f t="shared" si="43"/>
        <v/>
      </c>
      <c r="R127" s="20" t="str">
        <f>IF(Datos!E119="","",Datos!E119)</f>
        <v/>
      </c>
      <c r="S127" s="7">
        <f t="shared" si="35"/>
        <v>2877.7080188067766</v>
      </c>
      <c r="T127" s="10" t="str">
        <f t="shared" si="42"/>
        <v/>
      </c>
      <c r="U127" s="16" t="str">
        <f t="shared" si="44"/>
        <v/>
      </c>
      <c r="V127" s="7">
        <f t="shared" si="39"/>
        <v>6.2462643564000535</v>
      </c>
      <c r="W127" s="7">
        <f t="shared" si="36"/>
        <v>0.32777683037831784</v>
      </c>
      <c r="X127" s="7">
        <f t="shared" si="27"/>
        <v>6.5740411867783717</v>
      </c>
      <c r="Y127" s="7">
        <f t="shared" si="28"/>
        <v>4135104.2700000014</v>
      </c>
      <c r="Z127" s="7">
        <f t="shared" si="29"/>
        <v>5630.9235141725285</v>
      </c>
      <c r="AA127" s="17">
        <v>2142</v>
      </c>
    </row>
    <row r="128" spans="1:29" s="20" customFormat="1" x14ac:dyDescent="0.25">
      <c r="A128" s="5">
        <f t="shared" si="37"/>
        <v>44014</v>
      </c>
      <c r="B128" s="20">
        <f t="shared" si="38"/>
        <v>116</v>
      </c>
      <c r="G128" s="20">
        <f t="shared" si="30"/>
        <v>0.11306383358292099</v>
      </c>
      <c r="H128" s="20" t="str">
        <f>IF(Datos!C120="","",Datos!C120)</f>
        <v/>
      </c>
      <c r="I128" s="7">
        <f t="shared" si="31"/>
        <v>5582.4426081927513</v>
      </c>
      <c r="J128" s="20" t="str">
        <f t="shared" si="40"/>
        <v/>
      </c>
      <c r="K128" s="16" t="str">
        <f t="shared" si="26"/>
        <v/>
      </c>
      <c r="L128" s="7">
        <f t="shared" si="32"/>
        <v>3965300.9837520118</v>
      </c>
      <c r="M128" s="7">
        <f t="shared" si="33"/>
        <v>160241.04868931245</v>
      </c>
      <c r="N128" s="20" t="str">
        <f>IF(Datos!D120="","",Datos!D120)</f>
        <v/>
      </c>
      <c r="O128" s="7">
        <f t="shared" si="34"/>
        <v>1064.9658298067957</v>
      </c>
      <c r="P128" s="20" t="str">
        <f t="shared" si="41"/>
        <v/>
      </c>
      <c r="Q128" s="16" t="str">
        <f t="shared" si="43"/>
        <v/>
      </c>
      <c r="R128" s="20" t="str">
        <f>IF(Datos!E120="","",Datos!E120)</f>
        <v/>
      </c>
      <c r="S128" s="7">
        <f t="shared" si="35"/>
        <v>2909.0022724036353</v>
      </c>
      <c r="T128" s="10" t="str">
        <f t="shared" si="42"/>
        <v/>
      </c>
      <c r="U128" s="16" t="str">
        <f t="shared" si="44"/>
        <v/>
      </c>
      <c r="V128" s="7">
        <f t="shared" si="39"/>
        <v>5.5434064370790646</v>
      </c>
      <c r="W128" s="7">
        <f t="shared" si="36"/>
        <v>0.28344183699643838</v>
      </c>
      <c r="X128" s="7">
        <f t="shared" si="27"/>
        <v>5.8268482740755028</v>
      </c>
      <c r="Y128" s="7">
        <f t="shared" si="28"/>
        <v>4135104.2700000014</v>
      </c>
      <c r="Z128" s="7">
        <f t="shared" si="29"/>
        <v>5588.2694564668273</v>
      </c>
      <c r="AA128" s="18">
        <v>1815</v>
      </c>
    </row>
    <row r="129" spans="1:27" s="20" customFormat="1" x14ac:dyDescent="0.25">
      <c r="A129" s="5">
        <f t="shared" si="37"/>
        <v>44015</v>
      </c>
      <c r="B129" s="20">
        <f t="shared" si="38"/>
        <v>117</v>
      </c>
      <c r="G129" s="20">
        <f t="shared" si="30"/>
        <v>0.10994287982280181</v>
      </c>
      <c r="H129" s="20" t="str">
        <f>IF(Datos!C121="","",Datos!C121)</f>
        <v/>
      </c>
      <c r="I129" s="7">
        <f t="shared" si="31"/>
        <v>5540.7593080564748</v>
      </c>
      <c r="J129" s="20" t="str">
        <f t="shared" si="40"/>
        <v/>
      </c>
      <c r="K129" s="16" t="str">
        <f t="shared" si="26"/>
        <v/>
      </c>
      <c r="L129" s="7">
        <f t="shared" si="32"/>
        <v>3969724.1921961652</v>
      </c>
      <c r="M129" s="7">
        <f t="shared" si="33"/>
        <v>155817.7567020006</v>
      </c>
      <c r="N129" s="20" t="str">
        <f>IF(Datos!D121="","",Datos!D121)</f>
        <v/>
      </c>
      <c r="O129" s="7">
        <f t="shared" si="34"/>
        <v>1076.337079062255</v>
      </c>
      <c r="P129" s="20" t="str">
        <f t="shared" si="41"/>
        <v/>
      </c>
      <c r="Q129" s="16" t="str">
        <f t="shared" si="43"/>
        <v/>
      </c>
      <c r="R129" s="20" t="str">
        <f>IF(Datos!E121="","",Datos!E121)</f>
        <v/>
      </c>
      <c r="S129" s="7">
        <f t="shared" si="35"/>
        <v>2940.0633534246113</v>
      </c>
      <c r="T129" s="10" t="str">
        <f t="shared" si="42"/>
        <v/>
      </c>
      <c r="U129" s="16" t="str">
        <f t="shared" si="44"/>
        <v/>
      </c>
      <c r="V129" s="7">
        <f t="shared" si="39"/>
        <v>4.9164283595149705</v>
      </c>
      <c r="W129" s="7">
        <f t="shared" si="36"/>
        <v>0.24493293268466843</v>
      </c>
      <c r="X129" s="7">
        <f t="shared" si="27"/>
        <v>5.161361292199639</v>
      </c>
      <c r="Y129" s="7">
        <f t="shared" si="28"/>
        <v>4135104.2700000009</v>
      </c>
      <c r="Z129" s="7">
        <f t="shared" si="29"/>
        <v>5545.920669348674</v>
      </c>
      <c r="AA129" s="17">
        <v>1538</v>
      </c>
    </row>
    <row r="130" spans="1:27" s="20" customFormat="1" x14ac:dyDescent="0.25">
      <c r="A130" s="5">
        <f t="shared" si="37"/>
        <v>44016</v>
      </c>
      <c r="B130" s="20">
        <f t="shared" si="38"/>
        <v>118</v>
      </c>
      <c r="G130" s="20">
        <f t="shared" si="30"/>
        <v>0.10690807520572984</v>
      </c>
      <c r="H130" s="20" t="str">
        <f>IF(Datos!C122="","",Datos!C122)</f>
        <v/>
      </c>
      <c r="I130" s="7">
        <f t="shared" si="31"/>
        <v>5499.3081262081096</v>
      </c>
      <c r="J130" s="20" t="str">
        <f t="shared" si="40"/>
        <v/>
      </c>
      <c r="K130" s="16" t="str">
        <f t="shared" si="26"/>
        <v/>
      </c>
      <c r="L130" s="7">
        <f t="shared" si="32"/>
        <v>3974025.3024474448</v>
      </c>
      <c r="M130" s="7">
        <f t="shared" si="33"/>
        <v>151516.57440187148</v>
      </c>
      <c r="N130" s="20" t="str">
        <f>IF(Datos!D122="","",Datos!D122)</f>
        <v/>
      </c>
      <c r="O130" s="7">
        <f t="shared" si="34"/>
        <v>1087.6234208266917</v>
      </c>
      <c r="P130" s="20" t="str">
        <f t="shared" si="41"/>
        <v/>
      </c>
      <c r="Q130" s="16" t="str">
        <f t="shared" si="43"/>
        <v/>
      </c>
      <c r="R130" s="20" t="str">
        <f>IF(Datos!E122="","",Datos!E122)</f>
        <v/>
      </c>
      <c r="S130" s="7">
        <f t="shared" si="35"/>
        <v>2970.892505798286</v>
      </c>
      <c r="T130" s="10" t="str">
        <f t="shared" si="42"/>
        <v/>
      </c>
      <c r="U130" s="16" t="str">
        <f t="shared" si="44"/>
        <v/>
      </c>
      <c r="V130" s="7">
        <f t="shared" si="39"/>
        <v>4.3575859254132352</v>
      </c>
      <c r="W130" s="7">
        <f t="shared" si="36"/>
        <v>0.21151192679632227</v>
      </c>
      <c r="X130" s="7">
        <f t="shared" si="27"/>
        <v>4.5690978522095573</v>
      </c>
      <c r="Y130" s="7">
        <f t="shared" si="28"/>
        <v>4135104.2700000019</v>
      </c>
      <c r="Z130" s="7">
        <f t="shared" si="29"/>
        <v>5503.8772240603193</v>
      </c>
      <c r="AA130" s="18">
        <v>1303</v>
      </c>
    </row>
    <row r="131" spans="1:27" s="20" customFormat="1" x14ac:dyDescent="0.25">
      <c r="A131" s="5">
        <f t="shared" si="37"/>
        <v>44017</v>
      </c>
      <c r="B131" s="20">
        <f t="shared" si="38"/>
        <v>119</v>
      </c>
      <c r="G131" s="20">
        <f t="shared" si="30"/>
        <v>0.10395704171670768</v>
      </c>
      <c r="H131" s="20" t="str">
        <f>IF(Datos!C123="","",Datos!C123)</f>
        <v/>
      </c>
      <c r="I131" s="7">
        <f t="shared" si="31"/>
        <v>5458.0965048592652</v>
      </c>
      <c r="J131" s="20" t="str">
        <f t="shared" si="40"/>
        <v/>
      </c>
      <c r="K131" s="16" t="str">
        <f t="shared" si="26"/>
        <v/>
      </c>
      <c r="L131" s="7">
        <f t="shared" si="32"/>
        <v>3978207.6851565284</v>
      </c>
      <c r="M131" s="7">
        <f t="shared" si="33"/>
        <v>147334.12959637822</v>
      </c>
      <c r="N131" s="20" t="str">
        <f>IF(Datos!D123="","",Datos!D123)</f>
        <v/>
      </c>
      <c r="O131" s="7">
        <f t="shared" si="34"/>
        <v>1098.8253279173102</v>
      </c>
      <c r="P131" s="20" t="str">
        <f t="shared" si="41"/>
        <v/>
      </c>
      <c r="Q131" s="16" t="str">
        <f t="shared" si="43"/>
        <v/>
      </c>
      <c r="R131" s="20" t="str">
        <f>IF(Datos!E123="","",Datos!E123)</f>
        <v/>
      </c>
      <c r="S131" s="7">
        <f t="shared" si="35"/>
        <v>3001.4910210462126</v>
      </c>
      <c r="T131" s="10" t="str">
        <f t="shared" si="42"/>
        <v/>
      </c>
      <c r="U131" s="16" t="str">
        <f t="shared" si="44"/>
        <v/>
      </c>
      <c r="V131" s="7">
        <f t="shared" si="39"/>
        <v>3.8598634695041034</v>
      </c>
      <c r="W131" s="7">
        <f t="shared" si="36"/>
        <v>0.18252980281138234</v>
      </c>
      <c r="X131" s="7">
        <f t="shared" si="27"/>
        <v>4.0423932723154854</v>
      </c>
      <c r="Y131" s="7">
        <f t="shared" si="28"/>
        <v>4135104.2700000019</v>
      </c>
      <c r="Z131" s="7">
        <f t="shared" si="29"/>
        <v>5462.1388981315804</v>
      </c>
      <c r="AA131" s="17">
        <v>1104</v>
      </c>
    </row>
    <row r="132" spans="1:27" s="20" customFormat="1" x14ac:dyDescent="0.25">
      <c r="A132" s="5">
        <f t="shared" si="37"/>
        <v>44018</v>
      </c>
      <c r="B132" s="20">
        <f t="shared" si="38"/>
        <v>120</v>
      </c>
      <c r="G132" s="20">
        <f t="shared" si="30"/>
        <v>0.10108746698219563</v>
      </c>
      <c r="H132" s="20" t="str">
        <f>IF(Datos!C124="","",Datos!C124)</f>
        <v/>
      </c>
      <c r="I132" s="7">
        <f t="shared" si="31"/>
        <v>5417.1308816899582</v>
      </c>
      <c r="J132" s="20" t="str">
        <f t="shared" si="40"/>
        <v/>
      </c>
      <c r="K132" s="16" t="str">
        <f t="shared" si="26"/>
        <v/>
      </c>
      <c r="L132" s="7">
        <f t="shared" si="32"/>
        <v>3982274.6178898895</v>
      </c>
      <c r="M132" s="7">
        <f t="shared" si="33"/>
        <v>143267.14337756194</v>
      </c>
      <c r="N132" s="20" t="str">
        <f>IF(Datos!D124="","",Datos!D124)</f>
        <v/>
      </c>
      <c r="O132" s="7">
        <f t="shared" si="34"/>
        <v>1109.943288310852</v>
      </c>
      <c r="P132" s="20" t="str">
        <f t="shared" si="41"/>
        <v/>
      </c>
      <c r="Q132" s="16" t="str">
        <f t="shared" si="43"/>
        <v/>
      </c>
      <c r="R132" s="20" t="str">
        <f>IF(Datos!E124="","",Datos!E124)</f>
        <v/>
      </c>
      <c r="S132" s="7">
        <f t="shared" si="35"/>
        <v>3031.8602320989035</v>
      </c>
      <c r="T132" s="10" t="str">
        <f t="shared" si="42"/>
        <v/>
      </c>
      <c r="U132" s="16" t="str">
        <f t="shared" si="44"/>
        <v/>
      </c>
      <c r="V132" s="7">
        <f t="shared" si="39"/>
        <v>3.4169138185055288</v>
      </c>
      <c r="W132" s="7">
        <f t="shared" si="36"/>
        <v>0.15741663179878163</v>
      </c>
      <c r="X132" s="7">
        <f t="shared" si="27"/>
        <v>3.5743304503043105</v>
      </c>
      <c r="Y132" s="7">
        <f t="shared" si="28"/>
        <v>4135104.2700000014</v>
      </c>
      <c r="Z132" s="7">
        <f t="shared" si="29"/>
        <v>5420.7052121402621</v>
      </c>
      <c r="AA132" s="18">
        <v>935</v>
      </c>
    </row>
    <row r="133" spans="1:27" s="20" customFormat="1" x14ac:dyDescent="0.25">
      <c r="A133" s="5">
        <f t="shared" si="37"/>
        <v>44019</v>
      </c>
      <c r="B133" s="20">
        <f t="shared" si="38"/>
        <v>121</v>
      </c>
      <c r="G133" s="20">
        <f t="shared" si="30"/>
        <v>9.8297102458179839E-2</v>
      </c>
      <c r="H133" s="20" t="str">
        <f>IF(Datos!C125="","",Datos!C125)</f>
        <v/>
      </c>
      <c r="I133" s="7">
        <f t="shared" si="31"/>
        <v>5376.4167878113367</v>
      </c>
      <c r="J133" s="20" t="str">
        <f t="shared" si="40"/>
        <v/>
      </c>
      <c r="K133" s="16" t="str">
        <f t="shared" si="26"/>
        <v/>
      </c>
      <c r="L133" s="7">
        <f t="shared" si="32"/>
        <v>3986229.287704776</v>
      </c>
      <c r="M133" s="7">
        <f t="shared" si="33"/>
        <v>139312.42752207103</v>
      </c>
      <c r="N133" s="20" t="str">
        <f>IF(Datos!D125="","",Datos!D125)</f>
        <v/>
      </c>
      <c r="O133" s="7">
        <f t="shared" si="34"/>
        <v>1120.9778030973973</v>
      </c>
      <c r="P133" s="20" t="str">
        <f t="shared" si="41"/>
        <v/>
      </c>
      <c r="Q133" s="16" t="str">
        <f t="shared" si="43"/>
        <v/>
      </c>
      <c r="R133" s="20" t="str">
        <f>IF(Datos!E125="","",Datos!E125)</f>
        <v/>
      </c>
      <c r="S133" s="7">
        <f t="shared" si="35"/>
        <v>3062.0015077065491</v>
      </c>
      <c r="T133" s="10" t="str">
        <f t="shared" si="42"/>
        <v/>
      </c>
      <c r="U133" s="16" t="str">
        <f t="shared" si="44"/>
        <v/>
      </c>
      <c r="V133" s="7">
        <f t="shared" si="39"/>
        <v>3.0230020195512823</v>
      </c>
      <c r="W133" s="7">
        <f t="shared" si="36"/>
        <v>0.13567251953460543</v>
      </c>
      <c r="X133" s="7">
        <f t="shared" si="27"/>
        <v>3.1586745390858879</v>
      </c>
      <c r="Y133" s="7">
        <f t="shared" si="28"/>
        <v>4135104.2700000014</v>
      </c>
      <c r="Z133" s="7">
        <f t="shared" si="29"/>
        <v>5379.5754623504226</v>
      </c>
      <c r="AA133" s="17">
        <v>792</v>
      </c>
    </row>
    <row r="134" spans="1:27" s="20" customFormat="1" x14ac:dyDescent="0.25">
      <c r="A134" s="5">
        <f t="shared" si="37"/>
        <v>44020</v>
      </c>
      <c r="B134" s="20">
        <f t="shared" si="38"/>
        <v>122</v>
      </c>
      <c r="G134" s="20">
        <f t="shared" si="30"/>
        <v>9.558376166825619E-2</v>
      </c>
      <c r="H134" s="20" t="str">
        <f>IF(Datos!C126="","",Datos!C126)</f>
        <v/>
      </c>
      <c r="I134" s="7">
        <f t="shared" si="31"/>
        <v>5335.9589373803219</v>
      </c>
      <c r="J134" s="20" t="str">
        <f t="shared" si="40"/>
        <v/>
      </c>
      <c r="K134" s="16" t="str">
        <f t="shared" si="26"/>
        <v/>
      </c>
      <c r="L134" s="7">
        <f t="shared" si="32"/>
        <v>3990074.7936524181</v>
      </c>
      <c r="M134" s="7">
        <f t="shared" si="33"/>
        <v>135466.88196590243</v>
      </c>
      <c r="N134" s="20" t="str">
        <f>IF(Datos!D126="","",Datos!D126)</f>
        <v/>
      </c>
      <c r="O134" s="7">
        <f t="shared" si="34"/>
        <v>1131.9293846337155</v>
      </c>
      <c r="P134" s="20" t="str">
        <f t="shared" si="41"/>
        <v/>
      </c>
      <c r="Q134" s="16" t="str">
        <f t="shared" si="43"/>
        <v/>
      </c>
      <c r="R134" s="20" t="str">
        <f>IF(Datos!E126="","",Datos!E126)</f>
        <v/>
      </c>
      <c r="S134" s="7">
        <f t="shared" si="35"/>
        <v>3091.9162473948099</v>
      </c>
      <c r="T134" s="10" t="str">
        <f t="shared" si="42"/>
        <v/>
      </c>
      <c r="U134" s="16" t="str">
        <f t="shared" si="44"/>
        <v/>
      </c>
      <c r="V134" s="7">
        <f t="shared" si="39"/>
        <v>2.6729527738502172</v>
      </c>
      <c r="W134" s="7">
        <f t="shared" si="36"/>
        <v>0.11685949817255983</v>
      </c>
      <c r="X134" s="7">
        <f t="shared" si="27"/>
        <v>2.7898122720227772</v>
      </c>
      <c r="Y134" s="7">
        <f t="shared" si="28"/>
        <v>4135104.2700000014</v>
      </c>
      <c r="Z134" s="7">
        <f t="shared" si="29"/>
        <v>5338.7487496523445</v>
      </c>
      <c r="AA134" s="18">
        <v>671</v>
      </c>
    </row>
    <row r="135" spans="1:27" s="20" customFormat="1" x14ac:dyDescent="0.25">
      <c r="A135" s="5">
        <f t="shared" si="37"/>
        <v>44021</v>
      </c>
      <c r="B135" s="20">
        <f t="shared" si="38"/>
        <v>123</v>
      </c>
      <c r="G135" s="20">
        <f t="shared" si="30"/>
        <v>9.2945318490349094E-2</v>
      </c>
      <c r="H135" s="20" t="str">
        <f>IF(Datos!C127="","",Datos!C127)</f>
        <v/>
      </c>
      <c r="I135" s="7">
        <f t="shared" si="31"/>
        <v>5295.7613094302751</v>
      </c>
      <c r="J135" s="20" t="str">
        <f t="shared" si="40"/>
        <v/>
      </c>
      <c r="K135" s="16" t="str">
        <f t="shared" si="26"/>
        <v/>
      </c>
      <c r="L135" s="7">
        <f t="shared" si="32"/>
        <v>3993814.1492115329</v>
      </c>
      <c r="M135" s="7">
        <f t="shared" si="33"/>
        <v>131727.49235148006</v>
      </c>
      <c r="N135" s="20" t="str">
        <f>IF(Datos!D127="","",Datos!D127)</f>
        <v/>
      </c>
      <c r="O135" s="7">
        <f t="shared" si="34"/>
        <v>1142.798554879156</v>
      </c>
      <c r="P135" s="20" t="str">
        <f t="shared" si="41"/>
        <v/>
      </c>
      <c r="Q135" s="16" t="str">
        <f t="shared" si="43"/>
        <v/>
      </c>
      <c r="R135" s="20" t="str">
        <f>IF(Datos!E127="","",Datos!E127)</f>
        <v/>
      </c>
      <c r="S135" s="7">
        <f t="shared" si="35"/>
        <v>3121.6058769192282</v>
      </c>
      <c r="T135" s="10" t="str">
        <f t="shared" si="42"/>
        <v/>
      </c>
      <c r="U135" s="16" t="str">
        <f t="shared" si="44"/>
        <v/>
      </c>
      <c r="V135" s="7">
        <f t="shared" si="39"/>
        <v>2.3621014816533745</v>
      </c>
      <c r="W135" s="7">
        <f t="shared" si="36"/>
        <v>0.10059427832788592</v>
      </c>
      <c r="X135" s="7">
        <f t="shared" si="27"/>
        <v>2.4626957599812602</v>
      </c>
      <c r="Y135" s="7">
        <f t="shared" si="28"/>
        <v>4135104.2700000019</v>
      </c>
      <c r="Z135" s="7">
        <f t="shared" si="29"/>
        <v>5298.2240051902563</v>
      </c>
      <c r="AA135" s="17">
        <v>568</v>
      </c>
    </row>
    <row r="136" spans="1:27" s="20" customFormat="1" x14ac:dyDescent="0.25">
      <c r="A136" s="5">
        <f t="shared" si="37"/>
        <v>44022</v>
      </c>
      <c r="B136" s="20">
        <f t="shared" si="38"/>
        <v>124</v>
      </c>
      <c r="G136" s="20">
        <f t="shared" si="30"/>
        <v>9.0379705490722786E-2</v>
      </c>
      <c r="H136" s="20" t="str">
        <f>IF(Datos!C128="","",Datos!C128)</f>
        <v/>
      </c>
      <c r="I136" s="7">
        <f t="shared" si="31"/>
        <v>5255.8272224648135</v>
      </c>
      <c r="J136" s="20" t="str">
        <f t="shared" si="40"/>
        <v/>
      </c>
      <c r="K136" s="16" t="str">
        <f t="shared" si="26"/>
        <v/>
      </c>
      <c r="L136" s="7">
        <f t="shared" si="32"/>
        <v>3997450.2846541181</v>
      </c>
      <c r="M136" s="7">
        <f t="shared" si="33"/>
        <v>128091.32764478176</v>
      </c>
      <c r="N136" s="20" t="str">
        <f>IF(Datos!D128="","",Datos!D128)</f>
        <v/>
      </c>
      <c r="O136" s="7">
        <f t="shared" si="34"/>
        <v>1153.5858438982266</v>
      </c>
      <c r="P136" s="20" t="str">
        <f t="shared" si="41"/>
        <v/>
      </c>
      <c r="Q136" s="16" t="str">
        <f t="shared" si="43"/>
        <v/>
      </c>
      <c r="R136" s="20" t="str">
        <f>IF(Datos!E128="","",Datos!E128)</f>
        <v/>
      </c>
      <c r="S136" s="7">
        <f t="shared" si="35"/>
        <v>3151.0718441749518</v>
      </c>
      <c r="T136" s="10" t="str">
        <f t="shared" si="42"/>
        <v/>
      </c>
      <c r="U136" s="16" t="str">
        <f t="shared" si="44"/>
        <v/>
      </c>
      <c r="V136" s="7">
        <f t="shared" si="39"/>
        <v>2.0862487810658381</v>
      </c>
      <c r="W136" s="7">
        <f t="shared" si="36"/>
        <v>8.6541782609620338E-2</v>
      </c>
      <c r="X136" s="7">
        <f t="shared" si="27"/>
        <v>2.1727905636754583</v>
      </c>
      <c r="Y136" s="7">
        <f t="shared" si="28"/>
        <v>4135104.2700000014</v>
      </c>
      <c r="Z136" s="7">
        <f t="shared" si="29"/>
        <v>5258.0000130284889</v>
      </c>
      <c r="AA136" s="18">
        <v>481</v>
      </c>
    </row>
    <row r="137" spans="1:27" s="20" customFormat="1" x14ac:dyDescent="0.25">
      <c r="A137" s="5">
        <f t="shared" si="37"/>
        <v>44023</v>
      </c>
      <c r="B137" s="20">
        <f t="shared" si="38"/>
        <v>125</v>
      </c>
      <c r="G137" s="20">
        <f t="shared" si="30"/>
        <v>8.7884912303979601E-2</v>
      </c>
      <c r="H137" s="20" t="str">
        <f>IF(Datos!C129="","",Datos!C129)</f>
        <v/>
      </c>
      <c r="I137" s="7">
        <f t="shared" si="31"/>
        <v>5216.1594023418866</v>
      </c>
      <c r="J137" s="20" t="str">
        <f t="shared" si="40"/>
        <v/>
      </c>
      <c r="K137" s="16" t="str">
        <f t="shared" si="26"/>
        <v/>
      </c>
      <c r="L137" s="7">
        <f t="shared" si="32"/>
        <v>4000986.0493454724</v>
      </c>
      <c r="M137" s="7">
        <f t="shared" si="33"/>
        <v>124555.53782031871</v>
      </c>
      <c r="N137" s="20" t="str">
        <f>IF(Datos!D129="","",Datos!D129)</f>
        <v/>
      </c>
      <c r="O137" s="7">
        <f t="shared" si="34"/>
        <v>1164.2917885151162</v>
      </c>
      <c r="P137" s="20" t="str">
        <f t="shared" si="41"/>
        <v/>
      </c>
      <c r="Q137" s="16" t="str">
        <f t="shared" si="43"/>
        <v/>
      </c>
      <c r="R137" s="20" t="str">
        <f>IF(Datos!E129="","",Datos!E129)</f>
        <v/>
      </c>
      <c r="S137" s="7">
        <f t="shared" si="35"/>
        <v>3180.3156155215024</v>
      </c>
      <c r="T137" s="10" t="str">
        <f t="shared" si="42"/>
        <v/>
      </c>
      <c r="U137" s="16" t="str">
        <f t="shared" si="44"/>
        <v/>
      </c>
      <c r="V137" s="7">
        <f t="shared" si="39"/>
        <v>1.8416184451090356</v>
      </c>
      <c r="W137" s="7">
        <f t="shared" si="36"/>
        <v>7.4409386899697338E-2</v>
      </c>
      <c r="X137" s="7">
        <f t="shared" si="27"/>
        <v>1.9160278320087329</v>
      </c>
      <c r="Y137" s="7">
        <f t="shared" si="28"/>
        <v>4135104.2700000014</v>
      </c>
      <c r="Z137" s="7">
        <f t="shared" si="29"/>
        <v>5218.0754301738953</v>
      </c>
      <c r="AA137" s="17">
        <v>408</v>
      </c>
    </row>
    <row r="138" spans="1:27" s="20" customFormat="1" x14ac:dyDescent="0.25">
      <c r="A138" s="5">
        <f t="shared" si="37"/>
        <v>44024</v>
      </c>
      <c r="B138" s="20">
        <f t="shared" si="38"/>
        <v>126</v>
      </c>
      <c r="G138" s="20">
        <f t="shared" si="30"/>
        <v>8.5458984057776188E-2</v>
      </c>
      <c r="H138" s="20" t="str">
        <f>IF(Datos!C130="","",Datos!C130)</f>
        <v/>
      </c>
      <c r="I138" s="7">
        <f t="shared" si="31"/>
        <v>5176.7600439528696</v>
      </c>
      <c r="J138" s="20" t="str">
        <f t="shared" si="40"/>
        <v/>
      </c>
      <c r="K138" s="16" t="str">
        <f t="shared" si="26"/>
        <v/>
      </c>
      <c r="L138" s="7">
        <f t="shared" si="32"/>
        <v>4004424.2139803101</v>
      </c>
      <c r="M138" s="7">
        <f t="shared" si="33"/>
        <v>121117.3516118578</v>
      </c>
      <c r="N138" s="20" t="str">
        <f>IF(Datos!D130="","",Datos!D130)</f>
        <v/>
      </c>
      <c r="O138" s="7">
        <f t="shared" si="34"/>
        <v>1174.9169311064952</v>
      </c>
      <c r="P138" s="20" t="str">
        <f t="shared" si="41"/>
        <v/>
      </c>
      <c r="Q138" s="16" t="str">
        <f t="shared" si="43"/>
        <v/>
      </c>
      <c r="R138" s="20" t="str">
        <f>IF(Datos!E130="","",Datos!E130)</f>
        <v/>
      </c>
      <c r="S138" s="7">
        <f t="shared" si="35"/>
        <v>3209.3386724852567</v>
      </c>
      <c r="T138" s="10" t="str">
        <f t="shared" si="42"/>
        <v/>
      </c>
      <c r="U138" s="16" t="str">
        <f t="shared" si="44"/>
        <v/>
      </c>
      <c r="V138" s="7">
        <f t="shared" si="39"/>
        <v>1.6248184880244267</v>
      </c>
      <c r="W138" s="7">
        <f t="shared" si="36"/>
        <v>6.3941800933944234E-2</v>
      </c>
      <c r="X138" s="7">
        <f t="shared" si="27"/>
        <v>1.688760288958371</v>
      </c>
      <c r="Y138" s="7">
        <f t="shared" si="28"/>
        <v>4135104.2700000014</v>
      </c>
      <c r="Z138" s="7">
        <f t="shared" si="29"/>
        <v>5178.4488042418279</v>
      </c>
    </row>
    <row r="139" spans="1:27" s="20" customFormat="1" x14ac:dyDescent="0.25">
      <c r="A139" s="5">
        <f t="shared" si="37"/>
        <v>44025</v>
      </c>
      <c r="B139" s="20">
        <f t="shared" si="38"/>
        <v>127</v>
      </c>
      <c r="G139" s="20">
        <f t="shared" si="30"/>
        <v>8.3100019841022693E-2</v>
      </c>
      <c r="H139" s="20" t="str">
        <f>IF(Datos!C131="","",Datos!C131)</f>
        <v/>
      </c>
      <c r="I139" s="7">
        <f t="shared" si="31"/>
        <v>5137.6308671774823</v>
      </c>
      <c r="J139" s="20" t="str">
        <f t="shared" si="40"/>
        <v/>
      </c>
      <c r="K139" s="16" t="str">
        <f t="shared" si="26"/>
        <v/>
      </c>
      <c r="L139" s="7">
        <f t="shared" si="32"/>
        <v>4007767.4727567914</v>
      </c>
      <c r="M139" s="7">
        <f t="shared" si="33"/>
        <v>117774.0743268603</v>
      </c>
      <c r="N139" s="20" t="str">
        <f>IF(Datos!D131="","",Datos!D131)</f>
        <v/>
      </c>
      <c r="O139" s="7">
        <f t="shared" si="34"/>
        <v>1185.4618185199547</v>
      </c>
      <c r="P139" s="20" t="str">
        <f t="shared" si="41"/>
        <v/>
      </c>
      <c r="Q139" s="16" t="str">
        <f t="shared" si="43"/>
        <v/>
      </c>
      <c r="R139" s="20" t="str">
        <f>IF(Datos!E131="","",Datos!E131)</f>
        <v/>
      </c>
      <c r="S139" s="7">
        <f t="shared" si="35"/>
        <v>3238.1425088051119</v>
      </c>
      <c r="T139" s="10" t="str">
        <f t="shared" si="42"/>
        <v/>
      </c>
      <c r="U139" s="16" t="str">
        <f t="shared" si="44"/>
        <v/>
      </c>
      <c r="V139" s="7">
        <f t="shared" si="39"/>
        <v>1.4328053224708708</v>
      </c>
      <c r="W139" s="7">
        <f t="shared" si="36"/>
        <v>5.4916524912022674E-2</v>
      </c>
      <c r="X139" s="7">
        <f t="shared" si="27"/>
        <v>1.4877218473828935</v>
      </c>
      <c r="Y139" s="7">
        <f t="shared" si="28"/>
        <v>4135104.2700000019</v>
      </c>
      <c r="Z139" s="7">
        <f t="shared" si="29"/>
        <v>5139.1185890248653</v>
      </c>
    </row>
    <row r="140" spans="1:27" s="20" customFormat="1" x14ac:dyDescent="0.25">
      <c r="A140" s="5">
        <f t="shared" si="37"/>
        <v>44026</v>
      </c>
      <c r="B140" s="20">
        <f t="shared" si="38"/>
        <v>128</v>
      </c>
      <c r="G140" s="20">
        <f t="shared" si="30"/>
        <v>8.0806171214365174E-2</v>
      </c>
      <c r="H140" s="20" t="str">
        <f>IF(Datos!C132="","",Datos!C132)</f>
        <v/>
      </c>
      <c r="I140" s="7">
        <f t="shared" si="31"/>
        <v>5098.7731675702817</v>
      </c>
      <c r="J140" s="20" t="str">
        <f t="shared" si="40"/>
        <v/>
      </c>
      <c r="K140" s="16" t="str">
        <f t="shared" si="26"/>
        <v/>
      </c>
      <c r="L140" s="7">
        <f t="shared" si="32"/>
        <v>4011018.4454902201</v>
      </c>
      <c r="M140" s="7">
        <f t="shared" si="33"/>
        <v>114523.08572268825</v>
      </c>
      <c r="N140" s="20" t="str">
        <f>IF(Datos!D132="","",Datos!D132)</f>
        <v/>
      </c>
      <c r="O140" s="7">
        <f t="shared" si="34"/>
        <v>1195.9270011064229</v>
      </c>
      <c r="P140" s="20" t="str">
        <f t="shared" si="41"/>
        <v/>
      </c>
      <c r="Q140" s="16" t="str">
        <f t="shared" si="43"/>
        <v/>
      </c>
      <c r="R140" s="20" t="str">
        <f>IF(Datos!E132="","",Datos!E132)</f>
        <v/>
      </c>
      <c r="S140" s="7">
        <f t="shared" si="35"/>
        <v>3266.7286277894909</v>
      </c>
      <c r="T140" s="10" t="str">
        <f t="shared" si="42"/>
        <v/>
      </c>
      <c r="U140" s="16" t="str">
        <f t="shared" si="44"/>
        <v/>
      </c>
      <c r="V140" s="7">
        <f t="shared" si="39"/>
        <v>1.2628508034182788</v>
      </c>
      <c r="W140" s="7">
        <f t="shared" si="36"/>
        <v>4.7139823890168686E-2</v>
      </c>
      <c r="X140" s="7">
        <f t="shared" si="27"/>
        <v>1.3099906273084474</v>
      </c>
      <c r="Y140" s="7">
        <f t="shared" si="28"/>
        <v>4135104.2700000019</v>
      </c>
      <c r="Z140" s="7">
        <f t="shared" si="29"/>
        <v>5100.0831581975899</v>
      </c>
    </row>
    <row r="141" spans="1:27" s="20" customFormat="1" x14ac:dyDescent="0.25">
      <c r="A141" s="5">
        <f t="shared" si="37"/>
        <v>44027</v>
      </c>
      <c r="B141" s="20">
        <f t="shared" si="38"/>
        <v>129</v>
      </c>
      <c r="G141" s="20">
        <f t="shared" si="30"/>
        <v>7.8575640761783708E-2</v>
      </c>
      <c r="H141" s="20" t="str">
        <f>IF(Datos!C133="","",Datos!C133)</f>
        <v/>
      </c>
      <c r="I141" s="7">
        <f t="shared" si="31"/>
        <v>5060.1878622088234</v>
      </c>
      <c r="J141" s="20" t="str">
        <f t="shared" si="40"/>
        <v/>
      </c>
      <c r="K141" s="16" t="str">
        <f t="shared" ref="K141:K204" si="45">IF( OR(J141=0,H141=0,J141="",H141=""),"",ABS(J141/H141))</f>
        <v/>
      </c>
      <c r="L141" s="7">
        <f t="shared" si="32"/>
        <v>4014179.6796681196</v>
      </c>
      <c r="M141" s="7">
        <f t="shared" si="33"/>
        <v>111361.83794270401</v>
      </c>
      <c r="N141" s="20" t="str">
        <f>IF(Datos!D133="","",Datos!D133)</f>
        <v/>
      </c>
      <c r="O141" s="7">
        <f t="shared" si="34"/>
        <v>1206.3130318558301</v>
      </c>
      <c r="P141" s="20" t="str">
        <f t="shared" si="41"/>
        <v/>
      </c>
      <c r="Q141" s="16" t="str">
        <f t="shared" si="43"/>
        <v/>
      </c>
      <c r="R141" s="20" t="str">
        <f>IF(Datos!E133="","",Datos!E133)</f>
        <v/>
      </c>
      <c r="S141" s="7">
        <f t="shared" si="35"/>
        <v>3295.0985399553679</v>
      </c>
      <c r="T141" s="10" t="str">
        <f t="shared" si="42"/>
        <v/>
      </c>
      <c r="U141" s="16" t="str">
        <f t="shared" si="44"/>
        <v/>
      </c>
      <c r="V141" s="7">
        <f t="shared" si="39"/>
        <v>1.112511991645454</v>
      </c>
      <c r="W141" s="7">
        <f t="shared" si="36"/>
        <v>4.0443166546064835E-2</v>
      </c>
      <c r="X141" s="7">
        <f t="shared" ref="X141:X204" si="46">V141+W141</f>
        <v>1.1529551581915189</v>
      </c>
      <c r="Y141" s="7">
        <f t="shared" ref="Y141:Y204" si="47">W141+V141+M141+O141+I141+L141+S141</f>
        <v>4135104.2700000019</v>
      </c>
      <c r="Z141" s="7">
        <f>X141+I141</f>
        <v>5061.340817367015</v>
      </c>
    </row>
    <row r="142" spans="1:27" s="20" customFormat="1" x14ac:dyDescent="0.25">
      <c r="A142" s="5">
        <f t="shared" si="37"/>
        <v>44028</v>
      </c>
      <c r="B142" s="20">
        <f t="shared" si="38"/>
        <v>130</v>
      </c>
      <c r="G142" s="20">
        <f t="shared" ref="G142:G205" si="48">$O$3*(($O$5)^(-1))*(1-$O$2)^(B142)</f>
        <v>7.6406680682171602E-2</v>
      </c>
      <c r="H142" s="20" t="str">
        <f>IF(Datos!C134="","",Datos!C134)</f>
        <v/>
      </c>
      <c r="I142" s="7">
        <f t="shared" ref="I142:I205" si="49">$O$5*V141-$O$8*I141-$O$7*I141+I141</f>
        <v>5021.8755311077475</v>
      </c>
      <c r="J142" s="20" t="str">
        <f t="shared" si="40"/>
        <v/>
      </c>
      <c r="K142" s="16" t="str">
        <f t="shared" si="45"/>
        <v/>
      </c>
      <c r="L142" s="7">
        <f t="shared" ref="L142:L205" si="50">$O$2*M141+L141</f>
        <v>4017253.6524483385</v>
      </c>
      <c r="M142" s="7">
        <f t="shared" ref="M142:M205" si="51">-($O$3/$E$2)*M141*V141-$O$2*M141+M141</f>
        <v>108287.85351045846</v>
      </c>
      <c r="N142" s="20" t="str">
        <f>IF(Datos!D134="","",Datos!D134)</f>
        <v/>
      </c>
      <c r="O142" s="7">
        <f t="shared" ref="O142:O205" si="52">$O$7*I141+O141</f>
        <v>1216.6204656261623</v>
      </c>
      <c r="P142" s="20" t="str">
        <f t="shared" si="41"/>
        <v/>
      </c>
      <c r="Q142" s="16" t="str">
        <f t="shared" si="43"/>
        <v/>
      </c>
      <c r="R142" s="20" t="str">
        <f>IF(Datos!E134="","",Datos!E134)</f>
        <v/>
      </c>
      <c r="S142" s="7">
        <f t="shared" ref="S142:S205" si="53">$O$8*I141+S141</f>
        <v>3323.2537609223973</v>
      </c>
      <c r="T142" s="10" t="str">
        <f t="shared" si="42"/>
        <v/>
      </c>
      <c r="U142" s="16" t="str">
        <f t="shared" si="44"/>
        <v/>
      </c>
      <c r="V142" s="7">
        <f t="shared" si="39"/>
        <v>0.97960346932864506</v>
      </c>
      <c r="W142" s="7">
        <f t="shared" ref="W142:W205" si="54">($O$3/$E$2)*M141*V141-$O$4*W141+W141</f>
        <v>3.4680079515608156E-2</v>
      </c>
      <c r="X142" s="7">
        <f t="shared" si="46"/>
        <v>1.0142835488442532</v>
      </c>
      <c r="Y142" s="7">
        <f t="shared" si="47"/>
        <v>4135104.2700000019</v>
      </c>
      <c r="Z142" s="7">
        <f>X142+I142</f>
        <v>5022.8898146565916</v>
      </c>
    </row>
    <row r="143" spans="1:27" s="20" customFormat="1" x14ac:dyDescent="0.25">
      <c r="A143" s="5">
        <f t="shared" ref="A143:A206" si="55">A142+1</f>
        <v>44029</v>
      </c>
      <c r="B143" s="20">
        <f t="shared" ref="B143:B206" si="56">IF(A142="","",B142+1)</f>
        <v>131</v>
      </c>
      <c r="G143" s="20">
        <f t="shared" si="48"/>
        <v>7.4297591419791656E-2</v>
      </c>
      <c r="H143" s="20" t="str">
        <f>IF(Datos!C135="","",Datos!C135)</f>
        <v/>
      </c>
      <c r="I143" s="7">
        <f t="shared" si="49"/>
        <v>4983.836454577332</v>
      </c>
      <c r="J143" s="20" t="str">
        <f t="shared" si="40"/>
        <v/>
      </c>
      <c r="K143" s="16" t="str">
        <f t="shared" si="45"/>
        <v/>
      </c>
      <c r="L143" s="7">
        <f t="shared" si="50"/>
        <v>4020242.7726017856</v>
      </c>
      <c r="M143" s="7">
        <f t="shared" si="51"/>
        <v>105298.72338023012</v>
      </c>
      <c r="N143" s="20" t="str">
        <f>IF(Datos!D135="","",Datos!D135)</f>
        <v/>
      </c>
      <c r="O143" s="7">
        <f t="shared" si="52"/>
        <v>1226.8498584568763</v>
      </c>
      <c r="P143" s="20" t="str">
        <f t="shared" si="41"/>
        <v/>
      </c>
      <c r="Q143" s="16" t="str">
        <f t="shared" si="43"/>
        <v/>
      </c>
      <c r="R143" s="20" t="str">
        <f>IF(Datos!E135="","",Datos!E135)</f>
        <v/>
      </c>
      <c r="S143" s="7">
        <f t="shared" si="53"/>
        <v>3351.1958095374735</v>
      </c>
      <c r="T143" s="10" t="str">
        <f t="shared" si="42"/>
        <v/>
      </c>
      <c r="U143" s="16" t="str">
        <f t="shared" si="44"/>
        <v/>
      </c>
      <c r="V143" s="7">
        <f t="shared" ref="V143:V206" si="57">$O$4*W142-$O$5*V142+V142</f>
        <v>0.86217204182819018</v>
      </c>
      <c r="W143" s="7">
        <f t="shared" si="54"/>
        <v>2.9723372863434974E-2</v>
      </c>
      <c r="X143" s="7">
        <f t="shared" si="46"/>
        <v>0.89189541469162514</v>
      </c>
      <c r="Y143" s="7">
        <f t="shared" si="47"/>
        <v>4135104.2700000023</v>
      </c>
      <c r="Z143" s="7">
        <f>X143+I143</f>
        <v>4984.7283499920241</v>
      </c>
    </row>
    <row r="144" spans="1:27" s="20" customFormat="1" x14ac:dyDescent="0.25">
      <c r="A144" s="5">
        <f t="shared" si="55"/>
        <v>44030</v>
      </c>
      <c r="B144" s="20">
        <f t="shared" si="56"/>
        <v>132</v>
      </c>
      <c r="G144" s="20">
        <f t="shared" si="48"/>
        <v>7.2246720332536887E-2</v>
      </c>
      <c r="H144" s="20" t="str">
        <f>IF(Datos!C136="","",Datos!C136)</f>
        <v/>
      </c>
      <c r="I144" s="7">
        <f t="shared" si="49"/>
        <v>4946.0706468797644</v>
      </c>
      <c r="J144" s="20" t="str">
        <f t="shared" si="40"/>
        <v/>
      </c>
      <c r="K144" s="16" t="str">
        <f t="shared" si="45"/>
        <v/>
      </c>
      <c r="L144" s="7">
        <f t="shared" si="50"/>
        <v>4023149.3824013574</v>
      </c>
      <c r="M144" s="7">
        <f t="shared" si="51"/>
        <v>102392.1050422399</v>
      </c>
      <c r="N144" s="20" t="str">
        <f>IF(Datos!D136="","",Datos!D136)</f>
        <v/>
      </c>
      <c r="O144" s="7">
        <f t="shared" si="52"/>
        <v>1237.0017669584115</v>
      </c>
      <c r="P144" s="20" t="str">
        <f t="shared" si="41"/>
        <v/>
      </c>
      <c r="Q144" s="16" t="str">
        <f t="shared" si="43"/>
        <v/>
      </c>
      <c r="R144" s="20" t="str">
        <f>IF(Datos!E136="","",Datos!E136)</f>
        <v/>
      </c>
      <c r="S144" s="7">
        <f t="shared" si="53"/>
        <v>3378.9262062071557</v>
      </c>
      <c r="T144" s="10" t="str">
        <f t="shared" si="42"/>
        <v/>
      </c>
      <c r="U144" s="16" t="str">
        <f t="shared" si="44"/>
        <v/>
      </c>
      <c r="V144" s="7">
        <f t="shared" si="57"/>
        <v>0.75847366306080732</v>
      </c>
      <c r="W144" s="7">
        <f t="shared" si="54"/>
        <v>2.546269634825999E-2</v>
      </c>
      <c r="X144" s="7">
        <f t="shared" si="46"/>
        <v>0.78393635940906736</v>
      </c>
      <c r="Y144" s="7">
        <f t="shared" si="47"/>
        <v>4135104.2700000023</v>
      </c>
      <c r="Z144" s="7">
        <f>X144+I144</f>
        <v>4946.8545832391737</v>
      </c>
    </row>
    <row r="145" spans="1:25" s="20" customFormat="1" x14ac:dyDescent="0.25">
      <c r="A145" s="5">
        <f t="shared" si="55"/>
        <v>44031</v>
      </c>
      <c r="B145" s="20">
        <f t="shared" si="56"/>
        <v>133</v>
      </c>
      <c r="G145" s="20">
        <f t="shared" si="48"/>
        <v>7.025246039695153E-2</v>
      </c>
      <c r="H145" s="20" t="str">
        <f>IF(Datos!C137="","",Datos!C137)</f>
        <v/>
      </c>
      <c r="I145" s="7">
        <f t="shared" si="49"/>
        <v>4908.5778865117245</v>
      </c>
      <c r="J145" s="20" t="str">
        <f t="shared" si="40"/>
        <v/>
      </c>
      <c r="K145" s="16" t="str">
        <f t="shared" si="45"/>
        <v/>
      </c>
      <c r="L145" s="7">
        <f t="shared" si="50"/>
        <v>4025975.7594585596</v>
      </c>
      <c r="M145" s="7">
        <f t="shared" si="51"/>
        <v>99565.720680926664</v>
      </c>
      <c r="N145" s="20" t="str">
        <f>IF(Datos!D137="","",Datos!D137)</f>
        <v/>
      </c>
      <c r="O145" s="7">
        <f t="shared" si="52"/>
        <v>1247.0767477702589</v>
      </c>
      <c r="P145" s="20" t="str">
        <f t="shared" si="41"/>
        <v/>
      </c>
      <c r="Q145" s="16" t="str">
        <f t="shared" si="43"/>
        <v/>
      </c>
      <c r="R145" s="20" t="str">
        <f>IF(Datos!E137="","",Datos!E137)</f>
        <v/>
      </c>
      <c r="S145" s="7">
        <f t="shared" si="53"/>
        <v>3406.4464714173587</v>
      </c>
      <c r="T145" s="10" t="str">
        <f t="shared" si="42"/>
        <v/>
      </c>
      <c r="U145" s="16" t="str">
        <f t="shared" si="44"/>
        <v/>
      </c>
      <c r="V145" s="7">
        <f t="shared" si="57"/>
        <v>0.66695242644720021</v>
      </c>
      <c r="W145" s="7">
        <f t="shared" si="54"/>
        <v>2.1802389972987155E-2</v>
      </c>
      <c r="X145" s="7">
        <f t="shared" si="46"/>
        <v>0.68875481642018732</v>
      </c>
      <c r="Y145" s="7">
        <f t="shared" si="47"/>
        <v>4135104.2700000019</v>
      </c>
    </row>
    <row r="146" spans="1:25" s="20" customFormat="1" x14ac:dyDescent="0.25">
      <c r="A146" s="5">
        <f t="shared" si="55"/>
        <v>44032</v>
      </c>
      <c r="B146" s="20">
        <f t="shared" si="56"/>
        <v>134</v>
      </c>
      <c r="G146" s="20">
        <f t="shared" si="48"/>
        <v>6.8313248948998206E-2</v>
      </c>
      <c r="H146" s="20" t="str">
        <f>IF(Datos!C138="","",Datos!C138)</f>
        <v/>
      </c>
      <c r="I146" s="7">
        <f t="shared" si="49"/>
        <v>4871.3577434180279</v>
      </c>
      <c r="J146" s="20" t="str">
        <f t="shared" si="40"/>
        <v/>
      </c>
      <c r="K146" s="16" t="str">
        <f t="shared" si="45"/>
        <v/>
      </c>
      <c r="L146" s="7">
        <f t="shared" si="50"/>
        <v>4028724.1185092917</v>
      </c>
      <c r="M146" s="7">
        <f t="shared" si="51"/>
        <v>96817.355384724899</v>
      </c>
      <c r="N146" s="20" t="str">
        <f>IF(Datos!D138="","",Datos!D138)</f>
        <v/>
      </c>
      <c r="O146" s="7">
        <f t="shared" si="52"/>
        <v>1257.0753570807146</v>
      </c>
      <c r="P146" s="20" t="str">
        <f t="shared" si="41"/>
        <v/>
      </c>
      <c r="Q146" s="16" t="str">
        <f t="shared" si="43"/>
        <v/>
      </c>
      <c r="R146" s="20" t="str">
        <f>IF(Datos!E138="","",Datos!E138)</f>
        <v/>
      </c>
      <c r="S146" s="7">
        <f t="shared" si="53"/>
        <v>3433.7581244215389</v>
      </c>
      <c r="T146" s="10" t="str">
        <f t="shared" si="42"/>
        <v/>
      </c>
      <c r="U146" s="16" t="str">
        <f t="shared" si="44"/>
        <v/>
      </c>
      <c r="V146" s="7">
        <f t="shared" si="57"/>
        <v>0.58622146905366324</v>
      </c>
      <c r="W146" s="7">
        <f t="shared" si="54"/>
        <v>1.8659595866578418E-2</v>
      </c>
      <c r="X146" s="7">
        <f t="shared" si="46"/>
        <v>0.60488106492024163</v>
      </c>
      <c r="Y146" s="7">
        <f t="shared" si="47"/>
        <v>4135104.2700000014</v>
      </c>
    </row>
    <row r="147" spans="1:25" s="20" customFormat="1" x14ac:dyDescent="0.25">
      <c r="A147" s="5">
        <f t="shared" si="55"/>
        <v>44033</v>
      </c>
      <c r="B147" s="20">
        <f t="shared" si="56"/>
        <v>135</v>
      </c>
      <c r="G147" s="20">
        <f t="shared" si="48"/>
        <v>6.6427566459584184E-2</v>
      </c>
      <c r="H147" s="20" t="str">
        <f>IF(Datos!C139="","",Datos!C139)</f>
        <v/>
      </c>
      <c r="I147" s="7">
        <f t="shared" si="49"/>
        <v>4834.4096034181694</v>
      </c>
      <c r="J147" s="20" t="str">
        <f t="shared" si="40"/>
        <v/>
      </c>
      <c r="K147" s="16" t="str">
        <f t="shared" si="45"/>
        <v/>
      </c>
      <c r="L147" s="7">
        <f t="shared" si="50"/>
        <v>4031396.6131502162</v>
      </c>
      <c r="M147" s="7">
        <f t="shared" si="51"/>
        <v>94144.855405840135</v>
      </c>
      <c r="N147" s="20" t="str">
        <f>IF(Datos!D139="","",Datos!D139)</f>
        <v/>
      </c>
      <c r="O147" s="7">
        <f t="shared" si="52"/>
        <v>1266.9981502020669</v>
      </c>
      <c r="P147" s="20" t="str">
        <f t="shared" si="41"/>
        <v/>
      </c>
      <c r="Q147" s="16" t="str">
        <f t="shared" si="43"/>
        <v/>
      </c>
      <c r="R147" s="20" t="str">
        <f>IF(Datos!E139="","",Datos!E139)</f>
        <v/>
      </c>
      <c r="S147" s="7">
        <f t="shared" si="53"/>
        <v>3460.8626820802965</v>
      </c>
      <c r="T147" s="10" t="str">
        <f t="shared" si="42"/>
        <v/>
      </c>
      <c r="U147" s="16" t="str">
        <f t="shared" si="44"/>
        <v/>
      </c>
      <c r="V147" s="7">
        <f t="shared" si="57"/>
        <v>0.51504564294647059</v>
      </c>
      <c r="W147" s="7">
        <f t="shared" si="54"/>
        <v>1.5962601832889278E-2</v>
      </c>
      <c r="X147" s="7">
        <f t="shared" si="46"/>
        <v>0.53100824477935982</v>
      </c>
      <c r="Y147" s="7">
        <f t="shared" si="47"/>
        <v>4135104.2700000019</v>
      </c>
    </row>
    <row r="148" spans="1:25" s="20" customFormat="1" x14ac:dyDescent="0.25">
      <c r="A148" s="5">
        <f t="shared" si="55"/>
        <v>44034</v>
      </c>
      <c r="B148" s="20">
        <f t="shared" si="56"/>
        <v>136</v>
      </c>
      <c r="G148" s="20">
        <f t="shared" si="48"/>
        <v>6.459393534388741E-2</v>
      </c>
      <c r="H148" s="20" t="str">
        <f>IF(Datos!C140="","",Datos!C140)</f>
        <v/>
      </c>
      <c r="I148" s="7">
        <f t="shared" si="49"/>
        <v>4797.7326901057313</v>
      </c>
      <c r="J148" s="20" t="str">
        <f t="shared" si="40"/>
        <v/>
      </c>
      <c r="K148" s="16" t="str">
        <f t="shared" si="45"/>
        <v/>
      </c>
      <c r="L148" s="7">
        <f t="shared" si="50"/>
        <v>4033995.3375270898</v>
      </c>
      <c r="M148" s="7">
        <f t="shared" si="51"/>
        <v>91546.12646856888</v>
      </c>
      <c r="N148" s="20" t="str">
        <f>IF(Datos!D140="","",Datos!D140)</f>
        <v/>
      </c>
      <c r="O148" s="7">
        <f t="shared" si="52"/>
        <v>1276.8456811955384</v>
      </c>
      <c r="P148" s="20" t="str">
        <f t="shared" si="41"/>
        <v/>
      </c>
      <c r="Q148" s="16" t="str">
        <f t="shared" si="43"/>
        <v/>
      </c>
      <c r="R148" s="20" t="str">
        <f>IF(Datos!E140="","",Datos!E140)</f>
        <v/>
      </c>
      <c r="S148" s="7">
        <f t="shared" si="53"/>
        <v>3487.7616578368907</v>
      </c>
      <c r="T148" s="10" t="str">
        <f t="shared" si="42"/>
        <v/>
      </c>
      <c r="U148" s="16" t="str">
        <f t="shared" si="44"/>
        <v/>
      </c>
      <c r="V148" s="7">
        <f t="shared" si="57"/>
        <v>0.45232581472908162</v>
      </c>
      <c r="W148" s="7">
        <f t="shared" si="54"/>
        <v>1.3649389927784394E-2</v>
      </c>
      <c r="X148" s="7">
        <f t="shared" si="46"/>
        <v>0.46597520465686604</v>
      </c>
      <c r="Y148" s="7">
        <f t="shared" si="47"/>
        <v>4135104.2700000014</v>
      </c>
    </row>
    <row r="149" spans="1:25" s="20" customFormat="1" x14ac:dyDescent="0.25">
      <c r="A149" s="5">
        <f t="shared" si="55"/>
        <v>44035</v>
      </c>
      <c r="B149" s="20">
        <f t="shared" si="56"/>
        <v>137</v>
      </c>
      <c r="G149" s="20">
        <f t="shared" si="48"/>
        <v>6.2810918803549151E-2</v>
      </c>
      <c r="H149" s="20" t="str">
        <f>IF(Datos!C141="","",Datos!C141)</f>
        <v/>
      </c>
      <c r="I149" s="7">
        <f t="shared" si="49"/>
        <v>4761.3260844598799</v>
      </c>
      <c r="J149" s="20" t="str">
        <f t="shared" si="40"/>
        <v/>
      </c>
      <c r="K149" s="16" t="str">
        <f t="shared" si="45"/>
        <v/>
      </c>
      <c r="L149" s="7">
        <f t="shared" si="50"/>
        <v>4036522.3279764</v>
      </c>
      <c r="M149" s="7">
        <f t="shared" si="51"/>
        <v>89019.132124758544</v>
      </c>
      <c r="N149" s="20" t="str">
        <f>IF(Datos!D141="","",Datos!D141)</f>
        <v/>
      </c>
      <c r="O149" s="7">
        <f t="shared" si="52"/>
        <v>1286.6185025408383</v>
      </c>
      <c r="P149" s="20" t="str">
        <f t="shared" si="41"/>
        <v/>
      </c>
      <c r="Q149" s="16" t="str">
        <f t="shared" si="43"/>
        <v/>
      </c>
      <c r="R149" s="20" t="str">
        <f>IF(Datos!E141="","",Datos!E141)</f>
        <v/>
      </c>
      <c r="S149" s="7">
        <f t="shared" si="53"/>
        <v>3514.456560814604</v>
      </c>
      <c r="T149" s="10" t="str">
        <f t="shared" si="42"/>
        <v/>
      </c>
      <c r="U149" s="16" t="str">
        <f t="shared" si="44"/>
        <v/>
      </c>
      <c r="V149" s="7">
        <f t="shared" si="57"/>
        <v>0.39708466154724276</v>
      </c>
      <c r="W149" s="7">
        <f t="shared" si="54"/>
        <v>1.1666366199273633E-2</v>
      </c>
      <c r="X149" s="7">
        <f t="shared" si="46"/>
        <v>0.40875102774651639</v>
      </c>
      <c r="Y149" s="7">
        <f t="shared" si="47"/>
        <v>4135104.2700000019</v>
      </c>
    </row>
    <row r="150" spans="1:25" s="20" customFormat="1" x14ac:dyDescent="0.25">
      <c r="A150" s="5">
        <f t="shared" si="55"/>
        <v>44036</v>
      </c>
      <c r="B150" s="20">
        <f t="shared" si="56"/>
        <v>138</v>
      </c>
      <c r="G150" s="20">
        <f t="shared" si="48"/>
        <v>6.1077119700826264E-2</v>
      </c>
      <c r="H150" s="20" t="str">
        <f>IF(Datos!C142="","",Datos!C142)</f>
        <v/>
      </c>
      <c r="I150" s="7">
        <f t="shared" si="49"/>
        <v>4725.1887423885319</v>
      </c>
      <c r="J150" s="20" t="str">
        <f t="shared" si="40"/>
        <v/>
      </c>
      <c r="K150" s="16" t="str">
        <f t="shared" si="45"/>
        <v/>
      </c>
      <c r="L150" s="7">
        <f t="shared" si="50"/>
        <v>4038979.564621605</v>
      </c>
      <c r="M150" s="7">
        <f t="shared" si="51"/>
        <v>86561.892155049587</v>
      </c>
      <c r="N150" s="20" t="str">
        <f>IF(Datos!D142="","",Datos!D142)</f>
        <v/>
      </c>
      <c r="O150" s="7">
        <f t="shared" si="52"/>
        <v>1296.3171648456607</v>
      </c>
      <c r="P150" s="20" t="str">
        <f t="shared" si="41"/>
        <v/>
      </c>
      <c r="Q150" s="16" t="str">
        <f t="shared" si="43"/>
        <v/>
      </c>
      <c r="R150" s="20" t="str">
        <f>IF(Datos!E142="","",Datos!E142)</f>
        <v/>
      </c>
      <c r="S150" s="7">
        <f t="shared" si="53"/>
        <v>3540.9488950232262</v>
      </c>
      <c r="T150" s="10" t="str">
        <f t="shared" si="42"/>
        <v/>
      </c>
      <c r="U150" s="16" t="str">
        <f t="shared" si="44"/>
        <v/>
      </c>
      <c r="V150" s="7">
        <f t="shared" si="57"/>
        <v>0.3484538393679571</v>
      </c>
      <c r="W150" s="7">
        <f t="shared" si="54"/>
        <v>9.967250257614281E-3</v>
      </c>
      <c r="X150" s="7">
        <f t="shared" si="46"/>
        <v>0.3584210896255714</v>
      </c>
      <c r="Y150" s="7">
        <f t="shared" si="47"/>
        <v>4135104.2700000014</v>
      </c>
    </row>
    <row r="151" spans="1:25" s="20" customFormat="1" x14ac:dyDescent="0.25">
      <c r="A151" s="5">
        <f t="shared" si="55"/>
        <v>44037</v>
      </c>
      <c r="B151" s="20">
        <f t="shared" si="56"/>
        <v>139</v>
      </c>
      <c r="G151" s="20">
        <f t="shared" si="48"/>
        <v>5.9391179463820734E-2</v>
      </c>
      <c r="H151" s="20" t="str">
        <f>IF(Datos!C143="","",Datos!C143)</f>
        <v/>
      </c>
      <c r="I151" s="7">
        <f t="shared" si="49"/>
        <v>4689.3195104043434</v>
      </c>
      <c r="J151" s="20" t="str">
        <f t="shared" si="40"/>
        <v/>
      </c>
      <c r="K151" s="16" t="str">
        <f t="shared" si="45"/>
        <v/>
      </c>
      <c r="L151" s="7">
        <f t="shared" si="50"/>
        <v>4041368.9729252444</v>
      </c>
      <c r="M151" s="7">
        <f t="shared" si="51"/>
        <v>84172.481014586258</v>
      </c>
      <c r="N151" s="20" t="str">
        <f>IF(Datos!D143="","",Datos!D143)</f>
        <v/>
      </c>
      <c r="O151" s="7">
        <f t="shared" si="52"/>
        <v>1305.9422165909191</v>
      </c>
      <c r="P151" s="20" t="str">
        <f t="shared" si="41"/>
        <v/>
      </c>
      <c r="Q151" s="16" t="str">
        <f t="shared" si="43"/>
        <v/>
      </c>
      <c r="R151" s="20" t="str">
        <f>IF(Datos!E143="","",Datos!E143)</f>
        <v/>
      </c>
      <c r="S151" s="7">
        <f t="shared" si="53"/>
        <v>3567.240158663149</v>
      </c>
      <c r="T151" s="10" t="str">
        <f t="shared" si="42"/>
        <v/>
      </c>
      <c r="U151" s="16" t="str">
        <f t="shared" si="44"/>
        <v/>
      </c>
      <c r="V151" s="7">
        <f t="shared" si="57"/>
        <v>0.30566240693333863</v>
      </c>
      <c r="W151" s="7">
        <f t="shared" si="54"/>
        <v>8.5121056461636771E-3</v>
      </c>
      <c r="X151" s="7">
        <f t="shared" si="46"/>
        <v>0.3141745125795023</v>
      </c>
      <c r="Y151" s="7">
        <f t="shared" si="47"/>
        <v>4135104.2700000014</v>
      </c>
    </row>
    <row r="152" spans="1:25" s="20" customFormat="1" x14ac:dyDescent="0.25">
      <c r="A152" s="5">
        <f t="shared" si="55"/>
        <v>44038</v>
      </c>
      <c r="B152" s="20">
        <f t="shared" si="56"/>
        <v>140</v>
      </c>
      <c r="G152" s="20">
        <f t="shared" si="48"/>
        <v>5.7751777021928623E-2</v>
      </c>
      <c r="H152" s="20" t="str">
        <f>IF(Datos!C144="","",Datos!C144)</f>
        <v/>
      </c>
      <c r="I152" s="7">
        <f t="shared" si="49"/>
        <v>4653.717139617379</v>
      </c>
      <c r="J152" s="20" t="str">
        <f t="shared" si="40"/>
        <v/>
      </c>
      <c r="K152" s="16" t="str">
        <f t="shared" si="45"/>
        <v/>
      </c>
      <c r="L152" s="7">
        <f t="shared" si="50"/>
        <v>4043692.4251981443</v>
      </c>
      <c r="M152" s="7">
        <f t="shared" si="51"/>
        <v>81849.026321924772</v>
      </c>
      <c r="N152" s="20" t="str">
        <f>IF(Datos!D144="","",Datos!D144)</f>
        <v/>
      </c>
      <c r="O152" s="7">
        <f t="shared" si="52"/>
        <v>1315.4942039079117</v>
      </c>
      <c r="P152" s="20" t="str">
        <f t="shared" si="41"/>
        <v/>
      </c>
      <c r="Q152" s="16" t="str">
        <f t="shared" si="43"/>
        <v/>
      </c>
      <c r="R152" s="20" t="str">
        <f>IF(Datos!E144="","",Datos!E144)</f>
        <v/>
      </c>
      <c r="S152" s="7">
        <f t="shared" si="53"/>
        <v>3593.3318435166843</v>
      </c>
      <c r="T152" s="10" t="str">
        <f t="shared" si="42"/>
        <v/>
      </c>
      <c r="U152" s="16" t="str">
        <f t="shared" si="44"/>
        <v/>
      </c>
      <c r="V152" s="7">
        <f t="shared" si="57"/>
        <v>0.26802639635121478</v>
      </c>
      <c r="W152" s="7">
        <f t="shared" si="54"/>
        <v>7.2664940729797126E-3</v>
      </c>
      <c r="X152" s="7">
        <f t="shared" si="46"/>
        <v>0.27529289042419447</v>
      </c>
      <c r="Y152" s="7">
        <f t="shared" si="47"/>
        <v>4135104.2700000014</v>
      </c>
    </row>
    <row r="153" spans="1:25" s="20" customFormat="1" x14ac:dyDescent="0.25">
      <c r="A153" s="5">
        <f t="shared" si="55"/>
        <v>44039</v>
      </c>
      <c r="B153" s="20">
        <f t="shared" si="56"/>
        <v>141</v>
      </c>
      <c r="G153" s="20">
        <f t="shared" si="48"/>
        <v>5.6157627770674332E-2</v>
      </c>
      <c r="H153" s="20" t="str">
        <f>IF(Datos!C145="","",Datos!C145)</f>
        <v/>
      </c>
      <c r="I153" s="7">
        <f t="shared" si="49"/>
        <v>4618.3802982121915</v>
      </c>
      <c r="J153" s="20" t="str">
        <f t="shared" si="40"/>
        <v/>
      </c>
      <c r="K153" s="16" t="str">
        <f t="shared" si="45"/>
        <v/>
      </c>
      <c r="L153" s="7">
        <f t="shared" si="50"/>
        <v>4045951.7420669124</v>
      </c>
      <c r="M153" s="7">
        <f t="shared" si="51"/>
        <v>79589.707389908275</v>
      </c>
      <c r="N153" s="20" t="str">
        <f>IF(Datos!D145="","",Datos!D145)</f>
        <v/>
      </c>
      <c r="O153" s="7">
        <f t="shared" si="52"/>
        <v>1324.9736703839897</v>
      </c>
      <c r="P153" s="20" t="str">
        <f t="shared" si="41"/>
        <v/>
      </c>
      <c r="Q153" s="16" t="str">
        <f t="shared" si="43"/>
        <v/>
      </c>
      <c r="R153" s="20" t="str">
        <f>IF(Datos!E145="","",Datos!E145)</f>
        <v/>
      </c>
      <c r="S153" s="7">
        <f t="shared" si="53"/>
        <v>3619.2254344172375</v>
      </c>
      <c r="T153" s="10" t="str">
        <f t="shared" si="42"/>
        <v/>
      </c>
      <c r="U153" s="16" t="str">
        <f t="shared" si="44"/>
        <v/>
      </c>
      <c r="V153" s="7">
        <f t="shared" si="57"/>
        <v>0.23493942872318793</v>
      </c>
      <c r="W153" s="7">
        <f t="shared" si="54"/>
        <v>6.2007384519647806E-3</v>
      </c>
      <c r="X153" s="7">
        <f t="shared" si="46"/>
        <v>0.24114016717515271</v>
      </c>
      <c r="Y153" s="7">
        <f t="shared" si="47"/>
        <v>4135104.2700000014</v>
      </c>
    </row>
    <row r="154" spans="1:25" s="20" customFormat="1" x14ac:dyDescent="0.25">
      <c r="A154" s="5">
        <f t="shared" si="55"/>
        <v>44040</v>
      </c>
      <c r="B154" s="20">
        <f t="shared" si="56"/>
        <v>142</v>
      </c>
      <c r="G154" s="20">
        <f t="shared" si="48"/>
        <v>5.4607482565119096E-2</v>
      </c>
      <c r="H154" s="20" t="str">
        <f>IF(Datos!C146="","",Datos!C146)</f>
        <v/>
      </c>
      <c r="I154" s="7">
        <f t="shared" si="49"/>
        <v>4583.3075825620353</v>
      </c>
      <c r="J154" s="20" t="str">
        <f t="shared" si="40"/>
        <v/>
      </c>
      <c r="K154" s="16" t="str">
        <f t="shared" si="45"/>
        <v/>
      </c>
      <c r="L154" s="7">
        <f t="shared" si="50"/>
        <v>4048148.693900879</v>
      </c>
      <c r="M154" s="7">
        <f t="shared" si="51"/>
        <v>77392.753797316589</v>
      </c>
      <c r="N154" s="20" t="str">
        <f>IF(Datos!D146="","",Datos!D146)</f>
        <v/>
      </c>
      <c r="O154" s="7">
        <f t="shared" si="52"/>
        <v>1334.3811568936405</v>
      </c>
      <c r="P154" s="20" t="str">
        <f t="shared" si="41"/>
        <v/>
      </c>
      <c r="Q154" s="16" t="str">
        <f t="shared" si="43"/>
        <v/>
      </c>
      <c r="R154" s="20" t="str">
        <f>IF(Datos!E146="","",Datos!E146)</f>
        <v/>
      </c>
      <c r="S154" s="7">
        <f t="shared" si="53"/>
        <v>3644.9224087879043</v>
      </c>
      <c r="T154" s="10" t="str">
        <f t="shared" si="42"/>
        <v/>
      </c>
      <c r="U154" s="16" t="str">
        <f t="shared" si="44"/>
        <v/>
      </c>
      <c r="V154" s="7">
        <f t="shared" si="57"/>
        <v>0.20586428045789978</v>
      </c>
      <c r="W154" s="7">
        <f t="shared" si="54"/>
        <v>5.2892814050743185E-3</v>
      </c>
      <c r="X154" s="7">
        <f t="shared" si="46"/>
        <v>0.2111535618629741</v>
      </c>
      <c r="Y154" s="7">
        <f t="shared" si="47"/>
        <v>4135104.2700000009</v>
      </c>
    </row>
    <row r="155" spans="1:25" s="20" customFormat="1" x14ac:dyDescent="0.25">
      <c r="A155" s="5">
        <f t="shared" si="55"/>
        <v>44041</v>
      </c>
      <c r="B155" s="20">
        <f t="shared" si="56"/>
        <v>143</v>
      </c>
      <c r="G155" s="20">
        <f t="shared" si="48"/>
        <v>5.3100126741054812E-2</v>
      </c>
      <c r="H155" s="20" t="str">
        <f>IF(Datos!C147="","",Datos!C147)</f>
        <v/>
      </c>
      <c r="I155" s="7">
        <f t="shared" si="49"/>
        <v>4548.4975271190369</v>
      </c>
      <c r="J155" s="20" t="str">
        <f t="shared" si="40"/>
        <v/>
      </c>
      <c r="K155" s="16" t="str">
        <f t="shared" si="45"/>
        <v/>
      </c>
      <c r="L155" s="7">
        <f t="shared" si="50"/>
        <v>4050285.0021996116</v>
      </c>
      <c r="M155" s="7">
        <f t="shared" si="51"/>
        <v>75256.444000135976</v>
      </c>
      <c r="N155" s="20" t="str">
        <f>IF(Datos!D147="","",Datos!D147)</f>
        <v/>
      </c>
      <c r="O155" s="7">
        <f t="shared" si="52"/>
        <v>1343.7172014522112</v>
      </c>
      <c r="P155" s="20" t="str">
        <f t="shared" si="41"/>
        <v/>
      </c>
      <c r="Q155" s="16" t="str">
        <f t="shared" si="43"/>
        <v/>
      </c>
      <c r="R155" s="20" t="str">
        <f>IF(Datos!E147="","",Datos!E147)</f>
        <v/>
      </c>
      <c r="S155" s="7">
        <f t="shared" si="53"/>
        <v>3670.4242362419081</v>
      </c>
      <c r="T155" s="10" t="str">
        <f t="shared" si="42"/>
        <v/>
      </c>
      <c r="U155" s="16" t="str">
        <f t="shared" si="44"/>
        <v/>
      </c>
      <c r="V155" s="7">
        <f t="shared" si="57"/>
        <v>0.18032531291825693</v>
      </c>
      <c r="W155" s="7">
        <f t="shared" si="54"/>
        <v>4.5101274079708143E-3</v>
      </c>
      <c r="X155" s="7">
        <f t="shared" si="46"/>
        <v>0.18483544032622776</v>
      </c>
      <c r="Y155" s="7">
        <f t="shared" si="47"/>
        <v>4135104.2700000009</v>
      </c>
    </row>
    <row r="156" spans="1:25" s="20" customFormat="1" x14ac:dyDescent="0.25">
      <c r="A156" s="5">
        <f t="shared" si="55"/>
        <v>44042</v>
      </c>
      <c r="B156" s="20">
        <f t="shared" si="56"/>
        <v>144</v>
      </c>
      <c r="G156" s="20">
        <f t="shared" si="48"/>
        <v>5.1634379163216317E-2</v>
      </c>
      <c r="H156" s="20" t="str">
        <f>IF(Datos!C148="","",Datos!C148)</f>
        <v/>
      </c>
      <c r="I156" s="7">
        <f t="shared" si="49"/>
        <v>4513.9486132062721</v>
      </c>
      <c r="J156" s="20" t="str">
        <f t="shared" si="40"/>
        <v/>
      </c>
      <c r="K156" s="16" t="str">
        <f t="shared" si="45"/>
        <v/>
      </c>
      <c r="L156" s="7">
        <f t="shared" si="50"/>
        <v>4052362.3409420946</v>
      </c>
      <c r="M156" s="7">
        <f t="shared" si="51"/>
        <v>73179.103981329696</v>
      </c>
      <c r="N156" s="20" t="str">
        <f>IF(Datos!D148="","",Datos!D148)</f>
        <v/>
      </c>
      <c r="O156" s="7">
        <f t="shared" si="52"/>
        <v>1352.9823390897759</v>
      </c>
      <c r="P156" s="20" t="str">
        <f t="shared" si="41"/>
        <v/>
      </c>
      <c r="Q156" s="16" t="str">
        <f t="shared" si="43"/>
        <v/>
      </c>
      <c r="R156" s="20" t="str">
        <f>IF(Datos!E148="","",Datos!E148)</f>
        <v/>
      </c>
      <c r="S156" s="7">
        <f t="shared" si="53"/>
        <v>3695.7323782380677</v>
      </c>
      <c r="T156" s="10" t="str">
        <f t="shared" si="42"/>
        <v/>
      </c>
      <c r="U156" s="16" t="str">
        <f t="shared" si="44"/>
        <v/>
      </c>
      <c r="V156" s="7">
        <f t="shared" si="57"/>
        <v>0.15790168476560407</v>
      </c>
      <c r="W156" s="7">
        <f t="shared" si="54"/>
        <v>3.8443581343629027E-3</v>
      </c>
      <c r="X156" s="7">
        <f t="shared" si="46"/>
        <v>0.16174604289996697</v>
      </c>
      <c r="Y156" s="7">
        <f t="shared" si="47"/>
        <v>4135104.2700000009</v>
      </c>
    </row>
    <row r="157" spans="1:25" s="20" customFormat="1" x14ac:dyDescent="0.25">
      <c r="A157" s="5">
        <f t="shared" si="55"/>
        <v>44043</v>
      </c>
      <c r="B157" s="20">
        <f t="shared" si="56"/>
        <v>145</v>
      </c>
      <c r="G157" s="20">
        <f t="shared" si="48"/>
        <v>5.0209091299766397E-2</v>
      </c>
      <c r="H157" s="20" t="str">
        <f>IF(Datos!C149="","",Datos!C149)</f>
        <v/>
      </c>
      <c r="I157" s="7">
        <f t="shared" si="49"/>
        <v>4479.6592768258652</v>
      </c>
      <c r="J157" s="20" t="str">
        <f t="shared" si="40"/>
        <v/>
      </c>
      <c r="K157" s="16" t="str">
        <f t="shared" si="45"/>
        <v/>
      </c>
      <c r="L157" s="7">
        <f t="shared" si="50"/>
        <v>4054382.3378986386</v>
      </c>
      <c r="M157" s="7">
        <f t="shared" si="51"/>
        <v>71159.105938024324</v>
      </c>
      <c r="N157" s="20" t="str">
        <f>IF(Datos!D149="","",Datos!D149)</f>
        <v/>
      </c>
      <c r="O157" s="7">
        <f t="shared" si="52"/>
        <v>1362.1771017429151</v>
      </c>
      <c r="P157" s="20" t="str">
        <f t="shared" si="41"/>
        <v/>
      </c>
      <c r="Q157" s="16" t="str">
        <f t="shared" si="43"/>
        <v/>
      </c>
      <c r="R157" s="20" t="str">
        <f>IF(Datos!E149="","",Datos!E149)</f>
        <v/>
      </c>
      <c r="S157" s="7">
        <f t="shared" si="53"/>
        <v>3720.8482877851811</v>
      </c>
      <c r="T157" s="10" t="str">
        <f t="shared" si="42"/>
        <v/>
      </c>
      <c r="U157" s="16" t="str">
        <f t="shared" si="44"/>
        <v/>
      </c>
      <c r="V157" s="7">
        <f t="shared" si="57"/>
        <v>0.13822127276199078</v>
      </c>
      <c r="W157" s="7">
        <f t="shared" si="54"/>
        <v>3.2757117824929504E-3</v>
      </c>
      <c r="X157" s="7">
        <f t="shared" si="46"/>
        <v>0.14149698454448373</v>
      </c>
      <c r="Y157" s="7">
        <f t="shared" si="47"/>
        <v>4135104.2700000009</v>
      </c>
    </row>
    <row r="158" spans="1:25" s="20" customFormat="1" x14ac:dyDescent="0.25">
      <c r="A158" s="5">
        <f t="shared" si="55"/>
        <v>44044</v>
      </c>
      <c r="B158" s="20">
        <f t="shared" si="56"/>
        <v>146</v>
      </c>
      <c r="G158" s="20">
        <f t="shared" si="48"/>
        <v>4.8823146322328051E-2</v>
      </c>
      <c r="H158" s="20" t="str">
        <f>IF(Datos!C150="","",Datos!C150)</f>
        <v/>
      </c>
      <c r="I158" s="7">
        <f t="shared" si="49"/>
        <v>4445.6279155863067</v>
      </c>
      <c r="J158" s="20" t="str">
        <f t="shared" si="40"/>
        <v/>
      </c>
      <c r="K158" s="16" t="str">
        <f t="shared" si="45"/>
        <v/>
      </c>
      <c r="L158" s="7">
        <f t="shared" si="50"/>
        <v>4056346.5759065524</v>
      </c>
      <c r="M158" s="7">
        <f t="shared" si="51"/>
        <v>69194.86700505951</v>
      </c>
      <c r="N158" s="20" t="str">
        <f>IF(Datos!D150="","",Datos!D150)</f>
        <v/>
      </c>
      <c r="O158" s="7">
        <f t="shared" si="52"/>
        <v>1371.3020181623979</v>
      </c>
      <c r="P158" s="20" t="str">
        <f t="shared" si="41"/>
        <v/>
      </c>
      <c r="Q158" s="16" t="str">
        <f t="shared" si="43"/>
        <v/>
      </c>
      <c r="R158" s="20" t="str">
        <f>IF(Datos!E150="","",Datos!E150)</f>
        <v/>
      </c>
      <c r="S158" s="7">
        <f t="shared" si="53"/>
        <v>3745.7734091898596</v>
      </c>
      <c r="T158" s="10" t="str">
        <f t="shared" si="42"/>
        <v/>
      </c>
      <c r="U158" s="16" t="str">
        <f t="shared" si="44"/>
        <v/>
      </c>
      <c r="V158" s="7">
        <f t="shared" si="57"/>
        <v>0.12095523285419385</v>
      </c>
      <c r="W158" s="7">
        <f t="shared" si="54"/>
        <v>2.7902182635794683E-3</v>
      </c>
      <c r="X158" s="7">
        <f t="shared" si="46"/>
        <v>0.12374545111777333</v>
      </c>
      <c r="Y158" s="7">
        <f t="shared" si="47"/>
        <v>4135104.2700000014</v>
      </c>
    </row>
    <row r="159" spans="1:25" s="20" customFormat="1" x14ac:dyDescent="0.25">
      <c r="A159" s="5">
        <f t="shared" si="55"/>
        <v>44045</v>
      </c>
      <c r="B159" s="20">
        <f t="shared" si="56"/>
        <v>147</v>
      </c>
      <c r="G159" s="20">
        <f t="shared" si="48"/>
        <v>4.7475458230859191E-2</v>
      </c>
      <c r="H159" s="20" t="str">
        <f>IF(Datos!C151="","",Datos!C151)</f>
        <v/>
      </c>
      <c r="I159" s="7">
        <f t="shared" si="49"/>
        <v>4411.8528948422108</v>
      </c>
      <c r="J159" s="20" t="str">
        <f t="shared" si="40"/>
        <v/>
      </c>
      <c r="K159" s="16" t="str">
        <f t="shared" si="45"/>
        <v/>
      </c>
      <c r="L159" s="7">
        <f t="shared" si="50"/>
        <v>4058256.5941105788</v>
      </c>
      <c r="M159" s="7">
        <f t="shared" si="51"/>
        <v>67284.848013880546</v>
      </c>
      <c r="N159" s="20" t="str">
        <f>IF(Datos!D151="","",Datos!D151)</f>
        <v/>
      </c>
      <c r="O159" s="7">
        <f t="shared" si="52"/>
        <v>1380.3576138349749</v>
      </c>
      <c r="P159" s="20" t="str">
        <f t="shared" si="41"/>
        <v/>
      </c>
      <c r="Q159" s="16" t="str">
        <f t="shared" si="43"/>
        <v/>
      </c>
      <c r="R159" s="20" t="str">
        <f>IF(Datos!E151="","",Datos!E151)</f>
        <v/>
      </c>
      <c r="S159" s="7">
        <f t="shared" si="53"/>
        <v>3770.5091778429014</v>
      </c>
      <c r="T159" s="10" t="str">
        <f t="shared" si="42"/>
        <v/>
      </c>
      <c r="U159" s="16" t="str">
        <f t="shared" si="44"/>
        <v/>
      </c>
      <c r="V159" s="7">
        <f t="shared" si="57"/>
        <v>0.10581313907859258</v>
      </c>
      <c r="W159" s="7">
        <f t="shared" si="54"/>
        <v>2.3758831085464436E-3</v>
      </c>
      <c r="X159" s="7">
        <f t="shared" si="46"/>
        <v>0.10818902218713902</v>
      </c>
      <c r="Y159" s="7">
        <f t="shared" si="47"/>
        <v>4135104.2700000019</v>
      </c>
    </row>
    <row r="160" spans="1:25" s="20" customFormat="1" x14ac:dyDescent="0.25">
      <c r="A160" s="5">
        <f t="shared" si="55"/>
        <v>44046</v>
      </c>
      <c r="B160" s="20">
        <f t="shared" si="56"/>
        <v>148</v>
      </c>
      <c r="G160" s="20">
        <f t="shared" si="48"/>
        <v>4.6164971002683658E-2</v>
      </c>
      <c r="H160" s="20" t="str">
        <f>IF(Datos!C152="","",Datos!C152)</f>
        <v/>
      </c>
      <c r="I160" s="7">
        <f t="shared" si="49"/>
        <v>4378.3325531305627</v>
      </c>
      <c r="J160" s="20" t="str">
        <f t="shared" si="40"/>
        <v/>
      </c>
      <c r="K160" s="16" t="str">
        <f t="shared" si="45"/>
        <v/>
      </c>
      <c r="L160" s="7">
        <f t="shared" si="50"/>
        <v>4060113.8891690727</v>
      </c>
      <c r="M160" s="7">
        <f t="shared" si="51"/>
        <v>65427.552285783553</v>
      </c>
      <c r="N160" s="20" t="str">
        <f>IF(Datos!D152="","",Datos!D152)</f>
        <v/>
      </c>
      <c r="O160" s="7">
        <f t="shared" si="52"/>
        <v>1389.3444109176792</v>
      </c>
      <c r="P160" s="20" t="str">
        <f t="shared" si="41"/>
        <v/>
      </c>
      <c r="Q160" s="16" t="str">
        <f t="shared" si="43"/>
        <v/>
      </c>
      <c r="R160" s="20" t="str">
        <f>IF(Datos!E152="","",Datos!E152)</f>
        <v/>
      </c>
      <c r="S160" s="7">
        <f t="shared" si="53"/>
        <v>3795.0570200398292</v>
      </c>
      <c r="T160" s="10" t="str">
        <f t="shared" si="42"/>
        <v/>
      </c>
      <c r="U160" s="16" t="str">
        <f t="shared" si="44"/>
        <v/>
      </c>
      <c r="V160" s="7">
        <f t="shared" si="57"/>
        <v>9.2538643189655656E-2</v>
      </c>
      <c r="W160" s="7">
        <f t="shared" si="54"/>
        <v>2.0224138174050046E-3</v>
      </c>
      <c r="X160" s="7">
        <f t="shared" si="46"/>
        <v>9.4561057007060662E-2</v>
      </c>
      <c r="Y160" s="7">
        <f t="shared" si="47"/>
        <v>4135104.2700000014</v>
      </c>
    </row>
    <row r="161" spans="1:25" s="20" customFormat="1" x14ac:dyDescent="0.25">
      <c r="A161" s="5">
        <f t="shared" si="55"/>
        <v>44047</v>
      </c>
      <c r="B161" s="20">
        <f t="shared" si="56"/>
        <v>149</v>
      </c>
      <c r="G161" s="20">
        <f t="shared" si="48"/>
        <v>4.4890657765012033E-2</v>
      </c>
      <c r="H161" s="20" t="str">
        <f>IF(Datos!C153="","",Datos!C153)</f>
        <v/>
      </c>
      <c r="I161" s="7">
        <f t="shared" si="49"/>
        <v>4345.0652069791731</v>
      </c>
      <c r="J161" s="20" t="str">
        <f t="shared" si="40"/>
        <v/>
      </c>
      <c r="K161" s="16" t="str">
        <f t="shared" si="45"/>
        <v/>
      </c>
      <c r="L161" s="7">
        <f t="shared" si="50"/>
        <v>4061919.9164268691</v>
      </c>
      <c r="M161" s="7">
        <f t="shared" si="51"/>
        <v>63621.524458552114</v>
      </c>
      <c r="N161" s="20" t="str">
        <f>IF(Datos!D153="","",Datos!D153)</f>
        <v/>
      </c>
      <c r="O161" s="7">
        <f t="shared" si="52"/>
        <v>1398.2629281831989</v>
      </c>
      <c r="P161" s="20" t="str">
        <f t="shared" si="41"/>
        <v/>
      </c>
      <c r="Q161" s="16" t="str">
        <f t="shared" si="43"/>
        <v/>
      </c>
      <c r="R161" s="20" t="str">
        <f>IF(Datos!E153="","",Datos!E153)</f>
        <v/>
      </c>
      <c r="S161" s="7">
        <f t="shared" si="53"/>
        <v>3819.4183528316753</v>
      </c>
      <c r="T161" s="10" t="str">
        <f t="shared" si="42"/>
        <v/>
      </c>
      <c r="U161" s="16" t="str">
        <f t="shared" si="44"/>
        <v/>
      </c>
      <c r="V161" s="7">
        <f t="shared" si="57"/>
        <v>8.0905602927496004E-2</v>
      </c>
      <c r="W161" s="7">
        <f t="shared" si="54"/>
        <v>1.7209831457537276E-3</v>
      </c>
      <c r="X161" s="7">
        <f t="shared" si="46"/>
        <v>8.2626586073249728E-2</v>
      </c>
      <c r="Y161" s="7">
        <f t="shared" si="47"/>
        <v>4135104.2700000014</v>
      </c>
    </row>
    <row r="162" spans="1:25" s="20" customFormat="1" x14ac:dyDescent="0.25">
      <c r="A162" s="5">
        <f t="shared" si="55"/>
        <v>44048</v>
      </c>
      <c r="B162" s="20">
        <f t="shared" si="56"/>
        <v>150</v>
      </c>
      <c r="G162" s="20">
        <f t="shared" si="48"/>
        <v>4.3651519990303665E-2</v>
      </c>
      <c r="H162" s="20" t="str">
        <f>IF(Datos!C154="","",Datos!C154)</f>
        <v/>
      </c>
      <c r="I162" s="7">
        <f t="shared" si="49"/>
        <v>4312.0491551554333</v>
      </c>
      <c r="J162" s="20" t="str">
        <f t="shared" si="40"/>
        <v/>
      </c>
      <c r="K162" s="16" t="str">
        <f t="shared" si="45"/>
        <v/>
      </c>
      <c r="L162" s="7">
        <f t="shared" si="50"/>
        <v>4063676.0910557597</v>
      </c>
      <c r="M162" s="7">
        <f t="shared" si="51"/>
        <v>61865.34934555264</v>
      </c>
      <c r="N162" s="20" t="str">
        <f>IF(Datos!D154="","",Datos!D154)</f>
        <v/>
      </c>
      <c r="O162" s="7">
        <f t="shared" si="52"/>
        <v>1407.1136809750453</v>
      </c>
      <c r="P162" s="20" t="str">
        <f t="shared" si="41"/>
        <v/>
      </c>
      <c r="Q162" s="16" t="str">
        <f t="shared" si="43"/>
        <v/>
      </c>
      <c r="R162" s="20" t="str">
        <f>IF(Datos!E154="","",Datos!E154)</f>
        <v/>
      </c>
      <c r="S162" s="7">
        <f t="shared" si="53"/>
        <v>3843.5945839025212</v>
      </c>
      <c r="T162" s="10" t="str">
        <f t="shared" si="42"/>
        <v/>
      </c>
      <c r="U162" s="16" t="str">
        <f t="shared" si="44"/>
        <v/>
      </c>
      <c r="V162" s="7">
        <f t="shared" si="57"/>
        <v>7.0714631506939837E-2</v>
      </c>
      <c r="W162" s="7">
        <f t="shared" si="54"/>
        <v>1.4640245048215142E-3</v>
      </c>
      <c r="X162" s="7">
        <f t="shared" si="46"/>
        <v>7.217865601176135E-2</v>
      </c>
      <c r="Y162" s="7">
        <f t="shared" si="47"/>
        <v>4135104.2700000014</v>
      </c>
    </row>
    <row r="163" spans="1:25" s="20" customFormat="1" x14ac:dyDescent="0.25">
      <c r="A163" s="5">
        <f t="shared" si="55"/>
        <v>44049</v>
      </c>
      <c r="B163" s="20">
        <f t="shared" si="56"/>
        <v>151</v>
      </c>
      <c r="G163" s="20">
        <f t="shared" si="48"/>
        <v>4.2446586713839607E-2</v>
      </c>
      <c r="H163" s="20" t="str">
        <f>IF(Datos!C155="","",Datos!C155)</f>
        <v/>
      </c>
      <c r="I163" s="7">
        <f t="shared" si="49"/>
        <v>4279.282682416534</v>
      </c>
      <c r="J163" s="20" t="str">
        <f t="shared" si="40"/>
        <v/>
      </c>
      <c r="K163" s="16" t="str">
        <f t="shared" si="45"/>
        <v/>
      </c>
      <c r="L163" s="7">
        <f t="shared" si="50"/>
        <v>4065383.7891634796</v>
      </c>
      <c r="M163" s="7">
        <f t="shared" si="51"/>
        <v>60157.650826382865</v>
      </c>
      <c r="N163" s="20" t="str">
        <f>IF(Datos!D155="","",Datos!D155)</f>
        <v/>
      </c>
      <c r="O163" s="7">
        <f t="shared" si="52"/>
        <v>1415.8971811713759</v>
      </c>
      <c r="P163" s="20" t="str">
        <f t="shared" si="41"/>
        <v/>
      </c>
      <c r="Q163" s="16" t="str">
        <f t="shared" si="43"/>
        <v/>
      </c>
      <c r="R163" s="20" t="str">
        <f>IF(Datos!E155="","",Datos!E155)</f>
        <v/>
      </c>
      <c r="S163" s="7">
        <f t="shared" si="53"/>
        <v>3867.5871114706774</v>
      </c>
      <c r="T163" s="10" t="str">
        <f t="shared" si="42"/>
        <v/>
      </c>
      <c r="U163" s="16" t="str">
        <f t="shared" si="44"/>
        <v/>
      </c>
      <c r="V163" s="7">
        <f t="shared" si="57"/>
        <v>6.1790025240593113E-2</v>
      </c>
      <c r="W163" s="7">
        <f t="shared" si="54"/>
        <v>1.2450552543177623E-3</v>
      </c>
      <c r="X163" s="7">
        <f t="shared" si="46"/>
        <v>6.303508049491087E-2</v>
      </c>
      <c r="Y163" s="7">
        <f t="shared" si="47"/>
        <v>4135104.2700000014</v>
      </c>
    </row>
    <row r="164" spans="1:25" s="20" customFormat="1" x14ac:dyDescent="0.25">
      <c r="A164" s="5">
        <f t="shared" si="55"/>
        <v>44050</v>
      </c>
      <c r="B164" s="20">
        <f t="shared" si="56"/>
        <v>152</v>
      </c>
      <c r="G164" s="20">
        <f t="shared" si="48"/>
        <v>4.1274913772893142E-2</v>
      </c>
      <c r="H164" s="20" t="str">
        <f>IF(Datos!C156="","",Datos!C156)</f>
        <v/>
      </c>
      <c r="I164" s="7">
        <f t="shared" si="49"/>
        <v>4246.7640628160407</v>
      </c>
      <c r="J164" s="20" t="str">
        <f t="shared" si="40"/>
        <v/>
      </c>
      <c r="K164" s="16" t="str">
        <f t="shared" si="45"/>
        <v/>
      </c>
      <c r="L164" s="7">
        <f t="shared" si="50"/>
        <v>4067044.3488720697</v>
      </c>
      <c r="M164" s="7">
        <f t="shared" si="51"/>
        <v>58497.090768194197</v>
      </c>
      <c r="N164" s="20" t="str">
        <f>IF(Datos!D156="","",Datos!D156)</f>
        <v/>
      </c>
      <c r="O164" s="7">
        <f t="shared" si="52"/>
        <v>1424.6139371564559</v>
      </c>
      <c r="P164" s="20" t="str">
        <f t="shared" si="41"/>
        <v/>
      </c>
      <c r="Q164" s="16" t="str">
        <f t="shared" si="43"/>
        <v/>
      </c>
      <c r="R164" s="20" t="str">
        <f>IF(Datos!E156="","",Datos!E156)</f>
        <v/>
      </c>
      <c r="S164" s="7">
        <f t="shared" si="53"/>
        <v>3891.397324210729</v>
      </c>
      <c r="T164" s="10" t="str">
        <f t="shared" si="42"/>
        <v/>
      </c>
      <c r="U164" s="16" t="str">
        <f t="shared" si="44"/>
        <v/>
      </c>
      <c r="V164" s="7">
        <f t="shared" si="57"/>
        <v>5.3977030212934686E-2</v>
      </c>
      <c r="W164" s="7">
        <f t="shared" si="54"/>
        <v>1.0585241993620982E-3</v>
      </c>
      <c r="X164" s="7">
        <f t="shared" si="46"/>
        <v>5.5035554412296787E-2</v>
      </c>
      <c r="Y164" s="7">
        <f t="shared" si="47"/>
        <v>4135104.2700000014</v>
      </c>
    </row>
    <row r="165" spans="1:25" s="20" customFormat="1" x14ac:dyDescent="0.25">
      <c r="A165" s="5">
        <f t="shared" si="55"/>
        <v>44051</v>
      </c>
      <c r="B165" s="20">
        <f t="shared" si="56"/>
        <v>153</v>
      </c>
      <c r="G165" s="20">
        <f t="shared" si="48"/>
        <v>4.0135583066901896E-2</v>
      </c>
      <c r="H165" s="20" t="str">
        <f>IF(Datos!C157="","",Datos!C157)</f>
        <v/>
      </c>
      <c r="I165" s="7">
        <f t="shared" si="49"/>
        <v>4214.4915626160046</v>
      </c>
      <c r="J165" s="20" t="str">
        <f t="shared" si="40"/>
        <v/>
      </c>
      <c r="K165" s="16" t="str">
        <f t="shared" si="45"/>
        <v/>
      </c>
      <c r="L165" s="7">
        <f t="shared" si="50"/>
        <v>4068659.0713664661</v>
      </c>
      <c r="M165" s="7">
        <f t="shared" si="51"/>
        <v>56882.36797683395</v>
      </c>
      <c r="N165" s="20" t="str">
        <f>IF(Datos!D157="","",Datos!D157)</f>
        <v/>
      </c>
      <c r="O165" s="7">
        <f t="shared" si="52"/>
        <v>1433.2644537988549</v>
      </c>
      <c r="P165" s="20" t="str">
        <f t="shared" si="41"/>
        <v/>
      </c>
      <c r="Q165" s="16" t="str">
        <f t="shared" si="43"/>
        <v/>
      </c>
      <c r="R165" s="20" t="str">
        <f>IF(Datos!E157="","",Datos!E157)</f>
        <v/>
      </c>
      <c r="S165" s="7">
        <f t="shared" si="53"/>
        <v>3915.0266011939816</v>
      </c>
      <c r="T165" s="10" t="str">
        <f t="shared" si="42"/>
        <v/>
      </c>
      <c r="U165" s="16" t="str">
        <f t="shared" si="44"/>
        <v/>
      </c>
      <c r="V165" s="7">
        <f t="shared" si="57"/>
        <v>4.7139412614999945E-2</v>
      </c>
      <c r="W165" s="7">
        <f t="shared" si="54"/>
        <v>8.996800715089957E-4</v>
      </c>
      <c r="X165" s="7">
        <f t="shared" si="46"/>
        <v>4.8039092686508938E-2</v>
      </c>
      <c r="Y165" s="7">
        <f t="shared" si="47"/>
        <v>4135104.2700000014</v>
      </c>
    </row>
    <row r="166" spans="1:25" s="20" customFormat="1" x14ac:dyDescent="0.25">
      <c r="A166" s="5">
        <f t="shared" si="55"/>
        <v>44052</v>
      </c>
      <c r="B166" s="20">
        <f t="shared" si="56"/>
        <v>154</v>
      </c>
      <c r="G166" s="20">
        <f t="shared" si="48"/>
        <v>3.9027701838061757E-2</v>
      </c>
      <c r="H166" s="20" t="str">
        <f>IF(Datos!C158="","",Datos!C158)</f>
        <v/>
      </c>
      <c r="I166" s="7">
        <f t="shared" si="49"/>
        <v>4182.4634428486388</v>
      </c>
      <c r="J166" s="20" t="str">
        <f t="shared" si="40"/>
        <v/>
      </c>
      <c r="K166" s="16" t="str">
        <f t="shared" si="45"/>
        <v/>
      </c>
      <c r="L166" s="7">
        <f t="shared" si="50"/>
        <v>4070229.2219141349</v>
      </c>
      <c r="M166" s="7">
        <f t="shared" si="51"/>
        <v>55312.2171769782</v>
      </c>
      <c r="N166" s="20" t="str">
        <f>IF(Datos!D158="","",Datos!D158)</f>
        <v/>
      </c>
      <c r="O166" s="7">
        <f t="shared" si="52"/>
        <v>1441.8492324355764</v>
      </c>
      <c r="P166" s="20" t="str">
        <f t="shared" si="41"/>
        <v/>
      </c>
      <c r="Q166" s="16" t="str">
        <f t="shared" si="43"/>
        <v/>
      </c>
      <c r="R166" s="20" t="str">
        <f>IF(Datos!E158="","",Datos!E158)</f>
        <v/>
      </c>
      <c r="S166" s="7">
        <f t="shared" si="53"/>
        <v>3938.4763118451074</v>
      </c>
      <c r="T166" s="10" t="str">
        <f t="shared" si="42"/>
        <v/>
      </c>
      <c r="U166" s="16" t="str">
        <f t="shared" si="44"/>
        <v/>
      </c>
      <c r="V166" s="7">
        <f t="shared" si="57"/>
        <v>4.1157300744658482E-2</v>
      </c>
      <c r="W166" s="7">
        <f t="shared" si="54"/>
        <v>7.6445818624950039E-4</v>
      </c>
      <c r="X166" s="7">
        <f t="shared" si="46"/>
        <v>4.1921758930907979E-2</v>
      </c>
      <c r="Y166" s="7">
        <f t="shared" si="47"/>
        <v>4135104.2700000014</v>
      </c>
    </row>
    <row r="167" spans="1:25" s="20" customFormat="1" x14ac:dyDescent="0.25">
      <c r="A167" s="5">
        <f t="shared" si="55"/>
        <v>44053</v>
      </c>
      <c r="B167" s="20">
        <f t="shared" si="56"/>
        <v>155</v>
      </c>
      <c r="G167" s="20">
        <f t="shared" si="48"/>
        <v>3.7950401971778888E-2</v>
      </c>
      <c r="H167" s="20" t="str">
        <f>IF(Datos!C159="","",Datos!C159)</f>
        <v/>
      </c>
      <c r="I167" s="7">
        <f t="shared" si="49"/>
        <v>4150.6779615669348</v>
      </c>
      <c r="J167" s="20" t="str">
        <f t="shared" si="40"/>
        <v/>
      </c>
      <c r="K167" s="16" t="str">
        <f t="shared" si="45"/>
        <v/>
      </c>
      <c r="L167" s="7">
        <f t="shared" si="50"/>
        <v>4071756.0308565577</v>
      </c>
      <c r="M167" s="7">
        <f t="shared" si="51"/>
        <v>53785.40802044954</v>
      </c>
      <c r="N167" s="20" t="str">
        <f>IF(Datos!D159="","",Datos!D159)</f>
        <v/>
      </c>
      <c r="O167" s="7">
        <f t="shared" si="52"/>
        <v>1450.3687708614045</v>
      </c>
      <c r="P167" s="20" t="str">
        <f t="shared" si="41"/>
        <v/>
      </c>
      <c r="Q167" s="16" t="str">
        <f t="shared" si="43"/>
        <v/>
      </c>
      <c r="R167" s="20" t="str">
        <f>IF(Datos!E159="","",Datos!E159)</f>
        <v/>
      </c>
      <c r="S167" s="7">
        <f t="shared" si="53"/>
        <v>3961.747815913046</v>
      </c>
      <c r="T167" s="10" t="str">
        <f t="shared" si="42"/>
        <v/>
      </c>
      <c r="U167" s="16" t="str">
        <f t="shared" si="44"/>
        <v/>
      </c>
      <c r="V167" s="7">
        <f t="shared" si="57"/>
        <v>3.5925269791702422E-2</v>
      </c>
      <c r="W167" s="7">
        <f t="shared" si="54"/>
        <v>6.4938283160911241E-4</v>
      </c>
      <c r="X167" s="7">
        <f t="shared" si="46"/>
        <v>3.6574652623311533E-2</v>
      </c>
      <c r="Y167" s="7">
        <f t="shared" si="47"/>
        <v>4135104.2700000014</v>
      </c>
    </row>
    <row r="168" spans="1:25" s="20" customFormat="1" x14ac:dyDescent="0.25">
      <c r="A168" s="5">
        <f t="shared" si="55"/>
        <v>44054</v>
      </c>
      <c r="B168" s="20">
        <f t="shared" si="56"/>
        <v>156</v>
      </c>
      <c r="G168" s="20">
        <f t="shared" si="48"/>
        <v>3.6902839316431693E-2</v>
      </c>
      <c r="H168" s="20" t="str">
        <f>IF(Datos!C160="","",Datos!C160)</f>
        <v/>
      </c>
      <c r="I168" s="7">
        <f t="shared" si="49"/>
        <v>4119.1333758193832</v>
      </c>
      <c r="J168" s="20" t="str">
        <f t="shared" si="40"/>
        <v/>
      </c>
      <c r="K168" s="16" t="str">
        <f t="shared" si="45"/>
        <v/>
      </c>
      <c r="L168" s="7">
        <f t="shared" si="50"/>
        <v>4073240.6945733409</v>
      </c>
      <c r="M168" s="7">
        <f t="shared" si="51"/>
        <v>52300.744121937154</v>
      </c>
      <c r="N168" s="20" t="str">
        <f>IF(Datos!D160="","",Datos!D160)</f>
        <v/>
      </c>
      <c r="O168" s="7">
        <f t="shared" si="52"/>
        <v>1458.8235633228355</v>
      </c>
      <c r="P168" s="20" t="str">
        <f t="shared" si="41"/>
        <v/>
      </c>
      <c r="Q168" s="16" t="str">
        <f t="shared" si="43"/>
        <v/>
      </c>
      <c r="R168" s="20" t="str">
        <f>IF(Datos!E160="","",Datos!E160)</f>
        <v/>
      </c>
      <c r="S168" s="7">
        <f t="shared" si="53"/>
        <v>3984.842463454429</v>
      </c>
      <c r="T168" s="10" t="str">
        <f t="shared" si="42"/>
        <v/>
      </c>
      <c r="U168" s="16" t="str">
        <f t="shared" si="44"/>
        <v/>
      </c>
      <c r="V168" s="7">
        <f t="shared" si="57"/>
        <v>3.1350643376361557E-2</v>
      </c>
      <c r="W168" s="7">
        <f t="shared" si="54"/>
        <v>5.5148326021239836E-4</v>
      </c>
      <c r="X168" s="7">
        <f t="shared" si="46"/>
        <v>3.1902126636573956E-2</v>
      </c>
      <c r="Y168" s="7">
        <f t="shared" si="47"/>
        <v>4135104.2700000009</v>
      </c>
    </row>
    <row r="169" spans="1:25" s="20" customFormat="1" x14ac:dyDescent="0.25">
      <c r="A169" s="5">
        <f t="shared" si="55"/>
        <v>44055</v>
      </c>
      <c r="B169" s="20">
        <f t="shared" si="56"/>
        <v>157</v>
      </c>
      <c r="G169" s="20">
        <f t="shared" si="48"/>
        <v>3.5884193021909719E-2</v>
      </c>
      <c r="H169" s="20" t="str">
        <f>IF(Datos!C161="","",Datos!C161)</f>
        <v/>
      </c>
      <c r="I169" s="7">
        <f t="shared" si="49"/>
        <v>4087.8279433801899</v>
      </c>
      <c r="J169" s="20" t="str">
        <f t="shared" si="40"/>
        <v/>
      </c>
      <c r="K169" s="16" t="str">
        <f t="shared" si="45"/>
        <v/>
      </c>
      <c r="L169" s="7">
        <f t="shared" si="50"/>
        <v>4074684.3764197086</v>
      </c>
      <c r="M169" s="7">
        <f t="shared" si="51"/>
        <v>50857.062121358773</v>
      </c>
      <c r="N169" s="20" t="str">
        <f>IF(Datos!D161="","",Datos!D161)</f>
        <v/>
      </c>
      <c r="O169" s="7">
        <f t="shared" si="52"/>
        <v>1467.2141005160317</v>
      </c>
      <c r="P169" s="20" t="str">
        <f t="shared" si="41"/>
        <v/>
      </c>
      <c r="Q169" s="16" t="str">
        <f t="shared" si="43"/>
        <v/>
      </c>
      <c r="R169" s="20" t="str">
        <f>IF(Datos!E161="","",Datos!E161)</f>
        <v/>
      </c>
      <c r="S169" s="7">
        <f t="shared" si="53"/>
        <v>4007.7615948279895</v>
      </c>
      <c r="T169" s="10" t="str">
        <f t="shared" si="42"/>
        <v/>
      </c>
      <c r="U169" s="16" t="str">
        <f t="shared" si="44"/>
        <v/>
      </c>
      <c r="V169" s="7">
        <f t="shared" si="57"/>
        <v>2.7351988411073381E-2</v>
      </c>
      <c r="W169" s="7">
        <f t="shared" si="54"/>
        <v>4.6822143553640696E-4</v>
      </c>
      <c r="X169" s="7">
        <f t="shared" si="46"/>
        <v>2.7820209846609788E-2</v>
      </c>
      <c r="Y169" s="7">
        <f t="shared" si="47"/>
        <v>4135104.2700000019</v>
      </c>
    </row>
    <row r="170" spans="1:25" s="20" customFormat="1" x14ac:dyDescent="0.25">
      <c r="A170" s="5">
        <f t="shared" si="55"/>
        <v>44056</v>
      </c>
      <c r="B170" s="20">
        <f t="shared" si="56"/>
        <v>158</v>
      </c>
      <c r="G170" s="20">
        <f t="shared" si="48"/>
        <v>3.4893664896411165E-2</v>
      </c>
      <c r="H170" s="20" t="str">
        <f>IF(Datos!C162="","",Datos!C162)</f>
        <v/>
      </c>
      <c r="I170" s="7">
        <f t="shared" si="49"/>
        <v>4056.7599242629631</v>
      </c>
      <c r="J170" s="20" t="str">
        <f t="shared" si="40"/>
        <v/>
      </c>
      <c r="K170" s="16" t="str">
        <f t="shared" si="45"/>
        <v/>
      </c>
      <c r="L170" s="7">
        <f t="shared" si="50"/>
        <v>4076088.2076381138</v>
      </c>
      <c r="M170" s="7">
        <f t="shared" si="51"/>
        <v>49453.230772125658</v>
      </c>
      <c r="N170" s="20" t="str">
        <f>IF(Datos!D162="","",Datos!D162)</f>
        <v/>
      </c>
      <c r="O170" s="7">
        <f t="shared" si="52"/>
        <v>1475.5408695882993</v>
      </c>
      <c r="P170" s="20" t="str">
        <f t="shared" si="41"/>
        <v/>
      </c>
      <c r="Q170" s="16" t="str">
        <f t="shared" si="43"/>
        <v/>
      </c>
      <c r="R170" s="20" t="str">
        <f>IF(Datos!E162="","",Datos!E162)</f>
        <v/>
      </c>
      <c r="S170" s="7">
        <f t="shared" si="53"/>
        <v>4030.5065406986014</v>
      </c>
      <c r="T170" s="10" t="str">
        <f t="shared" si="42"/>
        <v/>
      </c>
      <c r="U170" s="16" t="str">
        <f t="shared" si="44"/>
        <v/>
      </c>
      <c r="V170" s="7">
        <f t="shared" si="57"/>
        <v>2.3857782224930211E-2</v>
      </c>
      <c r="W170" s="7">
        <f t="shared" si="54"/>
        <v>3.9742992659446558E-4</v>
      </c>
      <c r="X170" s="7">
        <f t="shared" si="46"/>
        <v>2.4255212151524676E-2</v>
      </c>
      <c r="Y170" s="7">
        <f t="shared" si="47"/>
        <v>4135104.2700000014</v>
      </c>
    </row>
    <row r="171" spans="1:25" s="20" customFormat="1" x14ac:dyDescent="0.25">
      <c r="A171" s="5">
        <f t="shared" si="55"/>
        <v>44057</v>
      </c>
      <c r="B171" s="20">
        <f t="shared" si="56"/>
        <v>159</v>
      </c>
      <c r="G171" s="20">
        <f t="shared" si="48"/>
        <v>3.3930478780994991E-2</v>
      </c>
      <c r="H171" s="20" t="str">
        <f>IF(Datos!C163="","",Datos!C163)</f>
        <v/>
      </c>
      <c r="I171" s="7">
        <f t="shared" si="49"/>
        <v>4025.9275820427965</v>
      </c>
      <c r="J171" s="20" t="str">
        <f t="shared" ref="J171:J234" si="58">IF(H171="","",H171-I171)</f>
        <v/>
      </c>
      <c r="K171" s="16" t="str">
        <f t="shared" si="45"/>
        <v/>
      </c>
      <c r="L171" s="7">
        <f t="shared" si="50"/>
        <v>4077453.2882446819</v>
      </c>
      <c r="M171" s="7">
        <f t="shared" si="51"/>
        <v>48088.150054592617</v>
      </c>
      <c r="N171" s="20" t="str">
        <f>IF(Datos!D163="","",Datos!D163)</f>
        <v/>
      </c>
      <c r="O171" s="7">
        <f t="shared" si="52"/>
        <v>1483.8043541426505</v>
      </c>
      <c r="P171" s="20" t="str">
        <f t="shared" ref="P171:P234" si="59">IF(N171="","",N171-O171)</f>
        <v/>
      </c>
      <c r="Q171" s="16" t="str">
        <f t="shared" si="43"/>
        <v/>
      </c>
      <c r="R171" s="20" t="str">
        <f>IF(Datos!E163="","",Datos!E163)</f>
        <v/>
      </c>
      <c r="S171" s="7">
        <f t="shared" si="53"/>
        <v>4053.0786220497384</v>
      </c>
      <c r="T171" s="10" t="str">
        <f t="shared" ref="T171:T234" si="60">IF(R171="","",R171-S171)</f>
        <v/>
      </c>
      <c r="U171" s="16" t="str">
        <f t="shared" si="44"/>
        <v/>
      </c>
      <c r="V171" s="7">
        <f t="shared" si="57"/>
        <v>2.0805233044499244E-2</v>
      </c>
      <c r="W171" s="7">
        <f t="shared" si="54"/>
        <v>3.3725855807161448E-4</v>
      </c>
      <c r="X171" s="7">
        <f t="shared" si="46"/>
        <v>2.1142491602570857E-2</v>
      </c>
      <c r="Y171" s="7">
        <f t="shared" si="47"/>
        <v>4135104.2700000014</v>
      </c>
    </row>
    <row r="172" spans="1:25" s="20" customFormat="1" x14ac:dyDescent="0.25">
      <c r="A172" s="5">
        <f t="shared" si="55"/>
        <v>44058</v>
      </c>
      <c r="B172" s="20">
        <f t="shared" si="56"/>
        <v>160</v>
      </c>
      <c r="G172" s="20">
        <f t="shared" si="48"/>
        <v>3.2993879941397658E-2</v>
      </c>
      <c r="H172" s="20" t="str">
        <f>IF(Datos!C164="","",Datos!C164)</f>
        <v/>
      </c>
      <c r="I172" s="7">
        <f t="shared" si="49"/>
        <v>3995.3291850089254</v>
      </c>
      <c r="J172" s="20" t="str">
        <f t="shared" si="58"/>
        <v/>
      </c>
      <c r="K172" s="16" t="str">
        <f t="shared" si="45"/>
        <v/>
      </c>
      <c r="L172" s="7">
        <f t="shared" si="50"/>
        <v>4078780.6878911834</v>
      </c>
      <c r="M172" s="7">
        <f t="shared" si="51"/>
        <v>46760.750313995297</v>
      </c>
      <c r="N172" s="20" t="str">
        <f>IF(Datos!D164="","",Datos!D164)</f>
        <v/>
      </c>
      <c r="O172" s="7">
        <f t="shared" si="52"/>
        <v>1492.0050342450579</v>
      </c>
      <c r="P172" s="20" t="str">
        <f t="shared" si="59"/>
        <v/>
      </c>
      <c r="Q172" s="16" t="str">
        <f t="shared" si="43"/>
        <v/>
      </c>
      <c r="R172" s="20" t="str">
        <f>IF(Datos!E164="","",Datos!E164)</f>
        <v/>
      </c>
      <c r="S172" s="7">
        <f t="shared" si="53"/>
        <v>4075.4791502032908</v>
      </c>
      <c r="T172" s="10" t="str">
        <f t="shared" si="60"/>
        <v/>
      </c>
      <c r="U172" s="16" t="str">
        <f t="shared" si="44"/>
        <v/>
      </c>
      <c r="V172" s="7">
        <f t="shared" si="57"/>
        <v>1.8139236879521781E-2</v>
      </c>
      <c r="W172" s="7">
        <f t="shared" si="54"/>
        <v>2.8612860862936655E-4</v>
      </c>
      <c r="X172" s="7">
        <f t="shared" si="46"/>
        <v>1.8425365488151147E-2</v>
      </c>
      <c r="Y172" s="7">
        <f t="shared" si="47"/>
        <v>4135104.2700000019</v>
      </c>
    </row>
    <row r="173" spans="1:25" s="20" customFormat="1" x14ac:dyDescent="0.25">
      <c r="A173" s="5">
        <f t="shared" si="55"/>
        <v>44059</v>
      </c>
      <c r="B173" s="20">
        <f t="shared" si="56"/>
        <v>161</v>
      </c>
      <c r="G173" s="20">
        <f t="shared" si="48"/>
        <v>3.2083134476637638E-2</v>
      </c>
      <c r="H173" s="20" t="str">
        <f>IF(Datos!C165="","",Datos!C165)</f>
        <v/>
      </c>
      <c r="I173" s="7">
        <f t="shared" si="49"/>
        <v>3964.9630071676738</v>
      </c>
      <c r="J173" s="20" t="str">
        <f t="shared" si="58"/>
        <v/>
      </c>
      <c r="K173" s="16" t="str">
        <f t="shared" si="45"/>
        <v/>
      </c>
      <c r="L173" s="7">
        <f t="shared" si="50"/>
        <v>4080071.4467032081</v>
      </c>
      <c r="M173" s="7">
        <f t="shared" si="51"/>
        <v>45469.99142219661</v>
      </c>
      <c r="N173" s="20" t="str">
        <f>IF(Datos!D165="","",Datos!D165)</f>
        <v/>
      </c>
      <c r="O173" s="7">
        <f t="shared" si="52"/>
        <v>1500.1433864340572</v>
      </c>
      <c r="P173" s="20" t="str">
        <f t="shared" si="59"/>
        <v/>
      </c>
      <c r="Q173" s="16" t="str">
        <f t="shared" si="43"/>
        <v/>
      </c>
      <c r="R173" s="20" t="str">
        <f>IF(Datos!E165="","",Datos!E165)</f>
        <v/>
      </c>
      <c r="S173" s="7">
        <f t="shared" si="53"/>
        <v>4097.7094268457959</v>
      </c>
      <c r="T173" s="10" t="str">
        <f t="shared" si="60"/>
        <v/>
      </c>
      <c r="U173" s="16" t="str">
        <f t="shared" si="44"/>
        <v/>
      </c>
      <c r="V173" s="7">
        <f t="shared" si="57"/>
        <v>1.5811455632635009E-2</v>
      </c>
      <c r="W173" s="7">
        <f t="shared" si="54"/>
        <v>2.4269351197020369E-4</v>
      </c>
      <c r="X173" s="7">
        <f t="shared" si="46"/>
        <v>1.6054149144605213E-2</v>
      </c>
      <c r="Y173" s="7">
        <f t="shared" si="47"/>
        <v>4135104.2700000014</v>
      </c>
    </row>
    <row r="174" spans="1:25" s="20" customFormat="1" x14ac:dyDescent="0.25">
      <c r="A174" s="5">
        <f t="shared" si="55"/>
        <v>44060</v>
      </c>
      <c r="B174" s="20">
        <f t="shared" si="56"/>
        <v>162</v>
      </c>
      <c r="G174" s="20">
        <f t="shared" si="48"/>
        <v>3.1197528743944738E-2</v>
      </c>
      <c r="H174" s="20" t="str">
        <f>IF(Datos!C166="","",Datos!C166)</f>
        <v/>
      </c>
      <c r="I174" s="7">
        <f t="shared" si="49"/>
        <v>3934.8273291132123</v>
      </c>
      <c r="J174" s="20" t="str">
        <f t="shared" si="58"/>
        <v/>
      </c>
      <c r="K174" s="16" t="str">
        <f t="shared" si="45"/>
        <v/>
      </c>
      <c r="L174" s="7">
        <f t="shared" si="50"/>
        <v>4081326.5760952043</v>
      </c>
      <c r="M174" s="7">
        <f t="shared" si="51"/>
        <v>44214.861962583214</v>
      </c>
      <c r="N174" s="20" t="str">
        <f>IF(Datos!D166="","",Datos!D166)</f>
        <v/>
      </c>
      <c r="O174" s="7">
        <f t="shared" si="52"/>
        <v>1508.2198837323924</v>
      </c>
      <c r="P174" s="20" t="str">
        <f t="shared" si="59"/>
        <v/>
      </c>
      <c r="Q174" s="16" t="str">
        <f t="shared" si="43"/>
        <v/>
      </c>
      <c r="R174" s="20" t="str">
        <f>IF(Datos!E166="","",Datos!E166)</f>
        <v/>
      </c>
      <c r="S174" s="7">
        <f t="shared" si="53"/>
        <v>4119.7707440602471</v>
      </c>
      <c r="T174" s="10" t="str">
        <f t="shared" si="60"/>
        <v/>
      </c>
      <c r="U174" s="16" t="str">
        <f t="shared" si="44"/>
        <v/>
      </c>
      <c r="V174" s="7">
        <f t="shared" si="57"/>
        <v>1.3779502853350089E-2</v>
      </c>
      <c r="W174" s="7">
        <f t="shared" si="54"/>
        <v>2.0580515620029783E-4</v>
      </c>
      <c r="X174" s="7">
        <f t="shared" si="46"/>
        <v>1.3985308009550387E-2</v>
      </c>
      <c r="Y174" s="7">
        <f t="shared" si="47"/>
        <v>4135104.2700000014</v>
      </c>
    </row>
    <row r="175" spans="1:25" s="20" customFormat="1" x14ac:dyDescent="0.25">
      <c r="A175" s="5">
        <f t="shared" si="55"/>
        <v>44061</v>
      </c>
      <c r="B175" s="20">
        <f t="shared" si="56"/>
        <v>163</v>
      </c>
      <c r="G175" s="20">
        <f t="shared" si="48"/>
        <v>3.0336368799563116E-2</v>
      </c>
      <c r="H175" s="20" t="str">
        <f>IF(Datos!C167="","",Datos!C167)</f>
        <v/>
      </c>
      <c r="I175" s="7">
        <f t="shared" si="49"/>
        <v>3904.9204387816762</v>
      </c>
      <c r="J175" s="20" t="str">
        <f t="shared" si="58"/>
        <v/>
      </c>
      <c r="K175" s="16" t="str">
        <f t="shared" si="45"/>
        <v/>
      </c>
      <c r="L175" s="7">
        <f t="shared" si="50"/>
        <v>4082547.0595630151</v>
      </c>
      <c r="M175" s="7">
        <f t="shared" si="51"/>
        <v>42994.378437471343</v>
      </c>
      <c r="N175" s="20" t="str">
        <f>IF(Datos!D167="","",Datos!D167)</f>
        <v/>
      </c>
      <c r="O175" s="7">
        <f t="shared" si="52"/>
        <v>1516.2349956604353</v>
      </c>
      <c r="P175" s="20" t="str">
        <f t="shared" si="59"/>
        <v/>
      </c>
      <c r="Q175" s="16" t="str">
        <f t="shared" si="43"/>
        <v/>
      </c>
      <c r="R175" s="20" t="str">
        <f>IF(Datos!E167="","",Datos!E167)</f>
        <v/>
      </c>
      <c r="S175" s="7">
        <f t="shared" si="53"/>
        <v>4141.6643843627498</v>
      </c>
      <c r="T175" s="10" t="str">
        <f t="shared" si="60"/>
        <v/>
      </c>
      <c r="U175" s="16" t="str">
        <f t="shared" si="44"/>
        <v/>
      </c>
      <c r="V175" s="7">
        <f t="shared" si="57"/>
        <v>1.2006225001963211E-2</v>
      </c>
      <c r="W175" s="7">
        <f t="shared" si="54"/>
        <v>1.7448499962535063E-4</v>
      </c>
      <c r="X175" s="7">
        <f t="shared" si="46"/>
        <v>1.2180710001588562E-2</v>
      </c>
      <c r="Y175" s="7">
        <f t="shared" si="47"/>
        <v>4135104.2700000014</v>
      </c>
    </row>
    <row r="176" spans="1:25" s="20" customFormat="1" x14ac:dyDescent="0.25">
      <c r="A176" s="5">
        <f t="shared" si="55"/>
        <v>44062</v>
      </c>
      <c r="B176" s="20">
        <f t="shared" si="56"/>
        <v>164</v>
      </c>
      <c r="G176" s="20">
        <f t="shared" si="48"/>
        <v>2.9498979854990299E-2</v>
      </c>
      <c r="H176" s="20" t="str">
        <f>IF(Datos!C168="","",Datos!C168)</f>
        <v/>
      </c>
      <c r="I176" s="7">
        <f t="shared" si="49"/>
        <v>3875.240632102435</v>
      </c>
      <c r="J176" s="20" t="str">
        <f t="shared" si="58"/>
        <v/>
      </c>
      <c r="K176" s="16" t="str">
        <f t="shared" si="45"/>
        <v/>
      </c>
      <c r="L176" s="7">
        <f t="shared" si="50"/>
        <v>4083733.8534545382</v>
      </c>
      <c r="M176" s="7">
        <f t="shared" si="51"/>
        <v>41807.584497399279</v>
      </c>
      <c r="N176" s="20" t="str">
        <f>IF(Datos!D168="","",Datos!D168)</f>
        <v/>
      </c>
      <c r="O176" s="7">
        <f t="shared" si="52"/>
        <v>1524.1891882511406</v>
      </c>
      <c r="P176" s="20" t="str">
        <f t="shared" si="59"/>
        <v/>
      </c>
      <c r="Q176" s="16" t="str">
        <f t="shared" ref="Q176:Q239" si="61">IF( OR(P176=0,N176=0,P176="",N176=""),"",ABS(P176/N176))</f>
        <v/>
      </c>
      <c r="R176" s="20" t="str">
        <f>IF(Datos!E168="","",Datos!E168)</f>
        <v/>
      </c>
      <c r="S176" s="7">
        <f t="shared" si="53"/>
        <v>4163.3916207433722</v>
      </c>
      <c r="T176" s="10" t="str">
        <f t="shared" si="60"/>
        <v/>
      </c>
      <c r="U176" s="16" t="str">
        <f t="shared" ref="U176:U239" si="62">IF( OR(T176=0,R176=0,T176="",R176=""),"",ABS(T176/R176))</f>
        <v/>
      </c>
      <c r="V176" s="7">
        <f t="shared" si="57"/>
        <v>1.045906739200045E-2</v>
      </c>
      <c r="W176" s="7">
        <f t="shared" si="54"/>
        <v>1.4789932763814646E-4</v>
      </c>
      <c r="X176" s="7">
        <f t="shared" si="46"/>
        <v>1.0606966719638596E-2</v>
      </c>
      <c r="Y176" s="7">
        <f t="shared" si="47"/>
        <v>4135104.2700000014</v>
      </c>
    </row>
    <row r="177" spans="1:25" s="20" customFormat="1" x14ac:dyDescent="0.25">
      <c r="A177" s="5">
        <f t="shared" si="55"/>
        <v>44063</v>
      </c>
      <c r="B177" s="20">
        <f t="shared" si="56"/>
        <v>165</v>
      </c>
      <c r="G177" s="20">
        <f t="shared" si="48"/>
        <v>2.8684705748225719E-2</v>
      </c>
      <c r="H177" s="20" t="str">
        <f>IF(Datos!C169="","",Datos!C169)</f>
        <v/>
      </c>
      <c r="I177" s="7">
        <f t="shared" si="49"/>
        <v>3845.7862135587361</v>
      </c>
      <c r="J177" s="20" t="str">
        <f t="shared" si="58"/>
        <v/>
      </c>
      <c r="K177" s="16" t="str">
        <f t="shared" si="45"/>
        <v/>
      </c>
      <c r="L177" s="7">
        <f t="shared" si="50"/>
        <v>4084887.8877191111</v>
      </c>
      <c r="M177" s="7">
        <f t="shared" si="51"/>
        <v>40653.550191701142</v>
      </c>
      <c r="N177" s="20" t="str">
        <f>IF(Datos!D169="","",Datos!D169)</f>
        <v/>
      </c>
      <c r="O177" s="7">
        <f t="shared" si="52"/>
        <v>1532.0829240663284</v>
      </c>
      <c r="P177" s="20" t="str">
        <f t="shared" si="59"/>
        <v/>
      </c>
      <c r="Q177" s="16" t="str">
        <f t="shared" si="61"/>
        <v/>
      </c>
      <c r="R177" s="20" t="str">
        <f>IF(Datos!E169="","",Datos!E169)</f>
        <v/>
      </c>
      <c r="S177" s="7">
        <f t="shared" si="53"/>
        <v>4184.9537167106209</v>
      </c>
      <c r="T177" s="10" t="str">
        <f t="shared" si="60"/>
        <v/>
      </c>
      <c r="U177" s="16" t="str">
        <f t="shared" si="62"/>
        <v/>
      </c>
      <c r="V177" s="7">
        <f t="shared" si="57"/>
        <v>9.1095151525390425E-3</v>
      </c>
      <c r="W177" s="7">
        <f t="shared" si="54"/>
        <v>1.2533806782213656E-4</v>
      </c>
      <c r="X177" s="7">
        <f t="shared" si="46"/>
        <v>9.2348532203611784E-3</v>
      </c>
      <c r="Y177" s="7">
        <f t="shared" si="47"/>
        <v>4135104.2700000009</v>
      </c>
    </row>
    <row r="178" spans="1:25" s="20" customFormat="1" x14ac:dyDescent="0.25">
      <c r="A178" s="5">
        <f t="shared" si="55"/>
        <v>44064</v>
      </c>
      <c r="B178" s="20">
        <f t="shared" si="56"/>
        <v>166</v>
      </c>
      <c r="G178" s="20">
        <f t="shared" si="48"/>
        <v>2.789290842961472E-2</v>
      </c>
      <c r="H178" s="20" t="str">
        <f>IF(Datos!C170="","",Datos!C170)</f>
        <v/>
      </c>
      <c r="I178" s="7">
        <f t="shared" si="49"/>
        <v>3816.5554966685495</v>
      </c>
      <c r="J178" s="20" t="str">
        <f t="shared" si="58"/>
        <v/>
      </c>
      <c r="K178" s="16" t="str">
        <f t="shared" si="45"/>
        <v/>
      </c>
      <c r="L178" s="7">
        <f t="shared" si="50"/>
        <v>4086010.0666362084</v>
      </c>
      <c r="M178" s="7">
        <f t="shared" si="51"/>
        <v>39531.371239773507</v>
      </c>
      <c r="N178" s="20" t="str">
        <f>IF(Datos!D170="","",Datos!D170)</f>
        <v/>
      </c>
      <c r="O178" s="7">
        <f t="shared" si="52"/>
        <v>1539.9166622141072</v>
      </c>
      <c r="P178" s="20" t="str">
        <f t="shared" si="59"/>
        <v/>
      </c>
      <c r="Q178" s="16" t="str">
        <f t="shared" si="61"/>
        <v/>
      </c>
      <c r="R178" s="20" t="str">
        <f>IF(Datos!E170="","",Datos!E170)</f>
        <v/>
      </c>
      <c r="S178" s="7">
        <f t="shared" si="53"/>
        <v>4206.3519263390353</v>
      </c>
      <c r="T178" s="10" t="str">
        <f t="shared" si="60"/>
        <v/>
      </c>
      <c r="U178" s="16" t="str">
        <f t="shared" si="62"/>
        <v/>
      </c>
      <c r="V178" s="7">
        <f t="shared" si="57"/>
        <v>7.9326006058438991E-3</v>
      </c>
      <c r="W178" s="7">
        <f t="shared" si="54"/>
        <v>1.0619666058100266E-4</v>
      </c>
      <c r="X178" s="7">
        <f t="shared" si="46"/>
        <v>8.0387972664249015E-3</v>
      </c>
      <c r="Y178" s="7">
        <f t="shared" si="47"/>
        <v>4135104.2700000009</v>
      </c>
    </row>
    <row r="179" spans="1:25" s="20" customFormat="1" x14ac:dyDescent="0.25">
      <c r="A179" s="5">
        <f t="shared" si="55"/>
        <v>44065</v>
      </c>
      <c r="B179" s="20">
        <f t="shared" si="56"/>
        <v>167</v>
      </c>
      <c r="G179" s="20">
        <f t="shared" si="48"/>
        <v>2.712296746188499E-2</v>
      </c>
      <c r="H179" s="20" t="str">
        <f>IF(Datos!C171="","",Datos!C171)</f>
        <v/>
      </c>
      <c r="I179" s="7">
        <f t="shared" si="49"/>
        <v>3787.546804395196</v>
      </c>
      <c r="J179" s="20" t="str">
        <f t="shared" si="58"/>
        <v/>
      </c>
      <c r="K179" s="16" t="str">
        <f t="shared" si="45"/>
        <v/>
      </c>
      <c r="L179" s="7">
        <f t="shared" si="50"/>
        <v>4087101.2695240262</v>
      </c>
      <c r="M179" s="7">
        <f t="shared" si="51"/>
        <v>38440.168322462749</v>
      </c>
      <c r="N179" s="20" t="str">
        <f>IF(Datos!D171="","",Datos!D171)</f>
        <v/>
      </c>
      <c r="O179" s="7">
        <f t="shared" si="52"/>
        <v>1547.6908583672785</v>
      </c>
      <c r="P179" s="20" t="str">
        <f t="shared" si="59"/>
        <v/>
      </c>
      <c r="Q179" s="16" t="str">
        <f t="shared" si="61"/>
        <v/>
      </c>
      <c r="R179" s="20" t="str">
        <f>IF(Datos!E171="","",Datos!E171)</f>
        <v/>
      </c>
      <c r="S179" s="7">
        <f t="shared" si="53"/>
        <v>4227.5874943194558</v>
      </c>
      <c r="T179" s="10" t="str">
        <f t="shared" si="60"/>
        <v/>
      </c>
      <c r="U179" s="16" t="str">
        <f t="shared" si="62"/>
        <v/>
      </c>
      <c r="V179" s="7">
        <f t="shared" si="57"/>
        <v>6.9064694019524211E-3</v>
      </c>
      <c r="W179" s="7">
        <f t="shared" si="54"/>
        <v>8.9960552075889222E-5</v>
      </c>
      <c r="X179" s="7">
        <f t="shared" si="46"/>
        <v>6.9964299540283105E-3</v>
      </c>
      <c r="Y179" s="7">
        <f t="shared" si="47"/>
        <v>4135104.2700000005</v>
      </c>
    </row>
    <row r="180" spans="1:25" s="20" customFormat="1" x14ac:dyDescent="0.25">
      <c r="A180" s="5">
        <f t="shared" si="55"/>
        <v>44066</v>
      </c>
      <c r="B180" s="20">
        <f t="shared" si="56"/>
        <v>168</v>
      </c>
      <c r="G180" s="20">
        <f t="shared" si="48"/>
        <v>2.6374279533983823E-2</v>
      </c>
      <c r="H180" s="20" t="str">
        <f>IF(Datos!C172="","",Datos!C172)</f>
        <v/>
      </c>
      <c r="I180" s="7">
        <f t="shared" si="49"/>
        <v>3758.7584694962275</v>
      </c>
      <c r="J180" s="20" t="str">
        <f t="shared" si="58"/>
        <v/>
      </c>
      <c r="K180" s="16" t="str">
        <f t="shared" si="45"/>
        <v/>
      </c>
      <c r="L180" s="7">
        <f t="shared" si="50"/>
        <v>4088162.3514285027</v>
      </c>
      <c r="M180" s="7">
        <f t="shared" si="51"/>
        <v>37379.086393016994</v>
      </c>
      <c r="N180" s="20" t="str">
        <f>IF(Datos!D172="","",Datos!D172)</f>
        <v/>
      </c>
      <c r="O180" s="7">
        <f t="shared" si="52"/>
        <v>1555.4059647825757</v>
      </c>
      <c r="P180" s="20" t="str">
        <f t="shared" si="59"/>
        <v/>
      </c>
      <c r="Q180" s="16" t="str">
        <f t="shared" si="61"/>
        <v/>
      </c>
      <c r="R180" s="20" t="str">
        <f>IF(Datos!E172="","",Datos!E172)</f>
        <v/>
      </c>
      <c r="S180" s="7">
        <f t="shared" si="53"/>
        <v>4248.6616560115799</v>
      </c>
      <c r="T180" s="10" t="str">
        <f t="shared" si="60"/>
        <v/>
      </c>
      <c r="U180" s="16" t="str">
        <f t="shared" si="62"/>
        <v/>
      </c>
      <c r="V180" s="7">
        <f t="shared" si="57"/>
        <v>6.011998600099374E-3</v>
      </c>
      <c r="W180" s="7">
        <f t="shared" si="54"/>
        <v>7.619193638731231E-5</v>
      </c>
      <c r="X180" s="7">
        <f t="shared" si="46"/>
        <v>6.0881905364866861E-3</v>
      </c>
      <c r="Y180" s="7">
        <f t="shared" si="47"/>
        <v>4135104.2700000005</v>
      </c>
    </row>
    <row r="181" spans="1:25" s="20" customFormat="1" x14ac:dyDescent="0.25">
      <c r="A181" s="5">
        <f t="shared" si="55"/>
        <v>44067</v>
      </c>
      <c r="B181" s="20">
        <f t="shared" si="56"/>
        <v>169</v>
      </c>
      <c r="G181" s="20">
        <f t="shared" si="48"/>
        <v>2.5646257988334982E-2</v>
      </c>
      <c r="H181" s="20" t="str">
        <f>IF(Datos!C173="","",Datos!C173)</f>
        <v/>
      </c>
      <c r="I181" s="7">
        <f t="shared" si="49"/>
        <v>3730.1888348180514</v>
      </c>
      <c r="J181" s="20" t="str">
        <f t="shared" si="58"/>
        <v/>
      </c>
      <c r="K181" s="16" t="str">
        <f t="shared" si="45"/>
        <v/>
      </c>
      <c r="L181" s="7">
        <f t="shared" si="50"/>
        <v>4089194.1437933226</v>
      </c>
      <c r="M181" s="7">
        <f t="shared" si="51"/>
        <v>36347.294007061988</v>
      </c>
      <c r="N181" s="20" t="str">
        <f>IF(Datos!D173="","",Datos!D173)</f>
        <v/>
      </c>
      <c r="O181" s="7">
        <f t="shared" si="52"/>
        <v>1563.062430320615</v>
      </c>
      <c r="P181" s="20" t="str">
        <f t="shared" si="59"/>
        <v/>
      </c>
      <c r="Q181" s="16" t="str">
        <f t="shared" si="61"/>
        <v/>
      </c>
      <c r="R181" s="20" t="str">
        <f>IF(Datos!E173="","",Datos!E173)</f>
        <v/>
      </c>
      <c r="S181" s="7">
        <f t="shared" si="53"/>
        <v>4269.5756374984576</v>
      </c>
      <c r="T181" s="10" t="str">
        <f t="shared" si="60"/>
        <v/>
      </c>
      <c r="U181" s="16" t="str">
        <f t="shared" si="62"/>
        <v/>
      </c>
      <c r="V181" s="7">
        <f t="shared" si="57"/>
        <v>5.2324606464094264E-3</v>
      </c>
      <c r="W181" s="7">
        <f t="shared" si="54"/>
        <v>6.4518425827227356E-5</v>
      </c>
      <c r="X181" s="7">
        <f t="shared" si="46"/>
        <v>5.2969790722366536E-3</v>
      </c>
      <c r="Y181" s="7">
        <f t="shared" si="47"/>
        <v>4135104.2700000009</v>
      </c>
    </row>
    <row r="182" spans="1:25" s="20" customFormat="1" x14ac:dyDescent="0.25">
      <c r="A182" s="5">
        <f t="shared" si="55"/>
        <v>44068</v>
      </c>
      <c r="B182" s="20">
        <f t="shared" si="56"/>
        <v>170</v>
      </c>
      <c r="G182" s="20">
        <f t="shared" si="48"/>
        <v>2.4938332361145107E-2</v>
      </c>
      <c r="H182" s="20" t="str">
        <f>IF(Datos!C174="","",Datos!C174)</f>
        <v/>
      </c>
      <c r="I182" s="7">
        <f t="shared" si="49"/>
        <v>3701.8362535429119</v>
      </c>
      <c r="J182" s="20" t="str">
        <f t="shared" si="58"/>
        <v/>
      </c>
      <c r="K182" s="16" t="str">
        <f t="shared" si="45"/>
        <v/>
      </c>
      <c r="L182" s="7">
        <f t="shared" si="50"/>
        <v>4090197.4551114226</v>
      </c>
      <c r="M182" s="7">
        <f t="shared" si="51"/>
        <v>35343.982671075144</v>
      </c>
      <c r="N182" s="20" t="str">
        <f>IF(Datos!D174="","",Datos!D174)</f>
        <v/>
      </c>
      <c r="O182" s="7">
        <f t="shared" si="52"/>
        <v>1570.6607004664463</v>
      </c>
      <c r="P182" s="20" t="str">
        <f t="shared" si="59"/>
        <v/>
      </c>
      <c r="Q182" s="16" t="str">
        <f t="shared" si="61"/>
        <v/>
      </c>
      <c r="R182" s="20" t="str">
        <f>IF(Datos!E174="","",Datos!E174)</f>
        <v/>
      </c>
      <c r="S182" s="7">
        <f t="shared" si="53"/>
        <v>4290.3306556426269</v>
      </c>
      <c r="T182" s="10" t="str">
        <f t="shared" si="60"/>
        <v/>
      </c>
      <c r="U182" s="16" t="str">
        <f t="shared" si="62"/>
        <v/>
      </c>
      <c r="V182" s="7">
        <f t="shared" si="57"/>
        <v>4.553227876586863E-3</v>
      </c>
      <c r="W182" s="7">
        <f t="shared" si="54"/>
        <v>5.4623373268952879E-5</v>
      </c>
      <c r="X182" s="7">
        <f t="shared" si="46"/>
        <v>4.6078512498558162E-3</v>
      </c>
      <c r="Y182" s="7">
        <f t="shared" si="47"/>
        <v>4135104.2700000009</v>
      </c>
    </row>
    <row r="183" spans="1:25" s="20" customFormat="1" x14ac:dyDescent="0.25">
      <c r="A183" s="5">
        <f t="shared" si="55"/>
        <v>44069</v>
      </c>
      <c r="B183" s="20">
        <f t="shared" si="56"/>
        <v>171</v>
      </c>
      <c r="G183" s="20">
        <f t="shared" si="48"/>
        <v>2.4249947935399134E-2</v>
      </c>
      <c r="H183" s="20" t="str">
        <f>IF(Datos!C175="","",Datos!C175)</f>
        <v/>
      </c>
      <c r="I183" s="7">
        <f t="shared" si="49"/>
        <v>3673.699089394066</v>
      </c>
      <c r="J183" s="20" t="str">
        <f t="shared" si="58"/>
        <v/>
      </c>
      <c r="K183" s="16" t="str">
        <f t="shared" si="45"/>
        <v/>
      </c>
      <c r="L183" s="7">
        <f t="shared" si="50"/>
        <v>4091173.0715585155</v>
      </c>
      <c r="M183" s="7">
        <f t="shared" si="51"/>
        <v>34368.366208846732</v>
      </c>
      <c r="N183" s="20" t="str">
        <f>IF(Datos!D175="","",Datos!D175)</f>
        <v/>
      </c>
      <c r="O183" s="7">
        <f t="shared" si="52"/>
        <v>1578.2012173506064</v>
      </c>
      <c r="P183" s="20" t="str">
        <f t="shared" si="59"/>
        <v/>
      </c>
      <c r="Q183" s="16" t="str">
        <f t="shared" si="61"/>
        <v/>
      </c>
      <c r="R183" s="20" t="str">
        <f>IF(Datos!E175="","",Datos!E175)</f>
        <v/>
      </c>
      <c r="S183" s="7">
        <f t="shared" si="53"/>
        <v>4310.9279181436214</v>
      </c>
      <c r="T183" s="10" t="str">
        <f t="shared" si="60"/>
        <v/>
      </c>
      <c r="U183" s="16" t="str">
        <f t="shared" si="62"/>
        <v/>
      </c>
      <c r="V183" s="7">
        <f t="shared" si="57"/>
        <v>3.9615127791984405E-3</v>
      </c>
      <c r="W183" s="7">
        <f t="shared" si="54"/>
        <v>4.6237609167211789E-5</v>
      </c>
      <c r="X183" s="7">
        <f t="shared" si="46"/>
        <v>4.0077503883656522E-3</v>
      </c>
      <c r="Y183" s="7">
        <f t="shared" si="47"/>
        <v>4135104.2700000009</v>
      </c>
    </row>
    <row r="184" spans="1:25" s="20" customFormat="1" x14ac:dyDescent="0.25">
      <c r="A184" s="5">
        <f t="shared" si="55"/>
        <v>44070</v>
      </c>
      <c r="B184" s="20">
        <f t="shared" si="56"/>
        <v>172</v>
      </c>
      <c r="G184" s="20">
        <f t="shared" si="48"/>
        <v>2.3580565306194609E-2</v>
      </c>
      <c r="H184" s="20" t="str">
        <f>IF(Datos!C176="","",Datos!C176)</f>
        <v/>
      </c>
      <c r="I184" s="7">
        <f t="shared" si="49"/>
        <v>3645.775716804304</v>
      </c>
      <c r="J184" s="20" t="str">
        <f t="shared" si="58"/>
        <v/>
      </c>
      <c r="K184" s="16" t="str">
        <f t="shared" si="45"/>
        <v/>
      </c>
      <c r="L184" s="7">
        <f t="shared" si="50"/>
        <v>4092121.7576091262</v>
      </c>
      <c r="M184" s="7">
        <f t="shared" si="51"/>
        <v>33419.680145431303</v>
      </c>
      <c r="N184" s="20" t="str">
        <f>IF(Datos!D176="","",Datos!D176)</f>
        <v/>
      </c>
      <c r="O184" s="7">
        <f t="shared" si="52"/>
        <v>1585.6844197705911</v>
      </c>
      <c r="P184" s="20" t="str">
        <f t="shared" si="59"/>
        <v/>
      </c>
      <c r="Q184" s="16" t="str">
        <f t="shared" si="61"/>
        <v/>
      </c>
      <c r="R184" s="20" t="str">
        <f>IF(Datos!E176="","",Datos!E176)</f>
        <v/>
      </c>
      <c r="S184" s="7">
        <f t="shared" si="53"/>
        <v>4331.3686235966234</v>
      </c>
      <c r="T184" s="10" t="str">
        <f t="shared" si="60"/>
        <v/>
      </c>
      <c r="U184" s="16" t="str">
        <f t="shared" si="62"/>
        <v/>
      </c>
      <c r="V184" s="7">
        <f t="shared" si="57"/>
        <v>3.4461397967209678E-3</v>
      </c>
      <c r="W184" s="7">
        <f t="shared" si="54"/>
        <v>3.9132389419428586E-5</v>
      </c>
      <c r="X184" s="7">
        <f t="shared" si="46"/>
        <v>3.4852721861403963E-3</v>
      </c>
      <c r="Y184" s="7">
        <f t="shared" si="47"/>
        <v>4135104.2700000009</v>
      </c>
    </row>
    <row r="185" spans="1:25" s="20" customFormat="1" x14ac:dyDescent="0.25">
      <c r="A185" s="5">
        <f t="shared" si="55"/>
        <v>44071</v>
      </c>
      <c r="B185" s="20">
        <f t="shared" si="56"/>
        <v>173</v>
      </c>
      <c r="G185" s="20">
        <f t="shared" si="48"/>
        <v>2.292965995807433E-2</v>
      </c>
      <c r="H185" s="20" t="str">
        <f>IF(Datos!C177="","",Datos!C177)</f>
        <v/>
      </c>
      <c r="I185" s="7">
        <f t="shared" si="49"/>
        <v>3618.0645210523544</v>
      </c>
      <c r="J185" s="20" t="str">
        <f t="shared" si="58"/>
        <v/>
      </c>
      <c r="K185" s="16" t="str">
        <f t="shared" si="45"/>
        <v/>
      </c>
      <c r="L185" s="7">
        <f t="shared" si="50"/>
        <v>4093044.2566356198</v>
      </c>
      <c r="M185" s="7">
        <f t="shared" si="51"/>
        <v>32497.181108106161</v>
      </c>
      <c r="N185" s="20" t="str">
        <f>IF(Datos!D177="","",Datos!D177)</f>
        <v/>
      </c>
      <c r="O185" s="7">
        <f t="shared" si="52"/>
        <v>1593.1107432126703</v>
      </c>
      <c r="P185" s="20" t="str">
        <f t="shared" si="59"/>
        <v/>
      </c>
      <c r="Q185" s="16" t="str">
        <f t="shared" si="61"/>
        <v/>
      </c>
      <c r="R185" s="20" t="str">
        <f>IF(Datos!E177="","",Datos!E177)</f>
        <v/>
      </c>
      <c r="S185" s="7">
        <f t="shared" si="53"/>
        <v>4351.6539615520505</v>
      </c>
      <c r="T185" s="10" t="str">
        <f t="shared" si="60"/>
        <v/>
      </c>
      <c r="U185" s="16" t="str">
        <f t="shared" si="62"/>
        <v/>
      </c>
      <c r="V185" s="7">
        <f t="shared" si="57"/>
        <v>2.9973449243388571E-3</v>
      </c>
      <c r="W185" s="7">
        <f t="shared" si="54"/>
        <v>3.3113379081647332E-5</v>
      </c>
      <c r="X185" s="7">
        <f t="shared" si="46"/>
        <v>3.0304583034205042E-3</v>
      </c>
      <c r="Y185" s="7">
        <f t="shared" si="47"/>
        <v>4135104.2700000009</v>
      </c>
    </row>
    <row r="186" spans="1:25" s="20" customFormat="1" x14ac:dyDescent="0.25">
      <c r="A186" s="5">
        <f t="shared" si="55"/>
        <v>44072</v>
      </c>
      <c r="B186" s="20">
        <f t="shared" si="56"/>
        <v>174</v>
      </c>
      <c r="G186" s="20">
        <f t="shared" si="48"/>
        <v>2.2296721854026036E-2</v>
      </c>
      <c r="H186" s="20" t="str">
        <f>IF(Datos!C178="","",Datos!C178)</f>
        <v/>
      </c>
      <c r="I186" s="7">
        <f t="shared" si="49"/>
        <v>3590.5638983711742</v>
      </c>
      <c r="J186" s="20" t="str">
        <f t="shared" si="58"/>
        <v/>
      </c>
      <c r="K186" s="16" t="str">
        <f t="shared" si="45"/>
        <v/>
      </c>
      <c r="L186" s="7">
        <f t="shared" si="50"/>
        <v>4093941.2914906978</v>
      </c>
      <c r="M186" s="7">
        <f t="shared" si="51"/>
        <v>31600.146243867166</v>
      </c>
      <c r="N186" s="20" t="str">
        <f>IF(Datos!D178="","",Datos!D178)</f>
        <v/>
      </c>
      <c r="O186" s="7">
        <f t="shared" si="52"/>
        <v>1600.48061987398</v>
      </c>
      <c r="P186" s="20" t="str">
        <f t="shared" si="59"/>
        <v/>
      </c>
      <c r="Q186" s="16" t="str">
        <f t="shared" si="61"/>
        <v/>
      </c>
      <c r="R186" s="20" t="str">
        <f>IF(Datos!E178="","",Datos!E178)</f>
        <v/>
      </c>
      <c r="S186" s="7">
        <f t="shared" si="53"/>
        <v>4371.7851125759043</v>
      </c>
      <c r="T186" s="10" t="str">
        <f t="shared" si="60"/>
        <v/>
      </c>
      <c r="U186" s="16" t="str">
        <f t="shared" si="62"/>
        <v/>
      </c>
      <c r="V186" s="7">
        <f t="shared" si="57"/>
        <v>2.6065997964806235E-3</v>
      </c>
      <c r="W186" s="7">
        <f t="shared" si="54"/>
        <v>2.80155218164032E-5</v>
      </c>
      <c r="X186" s="7">
        <f t="shared" si="46"/>
        <v>2.6346153182970266E-3</v>
      </c>
      <c r="Y186" s="7">
        <f t="shared" si="47"/>
        <v>4135104.2700000014</v>
      </c>
    </row>
    <row r="187" spans="1:25" s="20" customFormat="1" x14ac:dyDescent="0.25">
      <c r="A187" s="5">
        <f t="shared" si="55"/>
        <v>44073</v>
      </c>
      <c r="B187" s="20">
        <f t="shared" si="56"/>
        <v>175</v>
      </c>
      <c r="G187" s="20">
        <f t="shared" si="48"/>
        <v>2.1681255035827098E-2</v>
      </c>
      <c r="H187" s="20" t="str">
        <f>IF(Datos!C179="","",Datos!C179)</f>
        <v/>
      </c>
      <c r="I187" s="7">
        <f t="shared" si="49"/>
        <v>3563.2722560316461</v>
      </c>
      <c r="J187" s="20" t="str">
        <f t="shared" si="58"/>
        <v/>
      </c>
      <c r="K187" s="16" t="str">
        <f t="shared" si="45"/>
        <v/>
      </c>
      <c r="L187" s="7">
        <f t="shared" si="50"/>
        <v>4094813.5650738128</v>
      </c>
      <c r="M187" s="7">
        <f t="shared" si="51"/>
        <v>30727.872653005157</v>
      </c>
      <c r="N187" s="20" t="str">
        <f>IF(Datos!D179="","",Datos!D179)</f>
        <v/>
      </c>
      <c r="O187" s="7">
        <f t="shared" si="52"/>
        <v>1607.7944786848368</v>
      </c>
      <c r="P187" s="20" t="str">
        <f t="shared" si="59"/>
        <v/>
      </c>
      <c r="Q187" s="16" t="str">
        <f t="shared" si="61"/>
        <v/>
      </c>
      <c r="R187" s="20" t="str">
        <f>IF(Datos!E179="","",Datos!E179)</f>
        <v/>
      </c>
      <c r="S187" s="7">
        <f t="shared" si="53"/>
        <v>4391.7632483107209</v>
      </c>
      <c r="T187" s="10" t="str">
        <f t="shared" si="60"/>
        <v/>
      </c>
      <c r="U187" s="16" t="str">
        <f t="shared" si="62"/>
        <v/>
      </c>
      <c r="V187" s="7">
        <f t="shared" si="57"/>
        <v>2.2664573336911367E-3</v>
      </c>
      <c r="W187" s="7">
        <f t="shared" si="54"/>
        <v>2.3698666354278473E-5</v>
      </c>
      <c r="X187" s="7">
        <f t="shared" si="46"/>
        <v>2.2901560000454153E-3</v>
      </c>
      <c r="Y187" s="7">
        <f t="shared" si="47"/>
        <v>4135104.2700000014</v>
      </c>
    </row>
    <row r="188" spans="1:25" s="20" customFormat="1" x14ac:dyDescent="0.25">
      <c r="A188" s="5">
        <f t="shared" si="55"/>
        <v>44074</v>
      </c>
      <c r="B188" s="20">
        <f t="shared" si="56"/>
        <v>176</v>
      </c>
      <c r="G188" s="20">
        <f t="shared" si="48"/>
        <v>2.1082777235421176E-2</v>
      </c>
      <c r="H188" s="20" t="str">
        <f>IF(Datos!C180="","",Datos!C180)</f>
        <v/>
      </c>
      <c r="I188" s="7">
        <f t="shared" si="49"/>
        <v>3536.1880124047825</v>
      </c>
      <c r="J188" s="20" t="str">
        <f t="shared" si="58"/>
        <v/>
      </c>
      <c r="K188" s="16" t="str">
        <f t="shared" si="45"/>
        <v/>
      </c>
      <c r="L188" s="7">
        <f t="shared" si="50"/>
        <v>4095661.7608819492</v>
      </c>
      <c r="M188" s="7">
        <f t="shared" si="51"/>
        <v>29879.676838318817</v>
      </c>
      <c r="N188" s="20" t="str">
        <f>IF(Datos!D180="","",Datos!D180)</f>
        <v/>
      </c>
      <c r="O188" s="7">
        <f t="shared" si="52"/>
        <v>1615.0527453312209</v>
      </c>
      <c r="P188" s="20" t="str">
        <f t="shared" si="59"/>
        <v/>
      </c>
      <c r="Q188" s="16" t="str">
        <f t="shared" si="61"/>
        <v/>
      </c>
      <c r="R188" s="20" t="str">
        <f>IF(Datos!E180="","",Datos!E180)</f>
        <v/>
      </c>
      <c r="S188" s="7">
        <f t="shared" si="53"/>
        <v>4411.5895315369853</v>
      </c>
      <c r="T188" s="10" t="str">
        <f t="shared" si="60"/>
        <v/>
      </c>
      <c r="U188" s="16" t="str">
        <f t="shared" si="62"/>
        <v/>
      </c>
      <c r="V188" s="7">
        <f t="shared" si="57"/>
        <v>1.9704163625628218E-3</v>
      </c>
      <c r="W188" s="7">
        <f t="shared" si="54"/>
        <v>2.0043839664422089E-5</v>
      </c>
      <c r="X188" s="7">
        <f t="shared" si="46"/>
        <v>1.990460202227244E-3</v>
      </c>
      <c r="Y188" s="7">
        <f t="shared" si="47"/>
        <v>4135104.2700000014</v>
      </c>
    </row>
    <row r="189" spans="1:25" s="20" customFormat="1" x14ac:dyDescent="0.25">
      <c r="A189" s="5">
        <f t="shared" si="55"/>
        <v>44075</v>
      </c>
      <c r="B189" s="20">
        <f t="shared" si="56"/>
        <v>177</v>
      </c>
      <c r="G189" s="20">
        <f t="shared" si="48"/>
        <v>2.0500819497022132E-2</v>
      </c>
      <c r="H189" s="20" t="str">
        <f>IF(Datos!C181="","",Datos!C181)</f>
        <v/>
      </c>
      <c r="I189" s="7">
        <f t="shared" si="49"/>
        <v>3509.3095970051663</v>
      </c>
      <c r="J189" s="20" t="str">
        <f t="shared" si="58"/>
        <v/>
      </c>
      <c r="K189" s="16" t="str">
        <f t="shared" si="45"/>
        <v/>
      </c>
      <c r="L189" s="7">
        <f t="shared" si="50"/>
        <v>4096486.5435451986</v>
      </c>
      <c r="M189" s="7">
        <f t="shared" si="51"/>
        <v>29054.894169532265</v>
      </c>
      <c r="N189" s="20" t="str">
        <f>IF(Datos!D181="","",Datos!D181)</f>
        <v/>
      </c>
      <c r="O189" s="7">
        <f t="shared" si="52"/>
        <v>1622.2558422773873</v>
      </c>
      <c r="P189" s="20" t="str">
        <f t="shared" si="59"/>
        <v/>
      </c>
      <c r="Q189" s="16" t="str">
        <f t="shared" si="61"/>
        <v/>
      </c>
      <c r="R189" s="20" t="str">
        <f>IF(Datos!E181="","",Datos!E181)</f>
        <v/>
      </c>
      <c r="S189" s="7">
        <f t="shared" si="53"/>
        <v>4431.2651162348939</v>
      </c>
      <c r="T189" s="10" t="str">
        <f t="shared" si="60"/>
        <v/>
      </c>
      <c r="U189" s="16" t="str">
        <f t="shared" si="62"/>
        <v/>
      </c>
      <c r="V189" s="7">
        <f t="shared" si="57"/>
        <v>1.7128029235462174E-3</v>
      </c>
      <c r="W189" s="7">
        <f t="shared" si="54"/>
        <v>1.6950072359401381E-5</v>
      </c>
      <c r="X189" s="7">
        <f t="shared" si="46"/>
        <v>1.7297529959056188E-3</v>
      </c>
      <c r="Y189" s="7">
        <f t="shared" si="47"/>
        <v>4135104.2700000014</v>
      </c>
    </row>
    <row r="190" spans="1:25" s="20" customFormat="1" x14ac:dyDescent="0.25">
      <c r="A190" s="5">
        <f t="shared" si="55"/>
        <v>44076</v>
      </c>
      <c r="B190" s="20">
        <f t="shared" si="56"/>
        <v>178</v>
      </c>
      <c r="G190" s="20">
        <f t="shared" si="48"/>
        <v>1.9934925809649218E-2</v>
      </c>
      <c r="H190" s="20" t="str">
        <f>IF(Datos!C182="","",Datos!C182)</f>
        <v/>
      </c>
      <c r="I190" s="7">
        <f t="shared" si="49"/>
        <v>3482.6354505180207</v>
      </c>
      <c r="J190" s="20" t="str">
        <f t="shared" si="58"/>
        <v/>
      </c>
      <c r="K190" s="16" t="str">
        <f t="shared" si="45"/>
        <v/>
      </c>
      <c r="L190" s="7">
        <f t="shared" si="50"/>
        <v>4097288.5593475532</v>
      </c>
      <c r="M190" s="7">
        <f t="shared" si="51"/>
        <v>28252.878362497457</v>
      </c>
      <c r="N190" s="20" t="str">
        <f>IF(Datos!D182="","",Datos!D182)</f>
        <v/>
      </c>
      <c r="O190" s="7">
        <f t="shared" si="52"/>
        <v>1629.4041887885644</v>
      </c>
      <c r="P190" s="20" t="str">
        <f t="shared" si="59"/>
        <v/>
      </c>
      <c r="Q190" s="16" t="str">
        <f t="shared" si="61"/>
        <v/>
      </c>
      <c r="R190" s="20" t="str">
        <f>IF(Datos!E182="","",Datos!E182)</f>
        <v/>
      </c>
      <c r="S190" s="7">
        <f t="shared" si="53"/>
        <v>4450.7911476463578</v>
      </c>
      <c r="T190" s="10" t="str">
        <f t="shared" si="60"/>
        <v/>
      </c>
      <c r="U190" s="16" t="str">
        <f t="shared" si="62"/>
        <v/>
      </c>
      <c r="V190" s="7">
        <f t="shared" si="57"/>
        <v>1.4886662495544082E-3</v>
      </c>
      <c r="W190" s="7">
        <f t="shared" si="54"/>
        <v>1.4331695460097241E-5</v>
      </c>
      <c r="X190" s="7">
        <f t="shared" si="46"/>
        <v>1.5029979450145055E-3</v>
      </c>
      <c r="Y190" s="7">
        <f t="shared" si="47"/>
        <v>4135104.2700000019</v>
      </c>
    </row>
    <row r="191" spans="1:25" s="20" customFormat="1" x14ac:dyDescent="0.25">
      <c r="A191" s="5">
        <f t="shared" si="55"/>
        <v>44077</v>
      </c>
      <c r="B191" s="20">
        <f t="shared" si="56"/>
        <v>179</v>
      </c>
      <c r="G191" s="20">
        <f t="shared" si="48"/>
        <v>1.9384652749805616E-2</v>
      </c>
      <c r="H191" s="20" t="str">
        <f>IF(Datos!C183="","",Datos!C183)</f>
        <v/>
      </c>
      <c r="I191" s="7">
        <f t="shared" si="49"/>
        <v>3456.1640248120198</v>
      </c>
      <c r="J191" s="20" t="str">
        <f t="shared" si="58"/>
        <v/>
      </c>
      <c r="K191" s="16" t="str">
        <f t="shared" si="45"/>
        <v/>
      </c>
      <c r="L191" s="7">
        <f t="shared" si="50"/>
        <v>4098068.4367333218</v>
      </c>
      <c r="M191" s="7">
        <f t="shared" si="51"/>
        <v>27473.000972773167</v>
      </c>
      <c r="N191" s="20" t="str">
        <f>IF(Datos!D183="","",Datos!D183)</f>
        <v/>
      </c>
      <c r="O191" s="7">
        <f t="shared" si="52"/>
        <v>1636.4982009537089</v>
      </c>
      <c r="P191" s="20" t="str">
        <f t="shared" si="59"/>
        <v/>
      </c>
      <c r="Q191" s="16" t="str">
        <f t="shared" si="61"/>
        <v/>
      </c>
      <c r="R191" s="20" t="str">
        <f>IF(Datos!E183="","",Datos!E183)</f>
        <v/>
      </c>
      <c r="S191" s="7">
        <f t="shared" si="53"/>
        <v>4470.1687623371572</v>
      </c>
      <c r="T191" s="10" t="str">
        <f t="shared" si="60"/>
        <v/>
      </c>
      <c r="U191" s="16" t="str">
        <f t="shared" si="62"/>
        <v/>
      </c>
      <c r="V191" s="7">
        <f t="shared" si="57"/>
        <v>1.2936876360012386E-3</v>
      </c>
      <c r="W191" s="7">
        <f t="shared" si="54"/>
        <v>1.2116039323743156E-5</v>
      </c>
      <c r="X191" s="7">
        <f t="shared" si="46"/>
        <v>1.3058036753249818E-3</v>
      </c>
      <c r="Y191" s="7">
        <f t="shared" si="47"/>
        <v>4135104.2700000014</v>
      </c>
    </row>
    <row r="192" spans="1:25" s="20" customFormat="1" x14ac:dyDescent="0.25">
      <c r="A192" s="5">
        <f t="shared" si="55"/>
        <v>44078</v>
      </c>
      <c r="B192" s="20">
        <f t="shared" si="56"/>
        <v>180</v>
      </c>
      <c r="G192" s="20">
        <f t="shared" si="48"/>
        <v>1.8849569134020198E-2</v>
      </c>
      <c r="H192" s="20" t="str">
        <f>IF(Datos!C184="","",Datos!C184)</f>
        <v/>
      </c>
      <c r="I192" s="7">
        <f t="shared" si="49"/>
        <v>3429.8937829396873</v>
      </c>
      <c r="J192" s="20" t="str">
        <f t="shared" si="58"/>
        <v/>
      </c>
      <c r="K192" s="16" t="str">
        <f t="shared" si="45"/>
        <v/>
      </c>
      <c r="L192" s="7">
        <f t="shared" si="50"/>
        <v>4098826.7867995687</v>
      </c>
      <c r="M192" s="7">
        <f t="shared" si="51"/>
        <v>26714.650903183596</v>
      </c>
      <c r="N192" s="20" t="str">
        <f>IF(Datos!D184="","",Datos!D184)</f>
        <v/>
      </c>
      <c r="O192" s="7">
        <f t="shared" si="52"/>
        <v>1643.538291708285</v>
      </c>
      <c r="P192" s="20" t="str">
        <f t="shared" si="59"/>
        <v/>
      </c>
      <c r="Q192" s="16" t="str">
        <f t="shared" si="61"/>
        <v/>
      </c>
      <c r="R192" s="20" t="str">
        <f>IF(Datos!E184="","",Datos!E184)</f>
        <v/>
      </c>
      <c r="S192" s="7">
        <f t="shared" si="53"/>
        <v>4489.3990882591679</v>
      </c>
      <c r="T192" s="10" t="str">
        <f t="shared" si="60"/>
        <v/>
      </c>
      <c r="U192" s="16" t="str">
        <f t="shared" si="62"/>
        <v/>
      </c>
      <c r="V192" s="7">
        <f t="shared" si="57"/>
        <v>1.1241006335453007E-3</v>
      </c>
      <c r="W192" s="7">
        <f t="shared" si="54"/>
        <v>1.0241475558481516E-5</v>
      </c>
      <c r="X192" s="7">
        <f t="shared" si="46"/>
        <v>1.1343421091037822E-3</v>
      </c>
      <c r="Y192" s="7">
        <f t="shared" si="47"/>
        <v>4135104.2700000019</v>
      </c>
    </row>
    <row r="193" spans="1:25" s="20" customFormat="1" x14ac:dyDescent="0.25">
      <c r="A193" s="5">
        <f t="shared" si="55"/>
        <v>44079</v>
      </c>
      <c r="B193" s="20">
        <f t="shared" si="56"/>
        <v>181</v>
      </c>
      <c r="G193" s="20">
        <f t="shared" si="48"/>
        <v>1.83292556809804E-2</v>
      </c>
      <c r="H193" s="20" t="str">
        <f>IF(Datos!C185="","",Datos!C185)</f>
        <v/>
      </c>
      <c r="I193" s="7">
        <f t="shared" si="49"/>
        <v>3403.8231991270104</v>
      </c>
      <c r="J193" s="20" t="str">
        <f t="shared" si="58"/>
        <v/>
      </c>
      <c r="K193" s="16" t="str">
        <f t="shared" si="45"/>
        <v/>
      </c>
      <c r="L193" s="7">
        <f t="shared" si="50"/>
        <v>4099564.2037749575</v>
      </c>
      <c r="M193" s="7">
        <f t="shared" si="51"/>
        <v>25977.233924970627</v>
      </c>
      <c r="N193" s="20" t="str">
        <f>IF(Datos!D185="","",Datos!D185)</f>
        <v/>
      </c>
      <c r="O193" s="7">
        <f t="shared" si="52"/>
        <v>1650.5248708570466</v>
      </c>
      <c r="P193" s="20" t="str">
        <f t="shared" si="59"/>
        <v/>
      </c>
      <c r="Q193" s="16" t="str">
        <f t="shared" si="61"/>
        <v/>
      </c>
      <c r="R193" s="20" t="str">
        <f>IF(Datos!E185="","",Datos!E185)</f>
        <v/>
      </c>
      <c r="S193" s="7">
        <f t="shared" si="53"/>
        <v>4508.4832448125871</v>
      </c>
      <c r="T193" s="10" t="str">
        <f t="shared" si="60"/>
        <v/>
      </c>
      <c r="U193" s="16" t="str">
        <f t="shared" si="62"/>
        <v/>
      </c>
      <c r="V193" s="7">
        <f t="shared" si="57"/>
        <v>9.7662118129777475E-4</v>
      </c>
      <c r="W193" s="7">
        <f t="shared" si="54"/>
        <v>8.6557513411008628E-6</v>
      </c>
      <c r="X193" s="7">
        <f t="shared" si="46"/>
        <v>9.8527693263887562E-4</v>
      </c>
      <c r="Y193" s="7">
        <f t="shared" si="47"/>
        <v>4135104.2700000019</v>
      </c>
    </row>
    <row r="194" spans="1:25" s="20" customFormat="1" x14ac:dyDescent="0.25">
      <c r="A194" s="5">
        <f t="shared" si="55"/>
        <v>44080</v>
      </c>
      <c r="B194" s="20">
        <f t="shared" si="56"/>
        <v>182</v>
      </c>
      <c r="G194" s="20">
        <f t="shared" si="48"/>
        <v>1.7823304682991391E-2</v>
      </c>
      <c r="H194" s="20" t="str">
        <f>IF(Datos!C186="","",Datos!C186)</f>
        <v/>
      </c>
      <c r="I194" s="7">
        <f t="shared" si="49"/>
        <v>3377.9507587536882</v>
      </c>
      <c r="J194" s="20" t="str">
        <f t="shared" si="58"/>
        <v/>
      </c>
      <c r="K194" s="16" t="str">
        <f t="shared" si="45"/>
        <v/>
      </c>
      <c r="L194" s="7">
        <f t="shared" si="50"/>
        <v>4100281.2654853775</v>
      </c>
      <c r="M194" s="7">
        <f t="shared" si="51"/>
        <v>25260.172212164391</v>
      </c>
      <c r="N194" s="20" t="str">
        <f>IF(Datos!D186="","",Datos!D186)</f>
        <v/>
      </c>
      <c r="O194" s="7">
        <f t="shared" si="52"/>
        <v>1657.4583450967968</v>
      </c>
      <c r="P194" s="20" t="str">
        <f t="shared" si="59"/>
        <v/>
      </c>
      <c r="Q194" s="16" t="str">
        <f t="shared" si="61"/>
        <v/>
      </c>
      <c r="R194" s="20" t="str">
        <f>IF(Datos!E186="","",Datos!E186)</f>
        <v/>
      </c>
      <c r="S194" s="7">
        <f t="shared" si="53"/>
        <v>4527.4223429081048</v>
      </c>
      <c r="T194" s="10" t="str">
        <f t="shared" si="60"/>
        <v/>
      </c>
      <c r="U194" s="16" t="str">
        <f t="shared" si="62"/>
        <v/>
      </c>
      <c r="V194" s="7">
        <f t="shared" si="57"/>
        <v>8.4838646324045209E-4</v>
      </c>
      <c r="W194" s="7">
        <f t="shared" si="54"/>
        <v>7.314572919967315E-6</v>
      </c>
      <c r="X194" s="7">
        <f t="shared" si="46"/>
        <v>8.5570103616041944E-4</v>
      </c>
      <c r="Y194" s="7">
        <f t="shared" si="47"/>
        <v>4135104.2700000014</v>
      </c>
    </row>
    <row r="195" spans="1:25" s="20" customFormat="1" x14ac:dyDescent="0.25">
      <c r="A195" s="5">
        <f t="shared" si="55"/>
        <v>44081</v>
      </c>
      <c r="B195" s="20">
        <f t="shared" si="56"/>
        <v>183</v>
      </c>
      <c r="G195" s="20">
        <f t="shared" si="48"/>
        <v>1.7331319686504112E-2</v>
      </c>
      <c r="H195" s="20" t="str">
        <f>IF(Datos!C187="","",Datos!C187)</f>
        <v/>
      </c>
      <c r="I195" s="7">
        <f t="shared" si="49"/>
        <v>3352.274958325273</v>
      </c>
      <c r="J195" s="20" t="str">
        <f t="shared" si="58"/>
        <v/>
      </c>
      <c r="K195" s="16" t="str">
        <f t="shared" si="45"/>
        <v/>
      </c>
      <c r="L195" s="7">
        <f t="shared" si="50"/>
        <v>4100978.5338067194</v>
      </c>
      <c r="M195" s="7">
        <f t="shared" si="51"/>
        <v>24562.903888807228</v>
      </c>
      <c r="N195" s="20" t="str">
        <f>IF(Datos!D187="","",Datos!D187)</f>
        <v/>
      </c>
      <c r="O195" s="7">
        <f t="shared" si="52"/>
        <v>1664.3391180391079</v>
      </c>
      <c r="P195" s="20" t="str">
        <f t="shared" si="59"/>
        <v/>
      </c>
      <c r="Q195" s="16" t="str">
        <f t="shared" si="61"/>
        <v/>
      </c>
      <c r="R195" s="20" t="str">
        <f>IF(Datos!E187="","",Datos!E187)</f>
        <v/>
      </c>
      <c r="S195" s="7">
        <f t="shared" si="53"/>
        <v>4546.217485028963</v>
      </c>
      <c r="T195" s="10" t="str">
        <f t="shared" si="60"/>
        <v/>
      </c>
      <c r="U195" s="16" t="str">
        <f t="shared" si="62"/>
        <v/>
      </c>
      <c r="V195" s="7">
        <f t="shared" si="57"/>
        <v>7.3690141646672047E-4</v>
      </c>
      <c r="W195" s="7">
        <f t="shared" si="54"/>
        <v>6.1804013945753166E-6</v>
      </c>
      <c r="X195" s="7">
        <f t="shared" si="46"/>
        <v>7.4308181786129576E-4</v>
      </c>
      <c r="Y195" s="7">
        <f t="shared" si="47"/>
        <v>4135104.2700000014</v>
      </c>
    </row>
    <row r="196" spans="1:25" s="20" customFormat="1" x14ac:dyDescent="0.25">
      <c r="A196" s="5">
        <f t="shared" si="55"/>
        <v>44082</v>
      </c>
      <c r="B196" s="20">
        <f t="shared" si="56"/>
        <v>184</v>
      </c>
      <c r="G196" s="20">
        <f t="shared" si="48"/>
        <v>1.685291518146181E-2</v>
      </c>
      <c r="H196" s="20" t="str">
        <f>IF(Datos!C188="","",Datos!C188)</f>
        <v/>
      </c>
      <c r="I196" s="7">
        <f t="shared" si="49"/>
        <v>3326.7943054382931</v>
      </c>
      <c r="J196" s="20" t="str">
        <f t="shared" si="58"/>
        <v/>
      </c>
      <c r="K196" s="16" t="str">
        <f t="shared" si="45"/>
        <v/>
      </c>
      <c r="L196" s="7">
        <f t="shared" si="50"/>
        <v>4101656.5551051479</v>
      </c>
      <c r="M196" s="7">
        <f t="shared" si="51"/>
        <v>23884.88258867617</v>
      </c>
      <c r="N196" s="20" t="str">
        <f>IF(Datos!D188="","",Datos!D188)</f>
        <v/>
      </c>
      <c r="O196" s="7">
        <f t="shared" si="52"/>
        <v>1671.1675902329837</v>
      </c>
      <c r="P196" s="20" t="str">
        <f t="shared" si="59"/>
        <v/>
      </c>
      <c r="Q196" s="16" t="str">
        <f t="shared" si="61"/>
        <v/>
      </c>
      <c r="R196" s="20" t="str">
        <f>IF(Datos!E188="","",Datos!E188)</f>
        <v/>
      </c>
      <c r="S196" s="7">
        <f t="shared" si="53"/>
        <v>4564.8697652928595</v>
      </c>
      <c r="T196" s="10" t="str">
        <f t="shared" si="60"/>
        <v/>
      </c>
      <c r="U196" s="16" t="str">
        <f t="shared" si="62"/>
        <v/>
      </c>
      <c r="V196" s="7">
        <f t="shared" si="57"/>
        <v>6.3999194873202308E-4</v>
      </c>
      <c r="W196" s="7">
        <f t="shared" si="54"/>
        <v>5.2214292651268553E-6</v>
      </c>
      <c r="X196" s="7">
        <f t="shared" si="46"/>
        <v>6.4521337799714991E-4</v>
      </c>
      <c r="Y196" s="7">
        <f t="shared" si="47"/>
        <v>4135104.2700000014</v>
      </c>
    </row>
    <row r="197" spans="1:25" s="20" customFormat="1" x14ac:dyDescent="0.25">
      <c r="A197" s="5">
        <f t="shared" si="55"/>
        <v>44083</v>
      </c>
      <c r="B197" s="20">
        <f t="shared" si="56"/>
        <v>185</v>
      </c>
      <c r="G197" s="20">
        <f t="shared" si="48"/>
        <v>1.6387716299221731E-2</v>
      </c>
      <c r="H197" s="20" t="str">
        <f>IF(Datos!C189="","",Datos!C189)</f>
        <v/>
      </c>
      <c r="I197" s="7">
        <f t="shared" si="49"/>
        <v>3301.5073187393186</v>
      </c>
      <c r="J197" s="20" t="str">
        <f t="shared" si="58"/>
        <v/>
      </c>
      <c r="K197" s="16" t="str">
        <f t="shared" si="45"/>
        <v/>
      </c>
      <c r="L197" s="7">
        <f t="shared" si="50"/>
        <v>4102315.8606652273</v>
      </c>
      <c r="M197" s="7">
        <f t="shared" si="51"/>
        <v>23225.577027158906</v>
      </c>
      <c r="N197" s="20" t="str">
        <f>IF(Datos!D189="","",Datos!D189)</f>
        <v/>
      </c>
      <c r="O197" s="7">
        <f t="shared" si="52"/>
        <v>1677.9441591874522</v>
      </c>
      <c r="P197" s="20" t="str">
        <f t="shared" si="59"/>
        <v/>
      </c>
      <c r="Q197" s="16" t="str">
        <f t="shared" si="61"/>
        <v/>
      </c>
      <c r="R197" s="20" t="str">
        <f>IF(Datos!E189="","",Datos!E189)</f>
        <v/>
      </c>
      <c r="S197" s="7">
        <f t="shared" si="53"/>
        <v>4583.3802695136619</v>
      </c>
      <c r="T197" s="10" t="str">
        <f t="shared" si="60"/>
        <v/>
      </c>
      <c r="U197" s="16" t="str">
        <f t="shared" si="62"/>
        <v/>
      </c>
      <c r="V197" s="7">
        <f t="shared" si="57"/>
        <v>5.5576403658662288E-4</v>
      </c>
      <c r="W197" s="7">
        <f t="shared" si="54"/>
        <v>4.4107108682273343E-6</v>
      </c>
      <c r="X197" s="7">
        <f t="shared" si="46"/>
        <v>5.6017474745485016E-4</v>
      </c>
      <c r="Y197" s="7">
        <f t="shared" si="47"/>
        <v>4135104.2700000009</v>
      </c>
    </row>
    <row r="198" spans="1:25" s="20" customFormat="1" x14ac:dyDescent="0.25">
      <c r="A198" s="5">
        <f t="shared" si="55"/>
        <v>44084</v>
      </c>
      <c r="B198" s="20">
        <f t="shared" si="56"/>
        <v>186</v>
      </c>
      <c r="G198" s="20">
        <f t="shared" si="48"/>
        <v>1.5935358518815206E-2</v>
      </c>
      <c r="H198" s="20" t="str">
        <f>IF(Datos!C190="","",Datos!C190)</f>
        <v/>
      </c>
      <c r="I198" s="7">
        <f t="shared" si="49"/>
        <v>3276.4125278788142</v>
      </c>
      <c r="J198" s="20" t="str">
        <f t="shared" si="58"/>
        <v/>
      </c>
      <c r="K198" s="16" t="str">
        <f t="shared" si="45"/>
        <v/>
      </c>
      <c r="L198" s="7">
        <f t="shared" si="50"/>
        <v>4102956.9671062245</v>
      </c>
      <c r="M198" s="7">
        <f t="shared" si="51"/>
        <v>22584.470584947681</v>
      </c>
      <c r="N198" s="20" t="str">
        <f>IF(Datos!D190="","",Datos!D190)</f>
        <v/>
      </c>
      <c r="O198" s="7">
        <f t="shared" si="52"/>
        <v>1684.6692193940742</v>
      </c>
      <c r="P198" s="20" t="str">
        <f t="shared" si="59"/>
        <v/>
      </c>
      <c r="Q198" s="16" t="str">
        <f t="shared" si="61"/>
        <v/>
      </c>
      <c r="R198" s="20" t="str">
        <f>IF(Datos!E190="","",Datos!E190)</f>
        <v/>
      </c>
      <c r="S198" s="7">
        <f t="shared" si="53"/>
        <v>4601.7500752628885</v>
      </c>
      <c r="T198" s="10" t="str">
        <f t="shared" si="60"/>
        <v/>
      </c>
      <c r="U198" s="16" t="str">
        <f t="shared" si="62"/>
        <v/>
      </c>
      <c r="V198" s="7">
        <f t="shared" si="57"/>
        <v>4.8256797576547129E-4</v>
      </c>
      <c r="W198" s="7">
        <f t="shared" si="54"/>
        <v>3.7254237686074461E-6</v>
      </c>
      <c r="X198" s="7">
        <f t="shared" si="46"/>
        <v>4.8629339953407873E-4</v>
      </c>
      <c r="Y198" s="7">
        <f t="shared" si="47"/>
        <v>4135104.2700000014</v>
      </c>
    </row>
    <row r="199" spans="1:25" s="20" customFormat="1" x14ac:dyDescent="0.25">
      <c r="A199" s="5">
        <f t="shared" si="55"/>
        <v>44085</v>
      </c>
      <c r="B199" s="20">
        <f t="shared" si="56"/>
        <v>187</v>
      </c>
      <c r="G199" s="20">
        <f t="shared" si="48"/>
        <v>1.5495487381315971E-2</v>
      </c>
      <c r="H199" s="20" t="str">
        <f>IF(Datos!C191="","",Datos!C191)</f>
        <v/>
      </c>
      <c r="I199" s="7">
        <f t="shared" si="49"/>
        <v>3251.5084734605102</v>
      </c>
      <c r="J199" s="20" t="str">
        <f t="shared" si="58"/>
        <v/>
      </c>
      <c r="K199" s="16" t="str">
        <f t="shared" si="45"/>
        <v/>
      </c>
      <c r="L199" s="7">
        <f t="shared" si="50"/>
        <v>4103580.3767869221</v>
      </c>
      <c r="M199" s="7">
        <f t="shared" si="51"/>
        <v>21961.060903224909</v>
      </c>
      <c r="N199" s="20" t="str">
        <f>IF(Datos!D191="","",Datos!D191)</f>
        <v/>
      </c>
      <c r="O199" s="7">
        <f t="shared" si="52"/>
        <v>1691.3431623493573</v>
      </c>
      <c r="P199" s="20" t="str">
        <f t="shared" si="59"/>
        <v/>
      </c>
      <c r="Q199" s="16" t="str">
        <f t="shared" si="61"/>
        <v/>
      </c>
      <c r="R199" s="20" t="str">
        <f>IF(Datos!E191="","",Datos!E191)</f>
        <v/>
      </c>
      <c r="S199" s="7">
        <f t="shared" si="53"/>
        <v>4619.9802519309351</v>
      </c>
      <c r="T199" s="10" t="str">
        <f t="shared" si="60"/>
        <v/>
      </c>
      <c r="U199" s="16" t="str">
        <f t="shared" si="62"/>
        <v/>
      </c>
      <c r="V199" s="7">
        <f t="shared" si="57"/>
        <v>4.1896714404808988E-4</v>
      </c>
      <c r="W199" s="7">
        <f t="shared" si="54"/>
        <v>3.1462415568818731E-6</v>
      </c>
      <c r="X199" s="7">
        <f t="shared" si="46"/>
        <v>4.2211338560497173E-4</v>
      </c>
      <c r="Y199" s="7">
        <f t="shared" si="47"/>
        <v>4135104.2700000014</v>
      </c>
    </row>
    <row r="200" spans="1:25" s="20" customFormat="1" x14ac:dyDescent="0.25">
      <c r="A200" s="5">
        <f t="shared" si="55"/>
        <v>44086</v>
      </c>
      <c r="B200" s="20">
        <f t="shared" si="56"/>
        <v>188</v>
      </c>
      <c r="G200" s="20">
        <f t="shared" si="48"/>
        <v>1.506775821209291E-2</v>
      </c>
      <c r="H200" s="20" t="str">
        <f>IF(Datos!C192="","",Datos!C192)</f>
        <v/>
      </c>
      <c r="I200" s="7">
        <f t="shared" si="49"/>
        <v>3226.7937069869386</v>
      </c>
      <c r="J200" s="20" t="str">
        <f t="shared" si="58"/>
        <v/>
      </c>
      <c r="K200" s="16" t="str">
        <f t="shared" si="45"/>
        <v/>
      </c>
      <c r="L200" s="7">
        <f t="shared" si="50"/>
        <v>4104186.5781992585</v>
      </c>
      <c r="M200" s="7">
        <f t="shared" si="51"/>
        <v>21354.859490023227</v>
      </c>
      <c r="N200" s="20" t="str">
        <f>IF(Datos!D192="","",Datos!D192)</f>
        <v/>
      </c>
      <c r="O200" s="7">
        <f t="shared" si="52"/>
        <v>1697.9663765770674</v>
      </c>
      <c r="P200" s="20" t="str">
        <f t="shared" si="59"/>
        <v/>
      </c>
      <c r="Q200" s="16" t="str">
        <f t="shared" si="61"/>
        <v/>
      </c>
      <c r="R200" s="20" t="str">
        <f>IF(Datos!E192="","",Datos!E192)</f>
        <v/>
      </c>
      <c r="S200" s="7">
        <f t="shared" si="53"/>
        <v>4638.0718607880199</v>
      </c>
      <c r="T200" s="10" t="str">
        <f t="shared" si="60"/>
        <v/>
      </c>
      <c r="U200" s="16" t="str">
        <f t="shared" si="62"/>
        <v/>
      </c>
      <c r="V200" s="7">
        <f t="shared" si="57"/>
        <v>3.6371071483162353E-4</v>
      </c>
      <c r="W200" s="7">
        <f t="shared" si="54"/>
        <v>2.6568013916288667E-6</v>
      </c>
      <c r="X200" s="7">
        <f t="shared" si="46"/>
        <v>3.6636751622325239E-4</v>
      </c>
      <c r="Y200" s="7">
        <f t="shared" si="47"/>
        <v>4135104.2700000014</v>
      </c>
    </row>
    <row r="201" spans="1:25" s="20" customFormat="1" x14ac:dyDescent="0.25">
      <c r="A201" s="5">
        <f t="shared" si="55"/>
        <v>44087</v>
      </c>
      <c r="B201" s="20">
        <f t="shared" si="56"/>
        <v>189</v>
      </c>
      <c r="G201" s="20">
        <f t="shared" si="48"/>
        <v>1.4651835850729589E-2</v>
      </c>
      <c r="H201" s="20" t="str">
        <f>IF(Datos!C193="","",Datos!C193)</f>
        <v/>
      </c>
      <c r="I201" s="7">
        <f t="shared" si="49"/>
        <v>3202.2667908016952</v>
      </c>
      <c r="J201" s="20" t="str">
        <f t="shared" si="58"/>
        <v/>
      </c>
      <c r="K201" s="16" t="str">
        <f t="shared" si="45"/>
        <v/>
      </c>
      <c r="L201" s="7">
        <f t="shared" si="50"/>
        <v>4104776.0463510999</v>
      </c>
      <c r="M201" s="7">
        <f t="shared" si="51"/>
        <v>20765.391337451543</v>
      </c>
      <c r="N201" s="20" t="str">
        <f>IF(Datos!D193="","",Datos!D193)</f>
        <v/>
      </c>
      <c r="O201" s="7">
        <f t="shared" si="52"/>
        <v>1704.5392476504298</v>
      </c>
      <c r="P201" s="20" t="str">
        <f t="shared" si="59"/>
        <v/>
      </c>
      <c r="Q201" s="16" t="str">
        <f t="shared" si="61"/>
        <v/>
      </c>
      <c r="R201" s="20" t="str">
        <f>IF(Datos!E193="","",Datos!E193)</f>
        <v/>
      </c>
      <c r="S201" s="7">
        <f t="shared" si="53"/>
        <v>4656.0259550448245</v>
      </c>
      <c r="T201" s="10" t="str">
        <f t="shared" si="60"/>
        <v/>
      </c>
      <c r="U201" s="16" t="str">
        <f t="shared" si="62"/>
        <v/>
      </c>
      <c r="V201" s="7">
        <f t="shared" si="57"/>
        <v>3.1570982839066955E-4</v>
      </c>
      <c r="W201" s="7">
        <f t="shared" si="54"/>
        <v>2.2432520909590118E-6</v>
      </c>
      <c r="X201" s="7">
        <f t="shared" si="46"/>
        <v>3.1795308048162857E-4</v>
      </c>
      <c r="Y201" s="7">
        <f t="shared" si="47"/>
        <v>4135104.2700000014</v>
      </c>
    </row>
    <row r="202" spans="1:25" s="20" customFormat="1" x14ac:dyDescent="0.25">
      <c r="A202" s="5">
        <f t="shared" si="55"/>
        <v>44088</v>
      </c>
      <c r="B202" s="20">
        <f t="shared" si="56"/>
        <v>190</v>
      </c>
      <c r="G202" s="20">
        <f t="shared" si="48"/>
        <v>1.4247394388398959E-2</v>
      </c>
      <c r="H202" s="20" t="str">
        <f>IF(Datos!C194="","",Datos!C194)</f>
        <v/>
      </c>
      <c r="I202" s="7">
        <f t="shared" si="49"/>
        <v>3177.9262980289218</v>
      </c>
      <c r="J202" s="20" t="str">
        <f t="shared" si="58"/>
        <v/>
      </c>
      <c r="K202" s="16" t="str">
        <f t="shared" si="45"/>
        <v/>
      </c>
      <c r="L202" s="7">
        <f t="shared" si="50"/>
        <v>4105349.2431384479</v>
      </c>
      <c r="M202" s="7">
        <f t="shared" si="51"/>
        <v>20192.194549487085</v>
      </c>
      <c r="N202" s="20" t="str">
        <f>IF(Datos!D194="","",Datos!D194)</f>
        <v/>
      </c>
      <c r="O202" s="7">
        <f t="shared" si="52"/>
        <v>1711.0621582142116</v>
      </c>
      <c r="P202" s="20" t="str">
        <f t="shared" si="59"/>
        <v/>
      </c>
      <c r="Q202" s="16" t="str">
        <f t="shared" si="61"/>
        <v/>
      </c>
      <c r="R202" s="20" t="str">
        <f>IF(Datos!E194="","",Datos!E194)</f>
        <v/>
      </c>
      <c r="S202" s="7">
        <f t="shared" si="53"/>
        <v>4673.8435799128165</v>
      </c>
      <c r="T202" s="10" t="str">
        <f t="shared" si="60"/>
        <v/>
      </c>
      <c r="U202" s="16" t="str">
        <f t="shared" si="62"/>
        <v/>
      </c>
      <c r="V202" s="7">
        <f t="shared" si="57"/>
        <v>2.740167883032685E-4</v>
      </c>
      <c r="W202" s="7">
        <f t="shared" si="54"/>
        <v>1.8938706847842455E-6</v>
      </c>
      <c r="X202" s="7">
        <f t="shared" si="46"/>
        <v>2.7591065898805274E-4</v>
      </c>
      <c r="Y202" s="7">
        <f t="shared" si="47"/>
        <v>4135104.2700000019</v>
      </c>
    </row>
    <row r="203" spans="1:25" s="20" customFormat="1" x14ac:dyDescent="0.25">
      <c r="A203" s="5">
        <f t="shared" si="55"/>
        <v>44089</v>
      </c>
      <c r="B203" s="20">
        <f t="shared" si="56"/>
        <v>191</v>
      </c>
      <c r="G203" s="20">
        <f t="shared" si="48"/>
        <v>1.3854116912487405E-2</v>
      </c>
      <c r="H203" s="20" t="str">
        <f>IF(Datos!C195="","",Datos!C195)</f>
        <v/>
      </c>
      <c r="I203" s="7">
        <f t="shared" si="49"/>
        <v>3153.7708125104377</v>
      </c>
      <c r="J203" s="20" t="str">
        <f t="shared" si="58"/>
        <v/>
      </c>
      <c r="K203" s="16" t="str">
        <f t="shared" si="45"/>
        <v/>
      </c>
      <c r="L203" s="7">
        <f t="shared" si="50"/>
        <v>4105906.6177073726</v>
      </c>
      <c r="M203" s="7">
        <f t="shared" si="51"/>
        <v>19634.819980041782</v>
      </c>
      <c r="N203" s="20" t="str">
        <f>IF(Datos!D195="","",Datos!D195)</f>
        <v/>
      </c>
      <c r="O203" s="7">
        <f t="shared" si="52"/>
        <v>1717.5354880066814</v>
      </c>
      <c r="P203" s="20" t="str">
        <f t="shared" si="59"/>
        <v/>
      </c>
      <c r="Q203" s="16" t="str">
        <f t="shared" si="61"/>
        <v/>
      </c>
      <c r="R203" s="20" t="str">
        <f>IF(Datos!E195="","",Datos!E195)</f>
        <v/>
      </c>
      <c r="S203" s="7">
        <f t="shared" si="53"/>
        <v>4691.5257726642294</v>
      </c>
      <c r="T203" s="10" t="str">
        <f t="shared" si="60"/>
        <v/>
      </c>
      <c r="U203" s="16" t="str">
        <f t="shared" si="62"/>
        <v/>
      </c>
      <c r="V203" s="7">
        <f t="shared" si="57"/>
        <v>2.3780690375950443E-4</v>
      </c>
      <c r="W203" s="7">
        <f t="shared" si="54"/>
        <v>1.5987371362100545E-6</v>
      </c>
      <c r="X203" s="7">
        <f t="shared" si="46"/>
        <v>2.3940564089571447E-4</v>
      </c>
      <c r="Y203" s="7">
        <f t="shared" si="47"/>
        <v>4135104.2700000014</v>
      </c>
    </row>
    <row r="204" spans="1:25" s="20" customFormat="1" x14ac:dyDescent="0.25">
      <c r="A204" s="5">
        <f t="shared" si="55"/>
        <v>44090</v>
      </c>
      <c r="B204" s="20">
        <f t="shared" si="56"/>
        <v>192</v>
      </c>
      <c r="G204" s="20">
        <f t="shared" si="48"/>
        <v>1.3471695258268088E-2</v>
      </c>
      <c r="H204" s="20" t="str">
        <f>IF(Datos!C196="","",Datos!C196)</f>
        <v/>
      </c>
      <c r="I204" s="7">
        <f t="shared" si="49"/>
        <v>3129.7989287408932</v>
      </c>
      <c r="J204" s="20" t="str">
        <f t="shared" si="58"/>
        <v/>
      </c>
      <c r="K204" s="16" t="str">
        <f t="shared" si="45"/>
        <v/>
      </c>
      <c r="L204" s="7">
        <f t="shared" si="50"/>
        <v>4106448.606805956</v>
      </c>
      <c r="M204" s="7">
        <f t="shared" si="51"/>
        <v>19092.830881019378</v>
      </c>
      <c r="N204" s="20" t="str">
        <f>IF(Datos!D196="","",Datos!D196)</f>
        <v/>
      </c>
      <c r="O204" s="7">
        <f t="shared" si="52"/>
        <v>1723.9596138814404</v>
      </c>
      <c r="P204" s="20" t="str">
        <f t="shared" si="59"/>
        <v/>
      </c>
      <c r="Q204" s="16" t="str">
        <f t="shared" si="61"/>
        <v/>
      </c>
      <c r="R204" s="20" t="str">
        <f>IF(Datos!E196="","",Datos!E196)</f>
        <v/>
      </c>
      <c r="S204" s="7">
        <f t="shared" si="53"/>
        <v>4709.0735626917003</v>
      </c>
      <c r="T204" s="10" t="str">
        <f t="shared" si="60"/>
        <v/>
      </c>
      <c r="U204" s="16" t="str">
        <f t="shared" si="62"/>
        <v/>
      </c>
      <c r="V204" s="7">
        <f t="shared" si="57"/>
        <v>2.0636264528667677E-4</v>
      </c>
      <c r="W204" s="7">
        <f t="shared" si="54"/>
        <v>1.3494584735035183E-6</v>
      </c>
      <c r="X204" s="7">
        <f t="shared" si="46"/>
        <v>2.0771210376018028E-4</v>
      </c>
      <c r="Y204" s="7">
        <f t="shared" si="47"/>
        <v>4135104.2700000019</v>
      </c>
    </row>
    <row r="205" spans="1:25" s="20" customFormat="1" x14ac:dyDescent="0.25">
      <c r="A205" s="5">
        <f t="shared" si="55"/>
        <v>44091</v>
      </c>
      <c r="B205" s="20">
        <f t="shared" si="56"/>
        <v>193</v>
      </c>
      <c r="G205" s="20">
        <f t="shared" si="48"/>
        <v>1.3099829767428916E-2</v>
      </c>
      <c r="H205" s="20" t="str">
        <f>IF(Datos!C197="","",Datos!C197)</f>
        <v/>
      </c>
      <c r="I205" s="7">
        <f t="shared" si="49"/>
        <v>3106.0092518012789</v>
      </c>
      <c r="J205" s="20" t="str">
        <f t="shared" si="58"/>
        <v/>
      </c>
      <c r="K205" s="16" t="str">
        <f t="shared" ref="K205:K268" si="63">IF( OR(J205=0,H205=0,J205="",H205=""),"",ABS(J205/H205))</f>
        <v/>
      </c>
      <c r="L205" s="7">
        <f t="shared" si="50"/>
        <v>4106975.6351265172</v>
      </c>
      <c r="M205" s="7">
        <f t="shared" si="51"/>
        <v>18565.802560087446</v>
      </c>
      <c r="N205" s="20" t="str">
        <f>IF(Datos!D197="","",Datos!D197)</f>
        <v/>
      </c>
      <c r="O205" s="7">
        <f t="shared" si="52"/>
        <v>1730.334909829123</v>
      </c>
      <c r="P205" s="20" t="str">
        <f t="shared" si="59"/>
        <v/>
      </c>
      <c r="Q205" s="16" t="str">
        <f t="shared" si="61"/>
        <v/>
      </c>
      <c r="R205" s="20" t="str">
        <f>IF(Datos!E197="","",Datos!E197)</f>
        <v/>
      </c>
      <c r="S205" s="7">
        <f t="shared" si="53"/>
        <v>4726.4879715675415</v>
      </c>
      <c r="T205" s="10" t="str">
        <f t="shared" si="60"/>
        <v/>
      </c>
      <c r="U205" s="16" t="str">
        <f t="shared" si="62"/>
        <v/>
      </c>
      <c r="V205" s="7">
        <f t="shared" si="57"/>
        <v>1.7905982257662801E-4</v>
      </c>
      <c r="W205" s="7">
        <f t="shared" si="54"/>
        <v>1.1389348812430957E-6</v>
      </c>
      <c r="X205" s="7">
        <f t="shared" ref="X205:X268" si="64">V205+W205</f>
        <v>1.801987574578711E-4</v>
      </c>
      <c r="Y205" s="7">
        <f t="shared" ref="Y205:Y268" si="65">W205+V205+M205+O205+I205+L205+S205</f>
        <v>4135104.2700000014</v>
      </c>
    </row>
    <row r="206" spans="1:25" s="20" customFormat="1" x14ac:dyDescent="0.25">
      <c r="A206" s="5">
        <f t="shared" si="55"/>
        <v>44092</v>
      </c>
      <c r="B206" s="20">
        <f t="shared" si="56"/>
        <v>194</v>
      </c>
      <c r="G206" s="20">
        <f t="shared" ref="G206:G269" si="66">$O$3*(($O$5)^(-1))*(1-$O$2)^(B206)</f>
        <v>1.2738229053266025E-2</v>
      </c>
      <c r="H206" s="20" t="str">
        <f>IF(Datos!C198="","",Datos!C198)</f>
        <v/>
      </c>
      <c r="I206" s="7">
        <f t="shared" ref="I206:I269" si="67">$O$5*V205-$O$8*I205-$O$7*I205+I205</f>
        <v>3082.4003972910687</v>
      </c>
      <c r="J206" s="20" t="str">
        <f t="shared" si="58"/>
        <v/>
      </c>
      <c r="K206" s="16" t="str">
        <f t="shared" si="63"/>
        <v/>
      </c>
      <c r="L206" s="7">
        <f t="shared" ref="L206:L269" si="68">$O$2*M205+L205</f>
        <v>4107488.1156383958</v>
      </c>
      <c r="M206" s="7">
        <f t="shared" ref="M206:M269" si="69">-($O$3/$E$2)*M205*V205-$O$2*M205+M205</f>
        <v>18053.322047896159</v>
      </c>
      <c r="N206" s="20" t="str">
        <f>IF(Datos!D198="","",Datos!D198)</f>
        <v/>
      </c>
      <c r="O206" s="7">
        <f t="shared" ref="O206:O269" si="70">$O$7*I205+O205</f>
        <v>1736.6617469989599</v>
      </c>
      <c r="P206" s="20" t="str">
        <f t="shared" si="59"/>
        <v/>
      </c>
      <c r="Q206" s="16" t="str">
        <f t="shared" si="61"/>
        <v/>
      </c>
      <c r="R206" s="20" t="str">
        <f>IF(Datos!E198="","",Datos!E198)</f>
        <v/>
      </c>
      <c r="S206" s="7">
        <f t="shared" ref="S206:S269" si="71">$O$8*I205+S205</f>
        <v>4743.7700131026413</v>
      </c>
      <c r="T206" s="10" t="str">
        <f t="shared" si="60"/>
        <v/>
      </c>
      <c r="U206" s="16" t="str">
        <f t="shared" si="62"/>
        <v/>
      </c>
      <c r="V206" s="7">
        <f t="shared" si="57"/>
        <v>1.5535552925485777E-4</v>
      </c>
      <c r="W206" s="7">
        <f t="shared" ref="W206:W269" si="72">($O$3/$E$2)*M205*V205-$O$4*W205+W205</f>
        <v>9.6116141337671844E-7</v>
      </c>
      <c r="X206" s="7">
        <f t="shared" si="64"/>
        <v>1.563166906682345E-4</v>
      </c>
      <c r="Y206" s="7">
        <f t="shared" si="65"/>
        <v>4135104.2700000014</v>
      </c>
    </row>
    <row r="207" spans="1:25" s="20" customFormat="1" x14ac:dyDescent="0.25">
      <c r="A207" s="5">
        <f t="shared" ref="A207:A270" si="73">A206+1</f>
        <v>44093</v>
      </c>
      <c r="B207" s="20">
        <f t="shared" ref="B207:B270" si="74">IF(A206="","",B206+1)</f>
        <v>195</v>
      </c>
      <c r="G207" s="20">
        <f t="shared" si="66"/>
        <v>1.2386609772358715E-2</v>
      </c>
      <c r="H207" s="20" t="str">
        <f>IF(Datos!C199="","",Datos!C199)</f>
        <v/>
      </c>
      <c r="I207" s="7">
        <f t="shared" si="67"/>
        <v>3058.970991259253</v>
      </c>
      <c r="J207" s="20" t="str">
        <f t="shared" si="58"/>
        <v/>
      </c>
      <c r="K207" s="16" t="str">
        <f t="shared" si="63"/>
        <v/>
      </c>
      <c r="L207" s="7">
        <f t="shared" si="68"/>
        <v>4107986.449911545</v>
      </c>
      <c r="M207" s="7">
        <f t="shared" si="69"/>
        <v>17554.987774483026</v>
      </c>
      <c r="N207" s="20" t="str">
        <f>IF(Datos!D199="","",Datos!D199)</f>
        <v/>
      </c>
      <c r="O207" s="7">
        <f t="shared" si="70"/>
        <v>1742.9404937202041</v>
      </c>
      <c r="P207" s="20" t="str">
        <f t="shared" si="59"/>
        <v/>
      </c>
      <c r="Q207" s="16" t="str">
        <f t="shared" si="61"/>
        <v/>
      </c>
      <c r="R207" s="20" t="str">
        <f>IF(Datos!E199="","",Datos!E199)</f>
        <v/>
      </c>
      <c r="S207" s="7">
        <f t="shared" si="71"/>
        <v>4760.9206934049944</v>
      </c>
      <c r="T207" s="10" t="str">
        <f t="shared" si="60"/>
        <v/>
      </c>
      <c r="U207" s="16" t="str">
        <f t="shared" si="62"/>
        <v/>
      </c>
      <c r="V207" s="7">
        <f t="shared" ref="V207:V270" si="75">$O$4*W206-$O$5*V206+V206</f>
        <v>1.3477763117968189E-4</v>
      </c>
      <c r="W207" s="7">
        <f t="shared" si="72"/>
        <v>8.1105994014769989E-7</v>
      </c>
      <c r="X207" s="7">
        <f t="shared" si="64"/>
        <v>1.355886911198296E-4</v>
      </c>
      <c r="Y207" s="7">
        <f t="shared" si="65"/>
        <v>4135104.2700000009</v>
      </c>
    </row>
    <row r="208" spans="1:25" s="20" customFormat="1" x14ac:dyDescent="0.25">
      <c r="A208" s="5">
        <f t="shared" si="73"/>
        <v>44094</v>
      </c>
      <c r="B208" s="20">
        <f t="shared" si="74"/>
        <v>196</v>
      </c>
      <c r="G208" s="20">
        <f t="shared" si="66"/>
        <v>1.2044696402546962E-2</v>
      </c>
      <c r="H208" s="20" t="str">
        <f>IF(Datos!C200="","",Datos!C200)</f>
        <v/>
      </c>
      <c r="I208" s="7">
        <f t="shared" si="67"/>
        <v>3035.7196701344737</v>
      </c>
      <c r="J208" s="20" t="str">
        <f t="shared" si="58"/>
        <v/>
      </c>
      <c r="K208" s="16" t="str">
        <f t="shared" si="63"/>
        <v/>
      </c>
      <c r="L208" s="7">
        <f t="shared" si="68"/>
        <v>4108471.0284311953</v>
      </c>
      <c r="M208" s="7">
        <f t="shared" si="69"/>
        <v>17070.409254610029</v>
      </c>
      <c r="N208" s="20" t="str">
        <f>IF(Datos!D200="","",Datos!D200)</f>
        <v/>
      </c>
      <c r="O208" s="7">
        <f t="shared" si="70"/>
        <v>1749.1715155234162</v>
      </c>
      <c r="P208" s="20" t="str">
        <f t="shared" si="59"/>
        <v/>
      </c>
      <c r="Q208" s="16" t="str">
        <f t="shared" si="61"/>
        <v/>
      </c>
      <c r="R208" s="20" t="str">
        <f>IF(Datos!E200="","",Datos!E200)</f>
        <v/>
      </c>
      <c r="S208" s="7">
        <f t="shared" si="71"/>
        <v>4777.9410109378387</v>
      </c>
      <c r="T208" s="10" t="str">
        <f t="shared" si="60"/>
        <v/>
      </c>
      <c r="U208" s="16" t="str">
        <f t="shared" si="62"/>
        <v/>
      </c>
      <c r="V208" s="7">
        <f t="shared" si="75"/>
        <v>1.1691560272716451E-4</v>
      </c>
      <c r="W208" s="7">
        <f t="shared" si="72"/>
        <v>6.8433674929782437E-7</v>
      </c>
      <c r="X208" s="7">
        <f t="shared" si="64"/>
        <v>1.1759993947646233E-4</v>
      </c>
      <c r="Y208" s="7">
        <f t="shared" si="65"/>
        <v>4135104.2700000014</v>
      </c>
    </row>
    <row r="209" spans="1:25" s="20" customFormat="1" x14ac:dyDescent="0.25">
      <c r="A209" s="5">
        <f t="shared" si="73"/>
        <v>44095</v>
      </c>
      <c r="B209" s="20">
        <f t="shared" si="74"/>
        <v>197</v>
      </c>
      <c r="G209" s="20">
        <f t="shared" si="66"/>
        <v>1.1712221027037482E-2</v>
      </c>
      <c r="H209" s="20" t="str">
        <f>IF(Datos!C201="","",Datos!C201)</f>
        <v/>
      </c>
      <c r="I209" s="7">
        <f t="shared" si="67"/>
        <v>3012.6450806544531</v>
      </c>
      <c r="J209" s="20" t="str">
        <f t="shared" si="58"/>
        <v/>
      </c>
      <c r="K209" s="16" t="str">
        <f t="shared" si="63"/>
        <v/>
      </c>
      <c r="L209" s="7">
        <f t="shared" si="68"/>
        <v>4108942.2309038308</v>
      </c>
      <c r="M209" s="7">
        <f t="shared" si="69"/>
        <v>16599.206781786583</v>
      </c>
      <c r="N209" s="20" t="str">
        <f>IF(Datos!D201="","",Datos!D201)</f>
        <v/>
      </c>
      <c r="O209" s="7">
        <f t="shared" si="70"/>
        <v>1755.3551751616073</v>
      </c>
      <c r="P209" s="20" t="str">
        <f t="shared" si="59"/>
        <v/>
      </c>
      <c r="Q209" s="16" t="str">
        <f t="shared" si="61"/>
        <v/>
      </c>
      <c r="R209" s="20" t="str">
        <f>IF(Datos!E201="","",Datos!E201)</f>
        <v/>
      </c>
      <c r="S209" s="7">
        <f t="shared" si="71"/>
        <v>4794.8319565774109</v>
      </c>
      <c r="T209" s="10" t="str">
        <f t="shared" si="60"/>
        <v/>
      </c>
      <c r="U209" s="16" t="str">
        <f t="shared" si="62"/>
        <v/>
      </c>
      <c r="V209" s="7">
        <f t="shared" si="75"/>
        <v>1.0141253996766831E-4</v>
      </c>
      <c r="W209" s="7">
        <f t="shared" si="72"/>
        <v>5.7736191025705488E-7</v>
      </c>
      <c r="X209" s="7">
        <f t="shared" si="64"/>
        <v>1.0198990187792537E-4</v>
      </c>
      <c r="Y209" s="7">
        <f t="shared" si="65"/>
        <v>4135104.2700000009</v>
      </c>
    </row>
    <row r="210" spans="1:25" s="20" customFormat="1" x14ac:dyDescent="0.25">
      <c r="A210" s="5">
        <f t="shared" si="73"/>
        <v>44096</v>
      </c>
      <c r="B210" s="20">
        <f t="shared" si="74"/>
        <v>198</v>
      </c>
      <c r="G210" s="20">
        <f t="shared" si="66"/>
        <v>1.138892312446927E-2</v>
      </c>
      <c r="H210" s="20" t="str">
        <f>IF(Datos!C202="","",Datos!C202)</f>
        <v/>
      </c>
      <c r="I210" s="7">
        <f t="shared" si="67"/>
        <v>2989.7458797948793</v>
      </c>
      <c r="J210" s="20" t="str">
        <f t="shared" si="58"/>
        <v/>
      </c>
      <c r="K210" s="16" t="str">
        <f t="shared" si="63"/>
        <v/>
      </c>
      <c r="L210" s="7">
        <f t="shared" si="68"/>
        <v>4109400.4265547204</v>
      </c>
      <c r="M210" s="7">
        <f t="shared" si="69"/>
        <v>16141.011130738549</v>
      </c>
      <c r="N210" s="20" t="str">
        <f>IF(Datos!D202="","",Datos!D202)</f>
        <v/>
      </c>
      <c r="O210" s="7">
        <f t="shared" si="70"/>
        <v>1761.4918326312388</v>
      </c>
      <c r="P210" s="20" t="str">
        <f t="shared" si="59"/>
        <v/>
      </c>
      <c r="Q210" s="16" t="str">
        <f t="shared" si="61"/>
        <v/>
      </c>
      <c r="R210" s="20" t="str">
        <f>IF(Datos!E202="","",Datos!E202)</f>
        <v/>
      </c>
      <c r="S210" s="7">
        <f t="shared" si="71"/>
        <v>4811.5945136703076</v>
      </c>
      <c r="T210" s="10" t="str">
        <f t="shared" si="60"/>
        <v/>
      </c>
      <c r="U210" s="16" t="str">
        <f t="shared" si="62"/>
        <v/>
      </c>
      <c r="V210" s="7">
        <f t="shared" si="75"/>
        <v>8.7958201082648539E-5</v>
      </c>
      <c r="W210" s="7">
        <f t="shared" si="72"/>
        <v>4.8706709583222123E-7</v>
      </c>
      <c r="X210" s="7">
        <f t="shared" si="64"/>
        <v>8.8445268178480763E-5</v>
      </c>
      <c r="Y210" s="7">
        <f t="shared" si="65"/>
        <v>4135104.2700000005</v>
      </c>
    </row>
    <row r="211" spans="1:25" s="20" customFormat="1" x14ac:dyDescent="0.25">
      <c r="A211" s="5">
        <f t="shared" si="73"/>
        <v>44097</v>
      </c>
      <c r="B211" s="20">
        <f t="shared" si="74"/>
        <v>199</v>
      </c>
      <c r="G211" s="20">
        <f t="shared" si="66"/>
        <v>1.1074549364774023E-2</v>
      </c>
      <c r="H211" s="20" t="str">
        <f>IF(Datos!C203="","",Datos!C203)</f>
        <v/>
      </c>
      <c r="I211" s="7">
        <f t="shared" si="67"/>
        <v>2967.0207346978927</v>
      </c>
      <c r="J211" s="20" t="str">
        <f t="shared" si="58"/>
        <v/>
      </c>
      <c r="K211" s="16" t="str">
        <f t="shared" si="63"/>
        <v/>
      </c>
      <c r="L211" s="7">
        <f t="shared" si="68"/>
        <v>4109845.9744172352</v>
      </c>
      <c r="M211" s="7">
        <f t="shared" si="69"/>
        <v>15695.463268090181</v>
      </c>
      <c r="N211" s="20" t="str">
        <f>IF(Datos!D203="","",Datos!D203)</f>
        <v/>
      </c>
      <c r="O211" s="7">
        <f t="shared" si="70"/>
        <v>1767.5818451930763</v>
      </c>
      <c r="P211" s="20" t="str">
        <f t="shared" si="59"/>
        <v/>
      </c>
      <c r="Q211" s="16" t="str">
        <f t="shared" si="61"/>
        <v/>
      </c>
      <c r="R211" s="20" t="str">
        <f>IF(Datos!E203="","",Datos!E203)</f>
        <v/>
      </c>
      <c r="S211" s="7">
        <f t="shared" si="71"/>
        <v>4828.2296580904494</v>
      </c>
      <c r="T211" s="10" t="str">
        <f t="shared" si="60"/>
        <v/>
      </c>
      <c r="U211" s="16" t="str">
        <f t="shared" si="62"/>
        <v/>
      </c>
      <c r="V211" s="7">
        <f t="shared" si="75"/>
        <v>7.6282943167981038E-5</v>
      </c>
      <c r="W211" s="7">
        <f t="shared" si="72"/>
        <v>4.1085905430779544E-7</v>
      </c>
      <c r="X211" s="7">
        <f t="shared" si="64"/>
        <v>7.6693802222288835E-5</v>
      </c>
      <c r="Y211" s="7">
        <f t="shared" si="65"/>
        <v>4135104.2700000005</v>
      </c>
    </row>
    <row r="212" spans="1:25" s="20" customFormat="1" x14ac:dyDescent="0.25">
      <c r="A212" s="5">
        <f t="shared" si="73"/>
        <v>44098</v>
      </c>
      <c r="B212" s="20">
        <f t="shared" si="74"/>
        <v>200</v>
      </c>
      <c r="G212" s="20">
        <f t="shared" si="66"/>
        <v>1.0768853410671525E-2</v>
      </c>
      <c r="H212" s="20" t="str">
        <f>IF(Datos!C204="","",Datos!C204)</f>
        <v/>
      </c>
      <c r="I212" s="7">
        <f t="shared" si="67"/>
        <v>2944.4683226002958</v>
      </c>
      <c r="J212" s="20" t="str">
        <f t="shared" si="58"/>
        <v/>
      </c>
      <c r="K212" s="16" t="str">
        <f t="shared" si="63"/>
        <v/>
      </c>
      <c r="L212" s="7">
        <f t="shared" si="68"/>
        <v>4110279.2236141805</v>
      </c>
      <c r="M212" s="7">
        <f t="shared" si="69"/>
        <v>15262.214071032266</v>
      </c>
      <c r="N212" s="20" t="str">
        <f>IF(Datos!D204="","",Datos!D204)</f>
        <v/>
      </c>
      <c r="O212" s="7">
        <f t="shared" si="70"/>
        <v>1773.6255673928981</v>
      </c>
      <c r="P212" s="20" t="str">
        <f t="shared" si="59"/>
        <v/>
      </c>
      <c r="Q212" s="16" t="str">
        <f t="shared" si="61"/>
        <v/>
      </c>
      <c r="R212" s="20" t="str">
        <f>IF(Datos!E204="","",Datos!E204)</f>
        <v/>
      </c>
      <c r="S212" s="7">
        <f t="shared" si="71"/>
        <v>4844.7383582956454</v>
      </c>
      <c r="T212" s="10" t="str">
        <f t="shared" si="60"/>
        <v/>
      </c>
      <c r="U212" s="16" t="str">
        <f t="shared" si="62"/>
        <v/>
      </c>
      <c r="V212" s="7">
        <f t="shared" si="75"/>
        <v>6.6152441042435306E-5</v>
      </c>
      <c r="W212" s="7">
        <f t="shared" si="72"/>
        <v>3.4654634877196961E-7</v>
      </c>
      <c r="X212" s="7">
        <f t="shared" si="64"/>
        <v>6.6498987391207275E-5</v>
      </c>
      <c r="Y212" s="7">
        <f t="shared" si="65"/>
        <v>4135104.2700000005</v>
      </c>
    </row>
    <row r="213" spans="1:25" s="20" customFormat="1" x14ac:dyDescent="0.25">
      <c r="A213" s="5">
        <f t="shared" si="73"/>
        <v>44099</v>
      </c>
      <c r="B213" s="20">
        <f t="shared" si="74"/>
        <v>201</v>
      </c>
      <c r="G213" s="20">
        <f t="shared" si="66"/>
        <v>1.0471595724644466E-2</v>
      </c>
      <c r="H213" s="20" t="str">
        <f>IF(Datos!C205="","",Datos!C205)</f>
        <v/>
      </c>
      <c r="I213" s="7">
        <f t="shared" si="67"/>
        <v>2922.0873307615952</v>
      </c>
      <c r="J213" s="20" t="str">
        <f t="shared" si="58"/>
        <v/>
      </c>
      <c r="K213" s="16" t="str">
        <f t="shared" si="63"/>
        <v/>
      </c>
      <c r="L213" s="7">
        <f t="shared" si="68"/>
        <v>4110700.5136313615</v>
      </c>
      <c r="M213" s="7">
        <f t="shared" si="69"/>
        <v>14840.924053756013</v>
      </c>
      <c r="N213" s="20" t="str">
        <f>IF(Datos!D205="","",Datos!D205)</f>
        <v/>
      </c>
      <c r="O213" s="7">
        <f t="shared" si="70"/>
        <v>1779.6233510820584</v>
      </c>
      <c r="P213" s="20" t="str">
        <f t="shared" si="59"/>
        <v/>
      </c>
      <c r="Q213" s="16" t="str">
        <f t="shared" si="61"/>
        <v/>
      </c>
      <c r="R213" s="20" t="str">
        <f>IF(Datos!E205="","",Datos!E205)</f>
        <v/>
      </c>
      <c r="S213" s="7">
        <f t="shared" si="71"/>
        <v>4861.1215753837641</v>
      </c>
      <c r="T213" s="10" t="str">
        <f t="shared" si="60"/>
        <v/>
      </c>
      <c r="U213" s="16" t="str">
        <f t="shared" si="62"/>
        <v/>
      </c>
      <c r="V213" s="7">
        <f t="shared" si="75"/>
        <v>5.7363088109004555E-5</v>
      </c>
      <c r="W213" s="7">
        <f t="shared" si="72"/>
        <v>2.9227734090237618E-7</v>
      </c>
      <c r="X213" s="7">
        <f t="shared" si="64"/>
        <v>5.7655365449906932E-5</v>
      </c>
      <c r="Y213" s="7">
        <f t="shared" si="65"/>
        <v>4135104.2700000005</v>
      </c>
    </row>
    <row r="214" spans="1:25" s="20" customFormat="1" x14ac:dyDescent="0.25">
      <c r="A214" s="5">
        <f t="shared" si="73"/>
        <v>44100</v>
      </c>
      <c r="B214" s="20">
        <f t="shared" si="74"/>
        <v>202</v>
      </c>
      <c r="G214" s="20">
        <f t="shared" si="66"/>
        <v>1.0182543381241404E-2</v>
      </c>
      <c r="H214" s="20" t="str">
        <f>IF(Datos!C206="","",Datos!C206)</f>
        <v/>
      </c>
      <c r="I214" s="7">
        <f t="shared" si="67"/>
        <v>2899.8764563919699</v>
      </c>
      <c r="J214" s="20" t="str">
        <f t="shared" si="58"/>
        <v/>
      </c>
      <c r="K214" s="16" t="str">
        <f t="shared" si="63"/>
        <v/>
      </c>
      <c r="L214" s="7">
        <f t="shared" si="68"/>
        <v>4111110.174583599</v>
      </c>
      <c r="M214" s="7">
        <f t="shared" si="69"/>
        <v>14431.263101438344</v>
      </c>
      <c r="N214" s="20" t="str">
        <f>IF(Datos!D206="","",Datos!D206)</f>
        <v/>
      </c>
      <c r="O214" s="7">
        <f t="shared" si="70"/>
        <v>1785.5755454379027</v>
      </c>
      <c r="P214" s="20" t="str">
        <f t="shared" si="59"/>
        <v/>
      </c>
      <c r="Q214" s="16" t="str">
        <f t="shared" si="61"/>
        <v/>
      </c>
      <c r="R214" s="20" t="str">
        <f>IF(Datos!E206="","",Datos!E206)</f>
        <v/>
      </c>
      <c r="S214" s="7">
        <f t="shared" si="71"/>
        <v>4877.3802631484978</v>
      </c>
      <c r="T214" s="10" t="str">
        <f t="shared" si="60"/>
        <v/>
      </c>
      <c r="U214" s="16" t="str">
        <f t="shared" si="62"/>
        <v/>
      </c>
      <c r="V214" s="7">
        <f t="shared" si="75"/>
        <v>4.9737991951431783E-5</v>
      </c>
      <c r="W214" s="7">
        <f t="shared" si="72"/>
        <v>2.4648770279926575E-7</v>
      </c>
      <c r="X214" s="7">
        <f t="shared" si="64"/>
        <v>4.9984479654231048E-5</v>
      </c>
      <c r="Y214" s="7">
        <f t="shared" si="65"/>
        <v>4135104.27</v>
      </c>
    </row>
    <row r="215" spans="1:25" s="20" customFormat="1" x14ac:dyDescent="0.25">
      <c r="A215" s="5">
        <f t="shared" si="73"/>
        <v>44101</v>
      </c>
      <c r="B215" s="20">
        <f t="shared" si="74"/>
        <v>203</v>
      </c>
      <c r="G215" s="20">
        <f t="shared" si="66"/>
        <v>9.9014698845608286E-3</v>
      </c>
      <c r="H215" s="20" t="str">
        <f>IF(Datos!C207="","",Datos!C207)</f>
        <v/>
      </c>
      <c r="I215" s="7">
        <f t="shared" si="67"/>
        <v>2877.8344065802453</v>
      </c>
      <c r="J215" s="20" t="str">
        <f t="shared" si="58"/>
        <v/>
      </c>
      <c r="K215" s="16" t="str">
        <f t="shared" si="63"/>
        <v/>
      </c>
      <c r="L215" s="7">
        <f t="shared" si="68"/>
        <v>4111508.5274733999</v>
      </c>
      <c r="M215" s="7">
        <f t="shared" si="69"/>
        <v>14032.910211570126</v>
      </c>
      <c r="N215" s="20" t="str">
        <f>IF(Datos!D207="","",Datos!D207)</f>
        <v/>
      </c>
      <c r="O215" s="7">
        <f t="shared" si="70"/>
        <v>1791.4824969840372</v>
      </c>
      <c r="P215" s="20" t="str">
        <f t="shared" si="59"/>
        <v/>
      </c>
      <c r="Q215" s="16" t="str">
        <f t="shared" si="61"/>
        <v/>
      </c>
      <c r="R215" s="20" t="str">
        <f>IF(Datos!E207="","",Datos!E207)</f>
        <v/>
      </c>
      <c r="S215" s="7">
        <f t="shared" si="71"/>
        <v>4893.515368134731</v>
      </c>
      <c r="T215" s="10" t="str">
        <f t="shared" si="60"/>
        <v/>
      </c>
      <c r="U215" s="16" t="str">
        <f t="shared" si="62"/>
        <v/>
      </c>
      <c r="V215" s="7">
        <f t="shared" si="75"/>
        <v>4.312348840761375E-5</v>
      </c>
      <c r="W215" s="7">
        <f t="shared" si="72"/>
        <v>2.0785600077253267E-7</v>
      </c>
      <c r="X215" s="7">
        <f t="shared" si="64"/>
        <v>4.333134440838628E-5</v>
      </c>
      <c r="Y215" s="7">
        <f t="shared" si="65"/>
        <v>4135104.2700000005</v>
      </c>
    </row>
    <row r="216" spans="1:25" s="20" customFormat="1" x14ac:dyDescent="0.25">
      <c r="A216" s="5">
        <f t="shared" si="73"/>
        <v>44102</v>
      </c>
      <c r="B216" s="20">
        <f t="shared" si="74"/>
        <v>204</v>
      </c>
      <c r="G216" s="20">
        <f t="shared" si="66"/>
        <v>9.6281549907732984E-3</v>
      </c>
      <c r="H216" s="20" t="str">
        <f>IF(Datos!C208="","",Datos!C208)</f>
        <v/>
      </c>
      <c r="I216" s="7">
        <f t="shared" si="67"/>
        <v>2855.9598982219441</v>
      </c>
      <c r="J216" s="20" t="str">
        <f t="shared" si="58"/>
        <v/>
      </c>
      <c r="K216" s="16" t="str">
        <f t="shared" si="63"/>
        <v/>
      </c>
      <c r="L216" s="7">
        <f t="shared" si="68"/>
        <v>4111895.8844424887</v>
      </c>
      <c r="M216" s="7">
        <f t="shared" si="69"/>
        <v>13645.553242424643</v>
      </c>
      <c r="N216" s="20" t="str">
        <f>IF(Datos!D208="","",Datos!D208)</f>
        <v/>
      </c>
      <c r="O216" s="7">
        <f t="shared" si="70"/>
        <v>1797.3445496104512</v>
      </c>
      <c r="P216" s="20" t="str">
        <f t="shared" si="59"/>
        <v/>
      </c>
      <c r="Q216" s="16" t="str">
        <f t="shared" si="61"/>
        <v/>
      </c>
      <c r="R216" s="20" t="str">
        <f>IF(Datos!E208="","",Datos!E208)</f>
        <v/>
      </c>
      <c r="S216" s="7">
        <f t="shared" si="71"/>
        <v>4909.5278296935039</v>
      </c>
      <c r="T216" s="10" t="str">
        <f t="shared" si="60"/>
        <v/>
      </c>
      <c r="U216" s="16" t="str">
        <f t="shared" si="62"/>
        <v/>
      </c>
      <c r="V216" s="7">
        <f t="shared" si="75"/>
        <v>3.7386107538654127E-5</v>
      </c>
      <c r="W216" s="7">
        <f t="shared" si="72"/>
        <v>1.7526611612579392E-7</v>
      </c>
      <c r="X216" s="7">
        <f t="shared" si="64"/>
        <v>3.7561373654779923E-5</v>
      </c>
      <c r="Y216" s="7">
        <f t="shared" si="65"/>
        <v>4135104.2700000005</v>
      </c>
    </row>
    <row r="217" spans="1:25" s="20" customFormat="1" x14ac:dyDescent="0.25">
      <c r="A217" s="5">
        <f t="shared" si="73"/>
        <v>44103</v>
      </c>
      <c r="B217" s="20">
        <f t="shared" si="74"/>
        <v>205</v>
      </c>
      <c r="G217" s="20">
        <f t="shared" si="66"/>
        <v>9.3623845355425717E-3</v>
      </c>
      <c r="H217" s="20" t="str">
        <f>IF(Datos!C209="","",Datos!C209)</f>
        <v/>
      </c>
      <c r="I217" s="7">
        <f t="shared" si="67"/>
        <v>2834.2516579474736</v>
      </c>
      <c r="J217" s="20" t="str">
        <f t="shared" si="58"/>
        <v/>
      </c>
      <c r="K217" s="16" t="str">
        <f t="shared" si="63"/>
        <v/>
      </c>
      <c r="L217" s="7">
        <f t="shared" si="68"/>
        <v>4112272.549016396</v>
      </c>
      <c r="M217" s="7">
        <f t="shared" si="69"/>
        <v>13268.888668469232</v>
      </c>
      <c r="N217" s="20" t="str">
        <f>IF(Datos!D209="","",Datos!D209)</f>
        <v/>
      </c>
      <c r="O217" s="7">
        <f t="shared" si="70"/>
        <v>1803.1620445934927</v>
      </c>
      <c r="P217" s="20" t="str">
        <f t="shared" si="59"/>
        <v/>
      </c>
      <c r="Q217" s="16" t="str">
        <f t="shared" si="61"/>
        <v/>
      </c>
      <c r="R217" s="20" t="str">
        <f>IF(Datos!E209="","",Datos!E209)</f>
        <v/>
      </c>
      <c r="S217" s="7">
        <f t="shared" si="71"/>
        <v>4925.4185800365776</v>
      </c>
      <c r="T217" s="10" t="str">
        <f t="shared" si="60"/>
        <v/>
      </c>
      <c r="U217" s="16" t="str">
        <f t="shared" si="62"/>
        <v/>
      </c>
      <c r="V217" s="7">
        <f t="shared" si="75"/>
        <v>3.240993337707243E-5</v>
      </c>
      <c r="W217" s="7">
        <f t="shared" si="72"/>
        <v>1.4777545578010072E-7</v>
      </c>
      <c r="X217" s="7">
        <f t="shared" si="64"/>
        <v>3.2557708832852528E-5</v>
      </c>
      <c r="Y217" s="7">
        <f t="shared" si="65"/>
        <v>4135104.2700000005</v>
      </c>
    </row>
    <row r="218" spans="1:25" s="20" customFormat="1" x14ac:dyDescent="0.25">
      <c r="A218" s="5">
        <f t="shared" si="73"/>
        <v>44104</v>
      </c>
      <c r="B218" s="20">
        <f t="shared" si="74"/>
        <v>206</v>
      </c>
      <c r="G218" s="20">
        <f t="shared" si="66"/>
        <v>9.103950266210515E-3</v>
      </c>
      <c r="H218" s="20" t="str">
        <f>IF(Datos!C210="","",Datos!C210)</f>
        <v/>
      </c>
      <c r="I218" s="7">
        <f t="shared" si="67"/>
        <v>2812.7084220505035</v>
      </c>
      <c r="J218" s="20" t="str">
        <f t="shared" si="58"/>
        <v/>
      </c>
      <c r="K218" s="16" t="str">
        <f t="shared" si="63"/>
        <v/>
      </c>
      <c r="L218" s="7">
        <f t="shared" si="68"/>
        <v>4112638.8163422965</v>
      </c>
      <c r="M218" s="7">
        <f t="shared" si="69"/>
        <v>12902.621342528408</v>
      </c>
      <c r="N218" s="20" t="str">
        <f>IF(Datos!D210="","",Datos!D210)</f>
        <v/>
      </c>
      <c r="O218" s="7">
        <f t="shared" si="70"/>
        <v>1808.9353206156986</v>
      </c>
      <c r="P218" s="20" t="str">
        <f t="shared" si="59"/>
        <v/>
      </c>
      <c r="Q218" s="16" t="str">
        <f t="shared" si="61"/>
        <v/>
      </c>
      <c r="R218" s="20" t="str">
        <f>IF(Datos!E210="","",Datos!E210)</f>
        <v/>
      </c>
      <c r="S218" s="7">
        <f t="shared" si="71"/>
        <v>4941.1885442906023</v>
      </c>
      <c r="T218" s="10" t="str">
        <f t="shared" si="60"/>
        <v/>
      </c>
      <c r="U218" s="16" t="str">
        <f t="shared" si="62"/>
        <v/>
      </c>
      <c r="V218" s="7">
        <f t="shared" si="75"/>
        <v>2.8094306739515507E-5</v>
      </c>
      <c r="W218" s="7">
        <f t="shared" si="72"/>
        <v>1.2458806502379038E-7</v>
      </c>
      <c r="X218" s="7">
        <f t="shared" si="64"/>
        <v>2.8218894804539299E-5</v>
      </c>
      <c r="Y218" s="7">
        <f t="shared" si="65"/>
        <v>4135104.2700000005</v>
      </c>
    </row>
    <row r="219" spans="1:25" s="20" customFormat="1" x14ac:dyDescent="0.25">
      <c r="A219" s="5">
        <f t="shared" si="73"/>
        <v>44105</v>
      </c>
      <c r="B219" s="20">
        <f t="shared" si="74"/>
        <v>207</v>
      </c>
      <c r="G219" s="20">
        <f t="shared" si="66"/>
        <v>8.8526496786143077E-3</v>
      </c>
      <c r="H219" s="20" t="str">
        <f>IF(Datos!C211="","",Datos!C211)</f>
        <v/>
      </c>
      <c r="I219" s="7">
        <f t="shared" si="67"/>
        <v>2791.3289364165748</v>
      </c>
      <c r="J219" s="20" t="str">
        <f t="shared" si="58"/>
        <v/>
      </c>
      <c r="K219" s="16" t="str">
        <f t="shared" si="63"/>
        <v/>
      </c>
      <c r="L219" s="7">
        <f t="shared" si="68"/>
        <v>4112994.9734202786</v>
      </c>
      <c r="M219" s="7">
        <f t="shared" si="69"/>
        <v>12546.464264512122</v>
      </c>
      <c r="N219" s="20" t="str">
        <f>IF(Datos!D211="","",Datos!D211)</f>
        <v/>
      </c>
      <c r="O219" s="7">
        <f t="shared" si="70"/>
        <v>1814.6647137854782</v>
      </c>
      <c r="P219" s="20" t="str">
        <f t="shared" si="59"/>
        <v/>
      </c>
      <c r="Q219" s="16" t="str">
        <f t="shared" si="61"/>
        <v/>
      </c>
      <c r="R219" s="20" t="str">
        <f>IF(Datos!E211="","",Datos!E211)</f>
        <v/>
      </c>
      <c r="S219" s="7">
        <f t="shared" si="71"/>
        <v>4956.83864055088</v>
      </c>
      <c r="T219" s="10" t="str">
        <f t="shared" si="60"/>
        <v/>
      </c>
      <c r="U219" s="16" t="str">
        <f t="shared" si="62"/>
        <v/>
      </c>
      <c r="V219" s="7">
        <f t="shared" si="75"/>
        <v>2.4351826859672936E-5</v>
      </c>
      <c r="W219" s="7">
        <f t="shared" si="72"/>
        <v>1.0503189000870429E-7</v>
      </c>
      <c r="X219" s="7">
        <f t="shared" si="64"/>
        <v>2.4456858749681639E-5</v>
      </c>
      <c r="Y219" s="7">
        <f t="shared" si="65"/>
        <v>4135104.2700000009</v>
      </c>
    </row>
    <row r="220" spans="1:25" s="20" customFormat="1" x14ac:dyDescent="0.25">
      <c r="A220" s="5">
        <f t="shared" si="73"/>
        <v>44106</v>
      </c>
      <c r="B220" s="20">
        <f t="shared" si="74"/>
        <v>208</v>
      </c>
      <c r="G220" s="20">
        <f t="shared" si="66"/>
        <v>8.6082858584080324E-3</v>
      </c>
      <c r="H220" s="20" t="str">
        <f>IF(Datos!C212="","",Datos!C212)</f>
        <v/>
      </c>
      <c r="I220" s="7">
        <f t="shared" si="67"/>
        <v>2770.1119564519845</v>
      </c>
      <c r="J220" s="20" t="str">
        <f t="shared" si="58"/>
        <v/>
      </c>
      <c r="K220" s="16" t="str">
        <f t="shared" si="63"/>
        <v/>
      </c>
      <c r="L220" s="7">
        <f t="shared" si="68"/>
        <v>4113341.299328234</v>
      </c>
      <c r="M220" s="7">
        <f t="shared" si="69"/>
        <v>12200.138356527928</v>
      </c>
      <c r="N220" s="20" t="str">
        <f>IF(Datos!D212="","",Datos!D212)</f>
        <v/>
      </c>
      <c r="O220" s="7">
        <f t="shared" si="70"/>
        <v>1820.3505576566515</v>
      </c>
      <c r="P220" s="20" t="str">
        <f t="shared" si="59"/>
        <v/>
      </c>
      <c r="Q220" s="16" t="str">
        <f t="shared" si="61"/>
        <v/>
      </c>
      <c r="R220" s="20" t="str">
        <f>IF(Datos!E212="","",Datos!E212)</f>
        <v/>
      </c>
      <c r="S220" s="7">
        <f t="shared" si="71"/>
        <v>4972.3697799347383</v>
      </c>
      <c r="T220" s="10" t="str">
        <f t="shared" si="60"/>
        <v/>
      </c>
      <c r="U220" s="16" t="str">
        <f t="shared" si="62"/>
        <v/>
      </c>
      <c r="V220" s="7">
        <f t="shared" si="75"/>
        <v>2.1106613251447681E-5</v>
      </c>
      <c r="W220" s="7">
        <f t="shared" si="72"/>
        <v>8.8539552452569876E-8</v>
      </c>
      <c r="X220" s="7">
        <f t="shared" si="64"/>
        <v>2.1195152803900249E-5</v>
      </c>
      <c r="Y220" s="7">
        <f t="shared" si="65"/>
        <v>4135104.2700000005</v>
      </c>
    </row>
    <row r="221" spans="1:25" s="20" customFormat="1" x14ac:dyDescent="0.25">
      <c r="A221" s="5">
        <f t="shared" si="73"/>
        <v>44107</v>
      </c>
      <c r="B221" s="20">
        <f t="shared" si="74"/>
        <v>209</v>
      </c>
      <c r="G221" s="20">
        <f t="shared" si="66"/>
        <v>8.37066732676435E-3</v>
      </c>
      <c r="H221" s="20" t="str">
        <f>IF(Datos!C213="","",Datos!C213)</f>
        <v/>
      </c>
      <c r="I221" s="7">
        <f t="shared" si="67"/>
        <v>2749.0562470129748</v>
      </c>
      <c r="J221" s="20" t="str">
        <f t="shared" si="58"/>
        <v/>
      </c>
      <c r="K221" s="16" t="str">
        <f t="shared" si="63"/>
        <v/>
      </c>
      <c r="L221" s="7">
        <f t="shared" si="68"/>
        <v>4113678.0654405369</v>
      </c>
      <c r="M221" s="7">
        <f t="shared" si="69"/>
        <v>11863.372244200829</v>
      </c>
      <c r="N221" s="20" t="str">
        <f>IF(Datos!D213="","",Datos!D213)</f>
        <v/>
      </c>
      <c r="O221" s="7">
        <f t="shared" si="70"/>
        <v>1825.9931832478426</v>
      </c>
      <c r="P221" s="20" t="str">
        <f t="shared" si="59"/>
        <v/>
      </c>
      <c r="Q221" s="16" t="str">
        <f t="shared" si="61"/>
        <v/>
      </c>
      <c r="R221" s="20" t="str">
        <f>IF(Datos!E213="","",Datos!E213)</f>
        <v/>
      </c>
      <c r="S221" s="7">
        <f t="shared" si="71"/>
        <v>4987.7828666345022</v>
      </c>
      <c r="T221" s="10" t="str">
        <f t="shared" si="60"/>
        <v/>
      </c>
      <c r="U221" s="16" t="str">
        <f t="shared" si="62"/>
        <v/>
      </c>
      <c r="V221" s="7">
        <f t="shared" si="75"/>
        <v>1.8292794152213127E-5</v>
      </c>
      <c r="W221" s="7">
        <f t="shared" si="72"/>
        <v>7.4632096431774456E-8</v>
      </c>
      <c r="X221" s="7">
        <f t="shared" si="64"/>
        <v>1.8367426248644903E-5</v>
      </c>
      <c r="Y221" s="7">
        <f t="shared" si="65"/>
        <v>4135104.2700000005</v>
      </c>
    </row>
    <row r="222" spans="1:25" s="20" customFormat="1" x14ac:dyDescent="0.25">
      <c r="A222" s="5">
        <f t="shared" si="73"/>
        <v>44108</v>
      </c>
      <c r="B222" s="20">
        <f t="shared" si="74"/>
        <v>210</v>
      </c>
      <c r="G222" s="20">
        <f t="shared" si="66"/>
        <v>8.1396078903353489E-3</v>
      </c>
      <c r="H222" s="20" t="str">
        <f>IF(Datos!C214="","",Datos!C214)</f>
        <v/>
      </c>
      <c r="I222" s="7">
        <f t="shared" si="67"/>
        <v>2728.1605823352552</v>
      </c>
      <c r="J222" s="20" t="str">
        <f t="shared" si="58"/>
        <v/>
      </c>
      <c r="K222" s="16" t="str">
        <f t="shared" si="63"/>
        <v/>
      </c>
      <c r="L222" s="7">
        <f t="shared" si="68"/>
        <v>4114005.5356406877</v>
      </c>
      <c r="M222" s="7">
        <f t="shared" si="69"/>
        <v>11535.902044029475</v>
      </c>
      <c r="N222" s="20" t="str">
        <f>IF(Datos!D214="","",Datos!D214)</f>
        <v/>
      </c>
      <c r="O222" s="7">
        <f t="shared" si="70"/>
        <v>1831.5929190617289</v>
      </c>
      <c r="P222" s="20" t="str">
        <f t="shared" si="59"/>
        <v/>
      </c>
      <c r="Q222" s="16" t="str">
        <f t="shared" si="61"/>
        <v/>
      </c>
      <c r="R222" s="20" t="str">
        <f>IF(Datos!E214="","",Datos!E214)</f>
        <v/>
      </c>
      <c r="S222" s="7">
        <f t="shared" si="71"/>
        <v>5003.0787979700744</v>
      </c>
      <c r="T222" s="10" t="str">
        <f t="shared" si="60"/>
        <v/>
      </c>
      <c r="U222" s="16" t="str">
        <f t="shared" si="62"/>
        <v/>
      </c>
      <c r="V222" s="7">
        <f t="shared" si="75"/>
        <v>1.5853192210251454E-5</v>
      </c>
      <c r="W222" s="7">
        <f t="shared" si="72"/>
        <v>6.2905249778820083E-8</v>
      </c>
      <c r="X222" s="7">
        <f t="shared" si="64"/>
        <v>1.5916097460030275E-5</v>
      </c>
      <c r="Y222" s="7">
        <f t="shared" si="65"/>
        <v>4135104.27</v>
      </c>
    </row>
    <row r="223" spans="1:25" s="20" customFormat="1" x14ac:dyDescent="0.25">
      <c r="A223" s="5">
        <f t="shared" si="73"/>
        <v>44109</v>
      </c>
      <c r="B223" s="20">
        <f t="shared" si="74"/>
        <v>211</v>
      </c>
      <c r="G223" s="20">
        <f t="shared" si="66"/>
        <v>7.9149264953549889E-3</v>
      </c>
      <c r="H223" s="20" t="str">
        <f>IF(Datos!C215="","",Datos!C215)</f>
        <v/>
      </c>
      <c r="I223" s="7">
        <f t="shared" si="67"/>
        <v>2707.4237459638839</v>
      </c>
      <c r="J223" s="20" t="str">
        <f t="shared" si="58"/>
        <v/>
      </c>
      <c r="K223" s="16" t="str">
        <f t="shared" si="63"/>
        <v/>
      </c>
      <c r="L223" s="7">
        <f t="shared" si="68"/>
        <v>4114323.9665280879</v>
      </c>
      <c r="M223" s="7">
        <f t="shared" si="69"/>
        <v>11217.471156612055</v>
      </c>
      <c r="N223" s="20" t="str">
        <f>IF(Datos!D215="","",Datos!D215)</f>
        <v/>
      </c>
      <c r="O223" s="7">
        <f t="shared" si="70"/>
        <v>1837.1500911041474</v>
      </c>
      <c r="P223" s="20" t="str">
        <f t="shared" si="59"/>
        <v/>
      </c>
      <c r="Q223" s="16" t="str">
        <f t="shared" si="61"/>
        <v/>
      </c>
      <c r="R223" s="20" t="str">
        <f>IF(Datos!E215="","",Datos!E215)</f>
        <v/>
      </c>
      <c r="S223" s="7">
        <f t="shared" si="71"/>
        <v>5018.2584644411254</v>
      </c>
      <c r="T223" s="10" t="str">
        <f t="shared" si="60"/>
        <v/>
      </c>
      <c r="U223" s="16" t="str">
        <f t="shared" si="62"/>
        <v/>
      </c>
      <c r="V223" s="7">
        <f t="shared" si="75"/>
        <v>1.3738181847366039E-5</v>
      </c>
      <c r="W223" s="7">
        <f t="shared" si="72"/>
        <v>5.3017812664406177E-8</v>
      </c>
      <c r="X223" s="7">
        <f t="shared" si="64"/>
        <v>1.3791199660030446E-5</v>
      </c>
      <c r="Y223" s="7">
        <f t="shared" si="65"/>
        <v>4135104.2700000005</v>
      </c>
    </row>
    <row r="224" spans="1:25" s="20" customFormat="1" x14ac:dyDescent="0.25">
      <c r="A224" s="5">
        <f t="shared" si="73"/>
        <v>44110</v>
      </c>
      <c r="B224" s="20">
        <f t="shared" si="74"/>
        <v>212</v>
      </c>
      <c r="G224" s="20">
        <f t="shared" si="66"/>
        <v>7.6964470857688212E-3</v>
      </c>
      <c r="H224" s="20" t="str">
        <f>IF(Datos!C216="","",Datos!C216)</f>
        <v/>
      </c>
      <c r="I224" s="7">
        <f t="shared" si="67"/>
        <v>2686.8445306835283</v>
      </c>
      <c r="J224" s="20" t="str">
        <f t="shared" si="58"/>
        <v/>
      </c>
      <c r="K224" s="16" t="str">
        <f t="shared" si="63"/>
        <v/>
      </c>
      <c r="L224" s="7">
        <f t="shared" si="68"/>
        <v>4114633.6076191054</v>
      </c>
      <c r="M224" s="7">
        <f t="shared" si="69"/>
        <v>10907.830065579883</v>
      </c>
      <c r="N224" s="20" t="str">
        <f>IF(Datos!D216="","",Datos!D216)</f>
        <v/>
      </c>
      <c r="O224" s="7">
        <f t="shared" si="70"/>
        <v>1842.6650229030561</v>
      </c>
      <c r="P224" s="20" t="str">
        <f t="shared" si="59"/>
        <v/>
      </c>
      <c r="Q224" s="16" t="str">
        <f t="shared" si="61"/>
        <v/>
      </c>
      <c r="R224" s="20" t="str">
        <f>IF(Datos!E216="","",Datos!E216)</f>
        <v/>
      </c>
      <c r="S224" s="7">
        <f t="shared" si="71"/>
        <v>5033.3227497788876</v>
      </c>
      <c r="T224" s="10" t="str">
        <f t="shared" si="60"/>
        <v/>
      </c>
      <c r="U224" s="16" t="str">
        <f t="shared" si="62"/>
        <v/>
      </c>
      <c r="V224" s="7">
        <f t="shared" si="75"/>
        <v>1.1904696015742362E-5</v>
      </c>
      <c r="W224" s="7">
        <f t="shared" si="72"/>
        <v>4.4681845342140982E-8</v>
      </c>
      <c r="X224" s="7">
        <f t="shared" si="64"/>
        <v>1.1949377861084502E-5</v>
      </c>
      <c r="Y224" s="7">
        <f t="shared" si="65"/>
        <v>4135104.2700000005</v>
      </c>
    </row>
    <row r="225" spans="1:25" s="20" customFormat="1" x14ac:dyDescent="0.25">
      <c r="A225" s="5">
        <f t="shared" si="73"/>
        <v>44111</v>
      </c>
      <c r="B225" s="20">
        <f t="shared" si="74"/>
        <v>213</v>
      </c>
      <c r="G225" s="20">
        <f t="shared" si="66"/>
        <v>7.4839984652798315E-3</v>
      </c>
      <c r="H225" s="20" t="str">
        <f>IF(Datos!C217="","",Datos!C217)</f>
        <v/>
      </c>
      <c r="I225" s="7">
        <f t="shared" si="67"/>
        <v>2666.4217384491203</v>
      </c>
      <c r="J225" s="20" t="str">
        <f t="shared" si="58"/>
        <v/>
      </c>
      <c r="K225" s="16" t="str">
        <f t="shared" si="63"/>
        <v/>
      </c>
      <c r="L225" s="7">
        <f t="shared" si="68"/>
        <v>4114934.7015425921</v>
      </c>
      <c r="M225" s="7">
        <f t="shared" si="69"/>
        <v>10606.736142081116</v>
      </c>
      <c r="N225" s="20" t="str">
        <f>IF(Datos!D217="","",Datos!D217)</f>
        <v/>
      </c>
      <c r="O225" s="7">
        <f t="shared" si="70"/>
        <v>1848.1380355273564</v>
      </c>
      <c r="P225" s="20" t="str">
        <f t="shared" si="59"/>
        <v/>
      </c>
      <c r="Q225" s="16" t="str">
        <f t="shared" si="61"/>
        <v/>
      </c>
      <c r="R225" s="20" t="str">
        <f>IF(Datos!E217="","",Datos!E217)</f>
        <v/>
      </c>
      <c r="S225" s="7">
        <f t="shared" si="71"/>
        <v>5048.2725309975685</v>
      </c>
      <c r="T225" s="10" t="str">
        <f t="shared" si="60"/>
        <v/>
      </c>
      <c r="U225" s="16" t="str">
        <f t="shared" si="62"/>
        <v/>
      </c>
      <c r="V225" s="7">
        <f t="shared" si="75"/>
        <v>1.0315362937502296E-5</v>
      </c>
      <c r="W225" s="7">
        <f t="shared" si="72"/>
        <v>3.7654377377217757E-8</v>
      </c>
      <c r="X225" s="7">
        <f t="shared" si="64"/>
        <v>1.0353017314879513E-5</v>
      </c>
      <c r="Y225" s="7">
        <f t="shared" si="65"/>
        <v>4135104.2700000005</v>
      </c>
    </row>
    <row r="226" spans="1:25" s="20" customFormat="1" x14ac:dyDescent="0.25">
      <c r="A226" s="5">
        <f t="shared" si="73"/>
        <v>44112</v>
      </c>
      <c r="B226" s="20">
        <f t="shared" si="74"/>
        <v>214</v>
      </c>
      <c r="G226" s="20">
        <f t="shared" si="66"/>
        <v>7.2774141632022688E-3</v>
      </c>
      <c r="H226" s="20" t="str">
        <f>IF(Datos!C218="","",Datos!C218)</f>
        <v/>
      </c>
      <c r="I226" s="7">
        <f t="shared" si="67"/>
        <v>2646.1541803169212</v>
      </c>
      <c r="J226" s="20" t="str">
        <f t="shared" si="58"/>
        <v/>
      </c>
      <c r="K226" s="16" t="str">
        <f t="shared" si="63"/>
        <v/>
      </c>
      <c r="L226" s="7">
        <f t="shared" si="68"/>
        <v>4115227.4842300015</v>
      </c>
      <c r="M226" s="7">
        <f t="shared" si="69"/>
        <v>10313.953454661396</v>
      </c>
      <c r="N226" s="20" t="str">
        <f>IF(Datos!D218="","",Datos!D218)</f>
        <v/>
      </c>
      <c r="O226" s="7">
        <f t="shared" si="70"/>
        <v>1853.5694476055714</v>
      </c>
      <c r="P226" s="20" t="str">
        <f t="shared" si="59"/>
        <v/>
      </c>
      <c r="Q226" s="16" t="str">
        <f t="shared" si="61"/>
        <v/>
      </c>
      <c r="R226" s="20" t="str">
        <f>IF(Datos!E218="","",Datos!E218)</f>
        <v/>
      </c>
      <c r="S226" s="7">
        <f t="shared" si="71"/>
        <v>5063.1086784453737</v>
      </c>
      <c r="T226" s="10" t="str">
        <f t="shared" si="60"/>
        <v/>
      </c>
      <c r="U226" s="16" t="str">
        <f t="shared" si="62"/>
        <v/>
      </c>
      <c r="V226" s="7">
        <f t="shared" si="75"/>
        <v>8.9377559187333101E-6</v>
      </c>
      <c r="W226" s="7">
        <f t="shared" si="72"/>
        <v>3.1730403340038716E-8</v>
      </c>
      <c r="X226" s="7">
        <f t="shared" si="64"/>
        <v>8.9694863220733492E-6</v>
      </c>
      <c r="Y226" s="7">
        <f t="shared" si="65"/>
        <v>4135104.27</v>
      </c>
    </row>
    <row r="227" spans="1:25" s="20" customFormat="1" x14ac:dyDescent="0.25">
      <c r="A227" s="5">
        <f t="shared" si="73"/>
        <v>44113</v>
      </c>
      <c r="B227" s="20">
        <f t="shared" si="74"/>
        <v>215</v>
      </c>
      <c r="G227" s="20">
        <f t="shared" si="66"/>
        <v>7.076532304018418E-3</v>
      </c>
      <c r="H227" s="20" t="str">
        <f>IF(Datos!C219="","",Datos!C219)</f>
        <v/>
      </c>
      <c r="I227" s="7">
        <f t="shared" si="67"/>
        <v>2626.0406763760116</v>
      </c>
      <c r="J227" s="20" t="str">
        <f t="shared" si="58"/>
        <v/>
      </c>
      <c r="K227" s="16" t="str">
        <f t="shared" si="63"/>
        <v/>
      </c>
      <c r="L227" s="7">
        <f t="shared" si="68"/>
        <v>4115512.1851002616</v>
      </c>
      <c r="M227" s="7">
        <f t="shared" si="69"/>
        <v>10029.252584392458</v>
      </c>
      <c r="N227" s="20" t="str">
        <f>IF(Datos!D219="","",Datos!D219)</f>
        <v/>
      </c>
      <c r="O227" s="7">
        <f t="shared" si="70"/>
        <v>1858.9595753443859</v>
      </c>
      <c r="P227" s="20" t="str">
        <f t="shared" si="59"/>
        <v/>
      </c>
      <c r="Q227" s="16" t="str">
        <f t="shared" si="61"/>
        <v/>
      </c>
      <c r="R227" s="20" t="str">
        <f>IF(Datos!E219="","",Datos!E219)</f>
        <v/>
      </c>
      <c r="S227" s="7">
        <f t="shared" si="71"/>
        <v>5077.8320558551468</v>
      </c>
      <c r="T227" s="10" t="str">
        <f t="shared" si="60"/>
        <v/>
      </c>
      <c r="U227" s="16" t="str">
        <f t="shared" si="62"/>
        <v/>
      </c>
      <c r="V227" s="7">
        <f t="shared" si="75"/>
        <v>7.7437415132272126E-6</v>
      </c>
      <c r="W227" s="7">
        <f t="shared" si="72"/>
        <v>2.6736966086819367E-8</v>
      </c>
      <c r="X227" s="7">
        <f t="shared" si="64"/>
        <v>7.7704784793140315E-6</v>
      </c>
      <c r="Y227" s="7">
        <f t="shared" si="65"/>
        <v>4135104.27</v>
      </c>
    </row>
    <row r="228" spans="1:25" s="20" customFormat="1" x14ac:dyDescent="0.25">
      <c r="A228" s="5">
        <f t="shared" si="73"/>
        <v>44114</v>
      </c>
      <c r="B228" s="20">
        <f t="shared" si="74"/>
        <v>216</v>
      </c>
      <c r="G228" s="20">
        <f t="shared" si="66"/>
        <v>6.8811954805360126E-3</v>
      </c>
      <c r="H228" s="20" t="str">
        <f>IF(Datos!C220="","",Datos!C220)</f>
        <v/>
      </c>
      <c r="I228" s="7">
        <f t="shared" si="67"/>
        <v>2606.0800556802133</v>
      </c>
      <c r="J228" s="20" t="str">
        <f t="shared" si="58"/>
        <v/>
      </c>
      <c r="K228" s="16" t="str">
        <f t="shared" si="63"/>
        <v/>
      </c>
      <c r="L228" s="7">
        <f t="shared" si="68"/>
        <v>4115789.0272395429</v>
      </c>
      <c r="M228" s="7">
        <f t="shared" si="69"/>
        <v>9752.4104451038183</v>
      </c>
      <c r="N228" s="20" t="str">
        <f>IF(Datos!D220="","",Datos!D220)</f>
        <v/>
      </c>
      <c r="O228" s="7">
        <f t="shared" si="70"/>
        <v>1864.3087325470453</v>
      </c>
      <c r="P228" s="20" t="str">
        <f t="shared" si="59"/>
        <v/>
      </c>
      <c r="Q228" s="16" t="str">
        <f t="shared" si="61"/>
        <v/>
      </c>
      <c r="R228" s="20" t="str">
        <f>IF(Datos!E220="","",Datos!E220)</f>
        <v/>
      </c>
      <c r="S228" s="7">
        <f t="shared" si="71"/>
        <v>5092.4435203946277</v>
      </c>
      <c r="T228" s="10" t="str">
        <f t="shared" si="60"/>
        <v/>
      </c>
      <c r="U228" s="16" t="str">
        <f t="shared" si="62"/>
        <v/>
      </c>
      <c r="V228" s="7">
        <f t="shared" si="75"/>
        <v>6.7089132151484955E-6</v>
      </c>
      <c r="W228" s="7">
        <f t="shared" si="72"/>
        <v>2.252815936144441E-8</v>
      </c>
      <c r="X228" s="7">
        <f t="shared" si="64"/>
        <v>6.7314413745099401E-6</v>
      </c>
      <c r="Y228" s="7">
        <f t="shared" si="65"/>
        <v>4135104.27</v>
      </c>
    </row>
    <row r="229" spans="1:25" s="20" customFormat="1" x14ac:dyDescent="0.25">
      <c r="A229" s="5">
        <f t="shared" si="73"/>
        <v>44115</v>
      </c>
      <c r="B229" s="20">
        <f t="shared" si="74"/>
        <v>217</v>
      </c>
      <c r="G229" s="20">
        <f t="shared" si="66"/>
        <v>6.691250630546969E-3</v>
      </c>
      <c r="H229" s="20" t="str">
        <f>IF(Datos!C221="","",Datos!C221)</f>
        <v/>
      </c>
      <c r="I229" s="7">
        <f t="shared" si="67"/>
        <v>2586.2711561804495</v>
      </c>
      <c r="J229" s="20" t="str">
        <f t="shared" si="58"/>
        <v/>
      </c>
      <c r="K229" s="16" t="str">
        <f t="shared" si="63"/>
        <v/>
      </c>
      <c r="L229" s="7">
        <f t="shared" si="68"/>
        <v>4116058.2275760639</v>
      </c>
      <c r="M229" s="7">
        <f t="shared" si="69"/>
        <v>9483.2101085767026</v>
      </c>
      <c r="N229" s="20" t="str">
        <f>IF(Datos!D221="","",Datos!D221)</f>
        <v/>
      </c>
      <c r="O229" s="7">
        <f t="shared" si="70"/>
        <v>1869.6172306316168</v>
      </c>
      <c r="P229" s="20" t="str">
        <f t="shared" si="59"/>
        <v/>
      </c>
      <c r="Q229" s="16" t="str">
        <f t="shared" si="61"/>
        <v/>
      </c>
      <c r="R229" s="20" t="str">
        <f>IF(Datos!E221="","",Datos!E221)</f>
        <v/>
      </c>
      <c r="S229" s="7">
        <f t="shared" si="71"/>
        <v>5106.9439227163348</v>
      </c>
      <c r="T229" s="10" t="str">
        <f t="shared" si="60"/>
        <v/>
      </c>
      <c r="U229" s="16" t="str">
        <f t="shared" si="62"/>
        <v/>
      </c>
      <c r="V229" s="7">
        <f t="shared" si="75"/>
        <v>5.8120995197514727E-6</v>
      </c>
      <c r="W229" s="7">
        <f t="shared" si="72"/>
        <v>1.8980907376892739E-8</v>
      </c>
      <c r="X229" s="7">
        <f t="shared" si="64"/>
        <v>5.8310804271283655E-6</v>
      </c>
      <c r="Y229" s="7">
        <f t="shared" si="65"/>
        <v>4135104.27</v>
      </c>
    </row>
    <row r="230" spans="1:25" s="20" customFormat="1" x14ac:dyDescent="0.25">
      <c r="A230" s="5">
        <f t="shared" si="73"/>
        <v>44116</v>
      </c>
      <c r="B230" s="20">
        <f t="shared" si="74"/>
        <v>218</v>
      </c>
      <c r="G230" s="20">
        <f t="shared" si="66"/>
        <v>6.5065489168907647E-3</v>
      </c>
      <c r="H230" s="20" t="str">
        <f>IF(Datos!C222="","",Datos!C222)</f>
        <v/>
      </c>
      <c r="I230" s="7">
        <f t="shared" si="67"/>
        <v>2566.6128246575572</v>
      </c>
      <c r="J230" s="20" t="str">
        <f t="shared" si="58"/>
        <v/>
      </c>
      <c r="K230" s="16" t="str">
        <f t="shared" si="63"/>
        <v/>
      </c>
      <c r="L230" s="7">
        <f t="shared" si="68"/>
        <v>4116319.9970500721</v>
      </c>
      <c r="M230" s="7">
        <f t="shared" si="69"/>
        <v>9221.4406345632233</v>
      </c>
      <c r="N230" s="20" t="str">
        <f>IF(Datos!D222="","",Datos!D222)</f>
        <v/>
      </c>
      <c r="O230" s="7">
        <f t="shared" si="70"/>
        <v>1874.8853786491125</v>
      </c>
      <c r="P230" s="20" t="str">
        <f t="shared" si="59"/>
        <v/>
      </c>
      <c r="Q230" s="16" t="str">
        <f t="shared" si="61"/>
        <v/>
      </c>
      <c r="R230" s="20" t="str">
        <f>IF(Datos!E222="","",Datos!E222)</f>
        <v/>
      </c>
      <c r="S230" s="7">
        <f t="shared" si="71"/>
        <v>5121.3341070070674</v>
      </c>
      <c r="T230" s="10" t="str">
        <f t="shared" si="60"/>
        <v/>
      </c>
      <c r="U230" s="16" t="str">
        <f t="shared" si="62"/>
        <v/>
      </c>
      <c r="V230" s="7">
        <f t="shared" si="75"/>
        <v>5.0349366380404331E-6</v>
      </c>
      <c r="W230" s="7">
        <f t="shared" si="72"/>
        <v>1.5991400984134153E-8</v>
      </c>
      <c r="X230" s="7">
        <f t="shared" si="64"/>
        <v>5.0509280390245673E-6</v>
      </c>
      <c r="Y230" s="7">
        <f t="shared" si="65"/>
        <v>4135104.27</v>
      </c>
    </row>
    <row r="231" spans="1:25" s="20" customFormat="1" x14ac:dyDescent="0.25">
      <c r="A231" s="5">
        <f t="shared" si="73"/>
        <v>44117</v>
      </c>
      <c r="B231" s="20">
        <f t="shared" si="74"/>
        <v>219</v>
      </c>
      <c r="G231" s="20">
        <f t="shared" si="66"/>
        <v>6.3269456108284699E-3</v>
      </c>
      <c r="H231" s="20" t="str">
        <f>IF(Datos!C223="","",Datos!C223)</f>
        <v/>
      </c>
      <c r="I231" s="7">
        <f t="shared" si="67"/>
        <v>2547.1039166555483</v>
      </c>
      <c r="J231" s="20" t="str">
        <f t="shared" si="58"/>
        <v/>
      </c>
      <c r="K231" s="16" t="str">
        <f t="shared" si="63"/>
        <v/>
      </c>
      <c r="L231" s="7">
        <f t="shared" si="68"/>
        <v>4116574.5407791333</v>
      </c>
      <c r="M231" s="7">
        <f t="shared" si="69"/>
        <v>8966.8969054976187</v>
      </c>
      <c r="N231" s="20" t="str">
        <f>IF(Datos!D223="","",Datos!D223)</f>
        <v/>
      </c>
      <c r="O231" s="7">
        <f t="shared" si="70"/>
        <v>1880.1134833014751</v>
      </c>
      <c r="P231" s="20" t="str">
        <f t="shared" si="59"/>
        <v/>
      </c>
      <c r="Q231" s="16" t="str">
        <f t="shared" si="61"/>
        <v/>
      </c>
      <c r="R231" s="20" t="str">
        <f>IF(Datos!E223="","",Datos!E223)</f>
        <v/>
      </c>
      <c r="S231" s="7">
        <f t="shared" si="71"/>
        <v>5135.6149110370388</v>
      </c>
      <c r="T231" s="10" t="str">
        <f t="shared" si="60"/>
        <v/>
      </c>
      <c r="U231" s="16" t="str">
        <f t="shared" si="62"/>
        <v/>
      </c>
      <c r="V231" s="7">
        <f t="shared" si="75"/>
        <v>4.3614974120042089E-6</v>
      </c>
      <c r="W231" s="7">
        <f t="shared" si="72"/>
        <v>1.3472088617357055E-8</v>
      </c>
      <c r="X231" s="7">
        <f t="shared" si="64"/>
        <v>4.3749695006215658E-6</v>
      </c>
      <c r="Y231" s="7">
        <f t="shared" si="65"/>
        <v>4135104.27</v>
      </c>
    </row>
    <row r="232" spans="1:25" s="20" customFormat="1" x14ac:dyDescent="0.25">
      <c r="A232" s="5">
        <f t="shared" si="73"/>
        <v>44118</v>
      </c>
      <c r="B232" s="20">
        <f t="shared" si="74"/>
        <v>220</v>
      </c>
      <c r="G232" s="20">
        <f t="shared" si="66"/>
        <v>6.1522999786360784E-3</v>
      </c>
      <c r="H232" s="20" t="str">
        <f>IF(Datos!C224="","",Datos!C224)</f>
        <v/>
      </c>
      <c r="I232" s="7">
        <f t="shared" si="67"/>
        <v>2527.7432964153304</v>
      </c>
      <c r="J232" s="20" t="str">
        <f t="shared" si="58"/>
        <v/>
      </c>
      <c r="K232" s="16" t="str">
        <f t="shared" si="63"/>
        <v/>
      </c>
      <c r="L232" s="7">
        <f t="shared" si="68"/>
        <v>4116822.0582188573</v>
      </c>
      <c r="M232" s="7">
        <f t="shared" si="69"/>
        <v>8719.3794657700382</v>
      </c>
      <c r="N232" s="20" t="str">
        <f>IF(Datos!D224="","",Datos!D224)</f>
        <v/>
      </c>
      <c r="O232" s="7">
        <f t="shared" si="70"/>
        <v>1885.3018489594292</v>
      </c>
      <c r="P232" s="20" t="str">
        <f t="shared" si="59"/>
        <v/>
      </c>
      <c r="Q232" s="16" t="str">
        <f t="shared" si="61"/>
        <v/>
      </c>
      <c r="R232" s="20" t="str">
        <f>IF(Datos!E224="","",Datos!E224)</f>
        <v/>
      </c>
      <c r="S232" s="7">
        <f t="shared" si="71"/>
        <v>5149.7871662086318</v>
      </c>
      <c r="T232" s="10" t="str">
        <f t="shared" si="60"/>
        <v/>
      </c>
      <c r="U232" s="16" t="str">
        <f t="shared" si="62"/>
        <v/>
      </c>
      <c r="V232" s="7">
        <f t="shared" si="75"/>
        <v>3.7779690754428346E-6</v>
      </c>
      <c r="W232" s="7">
        <f t="shared" si="72"/>
        <v>1.1349135930824197E-8</v>
      </c>
      <c r="X232" s="7">
        <f t="shared" si="64"/>
        <v>3.7893182113736588E-6</v>
      </c>
      <c r="Y232" s="7">
        <f t="shared" si="65"/>
        <v>4135104.27</v>
      </c>
    </row>
    <row r="233" spans="1:25" s="20" customFormat="1" x14ac:dyDescent="0.25">
      <c r="A233" s="5">
        <f t="shared" si="73"/>
        <v>44119</v>
      </c>
      <c r="B233" s="20">
        <f t="shared" si="74"/>
        <v>221</v>
      </c>
      <c r="G233" s="20">
        <f t="shared" si="66"/>
        <v>5.9824751713282364E-3</v>
      </c>
      <c r="H233" s="20" t="str">
        <f>IF(Datos!C225="","",Datos!C225)</f>
        <v/>
      </c>
      <c r="I233" s="7">
        <f t="shared" si="67"/>
        <v>2508.529836808887</v>
      </c>
      <c r="J233" s="20" t="str">
        <f t="shared" si="58"/>
        <v/>
      </c>
      <c r="K233" s="16" t="str">
        <f t="shared" si="63"/>
        <v/>
      </c>
      <c r="L233" s="7">
        <f t="shared" si="68"/>
        <v>4117062.7433191873</v>
      </c>
      <c r="M233" s="7">
        <f t="shared" si="69"/>
        <v>8478.6943654369297</v>
      </c>
      <c r="N233" s="20" t="str">
        <f>IF(Datos!D225="","",Datos!D225)</f>
        <v/>
      </c>
      <c r="O233" s="7">
        <f t="shared" si="70"/>
        <v>1890.4507776801959</v>
      </c>
      <c r="P233" s="20" t="str">
        <f t="shared" si="59"/>
        <v/>
      </c>
      <c r="Q233" s="16" t="str">
        <f t="shared" si="61"/>
        <v/>
      </c>
      <c r="R233" s="20" t="str">
        <f>IF(Datos!E225="","",Datos!E225)</f>
        <v/>
      </c>
      <c r="S233" s="7">
        <f t="shared" si="71"/>
        <v>5163.8516976047913</v>
      </c>
      <c r="T233" s="10" t="str">
        <f t="shared" si="60"/>
        <v/>
      </c>
      <c r="U233" s="16" t="str">
        <f t="shared" si="62"/>
        <v/>
      </c>
      <c r="V233" s="7">
        <f t="shared" si="75"/>
        <v>3.2723734621472218E-6</v>
      </c>
      <c r="W233" s="7">
        <f t="shared" si="72"/>
        <v>9.5602813507347238E-9</v>
      </c>
      <c r="X233" s="7">
        <f t="shared" si="64"/>
        <v>3.2819337434979567E-6</v>
      </c>
      <c r="Y233" s="7">
        <f t="shared" si="65"/>
        <v>4135104.27</v>
      </c>
    </row>
    <row r="234" spans="1:25" s="20" customFormat="1" x14ac:dyDescent="0.25">
      <c r="A234" s="5">
        <f t="shared" si="73"/>
        <v>44120</v>
      </c>
      <c r="B234" s="20">
        <f t="shared" si="74"/>
        <v>222</v>
      </c>
      <c r="G234" s="20">
        <f t="shared" si="66"/>
        <v>5.8173381174259969E-3</v>
      </c>
      <c r="H234" s="20" t="str">
        <f>IF(Datos!C226="","",Datos!C226)</f>
        <v/>
      </c>
      <c r="I234" s="7">
        <f t="shared" si="67"/>
        <v>2489.4624192739202</v>
      </c>
      <c r="J234" s="20" t="str">
        <f t="shared" si="58"/>
        <v/>
      </c>
      <c r="K234" s="16" t="str">
        <f t="shared" si="63"/>
        <v/>
      </c>
      <c r="L234" s="7">
        <f t="shared" si="68"/>
        <v>4117296.7846763763</v>
      </c>
      <c r="M234" s="7">
        <f t="shared" si="69"/>
        <v>8244.6530082455538</v>
      </c>
      <c r="N234" s="20" t="str">
        <f>IF(Datos!D226="","",Datos!D226)</f>
        <v/>
      </c>
      <c r="O234" s="7">
        <f t="shared" si="70"/>
        <v>1895.560569225074</v>
      </c>
      <c r="P234" s="20" t="str">
        <f t="shared" si="59"/>
        <v/>
      </c>
      <c r="Q234" s="16" t="str">
        <f t="shared" si="61"/>
        <v/>
      </c>
      <c r="R234" s="20" t="str">
        <f>IF(Datos!E226="","",Datos!E226)</f>
        <v/>
      </c>
      <c r="S234" s="7">
        <f t="shared" si="71"/>
        <v>5177.8093240370463</v>
      </c>
      <c r="T234" s="10" t="str">
        <f t="shared" si="60"/>
        <v/>
      </c>
      <c r="U234" s="16" t="str">
        <f t="shared" si="62"/>
        <v/>
      </c>
      <c r="V234" s="7">
        <f t="shared" si="75"/>
        <v>2.8343240963905519E-6</v>
      </c>
      <c r="W234" s="7">
        <f t="shared" si="72"/>
        <v>8.0530260251369512E-9</v>
      </c>
      <c r="X234" s="7">
        <f t="shared" si="64"/>
        <v>2.8423771224156889E-6</v>
      </c>
      <c r="Y234" s="7">
        <f t="shared" si="65"/>
        <v>4135104.27</v>
      </c>
    </row>
    <row r="235" spans="1:25" s="20" customFormat="1" x14ac:dyDescent="0.25">
      <c r="A235" s="5">
        <f t="shared" si="73"/>
        <v>44121</v>
      </c>
      <c r="B235" s="20">
        <f t="shared" si="74"/>
        <v>223</v>
      </c>
      <c r="G235" s="20">
        <f t="shared" si="66"/>
        <v>5.6567594186845462E-3</v>
      </c>
      <c r="H235" s="20" t="str">
        <f>IF(Datos!C227="","",Datos!C227)</f>
        <v/>
      </c>
      <c r="I235" s="7">
        <f t="shared" si="67"/>
        <v>2470.539933748958</v>
      </c>
      <c r="J235" s="20" t="str">
        <f t="shared" ref="J235:J298" si="76">IF(H235="","",H235-I235)</f>
        <v/>
      </c>
      <c r="K235" s="16" t="str">
        <f t="shared" si="63"/>
        <v/>
      </c>
      <c r="L235" s="7">
        <f t="shared" si="68"/>
        <v>4117524.3656807663</v>
      </c>
      <c r="M235" s="7">
        <f t="shared" si="69"/>
        <v>8017.0720038535601</v>
      </c>
      <c r="N235" s="20" t="str">
        <f>IF(Datos!D227="","",Datos!D227)</f>
        <v/>
      </c>
      <c r="O235" s="7">
        <f t="shared" si="70"/>
        <v>1900.6315210768885</v>
      </c>
      <c r="P235" s="20" t="str">
        <f t="shared" ref="P235:P298" si="77">IF(N235="","",N235-O235)</f>
        <v/>
      </c>
      <c r="Q235" s="16" t="str">
        <f t="shared" si="61"/>
        <v/>
      </c>
      <c r="R235" s="20" t="str">
        <f>IF(Datos!E227="","",Datos!E227)</f>
        <v/>
      </c>
      <c r="S235" s="7">
        <f t="shared" si="71"/>
        <v>5191.6608580931706</v>
      </c>
      <c r="T235" s="10" t="str">
        <f t="shared" ref="T235:T298" si="78">IF(R235="","",R235-S235)</f>
        <v/>
      </c>
      <c r="U235" s="16" t="str">
        <f t="shared" si="62"/>
        <v/>
      </c>
      <c r="V235" s="7">
        <f t="shared" si="75"/>
        <v>2.454815326153917E-6</v>
      </c>
      <c r="W235" s="7">
        <f t="shared" si="72"/>
        <v>6.7831061798856147E-9</v>
      </c>
      <c r="X235" s="7">
        <f t="shared" si="64"/>
        <v>2.4615984323338027E-6</v>
      </c>
      <c r="Y235" s="7">
        <f t="shared" si="65"/>
        <v>4135104.2700000005</v>
      </c>
    </row>
    <row r="236" spans="1:25" s="20" customFormat="1" x14ac:dyDescent="0.25">
      <c r="A236" s="5">
        <f t="shared" si="73"/>
        <v>44122</v>
      </c>
      <c r="B236" s="20">
        <f t="shared" si="74"/>
        <v>224</v>
      </c>
      <c r="G236" s="20">
        <f t="shared" si="66"/>
        <v>5.5006132486992059E-3</v>
      </c>
      <c r="H236" s="20" t="str">
        <f>IF(Datos!C228="","",Datos!C228)</f>
        <v/>
      </c>
      <c r="I236" s="7">
        <f t="shared" si="67"/>
        <v>2451.7612786089248</v>
      </c>
      <c r="J236" s="20" t="str">
        <f t="shared" si="76"/>
        <v/>
      </c>
      <c r="K236" s="16" t="str">
        <f t="shared" si="63"/>
        <v/>
      </c>
      <c r="L236" s="7">
        <f t="shared" si="68"/>
        <v>4117745.6646604901</v>
      </c>
      <c r="M236" s="7">
        <f t="shared" si="69"/>
        <v>7795.7730241278114</v>
      </c>
      <c r="N236" s="20" t="str">
        <f>IF(Datos!D228="","",Datos!D228)</f>
        <v/>
      </c>
      <c r="O236" s="7">
        <f t="shared" si="70"/>
        <v>1905.6639284573059</v>
      </c>
      <c r="P236" s="20" t="str">
        <f t="shared" si="77"/>
        <v/>
      </c>
      <c r="Q236" s="16" t="str">
        <f t="shared" si="61"/>
        <v/>
      </c>
      <c r="R236" s="20" t="str">
        <f>IF(Datos!E228="","",Datos!E228)</f>
        <v/>
      </c>
      <c r="S236" s="7">
        <f t="shared" si="71"/>
        <v>5205.4071061844834</v>
      </c>
      <c r="T236" s="10" t="str">
        <f t="shared" si="78"/>
        <v/>
      </c>
      <c r="U236" s="16" t="str">
        <f t="shared" si="62"/>
        <v/>
      </c>
      <c r="V236" s="7">
        <f t="shared" si="75"/>
        <v>2.126039291048734E-6</v>
      </c>
      <c r="W236" s="7">
        <f t="shared" si="72"/>
        <v>5.7132039448145628E-9</v>
      </c>
      <c r="X236" s="7">
        <f t="shared" si="64"/>
        <v>2.1317524949935484E-6</v>
      </c>
      <c r="Y236" s="7">
        <f t="shared" si="65"/>
        <v>4135104.2700000005</v>
      </c>
    </row>
    <row r="237" spans="1:25" s="20" customFormat="1" x14ac:dyDescent="0.25">
      <c r="A237" s="5">
        <f t="shared" si="73"/>
        <v>44123</v>
      </c>
      <c r="B237" s="20">
        <f t="shared" si="74"/>
        <v>225</v>
      </c>
      <c r="G237" s="20">
        <f t="shared" si="66"/>
        <v>5.3487772543102585E-3</v>
      </c>
      <c r="H237" s="20" t="str">
        <f>IF(Datos!C229="","",Datos!C229)</f>
        <v/>
      </c>
      <c r="I237" s="7">
        <f t="shared" si="67"/>
        <v>2433.1253606011787</v>
      </c>
      <c r="J237" s="20" t="str">
        <f t="shared" si="76"/>
        <v/>
      </c>
      <c r="K237" s="16" t="str">
        <f t="shared" si="63"/>
        <v/>
      </c>
      <c r="L237" s="7">
        <f t="shared" si="68"/>
        <v>4117960.8550212067</v>
      </c>
      <c r="M237" s="7">
        <f t="shared" si="69"/>
        <v>7580.5826634098557</v>
      </c>
      <c r="N237" s="20" t="str">
        <f>IF(Datos!D229="","",Datos!D229)</f>
        <v/>
      </c>
      <c r="O237" s="7">
        <f t="shared" si="70"/>
        <v>1910.6580843440195</v>
      </c>
      <c r="P237" s="20" t="str">
        <f t="shared" si="77"/>
        <v/>
      </c>
      <c r="Q237" s="16" t="str">
        <f t="shared" si="61"/>
        <v/>
      </c>
      <c r="R237" s="20" t="str">
        <f>IF(Datos!E229="","",Datos!E229)</f>
        <v/>
      </c>
      <c r="S237" s="7">
        <f t="shared" si="71"/>
        <v>5219.0488685927885</v>
      </c>
      <c r="T237" s="10" t="str">
        <f t="shared" si="78"/>
        <v/>
      </c>
      <c r="U237" s="16" t="str">
        <f t="shared" si="62"/>
        <v/>
      </c>
      <c r="V237" s="7">
        <f t="shared" si="75"/>
        <v>1.8412270665732515E-6</v>
      </c>
      <c r="W237" s="7">
        <f t="shared" si="72"/>
        <v>4.8118595271092723E-9</v>
      </c>
      <c r="X237" s="7">
        <f t="shared" si="64"/>
        <v>1.8460389261003609E-6</v>
      </c>
      <c r="Y237" s="7">
        <f t="shared" si="65"/>
        <v>4135104.2700000005</v>
      </c>
    </row>
    <row r="238" spans="1:25" s="20" customFormat="1" x14ac:dyDescent="0.25">
      <c r="A238" s="5">
        <f t="shared" si="73"/>
        <v>44124</v>
      </c>
      <c r="B238" s="20">
        <f t="shared" si="74"/>
        <v>226</v>
      </c>
      <c r="G238" s="20">
        <f t="shared" si="66"/>
        <v>5.2011324597293577E-3</v>
      </c>
      <c r="H238" s="20" t="str">
        <f>IF(Datos!C230="","",Datos!C230)</f>
        <v/>
      </c>
      <c r="I238" s="7">
        <f t="shared" si="67"/>
        <v>2414.631094782013</v>
      </c>
      <c r="J238" s="20" t="str">
        <f t="shared" si="76"/>
        <v/>
      </c>
      <c r="K238" s="16" t="str">
        <f t="shared" si="63"/>
        <v/>
      </c>
      <c r="L238" s="7">
        <f t="shared" si="68"/>
        <v>4118170.1053819768</v>
      </c>
      <c r="M238" s="7">
        <f t="shared" si="69"/>
        <v>7371.3323026385624</v>
      </c>
      <c r="N238" s="20" t="str">
        <f>IF(Datos!D230="","",Datos!D230)</f>
        <v/>
      </c>
      <c r="O238" s="7">
        <f t="shared" si="70"/>
        <v>1915.6142794878031</v>
      </c>
      <c r="P238" s="20" t="str">
        <f t="shared" si="77"/>
        <v/>
      </c>
      <c r="Q238" s="16" t="str">
        <f t="shared" si="61"/>
        <v/>
      </c>
      <c r="R238" s="20" t="str">
        <f>IF(Datos!E230="","",Datos!E230)</f>
        <v/>
      </c>
      <c r="S238" s="7">
        <f t="shared" si="71"/>
        <v>5232.5869395169593</v>
      </c>
      <c r="T238" s="10" t="str">
        <f t="shared" si="78"/>
        <v/>
      </c>
      <c r="U238" s="16" t="str">
        <f t="shared" si="62"/>
        <v/>
      </c>
      <c r="V238" s="7">
        <f t="shared" si="75"/>
        <v>1.594510804676339E-6</v>
      </c>
      <c r="W238" s="7">
        <f t="shared" si="72"/>
        <v>4.0525533693227694E-9</v>
      </c>
      <c r="X238" s="7">
        <f t="shared" si="64"/>
        <v>1.5985633580456617E-6</v>
      </c>
      <c r="Y238" s="7">
        <f t="shared" si="65"/>
        <v>4135104.2700000005</v>
      </c>
    </row>
    <row r="239" spans="1:25" s="20" customFormat="1" x14ac:dyDescent="0.25">
      <c r="A239" s="5">
        <f t="shared" si="73"/>
        <v>44125</v>
      </c>
      <c r="B239" s="20">
        <f t="shared" si="74"/>
        <v>227</v>
      </c>
      <c r="G239" s="20">
        <f t="shared" si="66"/>
        <v>5.0575631733123586E-3</v>
      </c>
      <c r="H239" s="20" t="str">
        <f>IF(Datos!C231="","",Datos!C231)</f>
        <v/>
      </c>
      <c r="I239" s="7">
        <f t="shared" si="67"/>
        <v>2396.2774044536204</v>
      </c>
      <c r="J239" s="20" t="str">
        <f t="shared" si="76"/>
        <v/>
      </c>
      <c r="K239" s="16" t="str">
        <f t="shared" si="63"/>
        <v/>
      </c>
      <c r="L239" s="7">
        <f t="shared" si="68"/>
        <v>4118373.5797073906</v>
      </c>
      <c r="M239" s="7">
        <f t="shared" si="69"/>
        <v>7167.857977223437</v>
      </c>
      <c r="N239" s="20" t="str">
        <f>IF(Datos!D231="","",Datos!D231)</f>
        <v/>
      </c>
      <c r="O239" s="7">
        <f t="shared" si="70"/>
        <v>1920.5328024294367</v>
      </c>
      <c r="P239" s="20" t="str">
        <f t="shared" si="77"/>
        <v/>
      </c>
      <c r="Q239" s="16" t="str">
        <f t="shared" si="61"/>
        <v/>
      </c>
      <c r="R239" s="20" t="str">
        <f>IF(Datos!E231="","",Datos!E231)</f>
        <v/>
      </c>
      <c r="S239" s="7">
        <f t="shared" si="71"/>
        <v>5246.02210711917</v>
      </c>
      <c r="T239" s="10" t="str">
        <f t="shared" si="78"/>
        <v/>
      </c>
      <c r="U239" s="16" t="str">
        <f t="shared" si="62"/>
        <v/>
      </c>
      <c r="V239" s="7">
        <f t="shared" si="75"/>
        <v>1.3808041067849317E-6</v>
      </c>
      <c r="W239" s="7">
        <f t="shared" si="72"/>
        <v>3.4129317994082448E-9</v>
      </c>
      <c r="X239" s="7">
        <f t="shared" si="64"/>
        <v>1.3842170385843399E-6</v>
      </c>
      <c r="Y239" s="7">
        <f t="shared" si="65"/>
        <v>4135104.2700000005</v>
      </c>
    </row>
    <row r="240" spans="1:25" s="20" customFormat="1" x14ac:dyDescent="0.25">
      <c r="A240" s="5">
        <f t="shared" si="73"/>
        <v>44126</v>
      </c>
      <c r="B240" s="20">
        <f t="shared" si="74"/>
        <v>228</v>
      </c>
      <c r="G240" s="20">
        <f t="shared" si="66"/>
        <v>4.9179568969055596E-3</v>
      </c>
      <c r="H240" s="20" t="str">
        <f>IF(Datos!C232="","",Datos!C232)</f>
        <v/>
      </c>
      <c r="I240" s="7">
        <f t="shared" si="67"/>
        <v>2378.0632211015222</v>
      </c>
      <c r="J240" s="20" t="str">
        <f t="shared" si="76"/>
        <v/>
      </c>
      <c r="K240" s="16" t="str">
        <f t="shared" si="63"/>
        <v/>
      </c>
      <c r="L240" s="7">
        <f t="shared" si="68"/>
        <v>4118571.4374360479</v>
      </c>
      <c r="M240" s="7">
        <f t="shared" si="69"/>
        <v>6970.0002485650994</v>
      </c>
      <c r="N240" s="20" t="str">
        <f>IF(Datos!D232="","",Datos!D232)</f>
        <v/>
      </c>
      <c r="O240" s="7">
        <f t="shared" si="70"/>
        <v>1925.4139395165028</v>
      </c>
      <c r="P240" s="20" t="str">
        <f t="shared" si="77"/>
        <v/>
      </c>
      <c r="Q240" s="16" t="str">
        <f t="shared" ref="Q240:Q303" si="79">IF( OR(P240=0,N240=0,P240="",N240=""),"",ABS(P240/N240))</f>
        <v/>
      </c>
      <c r="R240" s="20" t="str">
        <f>IF(Datos!E232="","",Datos!E232)</f>
        <v/>
      </c>
      <c r="S240" s="7">
        <f t="shared" si="71"/>
        <v>5259.3551535707775</v>
      </c>
      <c r="T240" s="10" t="str">
        <f t="shared" si="78"/>
        <v/>
      </c>
      <c r="U240" s="16" t="str">
        <f t="shared" ref="U240:U303" si="80">IF( OR(T240=0,R240=0,T240="",R240=""),"",ABS(T240/R240))</f>
        <v/>
      </c>
      <c r="V240" s="7">
        <f t="shared" si="75"/>
        <v>1.1956982274966754E-6</v>
      </c>
      <c r="W240" s="7">
        <f t="shared" si="72"/>
        <v>2.8741537966131301E-9</v>
      </c>
      <c r="X240" s="7">
        <f t="shared" si="64"/>
        <v>1.1985723812932885E-6</v>
      </c>
      <c r="Y240" s="7">
        <f t="shared" si="65"/>
        <v>4135104.2700000005</v>
      </c>
    </row>
    <row r="241" spans="1:25" s="20" customFormat="1" x14ac:dyDescent="0.25">
      <c r="A241" s="5">
        <f t="shared" si="73"/>
        <v>44127</v>
      </c>
      <c r="B241" s="20">
        <f t="shared" si="74"/>
        <v>229</v>
      </c>
      <c r="G241" s="20">
        <f t="shared" si="66"/>
        <v>4.7822042376942948E-3</v>
      </c>
      <c r="H241" s="20" t="str">
        <f>IF(Datos!C233="","",Datos!C233)</f>
        <v/>
      </c>
      <c r="I241" s="7">
        <f t="shared" si="67"/>
        <v>2359.9874843324578</v>
      </c>
      <c r="J241" s="20" t="str">
        <f t="shared" si="76"/>
        <v/>
      </c>
      <c r="K241" s="16" t="str">
        <f t="shared" si="63"/>
        <v/>
      </c>
      <c r="L241" s="7">
        <f t="shared" si="68"/>
        <v>4118763.8336054902</v>
      </c>
      <c r="M241" s="7">
        <f t="shared" si="69"/>
        <v>6777.6040791222349</v>
      </c>
      <c r="N241" s="20" t="str">
        <f>IF(Datos!D233="","",Datos!D233)</f>
        <v/>
      </c>
      <c r="O241" s="7">
        <f t="shared" si="70"/>
        <v>1930.2579749200554</v>
      </c>
      <c r="P241" s="20" t="str">
        <f t="shared" si="77"/>
        <v/>
      </c>
      <c r="Q241" s="16" t="str">
        <f t="shared" si="79"/>
        <v/>
      </c>
      <c r="R241" s="20" t="str">
        <f>IF(Datos!E233="","",Datos!E233)</f>
        <v/>
      </c>
      <c r="S241" s="7">
        <f t="shared" si="71"/>
        <v>5272.586855097853</v>
      </c>
      <c r="T241" s="10" t="str">
        <f t="shared" si="78"/>
        <v/>
      </c>
      <c r="U241" s="16" t="str">
        <f t="shared" si="80"/>
        <v/>
      </c>
      <c r="V241" s="7">
        <f t="shared" si="75"/>
        <v>1.0353720220371765E-6</v>
      </c>
      <c r="W241" s="7">
        <f t="shared" si="72"/>
        <v>2.4203399761731997E-9</v>
      </c>
      <c r="X241" s="7">
        <f t="shared" si="64"/>
        <v>1.0377923620133497E-6</v>
      </c>
      <c r="Y241" s="7">
        <f t="shared" si="65"/>
        <v>4135104.2700000005</v>
      </c>
    </row>
    <row r="242" spans="1:25" s="20" customFormat="1" x14ac:dyDescent="0.25">
      <c r="A242" s="5">
        <f t="shared" si="73"/>
        <v>44128</v>
      </c>
      <c r="B242" s="20">
        <f t="shared" si="74"/>
        <v>230</v>
      </c>
      <c r="G242" s="20">
        <f t="shared" si="66"/>
        <v>4.6501988224848072E-3</v>
      </c>
      <c r="H242" s="20" t="str">
        <f>IF(Datos!C234="","",Datos!C234)</f>
        <v/>
      </c>
      <c r="I242" s="7">
        <f t="shared" si="67"/>
        <v>2342.049141812734</v>
      </c>
      <c r="J242" s="20" t="str">
        <f t="shared" si="76"/>
        <v/>
      </c>
      <c r="K242" s="16" t="str">
        <f t="shared" si="63"/>
        <v/>
      </c>
      <c r="L242" s="7">
        <f t="shared" si="68"/>
        <v>4118950.9189736848</v>
      </c>
      <c r="M242" s="7">
        <f t="shared" si="69"/>
        <v>6590.5187109271346</v>
      </c>
      <c r="N242" s="20" t="str">
        <f>IF(Datos!D234="","",Datos!D234)</f>
        <v/>
      </c>
      <c r="O242" s="7">
        <f t="shared" si="70"/>
        <v>1935.065190651163</v>
      </c>
      <c r="P242" s="20" t="str">
        <f t="shared" si="77"/>
        <v/>
      </c>
      <c r="Q242" s="16" t="str">
        <f t="shared" si="79"/>
        <v/>
      </c>
      <c r="R242" s="20" t="str">
        <f>IF(Datos!E234="","",Datos!E234)</f>
        <v/>
      </c>
      <c r="S242" s="7">
        <f t="shared" si="71"/>
        <v>5285.71798202637</v>
      </c>
      <c r="T242" s="10" t="str">
        <f t="shared" si="78"/>
        <v/>
      </c>
      <c r="U242" s="16" t="str">
        <f t="shared" si="80"/>
        <v/>
      </c>
      <c r="V242" s="7">
        <f t="shared" si="75"/>
        <v>8.9651382442797332E-7</v>
      </c>
      <c r="W242" s="7">
        <f t="shared" si="72"/>
        <v>2.0381078357463507E-9</v>
      </c>
      <c r="X242" s="7">
        <f t="shared" si="64"/>
        <v>8.9855193226371966E-7</v>
      </c>
      <c r="Y242" s="7">
        <f t="shared" si="65"/>
        <v>4135104.2700000005</v>
      </c>
    </row>
    <row r="243" spans="1:25" s="20" customFormat="1" x14ac:dyDescent="0.25">
      <c r="A243" s="5">
        <f t="shared" si="73"/>
        <v>44129</v>
      </c>
      <c r="B243" s="20">
        <f t="shared" si="74"/>
        <v>231</v>
      </c>
      <c r="G243" s="20">
        <f t="shared" si="66"/>
        <v>4.5218372143522468E-3</v>
      </c>
      <c r="H243" s="20" t="str">
        <f>IF(Datos!C235="","",Datos!C235)</f>
        <v/>
      </c>
      <c r="I243" s="7">
        <f t="shared" si="67"/>
        <v>2324.2471492070335</v>
      </c>
      <c r="J243" s="20" t="str">
        <f t="shared" si="76"/>
        <v/>
      </c>
      <c r="K243" s="16" t="str">
        <f t="shared" si="63"/>
        <v/>
      </c>
      <c r="L243" s="7">
        <f t="shared" si="68"/>
        <v>4119132.8401371567</v>
      </c>
      <c r="M243" s="7">
        <f t="shared" si="69"/>
        <v>6408.5975474546294</v>
      </c>
      <c r="N243" s="20" t="str">
        <f>IF(Datos!D235="","",Datos!D235)</f>
        <v/>
      </c>
      <c r="O243" s="7">
        <f t="shared" si="70"/>
        <v>1939.8358665773253</v>
      </c>
      <c r="P243" s="20" t="str">
        <f t="shared" si="77"/>
        <v/>
      </c>
      <c r="Q243" s="16" t="str">
        <f t="shared" si="79"/>
        <v/>
      </c>
      <c r="R243" s="20" t="str">
        <f>IF(Datos!E235="","",Datos!E235)</f>
        <v/>
      </c>
      <c r="S243" s="7">
        <f t="shared" si="71"/>
        <v>5298.749298827046</v>
      </c>
      <c r="T243" s="10" t="str">
        <f t="shared" si="78"/>
        <v/>
      </c>
      <c r="U243" s="16" t="str">
        <f t="shared" si="80"/>
        <v/>
      </c>
      <c r="V243" s="7">
        <f t="shared" si="75"/>
        <v>7.7625368142161731E-7</v>
      </c>
      <c r="W243" s="7">
        <f t="shared" si="72"/>
        <v>1.7161797906359136E-9</v>
      </c>
      <c r="X243" s="7">
        <f t="shared" si="64"/>
        <v>7.7796986121225327E-7</v>
      </c>
      <c r="Y243" s="7">
        <f t="shared" si="65"/>
        <v>4135104.2700000009</v>
      </c>
    </row>
    <row r="244" spans="1:25" s="20" customFormat="1" x14ac:dyDescent="0.25">
      <c r="A244" s="5">
        <f t="shared" si="73"/>
        <v>44130</v>
      </c>
      <c r="B244" s="20">
        <f t="shared" si="74"/>
        <v>232</v>
      </c>
      <c r="G244" s="20">
        <f t="shared" si="66"/>
        <v>4.3970188315894743E-3</v>
      </c>
      <c r="H244" s="20" t="str">
        <f>IF(Datos!C236="","",Datos!C236)</f>
        <v/>
      </c>
      <c r="I244" s="7">
        <f t="shared" si="67"/>
        <v>2306.5804701176785</v>
      </c>
      <c r="J244" s="20" t="str">
        <f t="shared" si="76"/>
        <v/>
      </c>
      <c r="K244" s="16" t="str">
        <f t="shared" si="63"/>
        <v/>
      </c>
      <c r="L244" s="7">
        <f t="shared" si="68"/>
        <v>4119309.7396458588</v>
      </c>
      <c r="M244" s="7">
        <f t="shared" si="69"/>
        <v>6231.6980387518461</v>
      </c>
      <c r="N244" s="20" t="str">
        <f>IF(Datos!D236="","",Datos!D236)</f>
        <v/>
      </c>
      <c r="O244" s="7">
        <f t="shared" si="70"/>
        <v>1944.5702804387658</v>
      </c>
      <c r="P244" s="20" t="str">
        <f t="shared" si="77"/>
        <v/>
      </c>
      <c r="Q244" s="16" t="str">
        <f t="shared" si="79"/>
        <v/>
      </c>
      <c r="R244" s="20" t="str">
        <f>IF(Datos!E236="","",Datos!E236)</f>
        <v/>
      </c>
      <c r="S244" s="7">
        <f t="shared" si="71"/>
        <v>5311.6815641598487</v>
      </c>
      <c r="T244" s="10" t="str">
        <f t="shared" si="78"/>
        <v/>
      </c>
      <c r="U244" s="16" t="str">
        <f t="shared" si="80"/>
        <v/>
      </c>
      <c r="V244" s="7">
        <f t="shared" si="75"/>
        <v>6.7210457426652173E-7</v>
      </c>
      <c r="W244" s="7">
        <f t="shared" si="72"/>
        <v>1.4450526234929647E-9</v>
      </c>
      <c r="X244" s="7">
        <f t="shared" si="64"/>
        <v>6.7354962689001469E-7</v>
      </c>
      <c r="Y244" s="7">
        <f t="shared" si="65"/>
        <v>4135104.2700000005</v>
      </c>
    </row>
    <row r="245" spans="1:25" s="20" customFormat="1" x14ac:dyDescent="0.25">
      <c r="A245" s="5">
        <f t="shared" si="73"/>
        <v>44131</v>
      </c>
      <c r="B245" s="20">
        <f t="shared" si="74"/>
        <v>233</v>
      </c>
      <c r="G245" s="20">
        <f t="shared" si="66"/>
        <v>4.275645868893143E-3</v>
      </c>
      <c r="H245" s="20" t="str">
        <f>IF(Datos!C237="","",Datos!C237)</f>
        <v/>
      </c>
      <c r="I245" s="7">
        <f t="shared" si="67"/>
        <v>2289.0480760243477</v>
      </c>
      <c r="J245" s="20" t="str">
        <f t="shared" si="76"/>
        <v/>
      </c>
      <c r="K245" s="16" t="str">
        <f t="shared" si="63"/>
        <v/>
      </c>
      <c r="L245" s="7">
        <f t="shared" si="68"/>
        <v>4119481.7561148712</v>
      </c>
      <c r="M245" s="7">
        <f t="shared" si="69"/>
        <v>6059.6815697387847</v>
      </c>
      <c r="N245" s="20" t="str">
        <f>IF(Datos!D237="","",Datos!D237)</f>
        <v/>
      </c>
      <c r="O245" s="7">
        <f t="shared" si="70"/>
        <v>1949.2687078646009</v>
      </c>
      <c r="P245" s="20" t="str">
        <f t="shared" si="77"/>
        <v/>
      </c>
      <c r="Q245" s="16" t="str">
        <f t="shared" si="79"/>
        <v/>
      </c>
      <c r="R245" s="20" t="str">
        <f>IF(Datos!E237="","",Datos!E237)</f>
        <v/>
      </c>
      <c r="S245" s="7">
        <f t="shared" si="71"/>
        <v>5324.51553091816</v>
      </c>
      <c r="T245" s="10" t="str">
        <f t="shared" si="78"/>
        <v/>
      </c>
      <c r="U245" s="16" t="str">
        <f t="shared" si="80"/>
        <v/>
      </c>
      <c r="V245" s="7">
        <f t="shared" si="75"/>
        <v>5.819114403033228E-7</v>
      </c>
      <c r="W245" s="7">
        <f t="shared" si="72"/>
        <v>1.2167187469477382E-9</v>
      </c>
      <c r="X245" s="7">
        <f t="shared" si="64"/>
        <v>5.8312815905027051E-7</v>
      </c>
      <c r="Y245" s="7">
        <f t="shared" si="65"/>
        <v>4135104.2700000005</v>
      </c>
    </row>
    <row r="246" spans="1:25" s="20" customFormat="1" x14ac:dyDescent="0.25">
      <c r="A246" s="5">
        <f t="shared" si="73"/>
        <v>44132</v>
      </c>
      <c r="B246" s="20">
        <f t="shared" si="74"/>
        <v>234</v>
      </c>
      <c r="G246" s="20">
        <f t="shared" si="66"/>
        <v>4.1576232207253408E-3</v>
      </c>
      <c r="H246" s="20" t="str">
        <f>IF(Datos!C238="","",Datos!C238)</f>
        <v/>
      </c>
      <c r="I246" s="7">
        <f t="shared" si="67"/>
        <v>2271.6489462242457</v>
      </c>
      <c r="J246" s="20" t="str">
        <f t="shared" si="76"/>
        <v/>
      </c>
      <c r="K246" s="16" t="str">
        <f t="shared" si="63"/>
        <v/>
      </c>
      <c r="L246" s="7">
        <f t="shared" si="68"/>
        <v>4119649.0243330174</v>
      </c>
      <c r="M246" s="7">
        <f t="shared" si="69"/>
        <v>5892.4133515921867</v>
      </c>
      <c r="N246" s="20" t="str">
        <f>IF(Datos!D238="","",Datos!D238)</f>
        <v/>
      </c>
      <c r="O246" s="7">
        <f t="shared" si="70"/>
        <v>1953.931422388885</v>
      </c>
      <c r="P246" s="20" t="str">
        <f t="shared" si="77"/>
        <v/>
      </c>
      <c r="Q246" s="16" t="str">
        <f t="shared" si="79"/>
        <v/>
      </c>
      <c r="R246" s="20" t="str">
        <f>IF(Datos!E238="","",Datos!E238)</f>
        <v/>
      </c>
      <c r="S246" s="7">
        <f t="shared" si="71"/>
        <v>5337.2519462726059</v>
      </c>
      <c r="T246" s="10" t="str">
        <f t="shared" si="78"/>
        <v/>
      </c>
      <c r="U246" s="16" t="str">
        <f t="shared" si="80"/>
        <v/>
      </c>
      <c r="V246" s="7">
        <f t="shared" si="75"/>
        <v>5.0380696278341029E-7</v>
      </c>
      <c r="W246" s="7">
        <f t="shared" si="72"/>
        <v>1.0244311749211677E-9</v>
      </c>
      <c r="X246" s="7">
        <f t="shared" si="64"/>
        <v>5.0483139395833146E-7</v>
      </c>
      <c r="Y246" s="7">
        <f t="shared" si="65"/>
        <v>4135104.2700000005</v>
      </c>
    </row>
    <row r="247" spans="1:25" s="20" customFormat="1" x14ac:dyDescent="0.25">
      <c r="A247" s="5">
        <f t="shared" si="73"/>
        <v>44133</v>
      </c>
      <c r="B247" s="20">
        <f t="shared" si="74"/>
        <v>235</v>
      </c>
      <c r="G247" s="20">
        <f t="shared" si="66"/>
        <v>4.0428584067906947E-3</v>
      </c>
      <c r="H247" s="20" t="str">
        <f>IF(Datos!C239="","",Datos!C239)</f>
        <v/>
      </c>
      <c r="I247" s="7">
        <f t="shared" si="67"/>
        <v>2254.3820677727203</v>
      </c>
      <c r="J247" s="20" t="str">
        <f t="shared" si="76"/>
        <v/>
      </c>
      <c r="K247" s="16" t="str">
        <f t="shared" si="63"/>
        <v/>
      </c>
      <c r="L247" s="7">
        <f t="shared" si="68"/>
        <v>4119811.6753684818</v>
      </c>
      <c r="M247" s="7">
        <f t="shared" si="69"/>
        <v>5729.7623161275833</v>
      </c>
      <c r="N247" s="20" t="str">
        <f>IF(Datos!D239="","",Datos!D239)</f>
        <v/>
      </c>
      <c r="O247" s="7">
        <f t="shared" si="70"/>
        <v>1958.5586954665353</v>
      </c>
      <c r="P247" s="20" t="str">
        <f t="shared" si="77"/>
        <v/>
      </c>
      <c r="Q247" s="16" t="str">
        <f t="shared" si="79"/>
        <v/>
      </c>
      <c r="R247" s="20" t="str">
        <f>IF(Datos!E239="","",Datos!E239)</f>
        <v/>
      </c>
      <c r="S247" s="7">
        <f t="shared" si="71"/>
        <v>5349.891551714556</v>
      </c>
      <c r="T247" s="10" t="str">
        <f t="shared" si="78"/>
        <v/>
      </c>
      <c r="U247" s="16" t="str">
        <f t="shared" si="80"/>
        <v/>
      </c>
      <c r="V247" s="7">
        <f t="shared" si="75"/>
        <v>4.3617323320253388E-7</v>
      </c>
      <c r="W247" s="7">
        <f t="shared" si="72"/>
        <v>8.6250536286033696E-10</v>
      </c>
      <c r="X247" s="7">
        <f t="shared" si="64"/>
        <v>4.3703573856539423E-7</v>
      </c>
      <c r="Y247" s="7">
        <f t="shared" si="65"/>
        <v>4135104.27</v>
      </c>
    </row>
    <row r="248" spans="1:25" s="20" customFormat="1" x14ac:dyDescent="0.25">
      <c r="A248" s="5">
        <f t="shared" si="73"/>
        <v>44134</v>
      </c>
      <c r="B248" s="20">
        <f t="shared" si="74"/>
        <v>236</v>
      </c>
      <c r="G248" s="20">
        <f t="shared" si="66"/>
        <v>3.9312614995705882E-3</v>
      </c>
      <c r="H248" s="20" t="str">
        <f>IF(Datos!C240="","",Datos!C240)</f>
        <v/>
      </c>
      <c r="I248" s="7">
        <f t="shared" si="67"/>
        <v>2237.246435424327</v>
      </c>
      <c r="J248" s="20" t="str">
        <f t="shared" si="76"/>
        <v/>
      </c>
      <c r="K248" s="16" t="str">
        <f t="shared" si="63"/>
        <v/>
      </c>
      <c r="L248" s="7">
        <f t="shared" si="68"/>
        <v>4119969.8366715126</v>
      </c>
      <c r="M248" s="7">
        <f t="shared" si="69"/>
        <v>5571.601013096767</v>
      </c>
      <c r="N248" s="20" t="str">
        <f>IF(Datos!D240="","",Datos!D240)</f>
        <v/>
      </c>
      <c r="O248" s="7">
        <f t="shared" si="70"/>
        <v>1963.1507964891341</v>
      </c>
      <c r="P248" s="20" t="str">
        <f t="shared" si="77"/>
        <v/>
      </c>
      <c r="Q248" s="16" t="str">
        <f t="shared" si="79"/>
        <v/>
      </c>
      <c r="R248" s="20" t="str">
        <f>IF(Datos!E240="","",Datos!E240)</f>
        <v/>
      </c>
      <c r="S248" s="7">
        <f t="shared" si="71"/>
        <v>5362.4350830992871</v>
      </c>
      <c r="T248" s="10" t="str">
        <f t="shared" si="78"/>
        <v/>
      </c>
      <c r="U248" s="16" t="str">
        <f t="shared" si="80"/>
        <v/>
      </c>
      <c r="V248" s="7">
        <f t="shared" si="75"/>
        <v>3.7760850852590565E-7</v>
      </c>
      <c r="W248" s="7">
        <f t="shared" si="72"/>
        <v>7.2615214490076931E-10</v>
      </c>
      <c r="X248" s="7">
        <f t="shared" si="64"/>
        <v>3.7833466067080641E-7</v>
      </c>
      <c r="Y248" s="7">
        <f t="shared" si="65"/>
        <v>4135104.2700000005</v>
      </c>
    </row>
    <row r="249" spans="1:25" s="20" customFormat="1" x14ac:dyDescent="0.25">
      <c r="A249" s="5">
        <f t="shared" si="73"/>
        <v>44135</v>
      </c>
      <c r="B249" s="20">
        <f t="shared" si="74"/>
        <v>237</v>
      </c>
      <c r="G249" s="20">
        <f t="shared" si="66"/>
        <v>3.822745053857659E-3</v>
      </c>
      <c r="H249" s="20" t="str">
        <f>IF(Datos!C241="","",Datos!C241)</f>
        <v/>
      </c>
      <c r="I249" s="7">
        <f t="shared" si="67"/>
        <v>2220.2410515743345</v>
      </c>
      <c r="J249" s="20" t="str">
        <f t="shared" si="76"/>
        <v/>
      </c>
      <c r="K249" s="16" t="str">
        <f t="shared" si="63"/>
        <v/>
      </c>
      <c r="L249" s="7">
        <f t="shared" si="68"/>
        <v>4120123.6321742889</v>
      </c>
      <c r="M249" s="7">
        <f t="shared" si="69"/>
        <v>5417.8055103202078</v>
      </c>
      <c r="N249" s="20" t="str">
        <f>IF(Datos!D241="","",Datos!D241)</f>
        <v/>
      </c>
      <c r="O249" s="7">
        <f t="shared" si="70"/>
        <v>1967.7079928006128</v>
      </c>
      <c r="P249" s="20" t="str">
        <f t="shared" si="77"/>
        <v/>
      </c>
      <c r="Q249" s="16" t="str">
        <f t="shared" si="79"/>
        <v/>
      </c>
      <c r="R249" s="20" t="str">
        <f>IF(Datos!E241="","",Datos!E241)</f>
        <v/>
      </c>
      <c r="S249" s="7">
        <f t="shared" si="71"/>
        <v>5374.8832706888234</v>
      </c>
      <c r="T249" s="10" t="str">
        <f t="shared" si="78"/>
        <v/>
      </c>
      <c r="U249" s="16" t="str">
        <f t="shared" si="80"/>
        <v/>
      </c>
      <c r="V249" s="7">
        <f t="shared" si="75"/>
        <v>3.2689838826896364E-7</v>
      </c>
      <c r="W249" s="7">
        <f t="shared" si="72"/>
        <v>6.1133689749097201E-10</v>
      </c>
      <c r="X249" s="7">
        <f t="shared" si="64"/>
        <v>3.2750972516645463E-7</v>
      </c>
      <c r="Y249" s="7">
        <f t="shared" si="65"/>
        <v>4135104.2700000005</v>
      </c>
    </row>
    <row r="250" spans="1:25" s="20" customFormat="1" x14ac:dyDescent="0.25">
      <c r="A250" s="5">
        <f t="shared" si="73"/>
        <v>44136</v>
      </c>
      <c r="B250" s="20">
        <f t="shared" si="74"/>
        <v>238</v>
      </c>
      <c r="G250" s="20">
        <f t="shared" si="66"/>
        <v>3.7172240382354173E-3</v>
      </c>
      <c r="H250" s="20" t="str">
        <f>IF(Datos!C242="","",Datos!C242)</f>
        <v/>
      </c>
      <c r="I250" s="7">
        <f t="shared" si="67"/>
        <v>2203.3649262006747</v>
      </c>
      <c r="J250" s="20" t="str">
        <f t="shared" si="76"/>
        <v/>
      </c>
      <c r="K250" s="16" t="str">
        <f t="shared" si="63"/>
        <v/>
      </c>
      <c r="L250" s="7">
        <f t="shared" si="68"/>
        <v>4120273.1823880328</v>
      </c>
      <c r="M250" s="7">
        <f t="shared" si="69"/>
        <v>5268.2552965761615</v>
      </c>
      <c r="N250" s="20" t="str">
        <f>IF(Datos!D242="","",Datos!D242)</f>
        <v/>
      </c>
      <c r="O250" s="7">
        <f t="shared" si="70"/>
        <v>1972.2305497128152</v>
      </c>
      <c r="P250" s="20" t="str">
        <f t="shared" si="77"/>
        <v/>
      </c>
      <c r="Q250" s="16" t="str">
        <f t="shared" si="79"/>
        <v/>
      </c>
      <c r="R250" s="20" t="str">
        <f>IF(Datos!E242="","",Datos!E242)</f>
        <v/>
      </c>
      <c r="S250" s="7">
        <f t="shared" si="71"/>
        <v>5387.2368391944519</v>
      </c>
      <c r="T250" s="10" t="str">
        <f t="shared" si="78"/>
        <v/>
      </c>
      <c r="U250" s="16" t="str">
        <f t="shared" si="80"/>
        <v/>
      </c>
      <c r="V250" s="7">
        <f t="shared" si="75"/>
        <v>2.8299082551216339E-7</v>
      </c>
      <c r="W250" s="7">
        <f t="shared" si="72"/>
        <v>5.1466082011503073E-10</v>
      </c>
      <c r="X250" s="7">
        <f t="shared" si="64"/>
        <v>2.8350548633227844E-7</v>
      </c>
      <c r="Y250" s="7">
        <f t="shared" si="65"/>
        <v>4135104.2700000005</v>
      </c>
    </row>
    <row r="251" spans="1:25" s="20" customFormat="1" x14ac:dyDescent="0.25">
      <c r="A251" s="5">
        <f t="shared" si="73"/>
        <v>44137</v>
      </c>
      <c r="B251" s="20">
        <f t="shared" si="74"/>
        <v>239</v>
      </c>
      <c r="G251" s="20">
        <f t="shared" si="66"/>
        <v>3.6146157684492351E-3</v>
      </c>
      <c r="H251" s="20" t="str">
        <f>IF(Datos!C243="","",Datos!C243)</f>
        <v/>
      </c>
      <c r="I251" s="7">
        <f t="shared" si="67"/>
        <v>2186.6170768063275</v>
      </c>
      <c r="J251" s="20" t="str">
        <f t="shared" si="76"/>
        <v/>
      </c>
      <c r="K251" s="16" t="str">
        <f t="shared" si="63"/>
        <v/>
      </c>
      <c r="L251" s="7">
        <f t="shared" si="68"/>
        <v>4120418.6044974383</v>
      </c>
      <c r="M251" s="7">
        <f t="shared" si="69"/>
        <v>5122.8331871703767</v>
      </c>
      <c r="N251" s="20" t="str">
        <f>IF(Datos!D243="","",Datos!D243)</f>
        <v/>
      </c>
      <c r="O251" s="7">
        <f t="shared" si="70"/>
        <v>1976.7187305209429</v>
      </c>
      <c r="P251" s="20" t="str">
        <f t="shared" si="77"/>
        <v/>
      </c>
      <c r="Q251" s="16" t="str">
        <f t="shared" si="79"/>
        <v/>
      </c>
      <c r="R251" s="20" t="str">
        <f>IF(Datos!E243="","",Datos!E243)</f>
        <v/>
      </c>
      <c r="S251" s="7">
        <f t="shared" si="71"/>
        <v>5399.4965078189098</v>
      </c>
      <c r="T251" s="10" t="str">
        <f t="shared" si="78"/>
        <v/>
      </c>
      <c r="U251" s="16" t="str">
        <f t="shared" si="80"/>
        <v/>
      </c>
      <c r="V251" s="7">
        <f t="shared" si="75"/>
        <v>2.4497446332891014E-7</v>
      </c>
      <c r="W251" s="7">
        <f t="shared" si="72"/>
        <v>4.3326086622418423E-10</v>
      </c>
      <c r="X251" s="7">
        <f t="shared" si="64"/>
        <v>2.4540772419513434E-7</v>
      </c>
      <c r="Y251" s="7">
        <f t="shared" si="65"/>
        <v>4135104.27</v>
      </c>
    </row>
    <row r="252" spans="1:25" s="20" customFormat="1" x14ac:dyDescent="0.25">
      <c r="A252" s="5">
        <f t="shared" si="73"/>
        <v>44138</v>
      </c>
      <c r="B252" s="20">
        <f t="shared" si="74"/>
        <v>240</v>
      </c>
      <c r="G252" s="20">
        <f t="shared" si="66"/>
        <v>3.5148398426165573E-3</v>
      </c>
      <c r="H252" s="20" t="str">
        <f>IF(Datos!C244="","",Datos!C244)</f>
        <v/>
      </c>
      <c r="I252" s="7">
        <f t="shared" si="67"/>
        <v>2169.9965283621418</v>
      </c>
      <c r="J252" s="20" t="str">
        <f t="shared" si="76"/>
        <v/>
      </c>
      <c r="K252" s="16" t="str">
        <f t="shared" si="63"/>
        <v/>
      </c>
      <c r="L252" s="7">
        <f t="shared" si="68"/>
        <v>4120560.0124524962</v>
      </c>
      <c r="M252" s="7">
        <f t="shared" si="69"/>
        <v>4981.4252321124013</v>
      </c>
      <c r="N252" s="20" t="str">
        <f>IF(Datos!D244="","",Datos!D244)</f>
        <v/>
      </c>
      <c r="O252" s="7">
        <f t="shared" si="70"/>
        <v>1981.1727965188841</v>
      </c>
      <c r="P252" s="20" t="str">
        <f t="shared" si="77"/>
        <v/>
      </c>
      <c r="Q252" s="16" t="str">
        <f t="shared" si="79"/>
        <v/>
      </c>
      <c r="R252" s="20" t="str">
        <f>IF(Datos!E244="","",Datos!E244)</f>
        <v/>
      </c>
      <c r="S252" s="7">
        <f t="shared" si="71"/>
        <v>5411.6629902982559</v>
      </c>
      <c r="T252" s="10" t="str">
        <f t="shared" si="78"/>
        <v/>
      </c>
      <c r="U252" s="16" t="str">
        <f t="shared" si="80"/>
        <v/>
      </c>
      <c r="V252" s="7">
        <f t="shared" si="75"/>
        <v>2.1205985532468248E-7</v>
      </c>
      <c r="W252" s="7">
        <f t="shared" si="72"/>
        <v>3.6472539977108937E-10</v>
      </c>
      <c r="X252" s="7">
        <f t="shared" si="64"/>
        <v>2.1242458072445358E-7</v>
      </c>
      <c r="Y252" s="7">
        <f t="shared" si="65"/>
        <v>4135104.27</v>
      </c>
    </row>
    <row r="253" spans="1:25" s="20" customFormat="1" x14ac:dyDescent="0.25">
      <c r="A253" s="5">
        <f t="shared" si="73"/>
        <v>44139</v>
      </c>
      <c r="B253" s="20">
        <f t="shared" si="74"/>
        <v>241</v>
      </c>
      <c r="G253" s="20">
        <f t="shared" si="66"/>
        <v>3.4178180782255098E-3</v>
      </c>
      <c r="H253" s="20" t="str">
        <f>IF(Datos!C245="","",Datos!C245)</f>
        <v/>
      </c>
      <c r="I253" s="7">
        <f t="shared" si="67"/>
        <v>2153.5023132500887</v>
      </c>
      <c r="J253" s="20" t="str">
        <f t="shared" si="76"/>
        <v/>
      </c>
      <c r="K253" s="16" t="str">
        <f t="shared" si="63"/>
        <v/>
      </c>
      <c r="L253" s="7">
        <f t="shared" si="68"/>
        <v>4120697.517057782</v>
      </c>
      <c r="M253" s="7">
        <f t="shared" si="69"/>
        <v>4843.920626826548</v>
      </c>
      <c r="N253" s="20" t="str">
        <f>IF(Datos!D245="","",Datos!D245)</f>
        <v/>
      </c>
      <c r="O253" s="7">
        <f t="shared" si="70"/>
        <v>1985.5930070144248</v>
      </c>
      <c r="P253" s="20" t="str">
        <f t="shared" si="77"/>
        <v/>
      </c>
      <c r="Q253" s="16" t="str">
        <f t="shared" si="79"/>
        <v/>
      </c>
      <c r="R253" s="20" t="str">
        <f>IF(Datos!E245="","",Datos!E245)</f>
        <v/>
      </c>
      <c r="S253" s="7">
        <f t="shared" si="71"/>
        <v>5423.7369949434224</v>
      </c>
      <c r="T253" s="10" t="str">
        <f t="shared" si="78"/>
        <v/>
      </c>
      <c r="U253" s="16" t="str">
        <f t="shared" si="80"/>
        <v/>
      </c>
      <c r="V253" s="7">
        <f t="shared" si="75"/>
        <v>1.8356318735516621E-7</v>
      </c>
      <c r="W253" s="7">
        <f t="shared" si="72"/>
        <v>3.0702311040966501E-10</v>
      </c>
      <c r="X253" s="7">
        <f t="shared" si="64"/>
        <v>1.8387021046557588E-7</v>
      </c>
      <c r="Y253" s="7">
        <f t="shared" si="65"/>
        <v>4135104.2700000005</v>
      </c>
    </row>
    <row r="254" spans="1:25" s="20" customFormat="1" x14ac:dyDescent="0.25">
      <c r="A254" s="5">
        <f t="shared" si="73"/>
        <v>44140</v>
      </c>
      <c r="B254" s="20">
        <f t="shared" si="74"/>
        <v>242</v>
      </c>
      <c r="G254" s="20">
        <f t="shared" si="66"/>
        <v>3.3234744508725753E-3</v>
      </c>
      <c r="H254" s="20" t="str">
        <f>IF(Datos!C246="","",Datos!C246)</f>
        <v/>
      </c>
      <c r="I254" s="7">
        <f t="shared" si="67"/>
        <v>2137.1334712069433</v>
      </c>
      <c r="J254" s="20" t="str">
        <f t="shared" si="76"/>
        <v/>
      </c>
      <c r="K254" s="16" t="str">
        <f t="shared" si="63"/>
        <v/>
      </c>
      <c r="L254" s="7">
        <f t="shared" si="68"/>
        <v>4120831.2260592808</v>
      </c>
      <c r="M254" s="7">
        <f t="shared" si="69"/>
        <v>4710.2116253275371</v>
      </c>
      <c r="N254" s="20" t="str">
        <f>IF(Datos!D246="","",Datos!D246)</f>
        <v/>
      </c>
      <c r="O254" s="7">
        <f t="shared" si="70"/>
        <v>1989.9796193443458</v>
      </c>
      <c r="P254" s="20" t="str">
        <f t="shared" si="77"/>
        <v/>
      </c>
      <c r="Q254" s="16" t="str">
        <f t="shared" si="79"/>
        <v/>
      </c>
      <c r="R254" s="20" t="str">
        <f>IF(Datos!E246="","",Datos!E246)</f>
        <v/>
      </c>
      <c r="S254" s="7">
        <f t="shared" si="71"/>
        <v>5435.7192246814502</v>
      </c>
      <c r="T254" s="10" t="str">
        <f t="shared" si="78"/>
        <v/>
      </c>
      <c r="U254" s="16" t="str">
        <f t="shared" si="80"/>
        <v/>
      </c>
      <c r="V254" s="7">
        <f t="shared" si="75"/>
        <v>1.5889216817108085E-7</v>
      </c>
      <c r="W254" s="7">
        <f t="shared" si="72"/>
        <v>2.5844310664372422E-10</v>
      </c>
      <c r="X254" s="7">
        <f t="shared" si="64"/>
        <v>1.5915061127772457E-7</v>
      </c>
      <c r="Y254" s="7">
        <f t="shared" si="65"/>
        <v>4135104.2700000005</v>
      </c>
    </row>
    <row r="255" spans="1:25" s="20" customFormat="1" x14ac:dyDescent="0.25">
      <c r="A255" s="5">
        <f t="shared" si="73"/>
        <v>44141</v>
      </c>
      <c r="B255" s="20">
        <f t="shared" si="74"/>
        <v>243</v>
      </c>
      <c r="G255" s="20">
        <f t="shared" si="66"/>
        <v>3.2317350346913278E-3</v>
      </c>
      <c r="H255" s="20" t="str">
        <f>IF(Datos!C247="","",Datos!C247)</f>
        <v/>
      </c>
      <c r="I255" s="7">
        <f t="shared" si="67"/>
        <v>2120.8890492683931</v>
      </c>
      <c r="J255" s="20" t="str">
        <f t="shared" si="76"/>
        <v/>
      </c>
      <c r="K255" s="16" t="str">
        <f t="shared" si="63"/>
        <v/>
      </c>
      <c r="L255" s="7">
        <f t="shared" si="68"/>
        <v>4120961.2442288157</v>
      </c>
      <c r="M255" s="7">
        <f t="shared" si="69"/>
        <v>4580.1934557928043</v>
      </c>
      <c r="N255" s="20" t="str">
        <f>IF(Datos!D247="","",Datos!D247)</f>
        <v/>
      </c>
      <c r="O255" s="7">
        <f t="shared" si="70"/>
        <v>1994.3328888894036</v>
      </c>
      <c r="P255" s="20" t="str">
        <f t="shared" si="77"/>
        <v/>
      </c>
      <c r="Q255" s="16" t="str">
        <f t="shared" si="79"/>
        <v/>
      </c>
      <c r="R255" s="20" t="str">
        <f>IF(Datos!E247="","",Datos!E247)</f>
        <v/>
      </c>
      <c r="S255" s="7">
        <f t="shared" si="71"/>
        <v>5447.6103770964119</v>
      </c>
      <c r="T255" s="10" t="str">
        <f t="shared" si="78"/>
        <v/>
      </c>
      <c r="U255" s="16" t="str">
        <f t="shared" si="80"/>
        <v/>
      </c>
      <c r="V255" s="7">
        <f t="shared" si="75"/>
        <v>1.3753380073564794E-7</v>
      </c>
      <c r="W255" s="7">
        <f t="shared" si="72"/>
        <v>2.1754443210232685E-10</v>
      </c>
      <c r="X255" s="7">
        <f t="shared" si="64"/>
        <v>1.3775134516775028E-7</v>
      </c>
      <c r="Y255" s="7">
        <f t="shared" si="65"/>
        <v>4135104.2700000005</v>
      </c>
    </row>
    <row r="256" spans="1:25" s="20" customFormat="1" x14ac:dyDescent="0.25">
      <c r="A256" s="5">
        <f t="shared" si="73"/>
        <v>44142</v>
      </c>
      <c r="B256" s="20">
        <f t="shared" si="74"/>
        <v>244</v>
      </c>
      <c r="G256" s="20">
        <f t="shared" si="66"/>
        <v>3.1425279444255295E-3</v>
      </c>
      <c r="H256" s="20" t="str">
        <f>IF(Datos!C248="","",Datos!C248)</f>
        <v/>
      </c>
      <c r="I256" s="7">
        <f t="shared" si="67"/>
        <v>2104.7681017135692</v>
      </c>
      <c r="J256" s="20" t="str">
        <f t="shared" si="76"/>
        <v/>
      </c>
      <c r="K256" s="16" t="str">
        <f t="shared" si="63"/>
        <v/>
      </c>
      <c r="L256" s="7">
        <f t="shared" si="68"/>
        <v>4121087.673446143</v>
      </c>
      <c r="M256" s="7">
        <f t="shared" si="69"/>
        <v>4453.7642384652945</v>
      </c>
      <c r="N256" s="20" t="str">
        <f>IF(Datos!D248="","",Datos!D248)</f>
        <v/>
      </c>
      <c r="O256" s="7">
        <f t="shared" si="70"/>
        <v>1998.6530690891984</v>
      </c>
      <c r="P256" s="20" t="str">
        <f t="shared" si="77"/>
        <v/>
      </c>
      <c r="Q256" s="16" t="str">
        <f t="shared" si="79"/>
        <v/>
      </c>
      <c r="R256" s="20" t="str">
        <f>IF(Datos!E248="","",Datos!E248)</f>
        <v/>
      </c>
      <c r="S256" s="7">
        <f t="shared" si="71"/>
        <v>5459.4111444700247</v>
      </c>
      <c r="T256" s="10" t="str">
        <f t="shared" si="78"/>
        <v/>
      </c>
      <c r="U256" s="16" t="str">
        <f t="shared" si="80"/>
        <v/>
      </c>
      <c r="V256" s="7">
        <f t="shared" si="75"/>
        <v>1.1904378415416114E-7</v>
      </c>
      <c r="W256" s="7">
        <f t="shared" si="72"/>
        <v>1.8311352508608716E-10</v>
      </c>
      <c r="X256" s="7">
        <f t="shared" si="64"/>
        <v>1.1922689767924722E-7</v>
      </c>
      <c r="Y256" s="7">
        <f t="shared" si="65"/>
        <v>4135104.27</v>
      </c>
    </row>
    <row r="257" spans="1:25" s="20" customFormat="1" x14ac:dyDescent="0.25">
      <c r="A257" s="5">
        <f t="shared" si="73"/>
        <v>44143</v>
      </c>
      <c r="B257" s="20">
        <f t="shared" si="74"/>
        <v>245</v>
      </c>
      <c r="G257" s="20">
        <f t="shared" si="66"/>
        <v>3.0557832791012159E-3</v>
      </c>
      <c r="H257" s="20" t="str">
        <f>IF(Datos!C249="","",Datos!C249)</f>
        <v/>
      </c>
      <c r="I257" s="7">
        <f t="shared" si="67"/>
        <v>2088.7696900099991</v>
      </c>
      <c r="J257" s="20" t="str">
        <f t="shared" si="76"/>
        <v/>
      </c>
      <c r="K257" s="16" t="str">
        <f t="shared" si="63"/>
        <v/>
      </c>
      <c r="L257" s="7">
        <f t="shared" si="68"/>
        <v>4121210.6127787856</v>
      </c>
      <c r="M257" s="7">
        <f t="shared" si="69"/>
        <v>4330.8249058224292</v>
      </c>
      <c r="N257" s="20" t="str">
        <f>IF(Datos!D249="","",Datos!D249)</f>
        <v/>
      </c>
      <c r="O257" s="7">
        <f t="shared" si="70"/>
        <v>2002.9404114569284</v>
      </c>
      <c r="P257" s="20" t="str">
        <f t="shared" si="77"/>
        <v/>
      </c>
      <c r="Q257" s="16" t="str">
        <f t="shared" si="79"/>
        <v/>
      </c>
      <c r="R257" s="20" t="str">
        <f>IF(Datos!E249="","",Datos!E249)</f>
        <v/>
      </c>
      <c r="S257" s="7">
        <f t="shared" si="71"/>
        <v>5471.1222138219509</v>
      </c>
      <c r="T257" s="10" t="str">
        <f t="shared" si="78"/>
        <v/>
      </c>
      <c r="U257" s="16" t="str">
        <f t="shared" si="80"/>
        <v/>
      </c>
      <c r="V257" s="7">
        <f t="shared" si="75"/>
        <v>1.0303732930629052E-7</v>
      </c>
      <c r="W257" s="7">
        <f t="shared" si="72"/>
        <v>1.541283735044593E-10</v>
      </c>
      <c r="X257" s="7">
        <f t="shared" si="64"/>
        <v>1.0319145767979498E-7</v>
      </c>
      <c r="Y257" s="7">
        <f t="shared" si="65"/>
        <v>4135104.27</v>
      </c>
    </row>
    <row r="258" spans="1:25" s="20" customFormat="1" x14ac:dyDescent="0.25">
      <c r="A258" s="5">
        <f t="shared" si="73"/>
        <v>44144</v>
      </c>
      <c r="B258" s="20">
        <f t="shared" si="74"/>
        <v>246</v>
      </c>
      <c r="G258" s="20">
        <f t="shared" si="66"/>
        <v>2.9714330672536236E-3</v>
      </c>
      <c r="H258" s="20" t="str">
        <f>IF(Datos!C250="","",Datos!C250)</f>
        <v/>
      </c>
      <c r="I258" s="7">
        <f t="shared" si="67"/>
        <v>2072.8928827589734</v>
      </c>
      <c r="J258" s="20" t="str">
        <f t="shared" si="76"/>
        <v/>
      </c>
      <c r="K258" s="16" t="str">
        <f t="shared" si="63"/>
        <v/>
      </c>
      <c r="L258" s="7">
        <f t="shared" si="68"/>
        <v>4121330.1585596595</v>
      </c>
      <c r="M258" s="7">
        <f t="shared" si="69"/>
        <v>4211.2791249486872</v>
      </c>
      <c r="N258" s="20" t="str">
        <f>IF(Datos!D250="","",Datos!D250)</f>
        <v/>
      </c>
      <c r="O258" s="7">
        <f t="shared" si="70"/>
        <v>2007.1951655940322</v>
      </c>
      <c r="P258" s="20" t="str">
        <f t="shared" si="77"/>
        <v/>
      </c>
      <c r="Q258" s="16" t="str">
        <f t="shared" si="79"/>
        <v/>
      </c>
      <c r="R258" s="20" t="str">
        <f>IF(Datos!E250="","",Datos!E250)</f>
        <v/>
      </c>
      <c r="S258" s="7">
        <f t="shared" si="71"/>
        <v>5482.744266949795</v>
      </c>
      <c r="T258" s="10" t="str">
        <f t="shared" si="78"/>
        <v/>
      </c>
      <c r="U258" s="16" t="str">
        <f t="shared" si="80"/>
        <v/>
      </c>
      <c r="V258" s="7">
        <f t="shared" si="75"/>
        <v>8.9181200043399421E-8</v>
      </c>
      <c r="W258" s="7">
        <f t="shared" si="72"/>
        <v>1.2972831301372776E-10</v>
      </c>
      <c r="X258" s="7">
        <f t="shared" si="64"/>
        <v>8.9310928356413149E-8</v>
      </c>
      <c r="Y258" s="7">
        <f t="shared" si="65"/>
        <v>4135104.27</v>
      </c>
    </row>
    <row r="259" spans="1:25" s="20" customFormat="1" x14ac:dyDescent="0.25">
      <c r="A259" s="5">
        <f t="shared" si="73"/>
        <v>44145</v>
      </c>
      <c r="B259" s="20">
        <f t="shared" si="74"/>
        <v>247</v>
      </c>
      <c r="G259" s="20">
        <f t="shared" si="66"/>
        <v>2.8894112136660533E-3</v>
      </c>
      <c r="H259" s="20" t="str">
        <f>IF(Datos!C251="","",Datos!C251)</f>
        <v/>
      </c>
      <c r="I259" s="7">
        <f t="shared" si="67"/>
        <v>2057.1367556413306</v>
      </c>
      <c r="J259" s="20" t="str">
        <f t="shared" si="76"/>
        <v/>
      </c>
      <c r="K259" s="16" t="str">
        <f t="shared" si="63"/>
        <v/>
      </c>
      <c r="L259" s="7">
        <f t="shared" si="68"/>
        <v>4121446.4044625573</v>
      </c>
      <c r="M259" s="7">
        <f t="shared" si="69"/>
        <v>4095.033222050969</v>
      </c>
      <c r="N259" s="20" t="str">
        <f>IF(Datos!D251="","",Datos!D251)</f>
        <v/>
      </c>
      <c r="O259" s="7">
        <f t="shared" si="70"/>
        <v>2011.4175792047206</v>
      </c>
      <c r="P259" s="20" t="str">
        <f t="shared" si="77"/>
        <v/>
      </c>
      <c r="Q259" s="16" t="str">
        <f t="shared" si="79"/>
        <v/>
      </c>
      <c r="R259" s="20" t="str">
        <f>IF(Datos!E251="","",Datos!E251)</f>
        <v/>
      </c>
      <c r="S259" s="7">
        <f t="shared" si="71"/>
        <v>5494.2779804687998</v>
      </c>
      <c r="T259" s="10" t="str">
        <f t="shared" si="78"/>
        <v/>
      </c>
      <c r="U259" s="16" t="str">
        <f t="shared" si="80"/>
        <v/>
      </c>
      <c r="V259" s="7">
        <f t="shared" si="75"/>
        <v>7.7186816781412414E-8</v>
      </c>
      <c r="W259" s="7">
        <f t="shared" si="72"/>
        <v>1.0918858123099436E-10</v>
      </c>
      <c r="X259" s="7">
        <f t="shared" si="64"/>
        <v>7.7296005362643403E-8</v>
      </c>
      <c r="Y259" s="7">
        <f t="shared" si="65"/>
        <v>4135104.2700000005</v>
      </c>
    </row>
    <row r="260" spans="1:25" s="20" customFormat="1" x14ac:dyDescent="0.25">
      <c r="A260" s="5">
        <f t="shared" si="73"/>
        <v>44146</v>
      </c>
      <c r="B260" s="20">
        <f t="shared" si="74"/>
        <v>248</v>
      </c>
      <c r="G260" s="20">
        <f t="shared" si="66"/>
        <v>2.8096534475789167E-3</v>
      </c>
      <c r="H260" s="20" t="str">
        <f>IF(Datos!C252="","",Datos!C252)</f>
        <v/>
      </c>
      <c r="I260" s="7">
        <f t="shared" si="67"/>
        <v>2041.5003913636504</v>
      </c>
      <c r="J260" s="20" t="str">
        <f t="shared" si="76"/>
        <v/>
      </c>
      <c r="K260" s="16" t="str">
        <f t="shared" si="63"/>
        <v/>
      </c>
      <c r="L260" s="7">
        <f t="shared" si="68"/>
        <v>4121559.4415755505</v>
      </c>
      <c r="M260" s="7">
        <f t="shared" si="69"/>
        <v>3981.996109057598</v>
      </c>
      <c r="N260" s="20" t="str">
        <f>IF(Datos!D252="","",Datos!D252)</f>
        <v/>
      </c>
      <c r="O260" s="7">
        <f t="shared" si="70"/>
        <v>2015.6078981103972</v>
      </c>
      <c r="P260" s="20" t="str">
        <f t="shared" si="77"/>
        <v/>
      </c>
      <c r="Q260" s="16" t="str">
        <f t="shared" si="79"/>
        <v/>
      </c>
      <c r="R260" s="20" t="str">
        <f>IF(Datos!E252="","",Datos!E252)</f>
        <v/>
      </c>
      <c r="S260" s="7">
        <f t="shared" si="71"/>
        <v>5505.7240258512329</v>
      </c>
      <c r="T260" s="10" t="str">
        <f t="shared" si="78"/>
        <v/>
      </c>
      <c r="U260" s="16" t="str">
        <f t="shared" si="80"/>
        <v/>
      </c>
      <c r="V260" s="7">
        <f t="shared" si="75"/>
        <v>6.6804280985377069E-8</v>
      </c>
      <c r="W260" s="7">
        <f t="shared" si="72"/>
        <v>9.189888012188275E-11</v>
      </c>
      <c r="X260" s="7">
        <f t="shared" si="64"/>
        <v>6.6896179865498947E-8</v>
      </c>
      <c r="Y260" s="7">
        <f t="shared" si="65"/>
        <v>4135104.27</v>
      </c>
    </row>
    <row r="261" spans="1:25" s="20" customFormat="1" x14ac:dyDescent="0.25">
      <c r="A261" s="5">
        <f t="shared" si="73"/>
        <v>44147</v>
      </c>
      <c r="B261" s="20">
        <f t="shared" si="74"/>
        <v>249</v>
      </c>
      <c r="G261" s="20">
        <f t="shared" si="66"/>
        <v>2.7320972723283913E-3</v>
      </c>
      <c r="H261" s="20" t="str">
        <f>IF(Datos!C253="","",Datos!C253)</f>
        <v/>
      </c>
      <c r="I261" s="7">
        <f t="shared" si="67"/>
        <v>2025.9828796048564</v>
      </c>
      <c r="J261" s="20" t="str">
        <f t="shared" si="76"/>
        <v/>
      </c>
      <c r="K261" s="16" t="str">
        <f t="shared" si="63"/>
        <v/>
      </c>
      <c r="L261" s="7">
        <f t="shared" si="68"/>
        <v>4121669.3584723645</v>
      </c>
      <c r="M261" s="7">
        <f t="shared" si="69"/>
        <v>3872.0792122434486</v>
      </c>
      <c r="N261" s="20" t="str">
        <f>IF(Datos!D253="","",Datos!D253)</f>
        <v/>
      </c>
      <c r="O261" s="7">
        <f t="shared" si="70"/>
        <v>2019.7663662639693</v>
      </c>
      <c r="P261" s="20" t="str">
        <f t="shared" si="77"/>
        <v/>
      </c>
      <c r="Q261" s="16" t="str">
        <f t="shared" si="79"/>
        <v/>
      </c>
      <c r="R261" s="20" t="str">
        <f>IF(Datos!E253="","",Datos!E253)</f>
        <v/>
      </c>
      <c r="S261" s="7">
        <f t="shared" si="71"/>
        <v>5517.0830694654815</v>
      </c>
      <c r="T261" s="10" t="str">
        <f t="shared" si="78"/>
        <v/>
      </c>
      <c r="U261" s="16" t="str">
        <f t="shared" si="80"/>
        <v/>
      </c>
      <c r="V261" s="7">
        <f t="shared" si="75"/>
        <v>5.7817197839941251E-8</v>
      </c>
      <c r="W261" s="7">
        <f t="shared" si="72"/>
        <v>7.7345316075643839E-11</v>
      </c>
      <c r="X261" s="7">
        <f t="shared" si="64"/>
        <v>5.7894543156016898E-8</v>
      </c>
      <c r="Y261" s="7">
        <f t="shared" si="65"/>
        <v>4135104.27</v>
      </c>
    </row>
    <row r="262" spans="1:25" s="20" customFormat="1" x14ac:dyDescent="0.25">
      <c r="A262" s="5">
        <f t="shared" si="73"/>
        <v>44148</v>
      </c>
      <c r="B262" s="20">
        <f t="shared" si="74"/>
        <v>250</v>
      </c>
      <c r="G262" s="20">
        <f t="shared" si="66"/>
        <v>2.6566819163752324E-3</v>
      </c>
      <c r="H262" s="20" t="str">
        <f>IF(Datos!C254="","",Datos!C254)</f>
        <v/>
      </c>
      <c r="I262" s="7">
        <f t="shared" si="67"/>
        <v>2010.5833169632235</v>
      </c>
      <c r="J262" s="20" t="str">
        <f t="shared" si="76"/>
        <v/>
      </c>
      <c r="K262" s="16" t="str">
        <f t="shared" si="63"/>
        <v/>
      </c>
      <c r="L262" s="7">
        <f t="shared" si="68"/>
        <v>4121776.2412817827</v>
      </c>
      <c r="M262" s="7">
        <f t="shared" si="69"/>
        <v>3765.1964028252623</v>
      </c>
      <c r="N262" s="20" t="str">
        <f>IF(Datos!D254="","",Datos!D254)</f>
        <v/>
      </c>
      <c r="O262" s="7">
        <f t="shared" si="70"/>
        <v>2023.8932257640508</v>
      </c>
      <c r="P262" s="20" t="str">
        <f t="shared" si="77"/>
        <v/>
      </c>
      <c r="Q262" s="16" t="str">
        <f t="shared" si="79"/>
        <v/>
      </c>
      <c r="R262" s="20" t="str">
        <f>IF(Datos!E254="","",Datos!E254)</f>
        <v/>
      </c>
      <c r="S262" s="7">
        <f t="shared" si="71"/>
        <v>5528.3557726148447</v>
      </c>
      <c r="T262" s="10" t="str">
        <f t="shared" si="78"/>
        <v/>
      </c>
      <c r="U262" s="16" t="str">
        <f t="shared" si="80"/>
        <v/>
      </c>
      <c r="V262" s="7">
        <f t="shared" si="75"/>
        <v>5.003819070859184E-8</v>
      </c>
      <c r="W262" s="7">
        <f t="shared" si="72"/>
        <v>6.5095186198688137E-11</v>
      </c>
      <c r="X262" s="7">
        <f t="shared" si="64"/>
        <v>5.0103285894790528E-8</v>
      </c>
      <c r="Y262" s="7">
        <f t="shared" si="65"/>
        <v>4135104.2700000005</v>
      </c>
    </row>
    <row r="263" spans="1:25" s="20" customFormat="1" x14ac:dyDescent="0.25">
      <c r="A263" s="5">
        <f t="shared" si="73"/>
        <v>44149</v>
      </c>
      <c r="B263" s="20">
        <f t="shared" si="74"/>
        <v>251</v>
      </c>
      <c r="G263" s="20">
        <f t="shared" si="66"/>
        <v>2.5833482856853526E-3</v>
      </c>
      <c r="H263" s="20" t="str">
        <f>IF(Datos!C255="","",Datos!C255)</f>
        <v/>
      </c>
      <c r="I263" s="7">
        <f t="shared" si="67"/>
        <v>1995.3008069037874</v>
      </c>
      <c r="J263" s="20" t="str">
        <f t="shared" si="76"/>
        <v/>
      </c>
      <c r="K263" s="16" t="str">
        <f t="shared" si="63"/>
        <v/>
      </c>
      <c r="L263" s="7">
        <f t="shared" si="68"/>
        <v>4121880.1737551354</v>
      </c>
      <c r="M263" s="7">
        <f t="shared" si="69"/>
        <v>3661.2639294727774</v>
      </c>
      <c r="N263" s="20" t="str">
        <f>IF(Datos!D255="","",Datos!D255)</f>
        <v/>
      </c>
      <c r="O263" s="7">
        <f t="shared" si="70"/>
        <v>2027.9887168690564</v>
      </c>
      <c r="P263" s="20" t="str">
        <f t="shared" si="77"/>
        <v/>
      </c>
      <c r="Q263" s="16" t="str">
        <f t="shared" si="79"/>
        <v/>
      </c>
      <c r="R263" s="20" t="str">
        <f>IF(Datos!E255="","",Datos!E255)</f>
        <v/>
      </c>
      <c r="S263" s="7">
        <f t="shared" si="71"/>
        <v>5539.5427915760365</v>
      </c>
      <c r="T263" s="10" t="str">
        <f t="shared" si="78"/>
        <v/>
      </c>
      <c r="U263" s="16" t="str">
        <f t="shared" si="80"/>
        <v/>
      </c>
      <c r="V263" s="7">
        <f t="shared" si="75"/>
        <v>4.3305015132127754E-8</v>
      </c>
      <c r="W263" s="7">
        <f t="shared" si="72"/>
        <v>5.4784162852963912E-11</v>
      </c>
      <c r="X263" s="7">
        <f t="shared" si="64"/>
        <v>4.3359799294980717E-8</v>
      </c>
      <c r="Y263" s="7">
        <f t="shared" si="65"/>
        <v>4135104.2700000005</v>
      </c>
    </row>
    <row r="264" spans="1:25" s="20" customFormat="1" x14ac:dyDescent="0.25">
      <c r="A264" s="5">
        <f t="shared" si="73"/>
        <v>44150</v>
      </c>
      <c r="B264" s="20">
        <f t="shared" si="74"/>
        <v>252</v>
      </c>
      <c r="G264" s="20">
        <f t="shared" si="66"/>
        <v>2.5120389174248642E-3</v>
      </c>
      <c r="H264" s="20" t="str">
        <f>IF(Datos!C256="","",Datos!C256)</f>
        <v/>
      </c>
      <c r="I264" s="7">
        <f t="shared" si="67"/>
        <v>1980.1344597061538</v>
      </c>
      <c r="J264" s="20" t="str">
        <f t="shared" si="76"/>
        <v/>
      </c>
      <c r="K264" s="16" t="str">
        <f t="shared" si="63"/>
        <v/>
      </c>
      <c r="L264" s="7">
        <f t="shared" si="68"/>
        <v>4121981.2373319254</v>
      </c>
      <c r="M264" s="7">
        <f t="shared" si="69"/>
        <v>3560.2003526827848</v>
      </c>
      <c r="N264" s="20" t="str">
        <f>IF(Datos!D256="","",Datos!D256)</f>
        <v/>
      </c>
      <c r="O264" s="7">
        <f t="shared" si="70"/>
        <v>2032.0530780111887</v>
      </c>
      <c r="P264" s="20" t="str">
        <f t="shared" si="77"/>
        <v/>
      </c>
      <c r="Q264" s="16" t="str">
        <f t="shared" si="79"/>
        <v/>
      </c>
      <c r="R264" s="20" t="str">
        <f>IF(Datos!E256="","",Datos!E256)</f>
        <v/>
      </c>
      <c r="S264" s="7">
        <f t="shared" si="71"/>
        <v>5550.6447776373889</v>
      </c>
      <c r="T264" s="10" t="str">
        <f t="shared" si="78"/>
        <v/>
      </c>
      <c r="U264" s="16" t="str">
        <f t="shared" si="80"/>
        <v/>
      </c>
      <c r="V264" s="7">
        <f t="shared" si="75"/>
        <v>3.7477192388779527E-8</v>
      </c>
      <c r="W264" s="7">
        <f t="shared" si="72"/>
        <v>4.6105498867083245E-11</v>
      </c>
      <c r="X264" s="7">
        <f t="shared" si="64"/>
        <v>3.7523297887646612E-8</v>
      </c>
      <c r="Y264" s="7">
        <f t="shared" si="65"/>
        <v>4135104.2700000005</v>
      </c>
    </row>
    <row r="265" spans="1:25" s="20" customFormat="1" x14ac:dyDescent="0.25">
      <c r="A265" s="5">
        <f t="shared" si="73"/>
        <v>44151</v>
      </c>
      <c r="B265" s="20">
        <f t="shared" si="74"/>
        <v>253</v>
      </c>
      <c r="G265" s="20">
        <f t="shared" si="66"/>
        <v>2.4426979349332968E-3</v>
      </c>
      <c r="H265" s="20" t="str">
        <f>IF(Datos!C257="","",Datos!C257)</f>
        <v/>
      </c>
      <c r="I265" s="7">
        <f t="shared" si="67"/>
        <v>1965.0833924127037</v>
      </c>
      <c r="J265" s="20" t="str">
        <f t="shared" si="76"/>
        <v/>
      </c>
      <c r="K265" s="16" t="str">
        <f t="shared" si="63"/>
        <v/>
      </c>
      <c r="L265" s="7">
        <f t="shared" si="68"/>
        <v>4122079.5112036434</v>
      </c>
      <c r="M265" s="7">
        <f t="shared" si="69"/>
        <v>3461.9264809646866</v>
      </c>
      <c r="N265" s="20" t="str">
        <f>IF(Datos!D257="","",Datos!D257)</f>
        <v/>
      </c>
      <c r="O265" s="7">
        <f t="shared" si="70"/>
        <v>2036.0865458103199</v>
      </c>
      <c r="P265" s="20" t="str">
        <f t="shared" si="77"/>
        <v/>
      </c>
      <c r="Q265" s="16" t="str">
        <f t="shared" si="79"/>
        <v/>
      </c>
      <c r="R265" s="20" t="str">
        <f>IF(Datos!E257="","",Datos!E257)</f>
        <v/>
      </c>
      <c r="S265" s="7">
        <f t="shared" si="71"/>
        <v>5561.6623771367722</v>
      </c>
      <c r="T265" s="10" t="str">
        <f t="shared" si="78"/>
        <v/>
      </c>
      <c r="U265" s="16" t="str">
        <f t="shared" si="80"/>
        <v/>
      </c>
      <c r="V265" s="7">
        <f t="shared" si="75"/>
        <v>3.2433093282447289E-8</v>
      </c>
      <c r="W265" s="7">
        <f t="shared" si="72"/>
        <v>3.8800935204836882E-11</v>
      </c>
      <c r="X265" s="7">
        <f t="shared" si="64"/>
        <v>3.2471894217652124E-8</v>
      </c>
      <c r="Y265" s="7">
        <f t="shared" si="65"/>
        <v>4135104.2700000005</v>
      </c>
    </row>
    <row r="266" spans="1:25" s="20" customFormat="1" x14ac:dyDescent="0.25">
      <c r="A266" s="5">
        <f t="shared" si="73"/>
        <v>44152</v>
      </c>
      <c r="B266" s="20">
        <f t="shared" si="74"/>
        <v>254</v>
      </c>
      <c r="G266" s="20">
        <f t="shared" si="66"/>
        <v>2.3752710039397144E-3</v>
      </c>
      <c r="H266" s="20" t="str">
        <f>IF(Datos!C258="","",Datos!C258)</f>
        <v/>
      </c>
      <c r="I266" s="7">
        <f t="shared" si="67"/>
        <v>1950.1467287771909</v>
      </c>
      <c r="J266" s="20" t="str">
        <f t="shared" si="76"/>
        <v/>
      </c>
      <c r="K266" s="16" t="str">
        <f t="shared" si="63"/>
        <v/>
      </c>
      <c r="L266" s="7">
        <f t="shared" si="68"/>
        <v>4122175.0723758205</v>
      </c>
      <c r="M266" s="7">
        <f t="shared" si="69"/>
        <v>3366.3653087875546</v>
      </c>
      <c r="N266" s="20" t="str">
        <f>IF(Datos!D258="","",Datos!D258)</f>
        <v/>
      </c>
      <c r="O266" s="7">
        <f t="shared" si="70"/>
        <v>2040.0893550877668</v>
      </c>
      <c r="P266" s="20" t="str">
        <f t="shared" si="77"/>
        <v/>
      </c>
      <c r="Q266" s="16" t="str">
        <f t="shared" si="79"/>
        <v/>
      </c>
      <c r="R266" s="20" t="str">
        <f>IF(Datos!E258="","",Datos!E258)</f>
        <v/>
      </c>
      <c r="S266" s="7">
        <f t="shared" si="71"/>
        <v>5572.5962314992203</v>
      </c>
      <c r="T266" s="10" t="str">
        <f t="shared" si="78"/>
        <v/>
      </c>
      <c r="U266" s="16" t="str">
        <f t="shared" si="80"/>
        <v/>
      </c>
      <c r="V266" s="7">
        <f t="shared" si="75"/>
        <v>2.8067412056912883E-8</v>
      </c>
      <c r="W266" s="7">
        <f t="shared" si="72"/>
        <v>3.2653042916978315E-11</v>
      </c>
      <c r="X266" s="7">
        <f t="shared" si="64"/>
        <v>2.8100065099829862E-8</v>
      </c>
      <c r="Y266" s="7">
        <f t="shared" si="65"/>
        <v>4135104.2700000005</v>
      </c>
    </row>
    <row r="267" spans="1:25" s="20" customFormat="1" x14ac:dyDescent="0.25">
      <c r="A267" s="5">
        <f t="shared" si="73"/>
        <v>44153</v>
      </c>
      <c r="B267" s="20">
        <f t="shared" si="74"/>
        <v>255</v>
      </c>
      <c r="G267" s="20">
        <f t="shared" si="66"/>
        <v>2.3097052899874191E-3</v>
      </c>
      <c r="H267" s="20" t="str">
        <f>IF(Datos!C259="","",Datos!C259)</f>
        <v/>
      </c>
      <c r="I267" s="7">
        <f t="shared" si="67"/>
        <v>1935.3235992137325</v>
      </c>
      <c r="J267" s="20" t="str">
        <f t="shared" si="76"/>
        <v/>
      </c>
      <c r="K267" s="16" t="str">
        <f t="shared" si="63"/>
        <v/>
      </c>
      <c r="L267" s="7">
        <f t="shared" si="68"/>
        <v>4122267.9957283679</v>
      </c>
      <c r="M267" s="7">
        <f t="shared" si="69"/>
        <v>3273.4419562400662</v>
      </c>
      <c r="N267" s="20" t="str">
        <f>IF(Datos!D259="","",Datos!D259)</f>
        <v/>
      </c>
      <c r="O267" s="7">
        <f t="shared" si="70"/>
        <v>2044.0617388799619</v>
      </c>
      <c r="P267" s="20" t="str">
        <f t="shared" si="77"/>
        <v/>
      </c>
      <c r="Q267" s="16" t="str">
        <f t="shared" si="79"/>
        <v/>
      </c>
      <c r="R267" s="20" t="str">
        <f>IF(Datos!E259="","",Datos!E259)</f>
        <v/>
      </c>
      <c r="S267" s="7">
        <f t="shared" si="71"/>
        <v>5583.4469772742759</v>
      </c>
      <c r="T267" s="10" t="str">
        <f t="shared" si="78"/>
        <v/>
      </c>
      <c r="U267" s="16" t="str">
        <f t="shared" si="80"/>
        <v/>
      </c>
      <c r="V267" s="7">
        <f t="shared" si="75"/>
        <v>2.4288978339460695E-8</v>
      </c>
      <c r="W267" s="7">
        <f t="shared" si="72"/>
        <v>2.7478773387028174E-11</v>
      </c>
      <c r="X267" s="7">
        <f t="shared" si="64"/>
        <v>2.4316457112847722E-8</v>
      </c>
      <c r="Y267" s="7">
        <f t="shared" si="65"/>
        <v>4135104.2700000005</v>
      </c>
    </row>
    <row r="268" spans="1:25" s="20" customFormat="1" x14ac:dyDescent="0.25">
      <c r="A268" s="5">
        <f t="shared" si="73"/>
        <v>44154</v>
      </c>
      <c r="B268" s="20">
        <f t="shared" si="74"/>
        <v>256</v>
      </c>
      <c r="G268" s="20">
        <f t="shared" si="66"/>
        <v>2.2459494170338746E-3</v>
      </c>
      <c r="H268" s="20" t="str">
        <f>IF(Datos!C260="","",Datos!C260)</f>
        <v/>
      </c>
      <c r="I268" s="7">
        <f t="shared" si="67"/>
        <v>1920.6131407461835</v>
      </c>
      <c r="J268" s="20" t="str">
        <f t="shared" si="76"/>
        <v/>
      </c>
      <c r="K268" s="16" t="str">
        <f t="shared" si="63"/>
        <v/>
      </c>
      <c r="L268" s="7">
        <f t="shared" si="68"/>
        <v>4122358.3540742518</v>
      </c>
      <c r="M268" s="7">
        <f t="shared" si="69"/>
        <v>3183.0836103560346</v>
      </c>
      <c r="N268" s="20" t="str">
        <f>IF(Datos!D260="","",Datos!D260)</f>
        <v/>
      </c>
      <c r="O268" s="7">
        <f t="shared" si="70"/>
        <v>2048.0039284520203</v>
      </c>
      <c r="P268" s="20" t="str">
        <f t="shared" si="77"/>
        <v/>
      </c>
      <c r="Q268" s="16" t="str">
        <f t="shared" si="79"/>
        <v/>
      </c>
      <c r="R268" s="20" t="str">
        <f>IF(Datos!E260="","",Datos!E260)</f>
        <v/>
      </c>
      <c r="S268" s="7">
        <f t="shared" si="71"/>
        <v>5594.2152461730484</v>
      </c>
      <c r="T268" s="10" t="str">
        <f t="shared" si="78"/>
        <v/>
      </c>
      <c r="U268" s="16" t="str">
        <f t="shared" si="80"/>
        <v/>
      </c>
      <c r="V268" s="7">
        <f t="shared" si="75"/>
        <v>2.1018861959364792E-8</v>
      </c>
      <c r="W268" s="7">
        <f t="shared" si="72"/>
        <v>2.3124026441448325E-11</v>
      </c>
      <c r="X268" s="7">
        <f t="shared" si="64"/>
        <v>2.1041985985806242E-8</v>
      </c>
      <c r="Y268" s="7">
        <f t="shared" si="65"/>
        <v>4135104.27</v>
      </c>
    </row>
    <row r="269" spans="1:25" s="20" customFormat="1" x14ac:dyDescent="0.25">
      <c r="A269" s="5">
        <f t="shared" si="73"/>
        <v>44155</v>
      </c>
      <c r="B269" s="20">
        <f t="shared" si="74"/>
        <v>257</v>
      </c>
      <c r="G269" s="20">
        <f t="shared" si="66"/>
        <v>2.1839534271934223E-3</v>
      </c>
      <c r="H269" s="20" t="str">
        <f>IF(Datos!C261="","",Datos!C261)</f>
        <v/>
      </c>
      <c r="I269" s="7">
        <f t="shared" si="67"/>
        <v>1906.0144969578987</v>
      </c>
      <c r="J269" s="20" t="str">
        <f t="shared" si="76"/>
        <v/>
      </c>
      <c r="K269" s="16" t="str">
        <f t="shared" ref="K269:K332" si="81">IF( OR(J269=0,H269=0,J269="",H269=""),"",ABS(J269/H269))</f>
        <v/>
      </c>
      <c r="L269" s="7">
        <f t="shared" si="68"/>
        <v>4122446.2182165482</v>
      </c>
      <c r="M269" s="7">
        <f t="shared" si="69"/>
        <v>3095.2194680595562</v>
      </c>
      <c r="N269" s="20" t="str">
        <f>IF(Datos!D261="","",Datos!D261)</f>
        <v/>
      </c>
      <c r="O269" s="7">
        <f t="shared" si="70"/>
        <v>2051.9161533112037</v>
      </c>
      <c r="P269" s="20" t="str">
        <f t="shared" si="77"/>
        <v/>
      </c>
      <c r="Q269" s="16" t="str">
        <f t="shared" si="79"/>
        <v/>
      </c>
      <c r="R269" s="20" t="str">
        <f>IF(Datos!E261="","",Datos!E261)</f>
        <v/>
      </c>
      <c r="S269" s="7">
        <f t="shared" si="71"/>
        <v>5604.9016651049897</v>
      </c>
      <c r="T269" s="10" t="str">
        <f t="shared" si="78"/>
        <v/>
      </c>
      <c r="U269" s="16" t="str">
        <f t="shared" si="80"/>
        <v/>
      </c>
      <c r="V269" s="7">
        <f t="shared" si="75"/>
        <v>1.8188731506022587E-8</v>
      </c>
      <c r="W269" s="7">
        <f t="shared" si="72"/>
        <v>1.9459075867466278E-11</v>
      </c>
      <c r="X269" s="7">
        <f t="shared" ref="X269:X332" si="82">V269+W269</f>
        <v>1.8208190581890053E-8</v>
      </c>
      <c r="Y269" s="7">
        <f t="shared" ref="Y269:Y332" si="83">W269+V269+M269+O269+I269+L269+S269</f>
        <v>4135104.27</v>
      </c>
    </row>
    <row r="270" spans="1:25" s="20" customFormat="1" x14ac:dyDescent="0.25">
      <c r="A270" s="5">
        <f t="shared" si="73"/>
        <v>44156</v>
      </c>
      <c r="B270" s="20">
        <f t="shared" si="74"/>
        <v>258</v>
      </c>
      <c r="G270" s="20">
        <f t="shared" ref="G270:G333" si="84">$O$3*(($O$5)^(-1))*(1-$O$2)^(B270)</f>
        <v>2.1236687415912342E-3</v>
      </c>
      <c r="H270" s="20" t="str">
        <f>IF(Datos!C262="","",Datos!C262)</f>
        <v/>
      </c>
      <c r="I270" s="7">
        <f t="shared" ref="I270:I333" si="85">$O$5*V269-$O$8*I269-$O$7*I269+I269</f>
        <v>1891.5268179418749</v>
      </c>
      <c r="J270" s="20" t="str">
        <f t="shared" si="76"/>
        <v/>
      </c>
      <c r="K270" s="16" t="str">
        <f t="shared" si="81"/>
        <v/>
      </c>
      <c r="L270" s="7">
        <f t="shared" ref="L270:L333" si="86">$O$2*M269+L269</f>
        <v>4122531.6570039229</v>
      </c>
      <c r="M270" s="7">
        <f t="shared" ref="M270:M333" si="87">-($O$3/$E$2)*M269*V269-$O$2*M269+M269</f>
        <v>3009.7806806850726</v>
      </c>
      <c r="N270" s="20" t="str">
        <f>IF(Datos!D262="","",Datos!D262)</f>
        <v/>
      </c>
      <c r="O270" s="7">
        <f t="shared" ref="O270:O333" si="88">$O$7*I269+O269</f>
        <v>2055.7986412202813</v>
      </c>
      <c r="P270" s="20" t="str">
        <f t="shared" si="77"/>
        <v/>
      </c>
      <c r="Q270" s="16" t="str">
        <f t="shared" si="79"/>
        <v/>
      </c>
      <c r="R270" s="20" t="str">
        <f>IF(Datos!E262="","",Datos!E262)</f>
        <v/>
      </c>
      <c r="S270" s="7">
        <f t="shared" ref="S270:S333" si="89">$O$8*I269+S269</f>
        <v>5615.5068562143933</v>
      </c>
      <c r="T270" s="10" t="str">
        <f t="shared" si="78"/>
        <v/>
      </c>
      <c r="U270" s="16" t="str">
        <f t="shared" si="80"/>
        <v/>
      </c>
      <c r="V270" s="7">
        <f t="shared" si="75"/>
        <v>1.5739432710408053E-8</v>
      </c>
      <c r="W270" s="7">
        <f t="shared" ref="W270:W333" si="90">($O$3/$E$2)*M269*V269-$O$4*W269+W269</f>
        <v>1.6374717144231137E-11</v>
      </c>
      <c r="X270" s="7">
        <f t="shared" si="82"/>
        <v>1.5755807427552285E-8</v>
      </c>
      <c r="Y270" s="7">
        <f t="shared" si="83"/>
        <v>4135104.27</v>
      </c>
    </row>
    <row r="271" spans="1:25" s="20" customFormat="1" x14ac:dyDescent="0.25">
      <c r="A271" s="5">
        <f t="shared" ref="A271:A334" si="91">A270+1</f>
        <v>44157</v>
      </c>
      <c r="B271" s="20">
        <f t="shared" ref="B271:B334" si="92">IF(A270="","",B270+1)</f>
        <v>259</v>
      </c>
      <c r="G271" s="20">
        <f t="shared" si="84"/>
        <v>2.0650481222978345E-3</v>
      </c>
      <c r="H271" s="20" t="str">
        <f>IF(Datos!C263="","",Datos!C263)</f>
        <v/>
      </c>
      <c r="I271" s="7">
        <f t="shared" si="85"/>
        <v>1877.1492602512719</v>
      </c>
      <c r="J271" s="20" t="str">
        <f t="shared" si="76"/>
        <v/>
      </c>
      <c r="K271" s="16" t="str">
        <f t="shared" si="81"/>
        <v/>
      </c>
      <c r="L271" s="7">
        <f t="shared" si="86"/>
        <v>4122614.7373845791</v>
      </c>
      <c r="M271" s="7">
        <f t="shared" si="87"/>
        <v>2926.7003000288696</v>
      </c>
      <c r="N271" s="20" t="str">
        <f>IF(Datos!D263="","",Datos!D263)</f>
        <v/>
      </c>
      <c r="O271" s="7">
        <f t="shared" si="88"/>
        <v>2059.6516182107903</v>
      </c>
      <c r="P271" s="20" t="str">
        <f t="shared" si="77"/>
        <v/>
      </c>
      <c r="Q271" s="16" t="str">
        <f t="shared" si="79"/>
        <v/>
      </c>
      <c r="R271" s="20" t="str">
        <f>IF(Datos!E263="","",Datos!E263)</f>
        <v/>
      </c>
      <c r="S271" s="7">
        <f t="shared" si="89"/>
        <v>5626.0314369166144</v>
      </c>
      <c r="T271" s="10" t="str">
        <f t="shared" si="78"/>
        <v/>
      </c>
      <c r="U271" s="16" t="str">
        <f t="shared" si="80"/>
        <v/>
      </c>
      <c r="V271" s="7">
        <f t="shared" ref="V271:V334" si="93">$O$4*W270-$O$5*V270+V270</f>
        <v>1.3619757258106999E-8</v>
      </c>
      <c r="W271" s="7">
        <f t="shared" si="90"/>
        <v>1.3779023483870823E-11</v>
      </c>
      <c r="X271" s="7">
        <f t="shared" si="82"/>
        <v>1.363353628159087E-8</v>
      </c>
      <c r="Y271" s="7">
        <f t="shared" si="83"/>
        <v>4135104.27</v>
      </c>
    </row>
    <row r="272" spans="1:25" s="20" customFormat="1" x14ac:dyDescent="0.25">
      <c r="A272" s="5">
        <f t="shared" si="91"/>
        <v>44158</v>
      </c>
      <c r="B272" s="20">
        <f t="shared" si="92"/>
        <v>260</v>
      </c>
      <c r="G272" s="20">
        <f t="shared" si="84"/>
        <v>2.0080456353143571E-3</v>
      </c>
      <c r="H272" s="20" t="str">
        <f>IF(Datos!C264="","",Datos!C264)</f>
        <v/>
      </c>
      <c r="I272" s="7">
        <f t="shared" si="85"/>
        <v>1862.8809868503097</v>
      </c>
      <c r="J272" s="20" t="str">
        <f t="shared" si="76"/>
        <v/>
      </c>
      <c r="K272" s="16" t="str">
        <f t="shared" si="81"/>
        <v/>
      </c>
      <c r="L272" s="7">
        <f t="shared" si="86"/>
        <v>4122695.5244587185</v>
      </c>
      <c r="M272" s="7">
        <f t="shared" si="87"/>
        <v>2845.9132258897416</v>
      </c>
      <c r="N272" s="20" t="str">
        <f>IF(Datos!D264="","",Datos!D264)</f>
        <v/>
      </c>
      <c r="O272" s="7">
        <f t="shared" si="88"/>
        <v>2063.4753085961947</v>
      </c>
      <c r="P272" s="20" t="str">
        <f t="shared" si="77"/>
        <v/>
      </c>
      <c r="Q272" s="16" t="str">
        <f t="shared" si="79"/>
        <v/>
      </c>
      <c r="R272" s="20" t="str">
        <f>IF(Datos!E264="","",Datos!E264)</f>
        <v/>
      </c>
      <c r="S272" s="7">
        <f t="shared" si="89"/>
        <v>5636.4760199340126</v>
      </c>
      <c r="T272" s="10" t="str">
        <f t="shared" si="78"/>
        <v/>
      </c>
      <c r="U272" s="16" t="str">
        <f t="shared" si="80"/>
        <v/>
      </c>
      <c r="V272" s="7">
        <f t="shared" si="93"/>
        <v>1.1785376564587652E-8</v>
      </c>
      <c r="W272" s="7">
        <f t="shared" si="90"/>
        <v>1.1594614221706563E-11</v>
      </c>
      <c r="X272" s="7">
        <f t="shared" si="82"/>
        <v>1.1796971178809359E-8</v>
      </c>
      <c r="Y272" s="7">
        <f t="shared" si="83"/>
        <v>4135104.2700000005</v>
      </c>
    </row>
    <row r="273" spans="1:25" s="20" customFormat="1" x14ac:dyDescent="0.25">
      <c r="A273" s="5">
        <f t="shared" si="91"/>
        <v>44159</v>
      </c>
      <c r="B273" s="20">
        <f t="shared" si="92"/>
        <v>261</v>
      </c>
      <c r="G273" s="20">
        <f t="shared" si="84"/>
        <v>1.9526166145795434E-3</v>
      </c>
      <c r="H273" s="20" t="str">
        <f>IF(Datos!C265="","",Datos!C265)</f>
        <v/>
      </c>
      <c r="I273" s="7">
        <f t="shared" si="85"/>
        <v>1848.721167065539</v>
      </c>
      <c r="J273" s="20" t="str">
        <f t="shared" si="76"/>
        <v/>
      </c>
      <c r="K273" s="16" t="str">
        <f t="shared" si="81"/>
        <v/>
      </c>
      <c r="L273" s="7">
        <f t="shared" si="86"/>
        <v>4122774.0815295507</v>
      </c>
      <c r="M273" s="7">
        <f t="shared" si="87"/>
        <v>2767.356155057716</v>
      </c>
      <c r="N273" s="20" t="str">
        <f>IF(Datos!D265="","",Datos!D265)</f>
        <v/>
      </c>
      <c r="O273" s="7">
        <f t="shared" si="88"/>
        <v>2067.2699349849449</v>
      </c>
      <c r="P273" s="20" t="str">
        <f t="shared" si="77"/>
        <v/>
      </c>
      <c r="Q273" s="16" t="str">
        <f t="shared" si="79"/>
        <v/>
      </c>
      <c r="R273" s="20" t="str">
        <f>IF(Datos!E265="","",Datos!E265)</f>
        <v/>
      </c>
      <c r="S273" s="7">
        <f t="shared" si="89"/>
        <v>5646.8412133316251</v>
      </c>
      <c r="T273" s="10" t="str">
        <f t="shared" si="78"/>
        <v/>
      </c>
      <c r="U273" s="16" t="str">
        <f t="shared" si="80"/>
        <v/>
      </c>
      <c r="V273" s="7">
        <f t="shared" si="93"/>
        <v>1.0197918443479889E-8</v>
      </c>
      <c r="W273" s="7">
        <f t="shared" si="90"/>
        <v>9.7563547150393451E-12</v>
      </c>
      <c r="X273" s="7">
        <f t="shared" si="82"/>
        <v>1.0207674798194928E-8</v>
      </c>
      <c r="Y273" s="7">
        <f t="shared" si="83"/>
        <v>4135104.2700000005</v>
      </c>
    </row>
    <row r="274" spans="1:25" s="20" customFormat="1" x14ac:dyDescent="0.25">
      <c r="A274" s="5">
        <f t="shared" si="91"/>
        <v>44160</v>
      </c>
      <c r="B274" s="20">
        <f t="shared" si="92"/>
        <v>262</v>
      </c>
      <c r="G274" s="20">
        <f t="shared" si="84"/>
        <v>1.8987176269702664E-3</v>
      </c>
      <c r="H274" s="20" t="str">
        <f>IF(Datos!C266="","",Datos!C266)</f>
        <v/>
      </c>
      <c r="I274" s="7">
        <f t="shared" si="85"/>
        <v>1834.6689765374817</v>
      </c>
      <c r="J274" s="20" t="str">
        <f t="shared" si="76"/>
        <v/>
      </c>
      <c r="K274" s="16" t="str">
        <f t="shared" si="81"/>
        <v/>
      </c>
      <c r="L274" s="7">
        <f t="shared" si="86"/>
        <v>4122850.4701528978</v>
      </c>
      <c r="M274" s="7">
        <f t="shared" si="87"/>
        <v>2690.9675317108663</v>
      </c>
      <c r="N274" s="20" t="str">
        <f>IF(Datos!D266="","",Datos!D266)</f>
        <v/>
      </c>
      <c r="O274" s="7">
        <f t="shared" si="88"/>
        <v>2071.0357182934367</v>
      </c>
      <c r="P274" s="20" t="str">
        <f t="shared" si="77"/>
        <v/>
      </c>
      <c r="Q274" s="16" t="str">
        <f t="shared" si="79"/>
        <v/>
      </c>
      <c r="R274" s="20" t="str">
        <f>IF(Datos!E266="","",Datos!E266)</f>
        <v/>
      </c>
      <c r="S274" s="7">
        <f t="shared" si="89"/>
        <v>5657.1276205525683</v>
      </c>
      <c r="T274" s="10" t="str">
        <f t="shared" si="78"/>
        <v/>
      </c>
      <c r="U274" s="16" t="str">
        <f t="shared" si="80"/>
        <v/>
      </c>
      <c r="V274" s="7">
        <f t="shared" si="93"/>
        <v>8.8241675458398901E-9</v>
      </c>
      <c r="W274" s="7">
        <f t="shared" si="90"/>
        <v>8.2094196508532846E-12</v>
      </c>
      <c r="X274" s="7">
        <f t="shared" si="82"/>
        <v>8.8323769654907432E-9</v>
      </c>
      <c r="Y274" s="7">
        <f t="shared" si="83"/>
        <v>4135104.2700000009</v>
      </c>
    </row>
    <row r="275" spans="1:25" s="20" customFormat="1" x14ac:dyDescent="0.25">
      <c r="A275" s="5">
        <f t="shared" si="91"/>
        <v>44161</v>
      </c>
      <c r="B275" s="20">
        <f t="shared" si="92"/>
        <v>263</v>
      </c>
      <c r="G275" s="20">
        <f t="shared" si="84"/>
        <v>1.8463064382681648E-3</v>
      </c>
      <c r="H275" s="20" t="str">
        <f>IF(Datos!C267="","",Datos!C267)</f>
        <v/>
      </c>
      <c r="I275" s="7">
        <f t="shared" si="85"/>
        <v>1820.7235971726386</v>
      </c>
      <c r="J275" s="20" t="str">
        <f t="shared" si="76"/>
        <v/>
      </c>
      <c r="K275" s="16" t="str">
        <f t="shared" si="81"/>
        <v/>
      </c>
      <c r="L275" s="7">
        <f t="shared" si="86"/>
        <v>4122924.7501854273</v>
      </c>
      <c r="M275" s="7">
        <f t="shared" si="87"/>
        <v>2616.6874991813434</v>
      </c>
      <c r="N275" s="20" t="str">
        <f>IF(Datos!D267="","",Datos!D267)</f>
        <v/>
      </c>
      <c r="O275" s="7">
        <f t="shared" si="88"/>
        <v>2074.7728777588736</v>
      </c>
      <c r="P275" s="20" t="str">
        <f t="shared" si="77"/>
        <v/>
      </c>
      <c r="Q275" s="16" t="str">
        <f t="shared" si="79"/>
        <v/>
      </c>
      <c r="R275" s="20" t="str">
        <f>IF(Datos!E267="","",Datos!E267)</f>
        <v/>
      </c>
      <c r="S275" s="7">
        <f t="shared" si="89"/>
        <v>5667.3358404531664</v>
      </c>
      <c r="T275" s="10" t="str">
        <f t="shared" si="78"/>
        <v/>
      </c>
      <c r="U275" s="16" t="str">
        <f t="shared" si="80"/>
        <v/>
      </c>
      <c r="V275" s="7">
        <f t="shared" si="93"/>
        <v>7.6353730028381278E-9</v>
      </c>
      <c r="W275" s="7">
        <f t="shared" si="90"/>
        <v>6.9076623982863029E-12</v>
      </c>
      <c r="X275" s="7">
        <f t="shared" si="82"/>
        <v>7.6422806652364146E-9</v>
      </c>
      <c r="Y275" s="7">
        <f t="shared" si="83"/>
        <v>4135104.2700000009</v>
      </c>
    </row>
    <row r="276" spans="1:25" s="20" customFormat="1" x14ac:dyDescent="0.25">
      <c r="A276" s="5">
        <f t="shared" si="91"/>
        <v>44162</v>
      </c>
      <c r="B276" s="20">
        <f t="shared" si="92"/>
        <v>264</v>
      </c>
      <c r="G276" s="20">
        <f t="shared" si="84"/>
        <v>1.7953419800657172E-3</v>
      </c>
      <c r="H276" s="20" t="str">
        <f>IF(Datos!C268="","",Datos!C268)</f>
        <v/>
      </c>
      <c r="I276" s="7">
        <f t="shared" si="85"/>
        <v>1806.8842170958624</v>
      </c>
      <c r="J276" s="20" t="str">
        <f t="shared" si="76"/>
        <v/>
      </c>
      <c r="K276" s="16" t="str">
        <f t="shared" si="81"/>
        <v/>
      </c>
      <c r="L276" s="7">
        <f t="shared" si="86"/>
        <v>4122996.9798315559</v>
      </c>
      <c r="M276" s="7">
        <f t="shared" si="87"/>
        <v>2544.4578530528338</v>
      </c>
      <c r="N276" s="20" t="str">
        <f>IF(Datos!D268="","",Datos!D268)</f>
        <v/>
      </c>
      <c r="O276" s="7">
        <f t="shared" si="88"/>
        <v>2078.4816309520297</v>
      </c>
      <c r="P276" s="20" t="str">
        <f t="shared" si="77"/>
        <v/>
      </c>
      <c r="Q276" s="16" t="str">
        <f t="shared" si="79"/>
        <v/>
      </c>
      <c r="R276" s="20" t="str">
        <f>IF(Datos!E268="","",Datos!E268)</f>
        <v/>
      </c>
      <c r="S276" s="7">
        <f t="shared" si="89"/>
        <v>5677.4664673378184</v>
      </c>
      <c r="T276" s="10" t="str">
        <f t="shared" si="78"/>
        <v/>
      </c>
      <c r="U276" s="16" t="str">
        <f t="shared" si="80"/>
        <v/>
      </c>
      <c r="V276" s="7">
        <f t="shared" si="93"/>
        <v>6.6066489182312499E-9</v>
      </c>
      <c r="W276" s="7">
        <f t="shared" si="90"/>
        <v>5.812242086979076E-12</v>
      </c>
      <c r="X276" s="7">
        <f t="shared" si="82"/>
        <v>6.6124611603182291E-9</v>
      </c>
      <c r="Y276" s="7">
        <f t="shared" si="83"/>
        <v>4135104.2700000009</v>
      </c>
    </row>
    <row r="277" spans="1:25" s="20" customFormat="1" x14ac:dyDescent="0.25">
      <c r="A277" s="5">
        <f t="shared" si="91"/>
        <v>44163</v>
      </c>
      <c r="B277" s="20">
        <f t="shared" si="92"/>
        <v>265</v>
      </c>
      <c r="G277" s="20">
        <f t="shared" si="84"/>
        <v>1.7457843175858177E-3</v>
      </c>
      <c r="H277" s="20" t="str">
        <f>IF(Datos!C269="","",Datos!C269)</f>
        <v/>
      </c>
      <c r="I277" s="7">
        <f t="shared" si="85"/>
        <v>1793.1500306030921</v>
      </c>
      <c r="J277" s="20" t="str">
        <f t="shared" si="76"/>
        <v/>
      </c>
      <c r="K277" s="16" t="str">
        <f t="shared" si="81"/>
        <v/>
      </c>
      <c r="L277" s="7">
        <f t="shared" si="86"/>
        <v>4123067.2156890561</v>
      </c>
      <c r="M277" s="7">
        <f t="shared" si="87"/>
        <v>2474.2219955526884</v>
      </c>
      <c r="N277" s="20" t="str">
        <f>IF(Datos!D269="","",Datos!D269)</f>
        <v/>
      </c>
      <c r="O277" s="7">
        <f t="shared" si="88"/>
        <v>2082.1621937899172</v>
      </c>
      <c r="P277" s="20" t="str">
        <f t="shared" si="77"/>
        <v/>
      </c>
      <c r="Q277" s="16" t="str">
        <f t="shared" si="79"/>
        <v/>
      </c>
      <c r="R277" s="20" t="str">
        <f>IF(Datos!E269="","",Datos!E269)</f>
        <v/>
      </c>
      <c r="S277" s="7">
        <f t="shared" si="89"/>
        <v>5687.5200909935938</v>
      </c>
      <c r="T277" s="10" t="str">
        <f t="shared" si="78"/>
        <v/>
      </c>
      <c r="U277" s="16" t="str">
        <f t="shared" si="80"/>
        <v/>
      </c>
      <c r="V277" s="7">
        <f t="shared" si="93"/>
        <v>5.7164552756488633E-9</v>
      </c>
      <c r="W277" s="7">
        <f t="shared" si="90"/>
        <v>4.8904677131597017E-12</v>
      </c>
      <c r="X277" s="7">
        <f t="shared" si="82"/>
        <v>5.7213457433620226E-9</v>
      </c>
      <c r="Y277" s="7">
        <f t="shared" si="83"/>
        <v>4135104.2700000009</v>
      </c>
    </row>
    <row r="278" spans="1:25" s="20" customFormat="1" x14ac:dyDescent="0.25">
      <c r="A278" s="5">
        <f t="shared" si="91"/>
        <v>44164</v>
      </c>
      <c r="B278" s="20">
        <f t="shared" si="92"/>
        <v>266</v>
      </c>
      <c r="G278" s="20">
        <f t="shared" si="84"/>
        <v>1.6975946183896498E-3</v>
      </c>
      <c r="H278" s="20" t="str">
        <f>IF(Datos!C270="","",Datos!C270)</f>
        <v/>
      </c>
      <c r="I278" s="7">
        <f t="shared" si="85"/>
        <v>1779.520238114447</v>
      </c>
      <c r="J278" s="20" t="str">
        <f t="shared" si="76"/>
        <v/>
      </c>
      <c r="K278" s="16" t="str">
        <f t="shared" si="81"/>
        <v/>
      </c>
      <c r="L278" s="7">
        <f t="shared" si="86"/>
        <v>4123135.5127934059</v>
      </c>
      <c r="M278" s="7">
        <f t="shared" si="87"/>
        <v>2405.924891202988</v>
      </c>
      <c r="N278" s="20" t="str">
        <f>IF(Datos!D270="","",Datos!D270)</f>
        <v/>
      </c>
      <c r="O278" s="7">
        <f t="shared" si="88"/>
        <v>2085.8147805483545</v>
      </c>
      <c r="P278" s="20" t="str">
        <f t="shared" si="77"/>
        <v/>
      </c>
      <c r="Q278" s="16" t="str">
        <f t="shared" si="79"/>
        <v/>
      </c>
      <c r="R278" s="20" t="str">
        <f>IF(Datos!E270="","",Datos!E270)</f>
        <v/>
      </c>
      <c r="S278" s="7">
        <f t="shared" si="89"/>
        <v>5697.497296724574</v>
      </c>
      <c r="T278" s="10" t="str">
        <f t="shared" si="78"/>
        <v/>
      </c>
      <c r="U278" s="16" t="str">
        <f t="shared" si="80"/>
        <v/>
      </c>
      <c r="V278" s="7">
        <f t="shared" si="93"/>
        <v>4.9461484884256648E-9</v>
      </c>
      <c r="W278" s="7">
        <f t="shared" si="90"/>
        <v>4.114824995578727E-12</v>
      </c>
      <c r="X278" s="7">
        <f t="shared" si="82"/>
        <v>4.9502633134212437E-9</v>
      </c>
      <c r="Y278" s="7">
        <f t="shared" si="83"/>
        <v>4135104.2700000009</v>
      </c>
    </row>
    <row r="279" spans="1:25" s="20" customFormat="1" x14ac:dyDescent="0.25">
      <c r="A279" s="5">
        <f t="shared" si="91"/>
        <v>44165</v>
      </c>
      <c r="B279" s="20">
        <f t="shared" si="92"/>
        <v>267</v>
      </c>
      <c r="G279" s="20">
        <f t="shared" si="84"/>
        <v>1.6507351219483262E-3</v>
      </c>
      <c r="H279" s="20" t="str">
        <f>IF(Datos!C271="","",Datos!C271)</f>
        <v/>
      </c>
      <c r="I279" s="7">
        <f t="shared" si="85"/>
        <v>1765.9940461276767</v>
      </c>
      <c r="J279" s="20" t="str">
        <f t="shared" si="76"/>
        <v/>
      </c>
      <c r="K279" s="16" t="str">
        <f t="shared" si="81"/>
        <v/>
      </c>
      <c r="L279" s="7">
        <f t="shared" si="86"/>
        <v>4123201.9246609132</v>
      </c>
      <c r="M279" s="7">
        <f t="shared" si="87"/>
        <v>2339.5130236957934</v>
      </c>
      <c r="N279" s="20" t="str">
        <f>IF(Datos!D271="","",Datos!D271)</f>
        <v/>
      </c>
      <c r="O279" s="7">
        <f t="shared" si="88"/>
        <v>2089.4396038744444</v>
      </c>
      <c r="P279" s="20" t="str">
        <f t="shared" si="77"/>
        <v/>
      </c>
      <c r="Q279" s="16" t="str">
        <f t="shared" si="79"/>
        <v/>
      </c>
      <c r="R279" s="20" t="str">
        <f>IF(Datos!E271="","",Datos!E271)</f>
        <v/>
      </c>
      <c r="S279" s="7">
        <f t="shared" si="89"/>
        <v>5707.3986653859229</v>
      </c>
      <c r="T279" s="10" t="str">
        <f t="shared" si="78"/>
        <v/>
      </c>
      <c r="U279" s="16" t="str">
        <f t="shared" si="80"/>
        <v/>
      </c>
      <c r="V279" s="7">
        <f t="shared" si="93"/>
        <v>4.279592260507983E-9</v>
      </c>
      <c r="W279" s="7">
        <f t="shared" si="90"/>
        <v>3.462157112028254E-12</v>
      </c>
      <c r="X279" s="7">
        <f t="shared" si="82"/>
        <v>4.283054417620011E-9</v>
      </c>
      <c r="Y279" s="7">
        <f t="shared" si="83"/>
        <v>4135104.2700000009</v>
      </c>
    </row>
    <row r="280" spans="1:25" s="20" customFormat="1" x14ac:dyDescent="0.25">
      <c r="A280" s="5">
        <f t="shared" si="91"/>
        <v>44166</v>
      </c>
      <c r="B280" s="20">
        <f t="shared" si="92"/>
        <v>268</v>
      </c>
      <c r="G280" s="20">
        <f t="shared" si="84"/>
        <v>1.6051691100544606E-3</v>
      </c>
      <c r="H280" s="20" t="str">
        <f>IF(Datos!C272="","",Datos!C272)</f>
        <v/>
      </c>
      <c r="I280" s="7">
        <f t="shared" si="85"/>
        <v>1752.5706671719656</v>
      </c>
      <c r="J280" s="20" t="str">
        <f t="shared" si="76"/>
        <v/>
      </c>
      <c r="K280" s="16" t="str">
        <f t="shared" si="81"/>
        <v/>
      </c>
      <c r="L280" s="7">
        <f t="shared" si="86"/>
        <v>4123266.5033306503</v>
      </c>
      <c r="M280" s="7">
        <f t="shared" si="87"/>
        <v>2274.9343539587871</v>
      </c>
      <c r="N280" s="20" t="str">
        <f>IF(Datos!D272="","",Datos!D272)</f>
        <v/>
      </c>
      <c r="O280" s="7">
        <f t="shared" si="88"/>
        <v>2093.0368747989505</v>
      </c>
      <c r="P280" s="20" t="str">
        <f t="shared" si="77"/>
        <v/>
      </c>
      <c r="Q280" s="16" t="str">
        <f t="shared" si="79"/>
        <v/>
      </c>
      <c r="R280" s="20" t="str">
        <f>IF(Datos!E272="","",Datos!E272)</f>
        <v/>
      </c>
      <c r="S280" s="7">
        <f t="shared" si="89"/>
        <v>5717.2247734177063</v>
      </c>
      <c r="T280" s="10" t="str">
        <f t="shared" si="78"/>
        <v/>
      </c>
      <c r="U280" s="16" t="str">
        <f t="shared" si="80"/>
        <v/>
      </c>
      <c r="V280" s="7">
        <f t="shared" si="93"/>
        <v>3.702820675409337E-9</v>
      </c>
      <c r="W280" s="7">
        <f t="shared" si="90"/>
        <v>2.9129750033499578E-12</v>
      </c>
      <c r="X280" s="7">
        <f t="shared" si="82"/>
        <v>3.7057336504126871E-9</v>
      </c>
      <c r="Y280" s="7">
        <f t="shared" si="83"/>
        <v>4135104.2700000014</v>
      </c>
    </row>
    <row r="281" spans="1:25" s="20" customFormat="1" x14ac:dyDescent="0.25">
      <c r="A281" s="5">
        <f t="shared" si="91"/>
        <v>44167</v>
      </c>
      <c r="B281" s="20">
        <f t="shared" si="92"/>
        <v>269</v>
      </c>
      <c r="G281" s="20">
        <f t="shared" si="84"/>
        <v>1.5608608780504787E-3</v>
      </c>
      <c r="H281" s="20" t="str">
        <f>IF(Datos!C273="","",Datos!C273)</f>
        <v/>
      </c>
      <c r="I281" s="7">
        <f t="shared" si="85"/>
        <v>1739.2493197620877</v>
      </c>
      <c r="J281" s="20" t="str">
        <f t="shared" si="76"/>
        <v/>
      </c>
      <c r="K281" s="16" t="str">
        <f t="shared" si="81"/>
        <v/>
      </c>
      <c r="L281" s="7">
        <f t="shared" si="86"/>
        <v>4123329.2994052307</v>
      </c>
      <c r="M281" s="7">
        <f t="shared" si="87"/>
        <v>2212.1382793784487</v>
      </c>
      <c r="N281" s="20" t="str">
        <f>IF(Datos!D273="","",Datos!D273)</f>
        <v/>
      </c>
      <c r="O281" s="7">
        <f t="shared" si="88"/>
        <v>2096.6068027485853</v>
      </c>
      <c r="P281" s="20" t="str">
        <f t="shared" si="77"/>
        <v/>
      </c>
      <c r="Q281" s="16" t="str">
        <f t="shared" si="79"/>
        <v/>
      </c>
      <c r="R281" s="20" t="str">
        <f>IF(Datos!E273="","",Datos!E273)</f>
        <v/>
      </c>
      <c r="S281" s="7">
        <f t="shared" si="89"/>
        <v>5726.9761928784501</v>
      </c>
      <c r="T281" s="10" t="str">
        <f t="shared" si="78"/>
        <v/>
      </c>
      <c r="U281" s="16" t="str">
        <f t="shared" si="80"/>
        <v/>
      </c>
      <c r="V281" s="7">
        <f t="shared" si="93"/>
        <v>3.20374651190602E-9</v>
      </c>
      <c r="W281" s="7">
        <f t="shared" si="90"/>
        <v>2.4508767697386441E-12</v>
      </c>
      <c r="X281" s="7">
        <f t="shared" si="82"/>
        <v>3.2061973886757584E-9</v>
      </c>
      <c r="Y281" s="7">
        <f t="shared" si="83"/>
        <v>4135104.2700000014</v>
      </c>
    </row>
    <row r="282" spans="1:25" s="20" customFormat="1" x14ac:dyDescent="0.25">
      <c r="A282" s="5">
        <f t="shared" si="91"/>
        <v>44168</v>
      </c>
      <c r="B282" s="20">
        <f t="shared" si="92"/>
        <v>270</v>
      </c>
      <c r="G282" s="20">
        <f t="shared" si="84"/>
        <v>1.5177757068511324E-3</v>
      </c>
      <c r="H282" s="20" t="str">
        <f>IF(Datos!C274="","",Datos!C274)</f>
        <v/>
      </c>
      <c r="I282" s="7">
        <f t="shared" si="85"/>
        <v>1726.0292283529104</v>
      </c>
      <c r="J282" s="20" t="str">
        <f t="shared" si="76"/>
        <v/>
      </c>
      <c r="K282" s="16" t="str">
        <f t="shared" si="81"/>
        <v/>
      </c>
      <c r="L282" s="7">
        <f t="shared" si="86"/>
        <v>4123390.3620904605</v>
      </c>
      <c r="M282" s="7">
        <f t="shared" si="87"/>
        <v>2151.0755941488128</v>
      </c>
      <c r="N282" s="20" t="str">
        <f>IF(Datos!D274="","",Datos!D274)</f>
        <v/>
      </c>
      <c r="O282" s="7">
        <f t="shared" si="88"/>
        <v>2100.1495955582018</v>
      </c>
      <c r="P282" s="20" t="str">
        <f t="shared" si="77"/>
        <v/>
      </c>
      <c r="Q282" s="16" t="str">
        <f t="shared" si="79"/>
        <v/>
      </c>
      <c r="R282" s="20" t="str">
        <f>IF(Datos!E274="","",Datos!E274)</f>
        <v/>
      </c>
      <c r="S282" s="7">
        <f t="shared" si="89"/>
        <v>5736.6534914784434</v>
      </c>
      <c r="T282" s="10" t="str">
        <f t="shared" si="78"/>
        <v/>
      </c>
      <c r="U282" s="16" t="str">
        <f t="shared" si="80"/>
        <v/>
      </c>
      <c r="V282" s="7">
        <f t="shared" si="93"/>
        <v>2.7719087223702036E-9</v>
      </c>
      <c r="W282" s="7">
        <f t="shared" si="90"/>
        <v>2.0620589168707666E-12</v>
      </c>
      <c r="X282" s="7">
        <f t="shared" si="82"/>
        <v>2.7739707812870743E-9</v>
      </c>
      <c r="Y282" s="7">
        <f t="shared" si="83"/>
        <v>4135104.2700000014</v>
      </c>
    </row>
    <row r="283" spans="1:25" s="20" customFormat="1" x14ac:dyDescent="0.25">
      <c r="A283" s="5">
        <f t="shared" si="91"/>
        <v>44169</v>
      </c>
      <c r="B283" s="20">
        <f t="shared" si="92"/>
        <v>271</v>
      </c>
      <c r="G283" s="20">
        <f t="shared" si="84"/>
        <v>1.475879835738284E-3</v>
      </c>
      <c r="H283" s="20" t="str">
        <f>IF(Datos!C275="","",Datos!C275)</f>
        <v/>
      </c>
      <c r="I283" s="7">
        <f t="shared" si="85"/>
        <v>1712.9096232942441</v>
      </c>
      <c r="J283" s="20" t="str">
        <f t="shared" si="76"/>
        <v/>
      </c>
      <c r="K283" s="16" t="str">
        <f t="shared" si="81"/>
        <v/>
      </c>
      <c r="L283" s="7">
        <f t="shared" si="86"/>
        <v>4123449.7392338947</v>
      </c>
      <c r="M283" s="7">
        <f t="shared" si="87"/>
        <v>2091.6984507147386</v>
      </c>
      <c r="N283" s="20" t="str">
        <f>IF(Datos!D275="","",Datos!D275)</f>
        <v/>
      </c>
      <c r="O283" s="7">
        <f t="shared" si="88"/>
        <v>2103.6654594828938</v>
      </c>
      <c r="P283" s="20" t="str">
        <f t="shared" si="77"/>
        <v/>
      </c>
      <c r="Q283" s="16" t="str">
        <f t="shared" si="79"/>
        <v/>
      </c>
      <c r="R283" s="20" t="str">
        <f>IF(Datos!E275="","",Datos!E275)</f>
        <v/>
      </c>
      <c r="S283" s="7">
        <f t="shared" si="89"/>
        <v>5746.257232612792</v>
      </c>
      <c r="T283" s="10" t="str">
        <f t="shared" si="78"/>
        <v/>
      </c>
      <c r="U283" s="16" t="str">
        <f t="shared" si="80"/>
        <v/>
      </c>
      <c r="V283" s="7">
        <f t="shared" si="93"/>
        <v>2.3982538216004044E-9</v>
      </c>
      <c r="W283" s="7">
        <f t="shared" si="90"/>
        <v>1.7349049322413615E-12</v>
      </c>
      <c r="X283" s="7">
        <f t="shared" si="82"/>
        <v>2.3999887265326458E-9</v>
      </c>
      <c r="Y283" s="7">
        <f t="shared" si="83"/>
        <v>4135104.2700000019</v>
      </c>
    </row>
    <row r="284" spans="1:25" s="20" customFormat="1" x14ac:dyDescent="0.25">
      <c r="A284" s="5">
        <f t="shared" si="91"/>
        <v>44170</v>
      </c>
      <c r="B284" s="20">
        <f t="shared" si="92"/>
        <v>272</v>
      </c>
      <c r="G284" s="20">
        <f t="shared" si="84"/>
        <v>1.435140435906654E-3</v>
      </c>
      <c r="H284" s="20" t="str">
        <f>IF(Datos!C276="","",Datos!C276)</f>
        <v/>
      </c>
      <c r="I284" s="7">
        <f t="shared" si="85"/>
        <v>1699.8897407860338</v>
      </c>
      <c r="J284" s="20" t="str">
        <f t="shared" si="76"/>
        <v/>
      </c>
      <c r="K284" s="16" t="str">
        <f t="shared" si="81"/>
        <v/>
      </c>
      <c r="L284" s="7">
        <f t="shared" si="86"/>
        <v>4123507.4773623301</v>
      </c>
      <c r="M284" s="7">
        <f t="shared" si="87"/>
        <v>2033.9603222794774</v>
      </c>
      <c r="N284" s="20" t="str">
        <f>IF(Datos!D276="","",Datos!D276)</f>
        <v/>
      </c>
      <c r="O284" s="7">
        <f t="shared" si="88"/>
        <v>2107.1545992100032</v>
      </c>
      <c r="P284" s="20" t="str">
        <f t="shared" si="77"/>
        <v/>
      </c>
      <c r="Q284" s="16" t="str">
        <f t="shared" si="79"/>
        <v/>
      </c>
      <c r="R284" s="20" t="str">
        <f>IF(Datos!E276="","",Datos!E276)</f>
        <v/>
      </c>
      <c r="S284" s="7">
        <f t="shared" si="89"/>
        <v>5755.787975394217</v>
      </c>
      <c r="T284" s="10" t="str">
        <f t="shared" si="78"/>
        <v/>
      </c>
      <c r="U284" s="16" t="str">
        <f t="shared" si="80"/>
        <v/>
      </c>
      <c r="V284" s="7">
        <f t="shared" si="93"/>
        <v>2.0749466374308743E-9</v>
      </c>
      <c r="W284" s="7">
        <f t="shared" si="90"/>
        <v>1.4596389653992158E-12</v>
      </c>
      <c r="X284" s="7">
        <f t="shared" si="82"/>
        <v>2.0764062763962733E-9</v>
      </c>
      <c r="Y284" s="7">
        <f t="shared" si="83"/>
        <v>4135104.2700000019</v>
      </c>
    </row>
    <row r="285" spans="1:25" s="20" customFormat="1" x14ac:dyDescent="0.25">
      <c r="A285" s="5">
        <f t="shared" si="91"/>
        <v>44171</v>
      </c>
      <c r="B285" s="20">
        <f t="shared" si="92"/>
        <v>273</v>
      </c>
      <c r="G285" s="20">
        <f t="shared" si="84"/>
        <v>1.3955255847397947E-3</v>
      </c>
      <c r="H285" s="20" t="str">
        <f>IF(Datos!C277="","",Datos!C277)</f>
        <v/>
      </c>
      <c r="I285" s="7">
        <f t="shared" si="85"/>
        <v>1686.9688228338932</v>
      </c>
      <c r="J285" s="20" t="str">
        <f t="shared" si="76"/>
        <v/>
      </c>
      <c r="K285" s="16" t="str">
        <f t="shared" si="81"/>
        <v/>
      </c>
      <c r="L285" s="7">
        <f t="shared" si="86"/>
        <v>4123563.6217182623</v>
      </c>
      <c r="M285" s="7">
        <f t="shared" si="87"/>
        <v>1977.8159663471636</v>
      </c>
      <c r="N285" s="20" t="str">
        <f>IF(Datos!D277="","",Datos!D277)</f>
        <v/>
      </c>
      <c r="O285" s="7">
        <f t="shared" si="88"/>
        <v>2110.6172178710367</v>
      </c>
      <c r="P285" s="20" t="str">
        <f t="shared" si="77"/>
        <v/>
      </c>
      <c r="Q285" s="16" t="str">
        <f t="shared" si="79"/>
        <v/>
      </c>
      <c r="R285" s="20" t="str">
        <f>IF(Datos!E277="","",Datos!E277)</f>
        <v/>
      </c>
      <c r="S285" s="7">
        <f t="shared" si="89"/>
        <v>5765.2462746856045</v>
      </c>
      <c r="T285" s="10" t="str">
        <f t="shared" si="78"/>
        <v/>
      </c>
      <c r="U285" s="16" t="str">
        <f t="shared" si="80"/>
        <v/>
      </c>
      <c r="V285" s="7">
        <f t="shared" si="93"/>
        <v>1.7952064837637366E-9</v>
      </c>
      <c r="W285" s="7">
        <f t="shared" si="90"/>
        <v>1.2280343172140517E-12</v>
      </c>
      <c r="X285" s="7">
        <f t="shared" si="82"/>
        <v>1.7964345180809507E-9</v>
      </c>
      <c r="Y285" s="7">
        <f t="shared" si="83"/>
        <v>4135104.2700000019</v>
      </c>
    </row>
    <row r="286" spans="1:25" s="20" customFormat="1" x14ac:dyDescent="0.25">
      <c r="A286" s="5">
        <f t="shared" si="91"/>
        <v>44172</v>
      </c>
      <c r="B286" s="20">
        <f t="shared" si="92"/>
        <v>274</v>
      </c>
      <c r="G286" s="20">
        <f t="shared" si="84"/>
        <v>1.3570042407961367E-3</v>
      </c>
      <c r="H286" s="20" t="str">
        <f>IF(Datos!C278="","",Datos!C278)</f>
        <v/>
      </c>
      <c r="I286" s="7">
        <f t="shared" si="85"/>
        <v>1674.1461172049756</v>
      </c>
      <c r="J286" s="20" t="str">
        <f t="shared" si="76"/>
        <v/>
      </c>
      <c r="K286" s="16" t="str">
        <f t="shared" si="81"/>
        <v/>
      </c>
      <c r="L286" s="7">
        <f t="shared" si="86"/>
        <v>4123618.2162953378</v>
      </c>
      <c r="M286" s="7">
        <f t="shared" si="87"/>
        <v>1923.2213892716575</v>
      </c>
      <c r="N286" s="20" t="str">
        <f>IF(Datos!D278="","",Datos!D278)</f>
        <v/>
      </c>
      <c r="O286" s="7">
        <f t="shared" si="88"/>
        <v>2114.0535170534913</v>
      </c>
      <c r="P286" s="20" t="str">
        <f t="shared" si="77"/>
        <v/>
      </c>
      <c r="Q286" s="16" t="str">
        <f t="shared" si="79"/>
        <v/>
      </c>
      <c r="R286" s="20" t="str">
        <f>IF(Datos!E278="","",Datos!E278)</f>
        <v/>
      </c>
      <c r="S286" s="7">
        <f t="shared" si="89"/>
        <v>5774.6326811323097</v>
      </c>
      <c r="T286" s="10" t="str">
        <f t="shared" si="78"/>
        <v/>
      </c>
      <c r="U286" s="16" t="str">
        <f t="shared" si="80"/>
        <v/>
      </c>
      <c r="V286" s="7">
        <f t="shared" si="93"/>
        <v>1.5531653445240409E-9</v>
      </c>
      <c r="W286" s="7">
        <f t="shared" si="90"/>
        <v>1.0331680699252056E-12</v>
      </c>
      <c r="X286" s="7">
        <f t="shared" si="82"/>
        <v>1.5541985125939661E-9</v>
      </c>
      <c r="Y286" s="7">
        <f t="shared" si="83"/>
        <v>4135104.2700000019</v>
      </c>
    </row>
    <row r="287" spans="1:25" s="20" customFormat="1" x14ac:dyDescent="0.25">
      <c r="A287" s="5">
        <f t="shared" si="91"/>
        <v>44173</v>
      </c>
      <c r="B287" s="20">
        <f t="shared" si="92"/>
        <v>275</v>
      </c>
      <c r="G287" s="20">
        <f t="shared" si="84"/>
        <v>1.3195462194855083E-3</v>
      </c>
      <c r="H287" s="20" t="str">
        <f>IF(Datos!C279="","",Datos!C279)</f>
        <v/>
      </c>
      <c r="I287" s="7">
        <f t="shared" si="85"/>
        <v>1661.4208773841797</v>
      </c>
      <c r="J287" s="20" t="str">
        <f t="shared" si="76"/>
        <v/>
      </c>
      <c r="K287" s="16" t="str">
        <f t="shared" si="81"/>
        <v/>
      </c>
      <c r="L287" s="7">
        <f t="shared" si="86"/>
        <v>4123671.3038728256</v>
      </c>
      <c r="M287" s="7">
        <f t="shared" si="87"/>
        <v>1870.1338117839634</v>
      </c>
      <c r="N287" s="20" t="str">
        <f>IF(Datos!D279="","",Datos!D279)</f>
        <v/>
      </c>
      <c r="O287" s="7">
        <f t="shared" si="88"/>
        <v>2117.4636968125915</v>
      </c>
      <c r="P287" s="20" t="str">
        <f t="shared" si="77"/>
        <v/>
      </c>
      <c r="Q287" s="16" t="str">
        <f t="shared" si="79"/>
        <v/>
      </c>
      <c r="R287" s="20" t="str">
        <f>IF(Datos!E279="","",Datos!E279)</f>
        <v/>
      </c>
      <c r="S287" s="7">
        <f t="shared" si="89"/>
        <v>5783.9477411942153</v>
      </c>
      <c r="T287" s="10" t="str">
        <f t="shared" si="78"/>
        <v/>
      </c>
      <c r="U287" s="16" t="str">
        <f t="shared" si="80"/>
        <v/>
      </c>
      <c r="V287" s="7">
        <f t="shared" si="93"/>
        <v>1.3437451142702851E-9</v>
      </c>
      <c r="W287" s="7">
        <f t="shared" si="90"/>
        <v>8.6921455956521882E-13</v>
      </c>
      <c r="X287" s="7">
        <f t="shared" si="82"/>
        <v>1.3446143288298503E-9</v>
      </c>
      <c r="Y287" s="7">
        <f t="shared" si="83"/>
        <v>4135104.2700000019</v>
      </c>
    </row>
    <row r="288" spans="1:25" s="20" customFormat="1" x14ac:dyDescent="0.25">
      <c r="A288" s="5">
        <f t="shared" si="91"/>
        <v>44174</v>
      </c>
      <c r="B288" s="20">
        <f t="shared" si="92"/>
        <v>276</v>
      </c>
      <c r="G288" s="20">
        <f t="shared" si="84"/>
        <v>1.2831221694170659E-3</v>
      </c>
      <c r="H288" s="20" t="str">
        <f>IF(Datos!C280="","",Datos!C280)</f>
        <v/>
      </c>
      <c r="I288" s="7">
        <f t="shared" si="85"/>
        <v>1648.7923625306898</v>
      </c>
      <c r="J288" s="20" t="str">
        <f t="shared" si="76"/>
        <v/>
      </c>
      <c r="K288" s="16" t="str">
        <f t="shared" si="81"/>
        <v/>
      </c>
      <c r="L288" s="7">
        <f t="shared" si="86"/>
        <v>4123722.9260491384</v>
      </c>
      <c r="M288" s="7">
        <f t="shared" si="87"/>
        <v>1818.5116354712113</v>
      </c>
      <c r="N288" s="20" t="str">
        <f>IF(Datos!D280="","",Datos!D280)</f>
        <v/>
      </c>
      <c r="O288" s="7">
        <f t="shared" si="88"/>
        <v>2120.8479556829348</v>
      </c>
      <c r="P288" s="20" t="str">
        <f t="shared" si="77"/>
        <v/>
      </c>
      <c r="Q288" s="16" t="str">
        <f t="shared" si="79"/>
        <v/>
      </c>
      <c r="R288" s="20" t="str">
        <f>IF(Datos!E280="","",Datos!E280)</f>
        <v/>
      </c>
      <c r="S288" s="7">
        <f t="shared" si="89"/>
        <v>5793.1919971775433</v>
      </c>
      <c r="T288" s="10" t="str">
        <f t="shared" si="78"/>
        <v/>
      </c>
      <c r="U288" s="16" t="str">
        <f t="shared" si="80"/>
        <v/>
      </c>
      <c r="V288" s="7">
        <f t="shared" si="93"/>
        <v>1.1625513372335123E-9</v>
      </c>
      <c r="W288" s="7">
        <f t="shared" si="90"/>
        <v>7.3127154591385375E-13</v>
      </c>
      <c r="X288" s="7">
        <f t="shared" si="82"/>
        <v>1.1632826087794261E-9</v>
      </c>
      <c r="Y288" s="7">
        <f t="shared" si="83"/>
        <v>4135104.2700000019</v>
      </c>
    </row>
    <row r="289" spans="1:25" s="20" customFormat="1" x14ac:dyDescent="0.25">
      <c r="A289" s="5">
        <f t="shared" si="91"/>
        <v>44175</v>
      </c>
      <c r="B289" s="20">
        <f t="shared" si="92"/>
        <v>277</v>
      </c>
      <c r="G289" s="20">
        <f t="shared" si="84"/>
        <v>1.2477035494001044E-3</v>
      </c>
      <c r="H289" s="20" t="str">
        <f>IF(Datos!C281="","",Datos!C281)</f>
        <v/>
      </c>
      <c r="I289" s="7">
        <f t="shared" si="85"/>
        <v>1636.2598374348449</v>
      </c>
      <c r="J289" s="20" t="str">
        <f t="shared" si="76"/>
        <v/>
      </c>
      <c r="K289" s="16" t="str">
        <f t="shared" si="81"/>
        <v/>
      </c>
      <c r="L289" s="7">
        <f t="shared" si="86"/>
        <v>4123773.1232744288</v>
      </c>
      <c r="M289" s="7">
        <f t="shared" si="87"/>
        <v>1768.3144101809332</v>
      </c>
      <c r="N289" s="20" t="str">
        <f>IF(Datos!D281="","",Datos!D281)</f>
        <v/>
      </c>
      <c r="O289" s="7">
        <f t="shared" si="88"/>
        <v>2124.2064906900514</v>
      </c>
      <c r="P289" s="20" t="str">
        <f t="shared" si="77"/>
        <v/>
      </c>
      <c r="Q289" s="16" t="str">
        <f t="shared" si="79"/>
        <v/>
      </c>
      <c r="R289" s="20" t="str">
        <f>IF(Datos!E281="","",Datos!E281)</f>
        <v/>
      </c>
      <c r="S289" s="7">
        <f t="shared" si="89"/>
        <v>5802.3659872664284</v>
      </c>
      <c r="T289" s="10" t="str">
        <f t="shared" si="78"/>
        <v/>
      </c>
      <c r="U289" s="16" t="str">
        <f t="shared" si="80"/>
        <v/>
      </c>
      <c r="V289" s="7">
        <f t="shared" si="93"/>
        <v>1.0057812295820353E-9</v>
      </c>
      <c r="W289" s="7">
        <f t="shared" si="90"/>
        <v>6.1521390653126867E-13</v>
      </c>
      <c r="X289" s="7">
        <f t="shared" si="82"/>
        <v>1.0063964434885666E-9</v>
      </c>
      <c r="Y289" s="7">
        <f t="shared" si="83"/>
        <v>4135104.2700000019</v>
      </c>
    </row>
    <row r="290" spans="1:25" s="20" customFormat="1" x14ac:dyDescent="0.25">
      <c r="A290" s="5">
        <f t="shared" si="91"/>
        <v>44176</v>
      </c>
      <c r="B290" s="20">
        <f t="shared" si="92"/>
        <v>278</v>
      </c>
      <c r="G290" s="20">
        <f t="shared" si="84"/>
        <v>1.2132626060797238E-3</v>
      </c>
      <c r="H290" s="20" t="str">
        <f>IF(Datos!C282="","",Datos!C282)</f>
        <v/>
      </c>
      <c r="I290" s="7">
        <f t="shared" si="85"/>
        <v>1623.8225724753365</v>
      </c>
      <c r="J290" s="20" t="str">
        <f t="shared" si="76"/>
        <v/>
      </c>
      <c r="K290" s="16" t="str">
        <f t="shared" si="81"/>
        <v/>
      </c>
      <c r="L290" s="7">
        <f t="shared" si="86"/>
        <v>4123821.9348822846</v>
      </c>
      <c r="M290" s="7">
        <f t="shared" si="87"/>
        <v>1719.5028023250964</v>
      </c>
      <c r="N290" s="20" t="str">
        <f>IF(Datos!D282="","",Datos!D282)</f>
        <v/>
      </c>
      <c r="O290" s="7">
        <f t="shared" si="88"/>
        <v>2127.5394973618731</v>
      </c>
      <c r="P290" s="20" t="str">
        <f t="shared" si="77"/>
        <v/>
      </c>
      <c r="Q290" s="16" t="str">
        <f t="shared" si="79"/>
        <v/>
      </c>
      <c r="R290" s="20" t="str">
        <f>IF(Datos!E282="","",Datos!E282)</f>
        <v/>
      </c>
      <c r="S290" s="7">
        <f t="shared" si="89"/>
        <v>5811.4702455542511</v>
      </c>
      <c r="T290" s="10" t="str">
        <f t="shared" si="78"/>
        <v/>
      </c>
      <c r="U290" s="16" t="str">
        <f t="shared" si="80"/>
        <v/>
      </c>
      <c r="V290" s="7">
        <f t="shared" si="93"/>
        <v>8.7014406680136391E-10</v>
      </c>
      <c r="W290" s="7">
        <f t="shared" si="90"/>
        <v>5.1757049938233385E-13</v>
      </c>
      <c r="X290" s="7">
        <f t="shared" si="82"/>
        <v>8.7066163730074623E-10</v>
      </c>
      <c r="Y290" s="7">
        <f t="shared" si="83"/>
        <v>4135104.2700000019</v>
      </c>
    </row>
    <row r="291" spans="1:25" s="20" customFormat="1" x14ac:dyDescent="0.25">
      <c r="A291" s="5">
        <f t="shared" si="91"/>
        <v>44177</v>
      </c>
      <c r="B291" s="20">
        <f t="shared" si="92"/>
        <v>279</v>
      </c>
      <c r="G291" s="20">
        <f t="shared" si="84"/>
        <v>1.1797723521898319E-3</v>
      </c>
      <c r="H291" s="20" t="str">
        <f>IF(Datos!C283="","",Datos!C283)</f>
        <v/>
      </c>
      <c r="I291" s="7">
        <f t="shared" si="85"/>
        <v>1611.4798435767309</v>
      </c>
      <c r="J291" s="20" t="str">
        <f t="shared" si="76"/>
        <v/>
      </c>
      <c r="K291" s="16" t="str">
        <f t="shared" si="81"/>
        <v/>
      </c>
      <c r="L291" s="7">
        <f t="shared" si="86"/>
        <v>4123869.3991205506</v>
      </c>
      <c r="M291" s="7">
        <f t="shared" si="87"/>
        <v>1672.0385640590532</v>
      </c>
      <c r="N291" s="20" t="str">
        <f>IF(Datos!D283="","",Datos!D283)</f>
        <v/>
      </c>
      <c r="O291" s="7">
        <f t="shared" si="88"/>
        <v>2130.8471697401183</v>
      </c>
      <c r="P291" s="20" t="str">
        <f t="shared" si="77"/>
        <v/>
      </c>
      <c r="Q291" s="16" t="str">
        <f t="shared" si="79"/>
        <v/>
      </c>
      <c r="R291" s="20" t="str">
        <f>IF(Datos!E283="","",Datos!E283)</f>
        <v/>
      </c>
      <c r="S291" s="7">
        <f t="shared" si="89"/>
        <v>5820.5053020747291</v>
      </c>
      <c r="T291" s="10" t="str">
        <f t="shared" si="78"/>
        <v/>
      </c>
      <c r="U291" s="16" t="str">
        <f t="shared" si="80"/>
        <v/>
      </c>
      <c r="V291" s="7">
        <f t="shared" si="93"/>
        <v>7.5279227538023378E-10</v>
      </c>
      <c r="W291" s="7">
        <f t="shared" si="90"/>
        <v>4.3542052730768581E-13</v>
      </c>
      <c r="X291" s="7">
        <f t="shared" si="82"/>
        <v>7.5322769590754148E-10</v>
      </c>
      <c r="Y291" s="7">
        <f t="shared" si="83"/>
        <v>4135104.2700000019</v>
      </c>
    </row>
    <row r="292" spans="1:25" s="20" customFormat="1" x14ac:dyDescent="0.25">
      <c r="A292" s="5">
        <f t="shared" si="91"/>
        <v>44178</v>
      </c>
      <c r="B292" s="20">
        <f t="shared" si="92"/>
        <v>280</v>
      </c>
      <c r="G292" s="20">
        <f t="shared" si="84"/>
        <v>1.1472065454064353E-3</v>
      </c>
      <c r="H292" s="20" t="str">
        <f>IF(Datos!C284="","",Datos!C284)</f>
        <v/>
      </c>
      <c r="I292" s="7">
        <f t="shared" si="85"/>
        <v>1599.2309321673156</v>
      </c>
      <c r="J292" s="20" t="str">
        <f t="shared" si="76"/>
        <v/>
      </c>
      <c r="K292" s="16" t="str">
        <f t="shared" si="81"/>
        <v/>
      </c>
      <c r="L292" s="7">
        <f t="shared" si="86"/>
        <v>4123915.5531812985</v>
      </c>
      <c r="M292" s="7">
        <f t="shared" si="87"/>
        <v>1625.8845033112611</v>
      </c>
      <c r="N292" s="20" t="str">
        <f>IF(Datos!D284="","",Datos!D284)</f>
        <v/>
      </c>
      <c r="O292" s="7">
        <f t="shared" si="88"/>
        <v>2134.1297003915874</v>
      </c>
      <c r="P292" s="20" t="str">
        <f t="shared" si="77"/>
        <v/>
      </c>
      <c r="Q292" s="16" t="str">
        <f t="shared" si="79"/>
        <v/>
      </c>
      <c r="R292" s="20" t="str">
        <f>IF(Datos!E284="","",Datos!E284)</f>
        <v/>
      </c>
      <c r="S292" s="7">
        <f t="shared" si="89"/>
        <v>5829.4716828327773</v>
      </c>
      <c r="T292" s="10" t="str">
        <f t="shared" si="78"/>
        <v/>
      </c>
      <c r="U292" s="16" t="str">
        <f t="shared" si="80"/>
        <v/>
      </c>
      <c r="V292" s="7">
        <f t="shared" si="93"/>
        <v>6.5126179082475542E-10</v>
      </c>
      <c r="W292" s="7">
        <f t="shared" si="90"/>
        <v>3.6630631751547643E-13</v>
      </c>
      <c r="X292" s="7">
        <f t="shared" si="82"/>
        <v>6.5162809714227086E-10</v>
      </c>
      <c r="Y292" s="7">
        <f t="shared" si="83"/>
        <v>4135104.2700000019</v>
      </c>
    </row>
    <row r="293" spans="1:25" s="20" customFormat="1" x14ac:dyDescent="0.25">
      <c r="A293" s="5">
        <f t="shared" si="91"/>
        <v>44179</v>
      </c>
      <c r="B293" s="20">
        <f t="shared" si="92"/>
        <v>281</v>
      </c>
      <c r="G293" s="20">
        <f t="shared" si="84"/>
        <v>1.1155396677846562E-3</v>
      </c>
      <c r="H293" s="20" t="str">
        <f>IF(Datos!C285="","",Datos!C285)</f>
        <v/>
      </c>
      <c r="I293" s="7">
        <f t="shared" si="85"/>
        <v>1587.0751251372649</v>
      </c>
      <c r="J293" s="20" t="str">
        <f t="shared" si="76"/>
        <v/>
      </c>
      <c r="K293" s="16" t="str">
        <f t="shared" si="81"/>
        <v/>
      </c>
      <c r="L293" s="7">
        <f t="shared" si="86"/>
        <v>4123960.4332299693</v>
      </c>
      <c r="M293" s="7">
        <f t="shared" si="87"/>
        <v>1581.0044546402835</v>
      </c>
      <c r="N293" s="20" t="str">
        <f>IF(Datos!D285="","",Datos!D285)</f>
        <v/>
      </c>
      <c r="O293" s="7">
        <f t="shared" si="88"/>
        <v>2137.3872804193743</v>
      </c>
      <c r="P293" s="20" t="str">
        <f t="shared" si="77"/>
        <v/>
      </c>
      <c r="Q293" s="16" t="str">
        <f t="shared" si="79"/>
        <v/>
      </c>
      <c r="R293" s="20" t="str">
        <f>IF(Datos!E285="","",Datos!E285)</f>
        <v/>
      </c>
      <c r="S293" s="7">
        <f t="shared" si="89"/>
        <v>5838.369909835129</v>
      </c>
      <c r="T293" s="10" t="str">
        <f t="shared" si="78"/>
        <v/>
      </c>
      <c r="U293" s="16" t="str">
        <f t="shared" si="80"/>
        <v/>
      </c>
      <c r="V293" s="7">
        <f t="shared" si="93"/>
        <v>5.6342043699438868E-10</v>
      </c>
      <c r="W293" s="7">
        <f t="shared" si="90"/>
        <v>3.0815991753998787E-13</v>
      </c>
      <c r="X293" s="7">
        <f t="shared" si="82"/>
        <v>5.6372859691192864E-10</v>
      </c>
      <c r="Y293" s="7">
        <f t="shared" si="83"/>
        <v>4135104.2700000019</v>
      </c>
    </row>
    <row r="294" spans="1:25" s="20" customFormat="1" x14ac:dyDescent="0.25">
      <c r="A294" s="5">
        <f t="shared" si="91"/>
        <v>44180</v>
      </c>
      <c r="B294" s="20">
        <f t="shared" si="92"/>
        <v>282</v>
      </c>
      <c r="G294" s="20">
        <f t="shared" si="84"/>
        <v>1.084746905763357E-3</v>
      </c>
      <c r="H294" s="20" t="str">
        <f>IF(Datos!C286="","",Datos!C286)</f>
        <v/>
      </c>
      <c r="I294" s="7">
        <f t="shared" si="85"/>
        <v>1575.0117147971241</v>
      </c>
      <c r="J294" s="20" t="str">
        <f t="shared" si="76"/>
        <v/>
      </c>
      <c r="K294" s="16" t="str">
        <f t="shared" si="81"/>
        <v/>
      </c>
      <c r="L294" s="7">
        <f t="shared" si="86"/>
        <v>4124004.0744337132</v>
      </c>
      <c r="M294" s="7">
        <f t="shared" si="87"/>
        <v>1537.363250896241</v>
      </c>
      <c r="N294" s="20" t="str">
        <f>IF(Datos!D286="","",Datos!D286)</f>
        <v/>
      </c>
      <c r="O294" s="7">
        <f t="shared" si="88"/>
        <v>2140.620099473992</v>
      </c>
      <c r="P294" s="20" t="str">
        <f t="shared" si="77"/>
        <v/>
      </c>
      <c r="Q294" s="16" t="str">
        <f t="shared" si="79"/>
        <v/>
      </c>
      <c r="R294" s="20" t="str">
        <f>IF(Datos!E286="","",Datos!E286)</f>
        <v/>
      </c>
      <c r="S294" s="7">
        <f t="shared" si="89"/>
        <v>5847.2005011207284</v>
      </c>
      <c r="T294" s="10" t="str">
        <f t="shared" si="78"/>
        <v/>
      </c>
      <c r="U294" s="16" t="str">
        <f t="shared" si="80"/>
        <v/>
      </c>
      <c r="V294" s="7">
        <f t="shared" si="93"/>
        <v>4.874232488608823E-10</v>
      </c>
      <c r="W294" s="7">
        <f t="shared" si="90"/>
        <v>2.5924132020946191E-13</v>
      </c>
      <c r="X294" s="7">
        <f t="shared" si="82"/>
        <v>4.876824901810918E-10</v>
      </c>
      <c r="Y294" s="7">
        <f t="shared" si="83"/>
        <v>4135104.2700000019</v>
      </c>
    </row>
    <row r="295" spans="1:25" s="20" customFormat="1" x14ac:dyDescent="0.25">
      <c r="A295" s="5">
        <f t="shared" si="91"/>
        <v>44181</v>
      </c>
      <c r="B295" s="20">
        <f t="shared" si="92"/>
        <v>283</v>
      </c>
      <c r="G295" s="20">
        <f t="shared" si="84"/>
        <v>1.0548041307217085E-3</v>
      </c>
      <c r="H295" s="20" t="str">
        <f>IF(Datos!C287="","",Datos!C287)</f>
        <v/>
      </c>
      <c r="I295" s="7">
        <f t="shared" si="85"/>
        <v>1563.0399988366094</v>
      </c>
      <c r="J295" s="20" t="str">
        <f t="shared" si="76"/>
        <v/>
      </c>
      <c r="K295" s="16" t="str">
        <f t="shared" si="81"/>
        <v/>
      </c>
      <c r="L295" s="7">
        <f t="shared" si="86"/>
        <v>4124046.5109889451</v>
      </c>
      <c r="M295" s="7">
        <f t="shared" si="87"/>
        <v>1494.9266956645029</v>
      </c>
      <c r="N295" s="20" t="str">
        <f>IF(Datos!D287="","",Datos!D287)</f>
        <v/>
      </c>
      <c r="O295" s="7">
        <f t="shared" si="88"/>
        <v>2143.8283457644138</v>
      </c>
      <c r="P295" s="20" t="str">
        <f t="shared" si="77"/>
        <v/>
      </c>
      <c r="Q295" s="16" t="str">
        <f t="shared" si="79"/>
        <v/>
      </c>
      <c r="R295" s="20" t="str">
        <f>IF(Datos!E287="","",Datos!E287)</f>
        <v/>
      </c>
      <c r="S295" s="7">
        <f t="shared" si="89"/>
        <v>5855.9639707908873</v>
      </c>
      <c r="T295" s="10" t="str">
        <f t="shared" si="78"/>
        <v/>
      </c>
      <c r="U295" s="16" t="str">
        <f t="shared" si="80"/>
        <v/>
      </c>
      <c r="V295" s="7">
        <f t="shared" si="93"/>
        <v>4.2167380549605938E-10</v>
      </c>
      <c r="W295" s="7">
        <f t="shared" si="90"/>
        <v>2.1808647627339757E-13</v>
      </c>
      <c r="X295" s="7">
        <f t="shared" si="82"/>
        <v>4.2189189197233278E-10</v>
      </c>
      <c r="Y295" s="7">
        <f t="shared" si="83"/>
        <v>4135104.2700000023</v>
      </c>
    </row>
    <row r="296" spans="1:25" s="20" customFormat="1" x14ac:dyDescent="0.25">
      <c r="A296" s="5">
        <f t="shared" si="91"/>
        <v>44182</v>
      </c>
      <c r="B296" s="20">
        <f t="shared" si="92"/>
        <v>284</v>
      </c>
      <c r="G296" s="20">
        <f t="shared" si="84"/>
        <v>1.0256878800724608E-3</v>
      </c>
      <c r="H296" s="20" t="str">
        <f>IF(Datos!C288="","",Datos!C288)</f>
        <v/>
      </c>
      <c r="I296" s="7">
        <f t="shared" si="85"/>
        <v>1551.1592802837199</v>
      </c>
      <c r="J296" s="20" t="str">
        <f t="shared" si="76"/>
        <v/>
      </c>
      <c r="K296" s="16" t="str">
        <f t="shared" si="81"/>
        <v/>
      </c>
      <c r="L296" s="7">
        <f t="shared" si="86"/>
        <v>4124087.7761481395</v>
      </c>
      <c r="M296" s="7">
        <f t="shared" si="87"/>
        <v>1453.6615364700294</v>
      </c>
      <c r="N296" s="20" t="str">
        <f>IF(Datos!D288="","",Datos!D288)</f>
        <v/>
      </c>
      <c r="O296" s="7">
        <f t="shared" si="88"/>
        <v>2147.0122060690301</v>
      </c>
      <c r="P296" s="20" t="str">
        <f t="shared" si="77"/>
        <v/>
      </c>
      <c r="Q296" s="16" t="str">
        <f t="shared" si="79"/>
        <v/>
      </c>
      <c r="R296" s="20" t="str">
        <f>IF(Datos!E288="","",Datos!E288)</f>
        <v/>
      </c>
      <c r="S296" s="7">
        <f t="shared" si="89"/>
        <v>5864.6608290392169</v>
      </c>
      <c r="T296" s="10" t="str">
        <f t="shared" si="78"/>
        <v/>
      </c>
      <c r="U296" s="16" t="str">
        <f t="shared" si="80"/>
        <v/>
      </c>
      <c r="V296" s="7">
        <f t="shared" si="93"/>
        <v>3.6479076539547374E-10</v>
      </c>
      <c r="W296" s="7">
        <f t="shared" si="90"/>
        <v>1.8346354472419039E-13</v>
      </c>
      <c r="X296" s="7">
        <f t="shared" si="82"/>
        <v>3.6497422894019796E-10</v>
      </c>
      <c r="Y296" s="7">
        <f t="shared" si="83"/>
        <v>4135104.2700000019</v>
      </c>
    </row>
    <row r="297" spans="1:25" s="20" customFormat="1" x14ac:dyDescent="0.25">
      <c r="A297" s="5">
        <f t="shared" si="91"/>
        <v>44183</v>
      </c>
      <c r="B297" s="20">
        <f t="shared" si="92"/>
        <v>285</v>
      </c>
      <c r="G297" s="20">
        <f t="shared" si="84"/>
        <v>9.9737533887710931E-4</v>
      </c>
      <c r="H297" s="20" t="str">
        <f>IF(Datos!C289="","",Datos!C289)</f>
        <v/>
      </c>
      <c r="I297" s="7">
        <f t="shared" si="85"/>
        <v>1539.3688674641621</v>
      </c>
      <c r="J297" s="20" t="str">
        <f t="shared" si="76"/>
        <v/>
      </c>
      <c r="K297" s="16" t="str">
        <f t="shared" si="81"/>
        <v/>
      </c>
      <c r="L297" s="7">
        <f t="shared" si="86"/>
        <v>4124127.902245888</v>
      </c>
      <c r="M297" s="7">
        <f t="shared" si="87"/>
        <v>1413.5354387213672</v>
      </c>
      <c r="N297" s="20" t="str">
        <f>IF(Datos!D289="","",Datos!D289)</f>
        <v/>
      </c>
      <c r="O297" s="7">
        <f t="shared" si="88"/>
        <v>2150.1718657465231</v>
      </c>
      <c r="P297" s="20" t="str">
        <f t="shared" si="77"/>
        <v/>
      </c>
      <c r="Q297" s="16" t="str">
        <f t="shared" si="79"/>
        <v/>
      </c>
      <c r="R297" s="20" t="str">
        <f>IF(Datos!E289="","",Datos!E289)</f>
        <v/>
      </c>
      <c r="S297" s="7">
        <f t="shared" si="89"/>
        <v>5873.2915821813313</v>
      </c>
      <c r="T297" s="10" t="str">
        <f t="shared" si="78"/>
        <v/>
      </c>
      <c r="U297" s="16" t="str">
        <f t="shared" si="80"/>
        <v/>
      </c>
      <c r="V297" s="7">
        <f t="shared" si="93"/>
        <v>3.1557890474077353E-10</v>
      </c>
      <c r="W297" s="7">
        <f t="shared" si="90"/>
        <v>1.5433607615451569E-13</v>
      </c>
      <c r="X297" s="7">
        <f t="shared" si="82"/>
        <v>3.1573324081692803E-10</v>
      </c>
      <c r="Y297" s="7">
        <f t="shared" si="83"/>
        <v>4135104.2700000014</v>
      </c>
    </row>
    <row r="298" spans="1:25" s="20" customFormat="1" x14ac:dyDescent="0.25">
      <c r="A298" s="5">
        <f t="shared" si="91"/>
        <v>44184</v>
      </c>
      <c r="B298" s="20">
        <f t="shared" si="92"/>
        <v>286</v>
      </c>
      <c r="G298" s="20">
        <f t="shared" si="84"/>
        <v>9.698443219685436E-4</v>
      </c>
      <c r="H298" s="20" t="str">
        <f>IF(Datos!C290="","",Datos!C290)</f>
        <v/>
      </c>
      <c r="I298" s="7">
        <f t="shared" si="85"/>
        <v>1527.6680739610813</v>
      </c>
      <c r="J298" s="20" t="str">
        <f t="shared" si="76"/>
        <v/>
      </c>
      <c r="K298" s="16" t="str">
        <f t="shared" si="81"/>
        <v/>
      </c>
      <c r="L298" s="7">
        <f t="shared" si="86"/>
        <v>4124166.9207242355</v>
      </c>
      <c r="M298" s="7">
        <f t="shared" si="87"/>
        <v>1374.5169603738793</v>
      </c>
      <c r="N298" s="20" t="str">
        <f>IF(Datos!D290="","",Datos!D290)</f>
        <v/>
      </c>
      <c r="O298" s="7">
        <f t="shared" si="88"/>
        <v>2153.3075087466568</v>
      </c>
      <c r="P298" s="20" t="str">
        <f t="shared" si="77"/>
        <v/>
      </c>
      <c r="Q298" s="16" t="str">
        <f t="shared" si="79"/>
        <v/>
      </c>
      <c r="R298" s="20" t="str">
        <f>IF(Datos!E290="","",Datos!E290)</f>
        <v/>
      </c>
      <c r="S298" s="7">
        <f t="shared" si="89"/>
        <v>5881.8567326843204</v>
      </c>
      <c r="T298" s="10" t="str">
        <f t="shared" si="78"/>
        <v/>
      </c>
      <c r="U298" s="16" t="str">
        <f t="shared" si="80"/>
        <v/>
      </c>
      <c r="V298" s="7">
        <f t="shared" si="93"/>
        <v>2.7300405314499584E-10</v>
      </c>
      <c r="W298" s="7">
        <f t="shared" si="90"/>
        <v>1.298320310010225E-13</v>
      </c>
      <c r="X298" s="7">
        <f t="shared" si="82"/>
        <v>2.7313388517599685E-10</v>
      </c>
      <c r="Y298" s="7">
        <f t="shared" si="83"/>
        <v>4135104.2700000014</v>
      </c>
    </row>
    <row r="299" spans="1:25" s="20" customFormat="1" x14ac:dyDescent="0.25">
      <c r="A299" s="5">
        <f t="shared" si="91"/>
        <v>44185</v>
      </c>
      <c r="B299" s="20">
        <f t="shared" si="92"/>
        <v>287</v>
      </c>
      <c r="G299" s="20">
        <f t="shared" si="84"/>
        <v>9.4307325656717365E-4</v>
      </c>
      <c r="H299" s="20" t="str">
        <f>IF(Datos!C291="","",Datos!C291)</f>
        <v/>
      </c>
      <c r="I299" s="7">
        <f t="shared" si="85"/>
        <v>1516.0562185750996</v>
      </c>
      <c r="J299" s="20" t="str">
        <f t="shared" ref="J299:J362" si="94">IF(H299="","",H299-I299)</f>
        <v/>
      </c>
      <c r="K299" s="16" t="str">
        <f t="shared" si="81"/>
        <v/>
      </c>
      <c r="L299" s="7">
        <f t="shared" si="86"/>
        <v>4124204.8621573169</v>
      </c>
      <c r="M299" s="7">
        <f t="shared" si="87"/>
        <v>1336.5755272923598</v>
      </c>
      <c r="N299" s="20" t="str">
        <f>IF(Datos!D291="","",Datos!D291)</f>
        <v/>
      </c>
      <c r="O299" s="7">
        <f t="shared" si="88"/>
        <v>2156.4193176209883</v>
      </c>
      <c r="P299" s="20" t="str">
        <f t="shared" ref="P299:P362" si="95">IF(N299="","",N299-O299)</f>
        <v/>
      </c>
      <c r="Q299" s="16" t="str">
        <f t="shared" si="79"/>
        <v/>
      </c>
      <c r="R299" s="20" t="str">
        <f>IF(Datos!E291="","",Datos!E291)</f>
        <v/>
      </c>
      <c r="S299" s="7">
        <f t="shared" si="89"/>
        <v>5890.3567791960077</v>
      </c>
      <c r="T299" s="10" t="str">
        <f t="shared" ref="T299:T362" si="96">IF(R299="","",R299-S299)</f>
        <v/>
      </c>
      <c r="U299" s="16" t="str">
        <f t="shared" si="80"/>
        <v/>
      </c>
      <c r="V299" s="7">
        <f t="shared" si="93"/>
        <v>2.361714027618825E-10</v>
      </c>
      <c r="W299" s="7">
        <f t="shared" si="90"/>
        <v>1.0921770836806949E-13</v>
      </c>
      <c r="X299" s="7">
        <f t="shared" si="82"/>
        <v>2.3628062047025058E-10</v>
      </c>
      <c r="Y299" s="7">
        <f t="shared" si="83"/>
        <v>4135104.2700000014</v>
      </c>
    </row>
    <row r="300" spans="1:25" s="20" customFormat="1" x14ac:dyDescent="0.25">
      <c r="A300" s="5">
        <f t="shared" si="91"/>
        <v>44186</v>
      </c>
      <c r="B300" s="20">
        <f t="shared" si="92"/>
        <v>288</v>
      </c>
      <c r="G300" s="20">
        <f t="shared" si="84"/>
        <v>9.1704116537691198E-4</v>
      </c>
      <c r="H300" s="20" t="str">
        <f>IF(Datos!C292="","",Datos!C292)</f>
        <v/>
      </c>
      <c r="I300" s="7">
        <f t="shared" si="85"/>
        <v>1504.5326252846583</v>
      </c>
      <c r="J300" s="20" t="str">
        <f t="shared" si="94"/>
        <v/>
      </c>
      <c r="K300" s="16" t="str">
        <f t="shared" si="81"/>
        <v/>
      </c>
      <c r="L300" s="7">
        <f t="shared" si="86"/>
        <v>4124241.7562753153</v>
      </c>
      <c r="M300" s="7">
        <f t="shared" si="87"/>
        <v>1299.6814092937243</v>
      </c>
      <c r="N300" s="20" t="str">
        <f>IF(Datos!D292="","",Datos!D292)</f>
        <v/>
      </c>
      <c r="O300" s="7">
        <f t="shared" si="88"/>
        <v>2159.5074735334929</v>
      </c>
      <c r="P300" s="20" t="str">
        <f t="shared" si="95"/>
        <v/>
      </c>
      <c r="Q300" s="16" t="str">
        <f t="shared" si="79"/>
        <v/>
      </c>
      <c r="R300" s="20" t="str">
        <f>IF(Datos!E292="","",Datos!E292)</f>
        <v/>
      </c>
      <c r="S300" s="7">
        <f t="shared" si="89"/>
        <v>5898.7922165739765</v>
      </c>
      <c r="T300" s="10" t="str">
        <f t="shared" si="96"/>
        <v/>
      </c>
      <c r="U300" s="16" t="str">
        <f t="shared" si="80"/>
        <v/>
      </c>
      <c r="V300" s="7">
        <f t="shared" si="93"/>
        <v>2.0430673706172084E-10</v>
      </c>
      <c r="W300" s="7">
        <f t="shared" si="90"/>
        <v>9.187580746565813E-14</v>
      </c>
      <c r="X300" s="7">
        <f t="shared" si="82"/>
        <v>2.0439861286918651E-10</v>
      </c>
      <c r="Y300" s="7">
        <f t="shared" si="83"/>
        <v>4135104.2700000014</v>
      </c>
    </row>
    <row r="301" spans="1:25" s="20" customFormat="1" x14ac:dyDescent="0.25">
      <c r="A301" s="5">
        <f t="shared" si="91"/>
        <v>44187</v>
      </c>
      <c r="B301" s="20">
        <f t="shared" si="92"/>
        <v>289</v>
      </c>
      <c r="G301" s="20">
        <f t="shared" si="84"/>
        <v>8.9172765014776379E-4</v>
      </c>
      <c r="H301" s="20" t="str">
        <f>IF(Datos!C293="","",Datos!C293)</f>
        <v/>
      </c>
      <c r="I301" s="7">
        <f t="shared" si="85"/>
        <v>1493.0966232066603</v>
      </c>
      <c r="J301" s="20" t="str">
        <f t="shared" si="94"/>
        <v/>
      </c>
      <c r="K301" s="16" t="str">
        <f t="shared" si="81"/>
        <v/>
      </c>
      <c r="L301" s="7">
        <f t="shared" si="86"/>
        <v>4124277.631987758</v>
      </c>
      <c r="M301" s="7">
        <f t="shared" si="87"/>
        <v>1263.8056968510059</v>
      </c>
      <c r="N301" s="20" t="str">
        <f>IF(Datos!D293="","",Datos!D293)</f>
        <v/>
      </c>
      <c r="O301" s="7">
        <f t="shared" si="88"/>
        <v>2162.5721562711128</v>
      </c>
      <c r="P301" s="20" t="str">
        <f t="shared" si="95"/>
        <v/>
      </c>
      <c r="Q301" s="16" t="str">
        <f t="shared" si="79"/>
        <v/>
      </c>
      <c r="R301" s="20" t="str">
        <f>IF(Datos!E293="","",Datos!E293)</f>
        <v/>
      </c>
      <c r="S301" s="7">
        <f t="shared" si="89"/>
        <v>5907.163535914382</v>
      </c>
      <c r="T301" s="10" t="str">
        <f t="shared" si="96"/>
        <v/>
      </c>
      <c r="U301" s="16" t="str">
        <f t="shared" si="80"/>
        <v/>
      </c>
      <c r="V301" s="7">
        <f t="shared" si="93"/>
        <v>1.7674018654523488E-10</v>
      </c>
      <c r="W301" s="7">
        <f t="shared" si="90"/>
        <v>7.7286966881258121E-14</v>
      </c>
      <c r="X301" s="7">
        <f t="shared" si="82"/>
        <v>1.7681747351211615E-10</v>
      </c>
      <c r="Y301" s="7">
        <f t="shared" si="83"/>
        <v>4135104.2700000014</v>
      </c>
    </row>
    <row r="302" spans="1:25" s="20" customFormat="1" x14ac:dyDescent="0.25">
      <c r="A302" s="5">
        <f t="shared" si="91"/>
        <v>44188</v>
      </c>
      <c r="B302" s="20">
        <f t="shared" si="92"/>
        <v>290</v>
      </c>
      <c r="G302" s="20">
        <f t="shared" si="84"/>
        <v>8.6711287569214766E-4</v>
      </c>
      <c r="H302" s="20" t="str">
        <f>IF(Datos!C294="","",Datos!C294)</f>
        <v/>
      </c>
      <c r="I302" s="7">
        <f t="shared" si="85"/>
        <v>1481.7475465574132</v>
      </c>
      <c r="J302" s="20" t="str">
        <f t="shared" si="94"/>
        <v/>
      </c>
      <c r="K302" s="16" t="str">
        <f t="shared" si="81"/>
        <v/>
      </c>
      <c r="L302" s="7">
        <f t="shared" si="86"/>
        <v>4124312.5174061684</v>
      </c>
      <c r="M302" s="7">
        <f t="shared" si="87"/>
        <v>1228.920278440401</v>
      </c>
      <c r="N302" s="20" t="str">
        <f>IF(Datos!D294="","",Datos!D294)</f>
        <v/>
      </c>
      <c r="O302" s="7">
        <f t="shared" si="88"/>
        <v>2165.6135442542245</v>
      </c>
      <c r="P302" s="20" t="str">
        <f t="shared" si="95"/>
        <v/>
      </c>
      <c r="Q302" s="16" t="str">
        <f t="shared" si="79"/>
        <v/>
      </c>
      <c r="R302" s="20" t="str">
        <f>IF(Datos!E294="","",Datos!E294)</f>
        <v/>
      </c>
      <c r="S302" s="7">
        <f t="shared" si="89"/>
        <v>5915.4712245805413</v>
      </c>
      <c r="T302" s="10" t="str">
        <f t="shared" si="96"/>
        <v/>
      </c>
      <c r="U302" s="16" t="str">
        <f t="shared" si="80"/>
        <v/>
      </c>
      <c r="V302" s="7">
        <f t="shared" si="93"/>
        <v>1.5289217145092998E-10</v>
      </c>
      <c r="W302" s="7">
        <f t="shared" si="90"/>
        <v>6.5014230596963562E-14</v>
      </c>
      <c r="X302" s="7">
        <f t="shared" si="82"/>
        <v>1.5295718568152696E-10</v>
      </c>
      <c r="Y302" s="7">
        <f t="shared" si="83"/>
        <v>4135104.2700000009</v>
      </c>
    </row>
    <row r="303" spans="1:25" s="20" customFormat="1" x14ac:dyDescent="0.25">
      <c r="A303" s="5">
        <f t="shared" si="91"/>
        <v>44189</v>
      </c>
      <c r="B303" s="20">
        <f t="shared" si="92"/>
        <v>291</v>
      </c>
      <c r="G303" s="20">
        <f t="shared" si="84"/>
        <v>8.4317755434242143E-4</v>
      </c>
      <c r="H303" s="20" t="str">
        <f>IF(Datos!C295="","",Datos!C295)</f>
        <v/>
      </c>
      <c r="I303" s="7">
        <f t="shared" si="85"/>
        <v>1470.4847346138686</v>
      </c>
      <c r="J303" s="20" t="str">
        <f t="shared" si="94"/>
        <v/>
      </c>
      <c r="K303" s="16" t="str">
        <f t="shared" si="81"/>
        <v/>
      </c>
      <c r="L303" s="7">
        <f t="shared" si="86"/>
        <v>4124346.4398660953</v>
      </c>
      <c r="M303" s="7">
        <f t="shared" si="87"/>
        <v>1194.9978185136165</v>
      </c>
      <c r="N303" s="20" t="str">
        <f>IF(Datos!D295="","",Datos!D295)</f>
        <v/>
      </c>
      <c r="O303" s="7">
        <f t="shared" si="88"/>
        <v>2168.6318145470245</v>
      </c>
      <c r="P303" s="20" t="str">
        <f t="shared" si="95"/>
        <v/>
      </c>
      <c r="Q303" s="16" t="str">
        <f t="shared" si="79"/>
        <v/>
      </c>
      <c r="R303" s="20" t="str">
        <f>IF(Datos!E295="","",Datos!E295)</f>
        <v/>
      </c>
      <c r="S303" s="7">
        <f t="shared" si="89"/>
        <v>5923.7157662313066</v>
      </c>
      <c r="T303" s="10" t="str">
        <f t="shared" si="96"/>
        <v/>
      </c>
      <c r="U303" s="16" t="str">
        <f t="shared" si="80"/>
        <v/>
      </c>
      <c r="V303" s="7">
        <f t="shared" si="93"/>
        <v>1.3226123720761559E-10</v>
      </c>
      <c r="W303" s="7">
        <f t="shared" si="90"/>
        <v>5.4689976944068452E-14</v>
      </c>
      <c r="X303" s="7">
        <f t="shared" si="82"/>
        <v>1.3231592718455966E-10</v>
      </c>
      <c r="Y303" s="7">
        <f t="shared" si="83"/>
        <v>4135104.2700000014</v>
      </c>
    </row>
    <row r="304" spans="1:25" s="20" customFormat="1" x14ac:dyDescent="0.25">
      <c r="A304" s="5">
        <f t="shared" si="91"/>
        <v>44190</v>
      </c>
      <c r="B304" s="20">
        <f t="shared" si="92"/>
        <v>292</v>
      </c>
      <c r="G304" s="20">
        <f t="shared" si="84"/>
        <v>8.1990293083743378E-4</v>
      </c>
      <c r="H304" s="20" t="str">
        <f>IF(Datos!C296="","",Datos!C296)</f>
        <v/>
      </c>
      <c r="I304" s="7">
        <f t="shared" si="85"/>
        <v>1459.3075316751549</v>
      </c>
      <c r="J304" s="20" t="str">
        <f t="shared" si="94"/>
        <v/>
      </c>
      <c r="K304" s="16" t="str">
        <f t="shared" si="81"/>
        <v/>
      </c>
      <c r="L304" s="7">
        <f t="shared" si="86"/>
        <v>4124379.4259485309</v>
      </c>
      <c r="M304" s="7">
        <f t="shared" si="87"/>
        <v>1162.0117360782544</v>
      </c>
      <c r="N304" s="20" t="str">
        <f>IF(Datos!D296="","",Datos!D296)</f>
        <v/>
      </c>
      <c r="O304" s="7">
        <f t="shared" si="88"/>
        <v>2171.6271428678392</v>
      </c>
      <c r="P304" s="20" t="str">
        <f t="shared" si="95"/>
        <v/>
      </c>
      <c r="Q304" s="16" t="str">
        <f t="shared" ref="Q304:Q367" si="97">IF( OR(P304=0,N304=0,P304="",N304=""),"",ABS(P304/N304))</f>
        <v/>
      </c>
      <c r="R304" s="20" t="str">
        <f>IF(Datos!E296="","",Datos!E296)</f>
        <v/>
      </c>
      <c r="S304" s="7">
        <f t="shared" si="89"/>
        <v>5931.8976408492235</v>
      </c>
      <c r="T304" s="10" t="str">
        <f t="shared" si="96"/>
        <v/>
      </c>
      <c r="U304" s="16" t="str">
        <f t="shared" ref="U304:U367" si="98">IF( OR(T304=0,R304=0,T304="",R304=""),"",ABS(T304/R304))</f>
        <v/>
      </c>
      <c r="V304" s="7">
        <f t="shared" si="93"/>
        <v>1.1441352794320711E-10</v>
      </c>
      <c r="W304" s="7">
        <f t="shared" si="90"/>
        <v>4.6004920152304293E-14</v>
      </c>
      <c r="X304" s="7">
        <f t="shared" si="82"/>
        <v>1.1445953286335942E-10</v>
      </c>
      <c r="Y304" s="7">
        <f t="shared" si="83"/>
        <v>4135104.2700000014</v>
      </c>
    </row>
    <row r="305" spans="1:25" s="20" customFormat="1" x14ac:dyDescent="0.25">
      <c r="A305" s="5">
        <f t="shared" si="91"/>
        <v>44191</v>
      </c>
      <c r="B305" s="20">
        <f t="shared" si="92"/>
        <v>293</v>
      </c>
      <c r="G305" s="20">
        <f t="shared" si="84"/>
        <v>7.9727076762625844E-4</v>
      </c>
      <c r="H305" s="20" t="str">
        <f>IF(Datos!C297="","",Datos!C297)</f>
        <v/>
      </c>
      <c r="I305" s="7">
        <f t="shared" si="85"/>
        <v>1448.2152870244051</v>
      </c>
      <c r="J305" s="20" t="str">
        <f t="shared" si="94"/>
        <v/>
      </c>
      <c r="K305" s="16" t="str">
        <f t="shared" si="81"/>
        <v/>
      </c>
      <c r="L305" s="7">
        <f t="shared" si="86"/>
        <v>4124411.5015007397</v>
      </c>
      <c r="M305" s="7">
        <f t="shared" si="87"/>
        <v>1129.9361838694545</v>
      </c>
      <c r="N305" s="20" t="str">
        <f>IF(Datos!D297="","",Datos!D297)</f>
        <v/>
      </c>
      <c r="O305" s="7">
        <f t="shared" si="88"/>
        <v>2174.5997035993537</v>
      </c>
      <c r="P305" s="20" t="str">
        <f t="shared" si="95"/>
        <v/>
      </c>
      <c r="Q305" s="16" t="str">
        <f t="shared" si="97"/>
        <v/>
      </c>
      <c r="R305" s="20" t="str">
        <f>IF(Datos!E297="","",Datos!E297)</f>
        <v/>
      </c>
      <c r="S305" s="7">
        <f t="shared" si="89"/>
        <v>5940.0173247684743</v>
      </c>
      <c r="T305" s="10" t="str">
        <f t="shared" si="96"/>
        <v/>
      </c>
      <c r="U305" s="16" t="str">
        <f t="shared" si="98"/>
        <v/>
      </c>
      <c r="V305" s="7">
        <f t="shared" si="93"/>
        <v>9.8973677606621088E-11</v>
      </c>
      <c r="W305" s="7">
        <f t="shared" si="90"/>
        <v>3.8698855986036461E-14</v>
      </c>
      <c r="X305" s="7">
        <f t="shared" si="82"/>
        <v>9.901237646260712E-11</v>
      </c>
      <c r="Y305" s="7">
        <f t="shared" si="83"/>
        <v>4135104.2700000014</v>
      </c>
    </row>
    <row r="306" spans="1:25" s="20" customFormat="1" x14ac:dyDescent="0.25">
      <c r="A306" s="5">
        <f t="shared" si="91"/>
        <v>44192</v>
      </c>
      <c r="B306" s="20">
        <f t="shared" si="92"/>
        <v>294</v>
      </c>
      <c r="G306" s="20">
        <f t="shared" si="84"/>
        <v>7.7526333057759882E-4</v>
      </c>
      <c r="H306" s="20" t="str">
        <f>IF(Datos!C298="","",Datos!C298)</f>
        <v/>
      </c>
      <c r="I306" s="7">
        <f t="shared" si="85"/>
        <v>1437.2073548908725</v>
      </c>
      <c r="J306" s="20" t="str">
        <f t="shared" si="94"/>
        <v/>
      </c>
      <c r="K306" s="16" t="str">
        <f t="shared" si="81"/>
        <v/>
      </c>
      <c r="L306" s="7">
        <f t="shared" si="86"/>
        <v>4124442.6916565127</v>
      </c>
      <c r="M306" s="7">
        <f t="shared" si="87"/>
        <v>1098.7460280964699</v>
      </c>
      <c r="N306" s="20" t="str">
        <f>IF(Datos!D298="","",Datos!D298)</f>
        <v/>
      </c>
      <c r="O306" s="7">
        <f t="shared" si="88"/>
        <v>2177.5496697987646</v>
      </c>
      <c r="P306" s="20" t="str">
        <f t="shared" si="95"/>
        <v/>
      </c>
      <c r="Q306" s="16" t="str">
        <f t="shared" si="97"/>
        <v/>
      </c>
      <c r="R306" s="20" t="str">
        <f>IF(Datos!E298="","",Datos!E298)</f>
        <v/>
      </c>
      <c r="S306" s="7">
        <f t="shared" si="89"/>
        <v>5948.075290702609</v>
      </c>
      <c r="T306" s="10" t="str">
        <f t="shared" si="96"/>
        <v/>
      </c>
      <c r="U306" s="16" t="str">
        <f t="shared" si="98"/>
        <v/>
      </c>
      <c r="V306" s="7">
        <f t="shared" si="93"/>
        <v>8.5616927904603465E-11</v>
      </c>
      <c r="W306" s="7">
        <f t="shared" si="90"/>
        <v>3.2552875004629235E-14</v>
      </c>
      <c r="X306" s="7">
        <f t="shared" si="82"/>
        <v>8.5649480779608092E-11</v>
      </c>
      <c r="Y306" s="7">
        <f t="shared" si="83"/>
        <v>4135104.2700000014</v>
      </c>
    </row>
    <row r="307" spans="1:25" s="20" customFormat="1" x14ac:dyDescent="0.25">
      <c r="A307" s="5">
        <f t="shared" si="91"/>
        <v>44193</v>
      </c>
      <c r="B307" s="20">
        <f t="shared" si="92"/>
        <v>295</v>
      </c>
      <c r="G307" s="20">
        <f t="shared" si="84"/>
        <v>7.5386337508365913E-4</v>
      </c>
      <c r="H307" s="20" t="str">
        <f>IF(Datos!C299="","",Datos!C299)</f>
        <v/>
      </c>
      <c r="I307" s="7">
        <f t="shared" si="85"/>
        <v>1426.2830944123345</v>
      </c>
      <c r="J307" s="20" t="str">
        <f t="shared" si="94"/>
        <v/>
      </c>
      <c r="K307" s="16" t="str">
        <f t="shared" si="81"/>
        <v/>
      </c>
      <c r="L307" s="7">
        <f t="shared" si="86"/>
        <v>4124473.0208558608</v>
      </c>
      <c r="M307" s="7">
        <f t="shared" si="87"/>
        <v>1068.4168287483089</v>
      </c>
      <c r="N307" s="20" t="str">
        <f>IF(Datos!D299="","",Datos!D299)</f>
        <v/>
      </c>
      <c r="O307" s="7">
        <f t="shared" si="88"/>
        <v>2180.4772132078556</v>
      </c>
      <c r="P307" s="20" t="str">
        <f t="shared" si="95"/>
        <v/>
      </c>
      <c r="Q307" s="16" t="str">
        <f t="shared" si="97"/>
        <v/>
      </c>
      <c r="R307" s="20" t="str">
        <f>IF(Datos!E299="","",Datos!E299)</f>
        <v/>
      </c>
      <c r="S307" s="7">
        <f t="shared" si="89"/>
        <v>5956.072007772068</v>
      </c>
      <c r="T307" s="10" t="str">
        <f t="shared" si="96"/>
        <v/>
      </c>
      <c r="U307" s="16" t="str">
        <f t="shared" si="98"/>
        <v/>
      </c>
      <c r="V307" s="7">
        <f t="shared" si="93"/>
        <v>7.406230791710663E-11</v>
      </c>
      <c r="W307" s="7">
        <f t="shared" si="90"/>
        <v>2.7382810788041965E-14</v>
      </c>
      <c r="X307" s="7">
        <f t="shared" si="82"/>
        <v>7.4089690727894668E-11</v>
      </c>
      <c r="Y307" s="7">
        <f t="shared" si="83"/>
        <v>4135104.2700000014</v>
      </c>
    </row>
    <row r="308" spans="1:25" s="20" customFormat="1" x14ac:dyDescent="0.25">
      <c r="A308" s="5">
        <f t="shared" si="91"/>
        <v>44194</v>
      </c>
      <c r="B308" s="20">
        <f t="shared" si="92"/>
        <v>296</v>
      </c>
      <c r="G308" s="20">
        <f t="shared" si="84"/>
        <v>7.3305413254760149E-4</v>
      </c>
      <c r="H308" s="20" t="str">
        <f>IF(Datos!C300="","",Datos!C300)</f>
        <v/>
      </c>
      <c r="I308" s="7">
        <f t="shared" si="85"/>
        <v>1415.4418695977838</v>
      </c>
      <c r="J308" s="20" t="str">
        <f t="shared" si="94"/>
        <v/>
      </c>
      <c r="K308" s="16" t="str">
        <f t="shared" si="81"/>
        <v/>
      </c>
      <c r="L308" s="7">
        <f t="shared" si="86"/>
        <v>4124502.5128641659</v>
      </c>
      <c r="M308" s="7">
        <f t="shared" si="87"/>
        <v>1038.9248204430082</v>
      </c>
      <c r="N308" s="20" t="str">
        <f>IF(Datos!D300="","",Datos!D300)</f>
        <v/>
      </c>
      <c r="O308" s="7">
        <f t="shared" si="88"/>
        <v>2183.3825042629946</v>
      </c>
      <c r="P308" s="20" t="str">
        <f t="shared" si="95"/>
        <v/>
      </c>
      <c r="Q308" s="16" t="str">
        <f t="shared" si="97"/>
        <v/>
      </c>
      <c r="R308" s="20" t="str">
        <f>IF(Datos!E300="","",Datos!E300)</f>
        <v/>
      </c>
      <c r="S308" s="7">
        <f t="shared" si="89"/>
        <v>5964.0079415314895</v>
      </c>
      <c r="T308" s="10" t="str">
        <f t="shared" si="96"/>
        <v/>
      </c>
      <c r="U308" s="16" t="str">
        <f t="shared" si="98"/>
        <v/>
      </c>
      <c r="V308" s="7">
        <f t="shared" si="93"/>
        <v>6.4066732468024754E-11</v>
      </c>
      <c r="W308" s="7">
        <f t="shared" si="90"/>
        <v>2.3033727335655978E-14</v>
      </c>
      <c r="X308" s="7">
        <f t="shared" si="82"/>
        <v>6.4089766195360405E-11</v>
      </c>
      <c r="Y308" s="7">
        <f t="shared" si="83"/>
        <v>4135104.2700000014</v>
      </c>
    </row>
    <row r="309" spans="1:25" s="20" customFormat="1" x14ac:dyDescent="0.25">
      <c r="A309" s="5">
        <f t="shared" si="91"/>
        <v>44195</v>
      </c>
      <c r="B309" s="20">
        <f t="shared" si="92"/>
        <v>297</v>
      </c>
      <c r="G309" s="20">
        <f t="shared" si="84"/>
        <v>7.128192972439899E-4</v>
      </c>
      <c r="H309" s="20" t="str">
        <f>IF(Datos!C301="","",Datos!C301)</f>
        <v/>
      </c>
      <c r="I309" s="7">
        <f t="shared" si="85"/>
        <v>1404.6830492904016</v>
      </c>
      <c r="J309" s="20" t="str">
        <f t="shared" si="94"/>
        <v/>
      </c>
      <c r="K309" s="16" t="str">
        <f t="shared" si="81"/>
        <v/>
      </c>
      <c r="L309" s="7">
        <f t="shared" si="86"/>
        <v>4124531.1907908036</v>
      </c>
      <c r="M309" s="7">
        <f t="shared" si="87"/>
        <v>1010.2468938055326</v>
      </c>
      <c r="N309" s="20" t="str">
        <f>IF(Datos!D301="","",Datos!D301)</f>
        <v/>
      </c>
      <c r="O309" s="7">
        <f t="shared" si="88"/>
        <v>2186.2657121050579</v>
      </c>
      <c r="P309" s="20" t="str">
        <f t="shared" si="95"/>
        <v/>
      </c>
      <c r="Q309" s="16" t="str">
        <f t="shared" si="97"/>
        <v/>
      </c>
      <c r="R309" s="20" t="str">
        <f>IF(Datos!E301="","",Datos!E301)</f>
        <v/>
      </c>
      <c r="S309" s="7">
        <f t="shared" si="89"/>
        <v>5971.8835539968168</v>
      </c>
      <c r="T309" s="10" t="str">
        <f t="shared" si="96"/>
        <v/>
      </c>
      <c r="U309" s="16" t="str">
        <f t="shared" si="98"/>
        <v/>
      </c>
      <c r="V309" s="7">
        <f t="shared" si="93"/>
        <v>5.5419895555699753E-11</v>
      </c>
      <c r="W309" s="7">
        <f t="shared" si="90"/>
        <v>1.9375280874262349E-14</v>
      </c>
      <c r="X309" s="7">
        <f t="shared" si="82"/>
        <v>5.5439270836574014E-11</v>
      </c>
      <c r="Y309" s="7">
        <f t="shared" si="83"/>
        <v>4135104.2700000014</v>
      </c>
    </row>
    <row r="310" spans="1:25" s="20" customFormat="1" x14ac:dyDescent="0.25">
      <c r="A310" s="5">
        <f t="shared" si="91"/>
        <v>44196</v>
      </c>
      <c r="B310" s="20">
        <f t="shared" si="92"/>
        <v>298</v>
      </c>
      <c r="G310" s="20">
        <f t="shared" si="84"/>
        <v>6.9314301354193788E-4</v>
      </c>
      <c r="H310" s="20" t="str">
        <f>IF(Datos!C302="","",Datos!C302)</f>
        <v/>
      </c>
      <c r="I310" s="7">
        <f t="shared" si="85"/>
        <v>1394.0060071308128</v>
      </c>
      <c r="J310" s="20" t="str">
        <f t="shared" si="94"/>
        <v/>
      </c>
      <c r="K310" s="16" t="str">
        <f t="shared" si="81"/>
        <v/>
      </c>
      <c r="L310" s="7">
        <f t="shared" si="86"/>
        <v>4124559.0771072493</v>
      </c>
      <c r="M310" s="7">
        <f t="shared" si="87"/>
        <v>982.36057735971053</v>
      </c>
      <c r="N310" s="20" t="str">
        <f>IF(Datos!D302="","",Datos!D302)</f>
        <v/>
      </c>
      <c r="O310" s="7">
        <f t="shared" si="88"/>
        <v>2189.1270045892757</v>
      </c>
      <c r="P310" s="20" t="str">
        <f t="shared" si="95"/>
        <v/>
      </c>
      <c r="Q310" s="16" t="str">
        <f t="shared" si="97"/>
        <v/>
      </c>
      <c r="R310" s="20" t="str">
        <f>IF(Datos!E302="","",Datos!E302)</f>
        <v/>
      </c>
      <c r="S310" s="7">
        <f t="shared" si="89"/>
        <v>5979.6993036721951</v>
      </c>
      <c r="T310" s="10" t="str">
        <f t="shared" si="96"/>
        <v/>
      </c>
      <c r="U310" s="16" t="str">
        <f t="shared" si="98"/>
        <v/>
      </c>
      <c r="V310" s="7">
        <f t="shared" si="93"/>
        <v>4.7939851790522478E-11</v>
      </c>
      <c r="W310" s="7">
        <f t="shared" si="90"/>
        <v>1.6297817424322209E-14</v>
      </c>
      <c r="X310" s="7">
        <f t="shared" si="82"/>
        <v>4.7956149607946797E-11</v>
      </c>
      <c r="Y310" s="7">
        <f t="shared" si="83"/>
        <v>4135104.2700000014</v>
      </c>
    </row>
    <row r="311" spans="1:25" s="20" customFormat="1" x14ac:dyDescent="0.25">
      <c r="A311" s="5">
        <f t="shared" si="91"/>
        <v>44197</v>
      </c>
      <c r="B311" s="20">
        <f t="shared" si="92"/>
        <v>299</v>
      </c>
      <c r="G311" s="20">
        <f t="shared" si="84"/>
        <v>6.7400986348093708E-4</v>
      </c>
      <c r="H311" s="20" t="str">
        <f>IF(Datos!C303="","",Datos!C303)</f>
        <v/>
      </c>
      <c r="I311" s="7">
        <f t="shared" si="85"/>
        <v>1383.4101215206206</v>
      </c>
      <c r="J311" s="20" t="str">
        <f t="shared" si="94"/>
        <v/>
      </c>
      <c r="K311" s="16" t="str">
        <f t="shared" si="81"/>
        <v/>
      </c>
      <c r="L311" s="7">
        <f t="shared" si="86"/>
        <v>4124586.1936646891</v>
      </c>
      <c r="M311" s="7">
        <f t="shared" si="87"/>
        <v>955.24401992001333</v>
      </c>
      <c r="N311" s="20" t="str">
        <f>IF(Datos!D303="","",Datos!D303)</f>
        <v/>
      </c>
      <c r="O311" s="7">
        <f t="shared" si="88"/>
        <v>2191.9665482950054</v>
      </c>
      <c r="P311" s="20" t="str">
        <f t="shared" si="95"/>
        <v/>
      </c>
      <c r="Q311" s="16" t="str">
        <f t="shared" si="97"/>
        <v/>
      </c>
      <c r="R311" s="20" t="str">
        <f>IF(Datos!E303="","",Datos!E303)</f>
        <v/>
      </c>
      <c r="S311" s="7">
        <f t="shared" si="89"/>
        <v>5987.4556455766642</v>
      </c>
      <c r="T311" s="10" t="str">
        <f t="shared" si="96"/>
        <v/>
      </c>
      <c r="U311" s="16" t="str">
        <f t="shared" si="98"/>
        <v/>
      </c>
      <c r="V311" s="7">
        <f t="shared" si="93"/>
        <v>4.1469193192304693E-11</v>
      </c>
      <c r="W311" s="7">
        <f t="shared" si="90"/>
        <v>1.3709089450097895E-14</v>
      </c>
      <c r="X311" s="7">
        <f t="shared" si="82"/>
        <v>4.1482902281754793E-11</v>
      </c>
      <c r="Y311" s="7">
        <f t="shared" si="83"/>
        <v>4135104.2700000014</v>
      </c>
    </row>
    <row r="312" spans="1:25" s="20" customFormat="1" x14ac:dyDescent="0.25">
      <c r="A312" s="5">
        <f t="shared" si="91"/>
        <v>44198</v>
      </c>
      <c r="B312" s="20">
        <f t="shared" si="92"/>
        <v>300</v>
      </c>
      <c r="G312" s="20">
        <f t="shared" si="84"/>
        <v>6.554048546896377E-4</v>
      </c>
      <c r="H312" s="20" t="str">
        <f>IF(Datos!C304="","",Datos!C304)</f>
        <v/>
      </c>
      <c r="I312" s="7">
        <f t="shared" si="85"/>
        <v>1372.894775586218</v>
      </c>
      <c r="J312" s="20" t="str">
        <f t="shared" si="94"/>
        <v/>
      </c>
      <c r="K312" s="16" t="str">
        <f t="shared" si="81"/>
        <v/>
      </c>
      <c r="L312" s="7">
        <f t="shared" si="86"/>
        <v>4124612.5617111395</v>
      </c>
      <c r="M312" s="7">
        <f t="shared" si="87"/>
        <v>928.87597346938355</v>
      </c>
      <c r="N312" s="20" t="str">
        <f>IF(Datos!D304="","",Datos!D304)</f>
        <v/>
      </c>
      <c r="O312" s="7">
        <f t="shared" si="88"/>
        <v>2194.7845085354293</v>
      </c>
      <c r="P312" s="20" t="str">
        <f t="shared" si="95"/>
        <v/>
      </c>
      <c r="Q312" s="16" t="str">
        <f t="shared" si="97"/>
        <v/>
      </c>
      <c r="R312" s="20" t="str">
        <f>IF(Datos!E304="","",Datos!E304)</f>
        <v/>
      </c>
      <c r="S312" s="7">
        <f t="shared" si="89"/>
        <v>5995.1530312706482</v>
      </c>
      <c r="T312" s="10" t="str">
        <f t="shared" si="96"/>
        <v/>
      </c>
      <c r="U312" s="16" t="str">
        <f t="shared" si="98"/>
        <v/>
      </c>
      <c r="V312" s="7">
        <f t="shared" si="93"/>
        <v>3.5871741168447943E-11</v>
      </c>
      <c r="W312" s="7">
        <f t="shared" si="90"/>
        <v>1.1531493414002458E-14</v>
      </c>
      <c r="X312" s="7">
        <f t="shared" si="82"/>
        <v>3.5883272661861948E-11</v>
      </c>
      <c r="Y312" s="7">
        <f t="shared" si="83"/>
        <v>4135104.2700000009</v>
      </c>
    </row>
    <row r="313" spans="1:25" s="20" customFormat="1" x14ac:dyDescent="0.25">
      <c r="A313" s="5">
        <f t="shared" si="91"/>
        <v>44199</v>
      </c>
      <c r="B313" s="20">
        <f t="shared" si="92"/>
        <v>301</v>
      </c>
      <c r="G313" s="20">
        <f t="shared" si="84"/>
        <v>6.3731340863811285E-4</v>
      </c>
      <c r="H313" s="20" t="str">
        <f>IF(Datos!C305="","",Datos!C305)</f>
        <v/>
      </c>
      <c r="I313" s="7">
        <f t="shared" si="85"/>
        <v>1362.4593571428748</v>
      </c>
      <c r="J313" s="20" t="str">
        <f t="shared" si="94"/>
        <v/>
      </c>
      <c r="K313" s="16" t="str">
        <f t="shared" si="81"/>
        <v/>
      </c>
      <c r="L313" s="7">
        <f t="shared" si="86"/>
        <v>4124638.201908099</v>
      </c>
      <c r="M313" s="7">
        <f t="shared" si="87"/>
        <v>903.23577650969412</v>
      </c>
      <c r="N313" s="20" t="str">
        <f>IF(Datos!D305="","",Datos!D305)</f>
        <v/>
      </c>
      <c r="O313" s="7">
        <f t="shared" si="88"/>
        <v>2197.5810493671788</v>
      </c>
      <c r="P313" s="20" t="str">
        <f t="shared" si="95"/>
        <v/>
      </c>
      <c r="Q313" s="16" t="str">
        <f t="shared" si="97"/>
        <v/>
      </c>
      <c r="R313" s="20" t="str">
        <f>IF(Datos!E305="","",Datos!E305)</f>
        <v/>
      </c>
      <c r="S313" s="7">
        <f t="shared" si="89"/>
        <v>6002.7919088822464</v>
      </c>
      <c r="T313" s="10" t="str">
        <f t="shared" si="96"/>
        <v/>
      </c>
      <c r="U313" s="16" t="str">
        <f t="shared" si="98"/>
        <v/>
      </c>
      <c r="V313" s="7">
        <f t="shared" si="93"/>
        <v>3.1029684285514514E-11</v>
      </c>
      <c r="W313" s="7">
        <f t="shared" si="90"/>
        <v>9.6997456198506204E-15</v>
      </c>
      <c r="X313" s="7">
        <f t="shared" si="82"/>
        <v>3.1039384031134364E-11</v>
      </c>
      <c r="Y313" s="7">
        <f t="shared" si="83"/>
        <v>4135104.2700000009</v>
      </c>
    </row>
    <row r="314" spans="1:25" s="20" customFormat="1" x14ac:dyDescent="0.25">
      <c r="A314" s="5">
        <f t="shared" si="91"/>
        <v>44200</v>
      </c>
      <c r="B314" s="20">
        <f t="shared" si="92"/>
        <v>302</v>
      </c>
      <c r="G314" s="20">
        <f t="shared" si="84"/>
        <v>6.197213492144005E-4</v>
      </c>
      <c r="H314" s="20" t="str">
        <f>IF(Datos!C306="","",Datos!C306)</f>
        <v/>
      </c>
      <c r="I314" s="7">
        <f t="shared" si="85"/>
        <v>1352.1032586590968</v>
      </c>
      <c r="J314" s="20" t="str">
        <f t="shared" si="94"/>
        <v/>
      </c>
      <c r="K314" s="16" t="str">
        <f t="shared" si="81"/>
        <v/>
      </c>
      <c r="L314" s="7">
        <f t="shared" si="86"/>
        <v>4124663.1343467371</v>
      </c>
      <c r="M314" s="7">
        <f t="shared" si="87"/>
        <v>878.30333787179245</v>
      </c>
      <c r="N314" s="20" t="str">
        <f>IF(Datos!D306="","",Datos!D306)</f>
        <v/>
      </c>
      <c r="O314" s="7">
        <f t="shared" si="88"/>
        <v>2200.3563335998851</v>
      </c>
      <c r="P314" s="20" t="str">
        <f t="shared" si="95"/>
        <v/>
      </c>
      <c r="Q314" s="16" t="str">
        <f t="shared" si="97"/>
        <v/>
      </c>
      <c r="R314" s="20" t="str">
        <f>IF(Datos!E306="","",Datos!E306)</f>
        <v/>
      </c>
      <c r="S314" s="7">
        <f t="shared" si="89"/>
        <v>6010.3727231333223</v>
      </c>
      <c r="T314" s="10" t="str">
        <f t="shared" si="96"/>
        <v/>
      </c>
      <c r="U314" s="16" t="str">
        <f t="shared" si="98"/>
        <v/>
      </c>
      <c r="V314" s="7">
        <f t="shared" si="93"/>
        <v>2.6841101786919225E-11</v>
      </c>
      <c r="W314" s="7">
        <f t="shared" si="90"/>
        <v>8.1589268276913347E-15</v>
      </c>
      <c r="X314" s="7">
        <f t="shared" si="82"/>
        <v>2.6849260713746917E-11</v>
      </c>
      <c r="Y314" s="7">
        <f t="shared" si="83"/>
        <v>4135104.2700000009</v>
      </c>
    </row>
    <row r="315" spans="1:25" s="20" customFormat="1" x14ac:dyDescent="0.25">
      <c r="A315" s="5">
        <f t="shared" si="91"/>
        <v>44201</v>
      </c>
      <c r="B315" s="20">
        <f t="shared" si="92"/>
        <v>303</v>
      </c>
      <c r="G315" s="20">
        <f t="shared" si="84"/>
        <v>6.0261489161637157E-4</v>
      </c>
      <c r="H315" s="20" t="str">
        <f>IF(Datos!C307="","",Datos!C307)</f>
        <v/>
      </c>
      <c r="I315" s="7">
        <f t="shared" si="85"/>
        <v>1341.8258772212569</v>
      </c>
      <c r="J315" s="20" t="str">
        <f t="shared" si="94"/>
        <v/>
      </c>
      <c r="K315" s="16" t="str">
        <f t="shared" si="81"/>
        <v/>
      </c>
      <c r="L315" s="7">
        <f t="shared" si="86"/>
        <v>4124687.3785636364</v>
      </c>
      <c r="M315" s="7">
        <f t="shared" si="87"/>
        <v>854.05912097244379</v>
      </c>
      <c r="N315" s="20" t="str">
        <f>IF(Datos!D307="","",Datos!D307)</f>
        <v/>
      </c>
      <c r="O315" s="7">
        <f t="shared" si="88"/>
        <v>2203.1105228056581</v>
      </c>
      <c r="P315" s="20" t="str">
        <f t="shared" si="95"/>
        <v/>
      </c>
      <c r="Q315" s="16" t="str">
        <f t="shared" si="97"/>
        <v/>
      </c>
      <c r="R315" s="20" t="str">
        <f>IF(Datos!E307="","",Datos!E307)</f>
        <v/>
      </c>
      <c r="S315" s="7">
        <f t="shared" si="89"/>
        <v>6017.8959153653932</v>
      </c>
      <c r="T315" s="10" t="str">
        <f t="shared" si="96"/>
        <v/>
      </c>
      <c r="U315" s="16" t="str">
        <f t="shared" si="98"/>
        <v/>
      </c>
      <c r="V315" s="7">
        <f t="shared" si="93"/>
        <v>2.3217820893169634E-11</v>
      </c>
      <c r="W315" s="7">
        <f t="shared" si="90"/>
        <v>6.8628371451857797E-15</v>
      </c>
      <c r="X315" s="7">
        <f t="shared" si="82"/>
        <v>2.322468373031482E-11</v>
      </c>
      <c r="Y315" s="7">
        <f t="shared" si="83"/>
        <v>4135104.2700000009</v>
      </c>
    </row>
    <row r="316" spans="1:25" s="20" customFormat="1" x14ac:dyDescent="0.25">
      <c r="A316" s="5">
        <f t="shared" si="91"/>
        <v>44202</v>
      </c>
      <c r="B316" s="20">
        <f t="shared" si="92"/>
        <v>304</v>
      </c>
      <c r="G316" s="20">
        <f t="shared" si="84"/>
        <v>5.8598063155022406E-4</v>
      </c>
      <c r="H316" s="20" t="str">
        <f>IF(Datos!C308="","",Datos!C308)</f>
        <v/>
      </c>
      <c r="I316" s="7">
        <f t="shared" si="85"/>
        <v>1331.6266144984943</v>
      </c>
      <c r="J316" s="20" t="str">
        <f t="shared" si="94"/>
        <v/>
      </c>
      <c r="K316" s="16" t="str">
        <f t="shared" si="81"/>
        <v/>
      </c>
      <c r="L316" s="7">
        <f t="shared" si="86"/>
        <v>4124710.9535561032</v>
      </c>
      <c r="M316" s="7">
        <f t="shared" si="87"/>
        <v>830.48412850583713</v>
      </c>
      <c r="N316" s="20" t="str">
        <f>IF(Datos!D308="","",Datos!D308)</f>
        <v/>
      </c>
      <c r="O316" s="7">
        <f t="shared" si="88"/>
        <v>2205.8437773284927</v>
      </c>
      <c r="P316" s="20" t="str">
        <f t="shared" si="95"/>
        <v/>
      </c>
      <c r="Q316" s="16" t="str">
        <f t="shared" si="97"/>
        <v/>
      </c>
      <c r="R316" s="20" t="str">
        <f>IF(Datos!E308="","",Datos!E308)</f>
        <v/>
      </c>
      <c r="S316" s="7">
        <f t="shared" si="89"/>
        <v>6025.3619235653241</v>
      </c>
      <c r="T316" s="10" t="str">
        <f t="shared" si="96"/>
        <v/>
      </c>
      <c r="U316" s="16" t="str">
        <f t="shared" si="98"/>
        <v/>
      </c>
      <c r="V316" s="7">
        <f t="shared" si="93"/>
        <v>2.0083562917259086E-11</v>
      </c>
      <c r="W316" s="7">
        <f t="shared" si="90"/>
        <v>5.7726119758567986E-15</v>
      </c>
      <c r="X316" s="7">
        <f t="shared" si="82"/>
        <v>2.0089335529234944E-11</v>
      </c>
      <c r="Y316" s="7">
        <f t="shared" si="83"/>
        <v>4135104.2700000009</v>
      </c>
    </row>
    <row r="317" spans="1:25" s="20" customFormat="1" x14ac:dyDescent="0.25">
      <c r="A317" s="5">
        <f t="shared" si="91"/>
        <v>44203</v>
      </c>
      <c r="B317" s="20">
        <f t="shared" si="92"/>
        <v>305</v>
      </c>
      <c r="G317" s="20">
        <f t="shared" si="84"/>
        <v>5.698055347271322E-4</v>
      </c>
      <c r="H317" s="20" t="str">
        <f>IF(Datos!C309="","",Datos!C309)</f>
        <v/>
      </c>
      <c r="I317" s="7">
        <f t="shared" si="85"/>
        <v>1321.5048767078806</v>
      </c>
      <c r="J317" s="20" t="str">
        <f t="shared" si="94"/>
        <v/>
      </c>
      <c r="K317" s="16" t="str">
        <f t="shared" si="81"/>
        <v/>
      </c>
      <c r="L317" s="7">
        <f t="shared" si="86"/>
        <v>4124733.8777970513</v>
      </c>
      <c r="M317" s="7">
        <f t="shared" si="87"/>
        <v>807.55988755765895</v>
      </c>
      <c r="N317" s="20" t="str">
        <f>IF(Datos!D309="","",Datos!D309)</f>
        <v/>
      </c>
      <c r="O317" s="7">
        <f t="shared" si="88"/>
        <v>2208.5562562936043</v>
      </c>
      <c r="P317" s="20" t="str">
        <f t="shared" si="95"/>
        <v/>
      </c>
      <c r="Q317" s="16" t="str">
        <f t="shared" si="97"/>
        <v/>
      </c>
      <c r="R317" s="20" t="str">
        <f>IF(Datos!E309="","",Datos!E309)</f>
        <v/>
      </c>
      <c r="S317" s="7">
        <f t="shared" si="89"/>
        <v>6032.7711823908285</v>
      </c>
      <c r="T317" s="10" t="str">
        <f t="shared" si="96"/>
        <v/>
      </c>
      <c r="U317" s="16" t="str">
        <f t="shared" si="98"/>
        <v/>
      </c>
      <c r="V317" s="7">
        <f t="shared" si="93"/>
        <v>1.7372339282658404E-11</v>
      </c>
      <c r="W317" s="7">
        <f t="shared" si="90"/>
        <v>4.855557609716541E-15</v>
      </c>
      <c r="X317" s="7">
        <f t="shared" si="82"/>
        <v>1.737719484026812E-11</v>
      </c>
      <c r="Y317" s="7">
        <f t="shared" si="83"/>
        <v>4135104.2700000014</v>
      </c>
    </row>
    <row r="318" spans="1:25" s="20" customFormat="1" x14ac:dyDescent="0.25">
      <c r="A318" s="5">
        <f t="shared" si="91"/>
        <v>44204</v>
      </c>
      <c r="B318" s="20">
        <f t="shared" si="92"/>
        <v>306</v>
      </c>
      <c r="G318" s="20">
        <f t="shared" si="84"/>
        <v>5.5407692664982753E-4</v>
      </c>
      <c r="H318" s="20" t="str">
        <f>IF(Datos!C310="","",Datos!C310)</f>
        <v/>
      </c>
      <c r="I318" s="7">
        <f t="shared" si="85"/>
        <v>1311.4600745798514</v>
      </c>
      <c r="J318" s="20" t="str">
        <f t="shared" si="94"/>
        <v/>
      </c>
      <c r="K318" s="16" t="str">
        <f t="shared" si="81"/>
        <v/>
      </c>
      <c r="L318" s="7">
        <f t="shared" si="86"/>
        <v>4124756.1692494787</v>
      </c>
      <c r="M318" s="7">
        <f t="shared" si="87"/>
        <v>785.2684351300702</v>
      </c>
      <c r="N318" s="20" t="str">
        <f>IF(Datos!D310="","",Datos!D310)</f>
        <v/>
      </c>
      <c r="O318" s="7">
        <f t="shared" si="88"/>
        <v>2211.2481176166921</v>
      </c>
      <c r="P318" s="20" t="str">
        <f t="shared" si="95"/>
        <v/>
      </c>
      <c r="Q318" s="16" t="str">
        <f t="shared" si="97"/>
        <v/>
      </c>
      <c r="R318" s="20" t="str">
        <f>IF(Datos!E310="","",Datos!E310)</f>
        <v/>
      </c>
      <c r="S318" s="7">
        <f t="shared" si="89"/>
        <v>6040.124123195772</v>
      </c>
      <c r="T318" s="10" t="str">
        <f t="shared" si="96"/>
        <v/>
      </c>
      <c r="U318" s="16" t="str">
        <f t="shared" si="98"/>
        <v/>
      </c>
      <c r="V318" s="7">
        <f t="shared" si="93"/>
        <v>1.5027063771418399E-11</v>
      </c>
      <c r="W318" s="7">
        <f t="shared" si="90"/>
        <v>4.0841716097022996E-15</v>
      </c>
      <c r="X318" s="7">
        <f t="shared" si="82"/>
        <v>1.5031147943028102E-11</v>
      </c>
      <c r="Y318" s="7">
        <f t="shared" si="83"/>
        <v>4135104.2700000009</v>
      </c>
    </row>
    <row r="319" spans="1:25" s="20" customFormat="1" x14ac:dyDescent="0.25">
      <c r="A319" s="5">
        <f t="shared" si="91"/>
        <v>44205</v>
      </c>
      <c r="B319" s="20">
        <f t="shared" si="92"/>
        <v>307</v>
      </c>
      <c r="G319" s="20">
        <f t="shared" si="84"/>
        <v>5.3878248268110398E-4</v>
      </c>
      <c r="H319" s="20" t="str">
        <f>IF(Datos!C311="","",Datos!C311)</f>
        <v/>
      </c>
      <c r="I319" s="7">
        <f t="shared" si="85"/>
        <v>1301.4916233238994</v>
      </c>
      <c r="J319" s="20" t="str">
        <f t="shared" si="94"/>
        <v/>
      </c>
      <c r="K319" s="16" t="str">
        <f t="shared" si="81"/>
        <v/>
      </c>
      <c r="L319" s="7">
        <f t="shared" si="86"/>
        <v>4124777.8453805423</v>
      </c>
      <c r="M319" s="7">
        <f t="shared" si="87"/>
        <v>763.5923040662434</v>
      </c>
      <c r="N319" s="20" t="str">
        <f>IF(Datos!D311="","",Datos!D311)</f>
        <v/>
      </c>
      <c r="O319" s="7">
        <f t="shared" si="88"/>
        <v>2213.9195180131323</v>
      </c>
      <c r="P319" s="20" t="str">
        <f t="shared" si="95"/>
        <v/>
      </c>
      <c r="Q319" s="16" t="str">
        <f t="shared" si="97"/>
        <v/>
      </c>
      <c r="R319" s="20" t="str">
        <f>IF(Datos!E311="","",Datos!E311)</f>
        <v/>
      </c>
      <c r="S319" s="7">
        <f t="shared" si="89"/>
        <v>6047.4211740552855</v>
      </c>
      <c r="T319" s="10" t="str">
        <f t="shared" si="96"/>
        <v/>
      </c>
      <c r="U319" s="16" t="str">
        <f t="shared" si="98"/>
        <v/>
      </c>
      <c r="V319" s="7">
        <f t="shared" si="93"/>
        <v>1.2998351864747581E-11</v>
      </c>
      <c r="W319" s="7">
        <f t="shared" si="90"/>
        <v>3.4353186740563932E-15</v>
      </c>
      <c r="X319" s="7">
        <f t="shared" si="82"/>
        <v>1.3001787183421638E-11</v>
      </c>
      <c r="Y319" s="7">
        <f t="shared" si="83"/>
        <v>4135104.2700000009</v>
      </c>
    </row>
    <row r="320" spans="1:25" s="20" customFormat="1" x14ac:dyDescent="0.25">
      <c r="A320" s="5">
        <f t="shared" si="91"/>
        <v>44206</v>
      </c>
      <c r="B320" s="20">
        <f t="shared" si="92"/>
        <v>308</v>
      </c>
      <c r="G320" s="20">
        <f t="shared" si="84"/>
        <v>5.2391021838646792E-4</v>
      </c>
      <c r="H320" s="20" t="str">
        <f>IF(Datos!C312="","",Datos!C312)</f>
        <v/>
      </c>
      <c r="I320" s="7">
        <f t="shared" si="85"/>
        <v>1291.598942594529</v>
      </c>
      <c r="J320" s="20" t="str">
        <f t="shared" si="94"/>
        <v/>
      </c>
      <c r="K320" s="16" t="str">
        <f t="shared" si="81"/>
        <v/>
      </c>
      <c r="L320" s="7">
        <f t="shared" si="86"/>
        <v>4124798.9231752451</v>
      </c>
      <c r="M320" s="7">
        <f t="shared" si="87"/>
        <v>742.51450936343224</v>
      </c>
      <c r="N320" s="20" t="str">
        <f>IF(Datos!D312="","",Datos!D312)</f>
        <v/>
      </c>
      <c r="O320" s="7">
        <f t="shared" si="88"/>
        <v>2216.570613007103</v>
      </c>
      <c r="P320" s="20" t="str">
        <f t="shared" si="95"/>
        <v/>
      </c>
      <c r="Q320" s="16" t="str">
        <f t="shared" si="97"/>
        <v/>
      </c>
      <c r="R320" s="20" t="str">
        <f>IF(Datos!E312="","",Datos!E312)</f>
        <v/>
      </c>
      <c r="S320" s="7">
        <f t="shared" si="89"/>
        <v>6054.6627597906872</v>
      </c>
      <c r="T320" s="10" t="str">
        <f t="shared" si="96"/>
        <v/>
      </c>
      <c r="U320" s="16" t="str">
        <f t="shared" si="98"/>
        <v/>
      </c>
      <c r="V320" s="7">
        <f t="shared" si="93"/>
        <v>1.1243481962907971E-11</v>
      </c>
      <c r="W320" s="7">
        <f t="shared" si="90"/>
        <v>2.8895373052685982E-15</v>
      </c>
      <c r="X320" s="7">
        <f t="shared" si="82"/>
        <v>1.1246371500213239E-11</v>
      </c>
      <c r="Y320" s="7">
        <f t="shared" si="83"/>
        <v>4135104.2700000009</v>
      </c>
    </row>
    <row r="321" spans="1:25" s="20" customFormat="1" x14ac:dyDescent="0.25">
      <c r="A321" s="5">
        <f t="shared" si="91"/>
        <v>44207</v>
      </c>
      <c r="B321" s="20">
        <f t="shared" si="92"/>
        <v>309</v>
      </c>
      <c r="G321" s="20">
        <f t="shared" si="84"/>
        <v>5.0944848014336367E-4</v>
      </c>
      <c r="H321" s="20" t="str">
        <f>IF(Datos!C313="","",Datos!C313)</f>
        <v/>
      </c>
      <c r="I321" s="7">
        <f t="shared" si="85"/>
        <v>1281.7814564574705</v>
      </c>
      <c r="J321" s="20" t="str">
        <f t="shared" si="94"/>
        <v/>
      </c>
      <c r="K321" s="16" t="str">
        <f t="shared" si="81"/>
        <v/>
      </c>
      <c r="L321" s="7">
        <f t="shared" si="86"/>
        <v>4124819.4191497448</v>
      </c>
      <c r="M321" s="7">
        <f t="shared" si="87"/>
        <v>722.01853486384744</v>
      </c>
      <c r="N321" s="20" t="str">
        <f>IF(Datos!D313="","",Datos!D313)</f>
        <v/>
      </c>
      <c r="O321" s="7">
        <f t="shared" si="88"/>
        <v>2219.2015569406376</v>
      </c>
      <c r="P321" s="20" t="str">
        <f t="shared" si="95"/>
        <v/>
      </c>
      <c r="Q321" s="16" t="str">
        <f t="shared" si="97"/>
        <v/>
      </c>
      <c r="R321" s="20" t="str">
        <f>IF(Datos!E313="","",Datos!E313)</f>
        <v/>
      </c>
      <c r="S321" s="7">
        <f t="shared" si="89"/>
        <v>6061.8493019942125</v>
      </c>
      <c r="T321" s="10" t="str">
        <f t="shared" si="96"/>
        <v/>
      </c>
      <c r="U321" s="16" t="str">
        <f t="shared" si="98"/>
        <v/>
      </c>
      <c r="V321" s="7">
        <f t="shared" si="93"/>
        <v>9.725496667473977E-12</v>
      </c>
      <c r="W321" s="7">
        <f t="shared" si="90"/>
        <v>2.4304565293205639E-15</v>
      </c>
      <c r="X321" s="7">
        <f t="shared" si="82"/>
        <v>9.7279271240032971E-12</v>
      </c>
      <c r="Y321" s="7">
        <f t="shared" si="83"/>
        <v>4135104.2700000009</v>
      </c>
    </row>
    <row r="322" spans="1:25" s="20" customFormat="1" x14ac:dyDescent="0.25">
      <c r="A322" s="5">
        <f t="shared" si="91"/>
        <v>44208</v>
      </c>
      <c r="B322" s="20">
        <f t="shared" si="92"/>
        <v>310</v>
      </c>
      <c r="G322" s="20">
        <f t="shared" si="84"/>
        <v>4.9538593600961681E-4</v>
      </c>
      <c r="H322" s="20" t="str">
        <f>IF(Datos!C314="","",Datos!C314)</f>
        <v/>
      </c>
      <c r="I322" s="7">
        <f t="shared" si="85"/>
        <v>1272.038593356149</v>
      </c>
      <c r="J322" s="20" t="str">
        <f t="shared" si="94"/>
        <v/>
      </c>
      <c r="K322" s="16" t="str">
        <f t="shared" si="81"/>
        <v/>
      </c>
      <c r="L322" s="7">
        <f t="shared" si="86"/>
        <v>4124839.3493642956</v>
      </c>
      <c r="M322" s="7">
        <f t="shared" si="87"/>
        <v>702.08832031291024</v>
      </c>
      <c r="N322" s="20" t="str">
        <f>IF(Datos!D314="","",Datos!D314)</f>
        <v/>
      </c>
      <c r="O322" s="7">
        <f t="shared" si="88"/>
        <v>2221.812502982611</v>
      </c>
      <c r="P322" s="20" t="str">
        <f t="shared" si="95"/>
        <v/>
      </c>
      <c r="Q322" s="16" t="str">
        <f t="shared" si="97"/>
        <v/>
      </c>
      <c r="R322" s="20" t="str">
        <f>IF(Datos!E314="","",Datos!E314)</f>
        <v/>
      </c>
      <c r="S322" s="7">
        <f t="shared" si="89"/>
        <v>6068.9812190535622</v>
      </c>
      <c r="T322" s="10" t="str">
        <f t="shared" si="96"/>
        <v/>
      </c>
      <c r="U322" s="16" t="str">
        <f t="shared" si="98"/>
        <v/>
      </c>
      <c r="V322" s="7">
        <f t="shared" si="93"/>
        <v>8.412425247988346E-12</v>
      </c>
      <c r="W322" s="7">
        <f t="shared" si="90"/>
        <v>2.0443052015964675E-15</v>
      </c>
      <c r="X322" s="7">
        <f t="shared" si="82"/>
        <v>8.4144695531899428E-12</v>
      </c>
      <c r="Y322" s="7">
        <f t="shared" si="83"/>
        <v>4135104.2700000009</v>
      </c>
    </row>
    <row r="323" spans="1:25" s="20" customFormat="1" x14ac:dyDescent="0.25">
      <c r="A323" s="5">
        <f t="shared" si="91"/>
        <v>44209</v>
      </c>
      <c r="B323" s="20">
        <f t="shared" si="92"/>
        <v>311</v>
      </c>
      <c r="G323" s="20">
        <f t="shared" si="84"/>
        <v>4.8171156684394121E-4</v>
      </c>
      <c r="H323" s="20" t="str">
        <f>IF(Datos!C315="","",Datos!C315)</f>
        <v/>
      </c>
      <c r="I323" s="7">
        <f t="shared" si="85"/>
        <v>1262.36978607841</v>
      </c>
      <c r="J323" s="20" t="str">
        <f t="shared" si="94"/>
        <v/>
      </c>
      <c r="K323" s="16" t="str">
        <f t="shared" si="81"/>
        <v/>
      </c>
      <c r="L323" s="7">
        <f t="shared" si="86"/>
        <v>4124858.7294358336</v>
      </c>
      <c r="M323" s="7">
        <f t="shared" si="87"/>
        <v>682.70824877474388</v>
      </c>
      <c r="N323" s="20" t="str">
        <f>IF(Datos!D315="","",Datos!D315)</f>
        <v/>
      </c>
      <c r="O323" s="7">
        <f t="shared" si="88"/>
        <v>2224.4036031376559</v>
      </c>
      <c r="P323" s="20" t="str">
        <f t="shared" si="95"/>
        <v/>
      </c>
      <c r="Q323" s="16" t="str">
        <f t="shared" si="97"/>
        <v/>
      </c>
      <c r="R323" s="20" t="str">
        <f>IF(Datos!E315="","",Datos!E315)</f>
        <v/>
      </c>
      <c r="S323" s="7">
        <f t="shared" si="89"/>
        <v>6076.058926176257</v>
      </c>
      <c r="T323" s="10" t="str">
        <f t="shared" si="96"/>
        <v/>
      </c>
      <c r="U323" s="16" t="str">
        <f t="shared" si="98"/>
        <v/>
      </c>
      <c r="V323" s="7">
        <f t="shared" si="93"/>
        <v>7.2766109583372905E-12</v>
      </c>
      <c r="W323" s="7">
        <f t="shared" si="90"/>
        <v>1.7194992063050447E-15</v>
      </c>
      <c r="X323" s="7">
        <f t="shared" si="82"/>
        <v>7.2783304575435952E-12</v>
      </c>
      <c r="Y323" s="7">
        <f t="shared" si="83"/>
        <v>4135104.2700000009</v>
      </c>
    </row>
    <row r="324" spans="1:25" s="20" customFormat="1" x14ac:dyDescent="0.25">
      <c r="A324" s="5">
        <f t="shared" si="91"/>
        <v>44210</v>
      </c>
      <c r="B324" s="20">
        <f t="shared" si="92"/>
        <v>312</v>
      </c>
      <c r="G324" s="20">
        <f t="shared" si="84"/>
        <v>4.684146576715496E-4</v>
      </c>
      <c r="H324" s="20" t="str">
        <f>IF(Datos!C316="","",Datos!C316)</f>
        <v/>
      </c>
      <c r="I324" s="7">
        <f t="shared" si="85"/>
        <v>1252.7744717234975</v>
      </c>
      <c r="J324" s="20" t="str">
        <f t="shared" si="94"/>
        <v/>
      </c>
      <c r="K324" s="16" t="str">
        <f t="shared" si="81"/>
        <v/>
      </c>
      <c r="L324" s="7">
        <f t="shared" si="86"/>
        <v>4124877.5745502133</v>
      </c>
      <c r="M324" s="7">
        <f t="shared" si="87"/>
        <v>663.86313439504022</v>
      </c>
      <c r="N324" s="20" t="str">
        <f>IF(Datos!D316="","",Datos!D316)</f>
        <v/>
      </c>
      <c r="O324" s="7">
        <f t="shared" si="88"/>
        <v>2226.9750082550127</v>
      </c>
      <c r="P324" s="20" t="str">
        <f t="shared" si="95"/>
        <v/>
      </c>
      <c r="Q324" s="16" t="str">
        <f t="shared" si="97"/>
        <v/>
      </c>
      <c r="R324" s="20" t="str">
        <f>IF(Datos!E316="","",Datos!E316)</f>
        <v/>
      </c>
      <c r="S324" s="7">
        <f t="shared" si="89"/>
        <v>6083.0828354138139</v>
      </c>
      <c r="T324" s="10" t="str">
        <f t="shared" si="96"/>
        <v/>
      </c>
      <c r="U324" s="16" t="str">
        <f t="shared" si="98"/>
        <v/>
      </c>
      <c r="V324" s="7">
        <f t="shared" si="93"/>
        <v>6.2941290689964578E-12</v>
      </c>
      <c r="W324" s="7">
        <f t="shared" si="90"/>
        <v>1.4462941873647507E-15</v>
      </c>
      <c r="X324" s="7">
        <f t="shared" si="82"/>
        <v>6.295575363183823E-12</v>
      </c>
      <c r="Y324" s="7">
        <f t="shared" si="83"/>
        <v>4135104.2700000009</v>
      </c>
    </row>
    <row r="325" spans="1:25" s="20" customFormat="1" x14ac:dyDescent="0.25">
      <c r="A325" s="5">
        <f t="shared" si="91"/>
        <v>44211</v>
      </c>
      <c r="B325" s="20">
        <f t="shared" si="92"/>
        <v>313</v>
      </c>
      <c r="G325" s="20">
        <f t="shared" si="84"/>
        <v>4.5548478928810398E-4</v>
      </c>
      <c r="H325" s="20" t="str">
        <f>IF(Datos!C317="","",Datos!C317)</f>
        <v/>
      </c>
      <c r="I325" s="7">
        <f t="shared" si="85"/>
        <v>1243.2520916692827</v>
      </c>
      <c r="J325" s="20" t="str">
        <f t="shared" si="94"/>
        <v/>
      </c>
      <c r="K325" s="16" t="str">
        <f t="shared" si="81"/>
        <v/>
      </c>
      <c r="L325" s="7">
        <f t="shared" si="86"/>
        <v>4124895.8994741067</v>
      </c>
      <c r="M325" s="7">
        <f t="shared" si="87"/>
        <v>645.53821050171416</v>
      </c>
      <c r="N325" s="20" t="str">
        <f>IF(Datos!D317="","",Datos!D317)</f>
        <v/>
      </c>
      <c r="O325" s="7">
        <f t="shared" si="88"/>
        <v>2229.5268680373124</v>
      </c>
      <c r="P325" s="20" t="str">
        <f t="shared" si="95"/>
        <v/>
      </c>
      <c r="Q325" s="16" t="str">
        <f t="shared" si="97"/>
        <v/>
      </c>
      <c r="R325" s="20" t="str">
        <f>IF(Datos!E317="","",Datos!E317)</f>
        <v/>
      </c>
      <c r="S325" s="7">
        <f t="shared" si="89"/>
        <v>6090.0533556857299</v>
      </c>
      <c r="T325" s="10" t="str">
        <f t="shared" si="96"/>
        <v/>
      </c>
      <c r="U325" s="16" t="str">
        <f t="shared" si="98"/>
        <v/>
      </c>
      <c r="V325" s="7">
        <f t="shared" si="93"/>
        <v>5.4442833857547554E-12</v>
      </c>
      <c r="W325" s="7">
        <f t="shared" si="90"/>
        <v>1.2164934100911733E-15</v>
      </c>
      <c r="X325" s="7">
        <f t="shared" si="82"/>
        <v>5.4454998791648468E-12</v>
      </c>
      <c r="Y325" s="7">
        <f t="shared" si="83"/>
        <v>4135104.2700000009</v>
      </c>
    </row>
    <row r="326" spans="1:25" s="20" customFormat="1" x14ac:dyDescent="0.25">
      <c r="A326" s="5">
        <f t="shared" si="91"/>
        <v>44212</v>
      </c>
      <c r="B326" s="20">
        <f t="shared" si="92"/>
        <v>314</v>
      </c>
      <c r="G326" s="20">
        <f t="shared" si="84"/>
        <v>4.4291183009542592E-4</v>
      </c>
      <c r="H326" s="20" t="str">
        <f>IF(Datos!C318="","",Datos!C318)</f>
        <v/>
      </c>
      <c r="I326" s="7">
        <f t="shared" si="85"/>
        <v>1233.8020915397419</v>
      </c>
      <c r="J326" s="20" t="str">
        <f t="shared" si="94"/>
        <v/>
      </c>
      <c r="K326" s="16" t="str">
        <f t="shared" si="81"/>
        <v/>
      </c>
      <c r="L326" s="7">
        <f t="shared" si="86"/>
        <v>4124913.7185665746</v>
      </c>
      <c r="M326" s="7">
        <f t="shared" si="87"/>
        <v>627.71911803402111</v>
      </c>
      <c r="N326" s="20" t="str">
        <f>IF(Datos!D318="","",Datos!D318)</f>
        <v/>
      </c>
      <c r="O326" s="7">
        <f t="shared" si="88"/>
        <v>2232.0593310492914</v>
      </c>
      <c r="P326" s="20" t="str">
        <f t="shared" si="95"/>
        <v/>
      </c>
      <c r="Q326" s="16" t="str">
        <f t="shared" si="97"/>
        <v/>
      </c>
      <c r="R326" s="20" t="str">
        <f>IF(Datos!E318="","",Datos!E318)</f>
        <v/>
      </c>
      <c r="S326" s="7">
        <f t="shared" si="89"/>
        <v>6096.9708928032924</v>
      </c>
      <c r="T326" s="10" t="str">
        <f t="shared" si="96"/>
        <v/>
      </c>
      <c r="U326" s="16" t="str">
        <f t="shared" si="98"/>
        <v/>
      </c>
      <c r="V326" s="7">
        <f t="shared" si="93"/>
        <v>4.7091706734911759E-12</v>
      </c>
      <c r="W326" s="7">
        <f t="shared" si="90"/>
        <v>1.0232020033110799E-15</v>
      </c>
      <c r="X326" s="7">
        <f t="shared" si="82"/>
        <v>4.7101938754944872E-12</v>
      </c>
      <c r="Y326" s="7">
        <f t="shared" si="83"/>
        <v>4135104.2700000009</v>
      </c>
    </row>
    <row r="327" spans="1:25" s="20" customFormat="1" x14ac:dyDescent="0.25">
      <c r="A327" s="5">
        <f t="shared" si="91"/>
        <v>44213</v>
      </c>
      <c r="B327" s="20">
        <f t="shared" si="92"/>
        <v>315</v>
      </c>
      <c r="G327" s="20">
        <f t="shared" si="84"/>
        <v>4.3068592816256952E-4</v>
      </c>
      <c r="H327" s="20" t="str">
        <f>IF(Datos!C319="","",Datos!C319)</f>
        <v/>
      </c>
      <c r="I327" s="7">
        <f t="shared" si="85"/>
        <v>1224.4239211726817</v>
      </c>
      <c r="J327" s="20" t="str">
        <f t="shared" si="94"/>
        <v/>
      </c>
      <c r="K327" s="16" t="str">
        <f t="shared" si="81"/>
        <v/>
      </c>
      <c r="L327" s="7">
        <f t="shared" si="86"/>
        <v>4124931.0457903175</v>
      </c>
      <c r="M327" s="7">
        <f t="shared" si="87"/>
        <v>610.3918942910708</v>
      </c>
      <c r="N327" s="20" t="str">
        <f>IF(Datos!D319="","",Datos!D319)</f>
        <v/>
      </c>
      <c r="O327" s="7">
        <f t="shared" si="88"/>
        <v>2234.5725447264399</v>
      </c>
      <c r="P327" s="20" t="str">
        <f t="shared" si="95"/>
        <v/>
      </c>
      <c r="Q327" s="16" t="str">
        <f t="shared" si="97"/>
        <v/>
      </c>
      <c r="R327" s="20" t="str">
        <f>IF(Datos!E319="","",Datos!E319)</f>
        <v/>
      </c>
      <c r="S327" s="7">
        <f t="shared" si="89"/>
        <v>6103.8358494932045</v>
      </c>
      <c r="T327" s="10" t="str">
        <f t="shared" si="96"/>
        <v/>
      </c>
      <c r="U327" s="16" t="str">
        <f t="shared" si="98"/>
        <v/>
      </c>
      <c r="V327" s="7">
        <f t="shared" si="93"/>
        <v>4.073303829583593E-12</v>
      </c>
      <c r="W327" s="7">
        <f t="shared" si="90"/>
        <v>8.6062022003815201E-16</v>
      </c>
      <c r="X327" s="7">
        <f t="shared" si="82"/>
        <v>4.0741644498036313E-12</v>
      </c>
      <c r="Y327" s="7">
        <f t="shared" si="83"/>
        <v>4135104.2700000009</v>
      </c>
    </row>
    <row r="328" spans="1:25" s="20" customFormat="1" x14ac:dyDescent="0.25">
      <c r="A328" s="5">
        <f t="shared" si="91"/>
        <v>44214</v>
      </c>
      <c r="B328" s="20">
        <f t="shared" si="92"/>
        <v>316</v>
      </c>
      <c r="G328" s="20">
        <f t="shared" si="84"/>
        <v>4.1879750350603612E-4</v>
      </c>
      <c r="H328" s="20" t="str">
        <f>IF(Datos!C320="","",Datos!C320)</f>
        <v/>
      </c>
      <c r="I328" s="7">
        <f t="shared" si="85"/>
        <v>1215.1170345877099</v>
      </c>
      <c r="J328" s="20" t="str">
        <f t="shared" si="94"/>
        <v/>
      </c>
      <c r="K328" s="16" t="str">
        <f t="shared" si="81"/>
        <v/>
      </c>
      <c r="L328" s="7">
        <f t="shared" si="86"/>
        <v>4124947.8947226177</v>
      </c>
      <c r="M328" s="7">
        <f t="shared" si="87"/>
        <v>593.54296199092141</v>
      </c>
      <c r="N328" s="20" t="str">
        <f>IF(Datos!D320="","",Datos!D320)</f>
        <v/>
      </c>
      <c r="O328" s="7">
        <f t="shared" si="88"/>
        <v>2237.0666553835863</v>
      </c>
      <c r="P328" s="20" t="str">
        <f t="shared" si="95"/>
        <v/>
      </c>
      <c r="Q328" s="16" t="str">
        <f t="shared" si="97"/>
        <v/>
      </c>
      <c r="R328" s="20" t="str">
        <f>IF(Datos!E320="","",Datos!E320)</f>
        <v/>
      </c>
      <c r="S328" s="7">
        <f t="shared" si="89"/>
        <v>6110.6486254210304</v>
      </c>
      <c r="T328" s="10" t="str">
        <f t="shared" si="96"/>
        <v/>
      </c>
      <c r="U328" s="16" t="str">
        <f t="shared" si="98"/>
        <v/>
      </c>
      <c r="V328" s="7">
        <f t="shared" si="93"/>
        <v>3.5232858854472694E-12</v>
      </c>
      <c r="W328" s="7">
        <f t="shared" si="90"/>
        <v>7.2386952309102559E-16</v>
      </c>
      <c r="X328" s="7">
        <f t="shared" si="82"/>
        <v>3.5240097549703606E-12</v>
      </c>
      <c r="Y328" s="7">
        <f t="shared" si="83"/>
        <v>4135104.2700000009</v>
      </c>
    </row>
    <row r="329" spans="1:25" s="20" customFormat="1" x14ac:dyDescent="0.25">
      <c r="A329" s="5">
        <f t="shared" si="91"/>
        <v>44215</v>
      </c>
      <c r="B329" s="20">
        <f t="shared" si="92"/>
        <v>317</v>
      </c>
      <c r="G329" s="20">
        <f t="shared" si="84"/>
        <v>4.0723724058308201E-4</v>
      </c>
      <c r="H329" s="20" t="str">
        <f>IF(Datos!C321="","",Datos!C321)</f>
        <v/>
      </c>
      <c r="I329" s="7">
        <f t="shared" si="85"/>
        <v>1205.8808899544492</v>
      </c>
      <c r="J329" s="20" t="str">
        <f t="shared" si="94"/>
        <v/>
      </c>
      <c r="K329" s="16" t="str">
        <f t="shared" si="81"/>
        <v/>
      </c>
      <c r="L329" s="7">
        <f t="shared" si="86"/>
        <v>4124964.2785659768</v>
      </c>
      <c r="M329" s="7">
        <f t="shared" si="87"/>
        <v>577.1591186316806</v>
      </c>
      <c r="N329" s="20" t="str">
        <f>IF(Datos!D321="","",Datos!D321)</f>
        <v/>
      </c>
      <c r="O329" s="7">
        <f t="shared" si="88"/>
        <v>2239.5418082234155</v>
      </c>
      <c r="P329" s="20" t="str">
        <f t="shared" si="95"/>
        <v/>
      </c>
      <c r="Q329" s="16" t="str">
        <f t="shared" si="97"/>
        <v/>
      </c>
      <c r="R329" s="20" t="str">
        <f>IF(Datos!E321="","",Datos!E321)</f>
        <v/>
      </c>
      <c r="S329" s="7">
        <f t="shared" si="89"/>
        <v>6117.4096172144627</v>
      </c>
      <c r="T329" s="10" t="str">
        <f t="shared" si="96"/>
        <v/>
      </c>
      <c r="U329" s="16" t="str">
        <f t="shared" si="98"/>
        <v/>
      </c>
      <c r="V329" s="7">
        <f t="shared" si="93"/>
        <v>3.0475279823944285E-12</v>
      </c>
      <c r="W329" s="7">
        <f t="shared" si="90"/>
        <v>6.0884628494463567E-16</v>
      </c>
      <c r="X329" s="7">
        <f t="shared" si="82"/>
        <v>3.048136828679373E-12</v>
      </c>
      <c r="Y329" s="7">
        <f t="shared" si="83"/>
        <v>4135104.2700000009</v>
      </c>
    </row>
    <row r="330" spans="1:25" s="20" customFormat="1" x14ac:dyDescent="0.25">
      <c r="A330" s="5">
        <f t="shared" si="91"/>
        <v>44216</v>
      </c>
      <c r="B330" s="20">
        <f t="shared" si="92"/>
        <v>318</v>
      </c>
      <c r="G330" s="20">
        <f t="shared" si="84"/>
        <v>3.9599608099223724E-4</v>
      </c>
      <c r="H330" s="20" t="str">
        <f>IF(Datos!C322="","",Datos!C322)</f>
        <v/>
      </c>
      <c r="I330" s="7">
        <f t="shared" si="85"/>
        <v>1196.7149495609926</v>
      </c>
      <c r="J330" s="20" t="str">
        <f t="shared" si="94"/>
        <v/>
      </c>
      <c r="K330" s="16" t="str">
        <f t="shared" si="81"/>
        <v/>
      </c>
      <c r="L330" s="7">
        <f t="shared" si="86"/>
        <v>4124980.2101584622</v>
      </c>
      <c r="M330" s="7">
        <f t="shared" si="87"/>
        <v>561.22752614627677</v>
      </c>
      <c r="N330" s="20" t="str">
        <f>IF(Datos!D322="","",Datos!D322)</f>
        <v/>
      </c>
      <c r="O330" s="7">
        <f t="shared" si="88"/>
        <v>2241.9981473449216</v>
      </c>
      <c r="P330" s="20" t="str">
        <f t="shared" si="95"/>
        <v/>
      </c>
      <c r="Q330" s="16" t="str">
        <f t="shared" si="97"/>
        <v/>
      </c>
      <c r="R330" s="20" t="str">
        <f>IF(Datos!E322="","",Datos!E322)</f>
        <v/>
      </c>
      <c r="S330" s="7">
        <f t="shared" si="89"/>
        <v>6124.119218486413</v>
      </c>
      <c r="T330" s="10" t="str">
        <f t="shared" si="96"/>
        <v/>
      </c>
      <c r="U330" s="16" t="str">
        <f t="shared" si="98"/>
        <v/>
      </c>
      <c r="V330" s="7">
        <f t="shared" si="93"/>
        <v>2.6360053918553506E-12</v>
      </c>
      <c r="W330" s="7">
        <f t="shared" si="90"/>
        <v>5.1209871807384633E-16</v>
      </c>
      <c r="X330" s="7">
        <f t="shared" si="82"/>
        <v>2.6365174905734246E-12</v>
      </c>
      <c r="Y330" s="7">
        <f t="shared" si="83"/>
        <v>4135104.2700000009</v>
      </c>
    </row>
    <row r="331" spans="1:25" s="20" customFormat="1" x14ac:dyDescent="0.25">
      <c r="A331" s="5">
        <f t="shared" si="91"/>
        <v>44217</v>
      </c>
      <c r="B331" s="20">
        <f t="shared" si="92"/>
        <v>319</v>
      </c>
      <c r="G331" s="20">
        <f t="shared" si="84"/>
        <v>3.850652163753145E-4</v>
      </c>
      <c r="H331" s="20" t="str">
        <f>IF(Datos!C323="","",Datos!C323)</f>
        <v/>
      </c>
      <c r="I331" s="7">
        <f t="shared" si="85"/>
        <v>1187.6186797825997</v>
      </c>
      <c r="J331" s="20" t="str">
        <f t="shared" si="94"/>
        <v/>
      </c>
      <c r="K331" s="16" t="str">
        <f t="shared" si="81"/>
        <v/>
      </c>
      <c r="L331" s="7">
        <f t="shared" si="86"/>
        <v>4124995.7019837657</v>
      </c>
      <c r="M331" s="7">
        <f t="shared" si="87"/>
        <v>545.73570084279447</v>
      </c>
      <c r="N331" s="20" t="str">
        <f>IF(Datos!D323="","",Datos!D323)</f>
        <v/>
      </c>
      <c r="O331" s="7">
        <f t="shared" si="88"/>
        <v>2244.4358157517981</v>
      </c>
      <c r="P331" s="20" t="str">
        <f t="shared" si="95"/>
        <v/>
      </c>
      <c r="Q331" s="16" t="str">
        <f t="shared" si="97"/>
        <v/>
      </c>
      <c r="R331" s="20" t="str">
        <f>IF(Datos!E323="","",Datos!E323)</f>
        <v/>
      </c>
      <c r="S331" s="7">
        <f t="shared" si="89"/>
        <v>6130.7778198579299</v>
      </c>
      <c r="T331" s="10" t="str">
        <f t="shared" si="96"/>
        <v/>
      </c>
      <c r="U331" s="16" t="str">
        <f t="shared" si="98"/>
        <v/>
      </c>
      <c r="V331" s="7">
        <f t="shared" si="93"/>
        <v>2.280046449375339E-12</v>
      </c>
      <c r="W331" s="7">
        <f t="shared" si="90"/>
        <v>4.3072334780699736E-16</v>
      </c>
      <c r="X331" s="7">
        <f t="shared" si="82"/>
        <v>2.2804771727231462E-12</v>
      </c>
      <c r="Y331" s="7">
        <f t="shared" si="83"/>
        <v>4135104.2700000009</v>
      </c>
    </row>
    <row r="332" spans="1:25" s="20" customFormat="1" x14ac:dyDescent="0.25">
      <c r="A332" s="5">
        <f t="shared" si="91"/>
        <v>44218</v>
      </c>
      <c r="B332" s="20">
        <f t="shared" si="92"/>
        <v>320</v>
      </c>
      <c r="G332" s="20">
        <f t="shared" si="84"/>
        <v>3.7443608151534831E-4</v>
      </c>
      <c r="H332" s="20" t="str">
        <f>IF(Datos!C324="","",Datos!C324)</f>
        <v/>
      </c>
      <c r="I332" s="7">
        <f t="shared" si="85"/>
        <v>1178.5915510506284</v>
      </c>
      <c r="J332" s="20" t="str">
        <f t="shared" si="94"/>
        <v/>
      </c>
      <c r="K332" s="16" t="str">
        <f t="shared" si="81"/>
        <v/>
      </c>
      <c r="L332" s="7">
        <f t="shared" si="86"/>
        <v>4125010.7661809861</v>
      </c>
      <c r="M332" s="7">
        <f t="shared" si="87"/>
        <v>530.67150362249185</v>
      </c>
      <c r="N332" s="20" t="str">
        <f>IF(Datos!D324="","",Datos!D324)</f>
        <v/>
      </c>
      <c r="O332" s="7">
        <f t="shared" si="88"/>
        <v>2246.8549553607622</v>
      </c>
      <c r="P332" s="20" t="str">
        <f t="shared" si="95"/>
        <v/>
      </c>
      <c r="Q332" s="16" t="str">
        <f t="shared" si="97"/>
        <v/>
      </c>
      <c r="R332" s="20" t="str">
        <f>IF(Datos!E324="","",Datos!E324)</f>
        <v/>
      </c>
      <c r="S332" s="7">
        <f t="shared" si="89"/>
        <v>6137.3858089809373</v>
      </c>
      <c r="T332" s="10" t="str">
        <f t="shared" si="96"/>
        <v/>
      </c>
      <c r="U332" s="16" t="str">
        <f t="shared" si="98"/>
        <v/>
      </c>
      <c r="V332" s="7">
        <f t="shared" si="93"/>
        <v>1.9721499634632432E-12</v>
      </c>
      <c r="W332" s="7">
        <f t="shared" si="90"/>
        <v>3.6227792506802951E-16</v>
      </c>
      <c r="X332" s="7">
        <f t="shared" si="82"/>
        <v>1.9725122413883112E-12</v>
      </c>
      <c r="Y332" s="7">
        <f t="shared" si="83"/>
        <v>4135104.2700000009</v>
      </c>
    </row>
    <row r="333" spans="1:25" s="20" customFormat="1" x14ac:dyDescent="0.25">
      <c r="A333" s="5">
        <f t="shared" si="91"/>
        <v>44219</v>
      </c>
      <c r="B333" s="20">
        <f t="shared" si="92"/>
        <v>321</v>
      </c>
      <c r="G333" s="20">
        <f t="shared" si="84"/>
        <v>3.641003476250537E-4</v>
      </c>
      <c r="H333" s="20" t="str">
        <f>IF(Datos!C325="","",Datos!C325)</f>
        <v/>
      </c>
      <c r="I333" s="7">
        <f t="shared" si="85"/>
        <v>1169.633037821706</v>
      </c>
      <c r="J333" s="20" t="str">
        <f t="shared" si="94"/>
        <v/>
      </c>
      <c r="K333" s="16" t="str">
        <f t="shared" ref="K333:K396" si="99">IF( OR(J333=0,H333=0,J333="",H333=""),"",ABS(J333/H333))</f>
        <v/>
      </c>
      <c r="L333" s="7">
        <f t="shared" si="86"/>
        <v>4125025.4145541405</v>
      </c>
      <c r="M333" s="7">
        <f t="shared" si="87"/>
        <v>516.02313046783445</v>
      </c>
      <c r="N333" s="20" t="str">
        <f>IF(Datos!D325="","",Datos!D325)</f>
        <v/>
      </c>
      <c r="O333" s="7">
        <f t="shared" si="88"/>
        <v>2249.2557070098173</v>
      </c>
      <c r="P333" s="20" t="str">
        <f t="shared" si="95"/>
        <v/>
      </c>
      <c r="Q333" s="16" t="str">
        <f t="shared" si="97"/>
        <v/>
      </c>
      <c r="R333" s="20" t="str">
        <f>IF(Datos!E325="","",Datos!E325)</f>
        <v/>
      </c>
      <c r="S333" s="7">
        <f t="shared" si="89"/>
        <v>6143.9435705608048</v>
      </c>
      <c r="T333" s="10" t="str">
        <f t="shared" si="96"/>
        <v/>
      </c>
      <c r="U333" s="16" t="str">
        <f t="shared" si="98"/>
        <v/>
      </c>
      <c r="V333" s="7">
        <f t="shared" si="93"/>
        <v>1.705827258822726E-12</v>
      </c>
      <c r="W333" s="7">
        <f t="shared" si="90"/>
        <v>3.0470816886108849E-16</v>
      </c>
      <c r="X333" s="7">
        <f t="shared" ref="X333:X396" si="100">V333+W333</f>
        <v>1.7061319669915871E-12</v>
      </c>
      <c r="Y333" s="7">
        <f t="shared" ref="Y333:Y396" si="101">W333+V333+M333+O333+I333+L333+S333</f>
        <v>4135104.2700000005</v>
      </c>
    </row>
    <row r="334" spans="1:25" s="20" customFormat="1" x14ac:dyDescent="0.25">
      <c r="A334" s="5">
        <f t="shared" si="91"/>
        <v>44220</v>
      </c>
      <c r="B334" s="20">
        <f t="shared" si="92"/>
        <v>322</v>
      </c>
      <c r="G334" s="20">
        <f t="shared" ref="G334:G397" si="102">$O$3*(($O$5)^(-1))*(1-$O$2)^(B334)</f>
        <v>3.5404991582054819E-4</v>
      </c>
      <c r="H334" s="20" t="str">
        <f>IF(Datos!C326="","",Datos!C326)</f>
        <v/>
      </c>
      <c r="I334" s="7">
        <f t="shared" ref="I334:I397" si="103">$O$5*V333-$O$8*I333-$O$7*I333+I333</f>
        <v>1160.742618547132</v>
      </c>
      <c r="J334" s="20" t="str">
        <f t="shared" si="94"/>
        <v/>
      </c>
      <c r="K334" s="16" t="str">
        <f t="shared" si="99"/>
        <v/>
      </c>
      <c r="L334" s="7">
        <f t="shared" ref="L334:L397" si="104">$O$2*M333+L333</f>
        <v>4125039.6585814152</v>
      </c>
      <c r="M334" s="7">
        <f t="shared" ref="M334:M397" si="105">-($O$3/$E$2)*M333*V333-$O$2*M333+M333</f>
        <v>501.77910319309206</v>
      </c>
      <c r="N334" s="20" t="str">
        <f>IF(Datos!D326="","",Datos!D326)</f>
        <v/>
      </c>
      <c r="O334" s="7">
        <f t="shared" ref="O334:O397" si="106">$O$7*I333+O333</f>
        <v>2251.6382104664531</v>
      </c>
      <c r="P334" s="20" t="str">
        <f t="shared" si="95"/>
        <v/>
      </c>
      <c r="Q334" s="16" t="str">
        <f t="shared" si="97"/>
        <v/>
      </c>
      <c r="R334" s="20" t="str">
        <f>IF(Datos!E326="","",Datos!E326)</f>
        <v/>
      </c>
      <c r="S334" s="7">
        <f t="shared" ref="S334:S397" si="107">$O$8*I333+S333</f>
        <v>6150.4514863787426</v>
      </c>
      <c r="T334" s="10" t="str">
        <f t="shared" si="96"/>
        <v/>
      </c>
      <c r="U334" s="16" t="str">
        <f t="shared" si="98"/>
        <v/>
      </c>
      <c r="V334" s="7">
        <f t="shared" si="93"/>
        <v>1.4754655313011697E-12</v>
      </c>
      <c r="W334" s="7">
        <f t="shared" ref="W334:W397" si="108">($O$3/$E$2)*M333*V333-$O$4*W333+W333</f>
        <v>2.5628614267592572E-16</v>
      </c>
      <c r="X334" s="7">
        <f t="shared" si="100"/>
        <v>1.4757218174438456E-12</v>
      </c>
      <c r="Y334" s="7">
        <f t="shared" si="101"/>
        <v>4135104.2700000009</v>
      </c>
    </row>
    <row r="335" spans="1:25" s="20" customFormat="1" x14ac:dyDescent="0.25">
      <c r="A335" s="5">
        <f t="shared" ref="A335:A398" si="109">A334+1</f>
        <v>44221</v>
      </c>
      <c r="B335" s="20">
        <f t="shared" ref="B335:B398" si="110">IF(A334="","",B334+1)</f>
        <v>323</v>
      </c>
      <c r="G335" s="20">
        <f t="shared" si="102"/>
        <v>3.4427691077522008E-4</v>
      </c>
      <c r="H335" s="20" t="str">
        <f>IF(Datos!C327="","",Datos!C327)</f>
        <v/>
      </c>
      <c r="I335" s="7">
        <f t="shared" si="103"/>
        <v>1151.9197756425149</v>
      </c>
      <c r="J335" s="20" t="str">
        <f t="shared" si="94"/>
        <v/>
      </c>
      <c r="K335" s="16" t="str">
        <f t="shared" si="99"/>
        <v/>
      </c>
      <c r="L335" s="7">
        <f t="shared" si="104"/>
        <v>4125053.5094241579</v>
      </c>
      <c r="M335" s="7">
        <f t="shared" si="105"/>
        <v>487.92826045025168</v>
      </c>
      <c r="N335" s="20" t="str">
        <f>IF(Datos!D327="","",Datos!D327)</f>
        <v/>
      </c>
      <c r="O335" s="7">
        <f t="shared" si="106"/>
        <v>2254.0026044357819</v>
      </c>
      <c r="P335" s="20" t="str">
        <f t="shared" si="95"/>
        <v/>
      </c>
      <c r="Q335" s="16" t="str">
        <f t="shared" si="97"/>
        <v/>
      </c>
      <c r="R335" s="20" t="str">
        <f>IF(Datos!E327="","",Datos!E327)</f>
        <v/>
      </c>
      <c r="S335" s="7">
        <f t="shared" si="107"/>
        <v>6156.9099353140309</v>
      </c>
      <c r="T335" s="10" t="str">
        <f t="shared" si="96"/>
        <v/>
      </c>
      <c r="U335" s="16" t="str">
        <f t="shared" si="98"/>
        <v/>
      </c>
      <c r="V335" s="7">
        <f t="shared" ref="V335:V398" si="111">$O$4*W334-$O$5*V334+V334</f>
        <v>1.2762096399071144E-12</v>
      </c>
      <c r="W335" s="7">
        <f t="shared" si="108"/>
        <v>2.1555841756425746E-16</v>
      </c>
      <c r="X335" s="7">
        <f t="shared" si="100"/>
        <v>1.2764251983246787E-12</v>
      </c>
      <c r="Y335" s="7">
        <f t="shared" si="101"/>
        <v>4135104.2700000005</v>
      </c>
    </row>
    <row r="336" spans="1:25" s="20" customFormat="1" x14ac:dyDescent="0.25">
      <c r="A336" s="5">
        <f t="shared" si="109"/>
        <v>44222</v>
      </c>
      <c r="B336" s="20">
        <f t="shared" si="110"/>
        <v>324</v>
      </c>
      <c r="G336" s="20">
        <f t="shared" si="102"/>
        <v>3.3477367454877352E-4</v>
      </c>
      <c r="H336" s="20" t="str">
        <f>IF(Datos!C328="","",Datos!C328)</f>
        <v/>
      </c>
      <c r="I336" s="7">
        <f t="shared" si="103"/>
        <v>1143.1639954576392</v>
      </c>
      <c r="J336" s="20" t="str">
        <f t="shared" si="94"/>
        <v/>
      </c>
      <c r="K336" s="16" t="str">
        <f t="shared" si="99"/>
        <v/>
      </c>
      <c r="L336" s="7">
        <f t="shared" si="104"/>
        <v>4125066.9779356248</v>
      </c>
      <c r="M336" s="7">
        <f t="shared" si="105"/>
        <v>474.45974898319798</v>
      </c>
      <c r="N336" s="20" t="str">
        <f>IF(Datos!D328="","",Datos!D328)</f>
        <v/>
      </c>
      <c r="O336" s="7">
        <f t="shared" si="106"/>
        <v>2256.3490265686132</v>
      </c>
      <c r="P336" s="20" t="str">
        <f t="shared" si="95"/>
        <v/>
      </c>
      <c r="Q336" s="16" t="str">
        <f t="shared" si="97"/>
        <v/>
      </c>
      <c r="R336" s="20" t="str">
        <f>IF(Datos!E328="","",Datos!E328)</f>
        <v/>
      </c>
      <c r="S336" s="7">
        <f t="shared" si="107"/>
        <v>6163.3192933660757</v>
      </c>
      <c r="T336" s="10" t="str">
        <f t="shared" si="96"/>
        <v/>
      </c>
      <c r="U336" s="16" t="str">
        <f t="shared" si="98"/>
        <v/>
      </c>
      <c r="V336" s="7">
        <f t="shared" si="111"/>
        <v>1.1038598488769056E-12</v>
      </c>
      <c r="W336" s="7">
        <f t="shared" si="108"/>
        <v>1.8130246788849142E-16</v>
      </c>
      <c r="X336" s="7">
        <f t="shared" si="100"/>
        <v>1.1040411513447942E-12</v>
      </c>
      <c r="Y336" s="7">
        <f t="shared" si="101"/>
        <v>4135104.2700000005</v>
      </c>
    </row>
    <row r="337" spans="1:25" s="20" customFormat="1" x14ac:dyDescent="0.25">
      <c r="A337" s="5">
        <f t="shared" si="109"/>
        <v>44223</v>
      </c>
      <c r="B337" s="20">
        <f t="shared" si="110"/>
        <v>325</v>
      </c>
      <c r="G337" s="20">
        <f t="shared" si="102"/>
        <v>3.255327605866121E-4</v>
      </c>
      <c r="H337" s="20" t="str">
        <f>IF(Datos!C329="","",Datos!C329)</f>
        <v/>
      </c>
      <c r="I337" s="7">
        <f t="shared" si="103"/>
        <v>1134.4747682465618</v>
      </c>
      <c r="J337" s="20" t="str">
        <f t="shared" si="94"/>
        <v/>
      </c>
      <c r="K337" s="16" t="str">
        <f t="shared" si="99"/>
        <v/>
      </c>
      <c r="L337" s="7">
        <f t="shared" si="104"/>
        <v>4125080.0746694845</v>
      </c>
      <c r="M337" s="7">
        <f t="shared" si="105"/>
        <v>461.3630151233088</v>
      </c>
      <c r="N337" s="20" t="str">
        <f>IF(Datos!D329="","",Datos!D329)</f>
        <v/>
      </c>
      <c r="O337" s="7">
        <f t="shared" si="106"/>
        <v>2258.6776134694687</v>
      </c>
      <c r="P337" s="20" t="str">
        <f t="shared" si="95"/>
        <v/>
      </c>
      <c r="Q337" s="16" t="str">
        <f t="shared" si="97"/>
        <v/>
      </c>
      <c r="R337" s="20" t="str">
        <f>IF(Datos!E329="","",Datos!E329)</f>
        <v/>
      </c>
      <c r="S337" s="7">
        <f t="shared" si="107"/>
        <v>6169.6799336762979</v>
      </c>
      <c r="T337" s="10" t="str">
        <f t="shared" si="96"/>
        <v/>
      </c>
      <c r="U337" s="16" t="str">
        <f t="shared" si="98"/>
        <v/>
      </c>
      <c r="V337" s="7">
        <f t="shared" si="111"/>
        <v>9.5478336815038193E-13</v>
      </c>
      <c r="W337" s="7">
        <f t="shared" si="108"/>
        <v>1.5248999245227149E-16</v>
      </c>
      <c r="X337" s="7">
        <f t="shared" si="100"/>
        <v>9.549358581428342E-13</v>
      </c>
      <c r="Y337" s="7">
        <f t="shared" si="101"/>
        <v>4135104.2700000005</v>
      </c>
    </row>
    <row r="338" spans="1:25" s="20" customFormat="1" x14ac:dyDescent="0.25">
      <c r="A338" s="5">
        <f t="shared" si="109"/>
        <v>44224</v>
      </c>
      <c r="B338" s="20">
        <f t="shared" si="110"/>
        <v>326</v>
      </c>
      <c r="G338" s="20">
        <f t="shared" si="102"/>
        <v>3.1654692788486087E-4</v>
      </c>
      <c r="H338" s="20" t="str">
        <f>IF(Datos!C330="","",Datos!C330)</f>
        <v/>
      </c>
      <c r="I338" s="7">
        <f t="shared" si="103"/>
        <v>1125.8515881379346</v>
      </c>
      <c r="J338" s="20" t="str">
        <f t="shared" si="94"/>
        <v/>
      </c>
      <c r="K338" s="16" t="str">
        <f t="shared" si="99"/>
        <v/>
      </c>
      <c r="L338" s="7">
        <f t="shared" si="104"/>
        <v>4125092.8098880881</v>
      </c>
      <c r="M338" s="7">
        <f t="shared" si="105"/>
        <v>448.62779651980196</v>
      </c>
      <c r="N338" s="20" t="str">
        <f>IF(Datos!D330="","",Datos!D330)</f>
        <v/>
      </c>
      <c r="O338" s="7">
        <f t="shared" si="106"/>
        <v>2260.9885007045345</v>
      </c>
      <c r="P338" s="20" t="str">
        <f t="shared" si="95"/>
        <v/>
      </c>
      <c r="Q338" s="16" t="str">
        <f t="shared" si="97"/>
        <v/>
      </c>
      <c r="R338" s="20" t="str">
        <f>IF(Datos!E330="","",Datos!E330)</f>
        <v/>
      </c>
      <c r="S338" s="7">
        <f t="shared" si="107"/>
        <v>6175.992226549859</v>
      </c>
      <c r="T338" s="10" t="str">
        <f t="shared" si="96"/>
        <v/>
      </c>
      <c r="U338" s="16" t="str">
        <f t="shared" si="98"/>
        <v/>
      </c>
      <c r="V338" s="7">
        <f t="shared" si="111"/>
        <v>8.2583783078408931E-13</v>
      </c>
      <c r="W338" s="7">
        <f t="shared" si="108"/>
        <v>1.2825606127230426E-16</v>
      </c>
      <c r="X338" s="7">
        <f t="shared" si="100"/>
        <v>8.259660868453616E-13</v>
      </c>
      <c r="Y338" s="7">
        <f t="shared" si="101"/>
        <v>4135104.2700000005</v>
      </c>
    </row>
    <row r="339" spans="1:25" s="20" customFormat="1" x14ac:dyDescent="0.25">
      <c r="A339" s="5">
        <f t="shared" si="109"/>
        <v>44225</v>
      </c>
      <c r="B339" s="20">
        <f t="shared" si="110"/>
        <v>327</v>
      </c>
      <c r="G339" s="20">
        <f t="shared" si="102"/>
        <v>3.0780913531645404E-4</v>
      </c>
      <c r="H339" s="20" t="str">
        <f>IF(Datos!C331="","",Datos!C331)</f>
        <v/>
      </c>
      <c r="I339" s="7">
        <f t="shared" si="103"/>
        <v>1117.2939531055554</v>
      </c>
      <c r="J339" s="20" t="str">
        <f t="shared" si="94"/>
        <v/>
      </c>
      <c r="K339" s="16" t="str">
        <f t="shared" si="99"/>
        <v/>
      </c>
      <c r="L339" s="7">
        <f t="shared" si="104"/>
        <v>4125105.1935705096</v>
      </c>
      <c r="M339" s="7">
        <f t="shared" si="105"/>
        <v>436.2441140983529</v>
      </c>
      <c r="N339" s="20" t="str">
        <f>IF(Datos!D331="","",Datos!D331)</f>
        <v/>
      </c>
      <c r="O339" s="7">
        <f t="shared" si="106"/>
        <v>2263.2818228095539</v>
      </c>
      <c r="P339" s="20" t="str">
        <f t="shared" si="95"/>
        <v/>
      </c>
      <c r="Q339" s="16" t="str">
        <f t="shared" si="97"/>
        <v/>
      </c>
      <c r="R339" s="20" t="str">
        <f>IF(Datos!E331="","",Datos!E331)</f>
        <v/>
      </c>
      <c r="S339" s="7">
        <f t="shared" si="107"/>
        <v>6182.2565394772191</v>
      </c>
      <c r="T339" s="10" t="str">
        <f t="shared" si="96"/>
        <v/>
      </c>
      <c r="U339" s="16" t="str">
        <f t="shared" si="98"/>
        <v/>
      </c>
      <c r="V339" s="7">
        <f t="shared" si="111"/>
        <v>7.1430509688068607E-13</v>
      </c>
      <c r="W339" s="7">
        <f t="shared" si="108"/>
        <v>1.0787316285659485E-16</v>
      </c>
      <c r="X339" s="7">
        <f t="shared" si="100"/>
        <v>7.1441297004354264E-13</v>
      </c>
      <c r="Y339" s="7">
        <f t="shared" si="101"/>
        <v>4135104.27</v>
      </c>
    </row>
    <row r="340" spans="1:25" s="20" customFormat="1" x14ac:dyDescent="0.25">
      <c r="A340" s="5">
        <f t="shared" si="109"/>
        <v>44226</v>
      </c>
      <c r="B340" s="20">
        <f t="shared" si="110"/>
        <v>328</v>
      </c>
      <c r="G340" s="20">
        <f t="shared" si="102"/>
        <v>2.9931253611384189E-4</v>
      </c>
      <c r="H340" s="20" t="str">
        <f>IF(Datos!C332="","",Datos!C332)</f>
        <v/>
      </c>
      <c r="I340" s="7">
        <f t="shared" si="103"/>
        <v>1108.8013649391387</v>
      </c>
      <c r="J340" s="20" t="str">
        <f t="shared" si="94"/>
        <v/>
      </c>
      <c r="K340" s="16" t="str">
        <f t="shared" si="99"/>
        <v/>
      </c>
      <c r="L340" s="7">
        <f t="shared" si="104"/>
        <v>4125117.2354203663</v>
      </c>
      <c r="M340" s="7">
        <f t="shared" si="105"/>
        <v>424.20226424168237</v>
      </c>
      <c r="N340" s="20" t="str">
        <f>IF(Datos!D332="","",Datos!D332)</f>
        <v/>
      </c>
      <c r="O340" s="7">
        <f t="shared" si="106"/>
        <v>2265.5577132976596</v>
      </c>
      <c r="P340" s="20" t="str">
        <f t="shared" si="95"/>
        <v/>
      </c>
      <c r="Q340" s="16" t="str">
        <f t="shared" si="97"/>
        <v/>
      </c>
      <c r="R340" s="20" t="str">
        <f>IF(Datos!E332="","",Datos!E332)</f>
        <v/>
      </c>
      <c r="S340" s="7">
        <f t="shared" si="107"/>
        <v>6188.4732371555301</v>
      </c>
      <c r="T340" s="10" t="str">
        <f t="shared" si="96"/>
        <v/>
      </c>
      <c r="U340" s="16" t="str">
        <f t="shared" si="98"/>
        <v/>
      </c>
      <c r="V340" s="7">
        <f t="shared" si="111"/>
        <v>6.1783399081643303E-13</v>
      </c>
      <c r="W340" s="7">
        <f t="shared" si="108"/>
        <v>9.0729373743507033E-17</v>
      </c>
      <c r="X340" s="7">
        <f t="shared" si="100"/>
        <v>6.1792472019017653E-13</v>
      </c>
      <c r="Y340" s="7">
        <f t="shared" si="101"/>
        <v>4135104.27</v>
      </c>
    </row>
    <row r="341" spans="1:25" s="20" customFormat="1" x14ac:dyDescent="0.25">
      <c r="A341" s="5">
        <f t="shared" si="109"/>
        <v>44227</v>
      </c>
      <c r="B341" s="20">
        <f t="shared" si="110"/>
        <v>329</v>
      </c>
      <c r="G341" s="20">
        <f t="shared" si="102"/>
        <v>2.9105047250399437E-4</v>
      </c>
      <c r="H341" s="20" t="str">
        <f>IF(Datos!C333="","",Datos!C333)</f>
        <v/>
      </c>
      <c r="I341" s="7">
        <f t="shared" si="103"/>
        <v>1100.3733292153122</v>
      </c>
      <c r="J341" s="20" t="str">
        <f t="shared" si="94"/>
        <v/>
      </c>
      <c r="K341" s="16" t="str">
        <f t="shared" si="99"/>
        <v/>
      </c>
      <c r="L341" s="7">
        <f t="shared" si="104"/>
        <v>4125128.9448734219</v>
      </c>
      <c r="M341" s="7">
        <f t="shared" si="105"/>
        <v>412.49281118598714</v>
      </c>
      <c r="N341" s="20" t="str">
        <f>IF(Datos!D333="","",Datos!D333)</f>
        <v/>
      </c>
      <c r="O341" s="7">
        <f t="shared" si="106"/>
        <v>2267.8163046671457</v>
      </c>
      <c r="P341" s="20" t="str">
        <f t="shared" si="95"/>
        <v/>
      </c>
      <c r="Q341" s="16" t="str">
        <f t="shared" si="97"/>
        <v/>
      </c>
      <c r="R341" s="20" t="str">
        <f>IF(Datos!E333="","",Datos!E333)</f>
        <v/>
      </c>
      <c r="S341" s="7">
        <f t="shared" si="107"/>
        <v>6194.6426815098703</v>
      </c>
      <c r="T341" s="10" t="str">
        <f t="shared" si="96"/>
        <v/>
      </c>
      <c r="U341" s="16" t="str">
        <f t="shared" si="98"/>
        <v/>
      </c>
      <c r="V341" s="7">
        <f t="shared" si="111"/>
        <v>5.3439076646644781E-13</v>
      </c>
      <c r="W341" s="7">
        <f t="shared" si="108"/>
        <v>7.6309995627538249E-17</v>
      </c>
      <c r="X341" s="7">
        <f t="shared" si="100"/>
        <v>5.3446707646207533E-13</v>
      </c>
      <c r="Y341" s="7">
        <f t="shared" si="101"/>
        <v>4135104.27</v>
      </c>
    </row>
    <row r="342" spans="1:25" s="20" customFormat="1" x14ac:dyDescent="0.25">
      <c r="A342" s="5">
        <f t="shared" si="109"/>
        <v>44228</v>
      </c>
      <c r="B342" s="20">
        <f t="shared" si="110"/>
        <v>330</v>
      </c>
      <c r="G342" s="20">
        <f t="shared" si="102"/>
        <v>2.8301647049149741E-4</v>
      </c>
      <c r="H342" s="20" t="str">
        <f>IF(Datos!C334="","",Datos!C334)</f>
        <v/>
      </c>
      <c r="I342" s="7">
        <f t="shared" si="103"/>
        <v>1092.0093552688322</v>
      </c>
      <c r="J342" s="20" t="str">
        <f t="shared" si="94"/>
        <v/>
      </c>
      <c r="K342" s="16" t="str">
        <f t="shared" si="99"/>
        <v/>
      </c>
      <c r="L342" s="7">
        <f t="shared" si="104"/>
        <v>4125140.3311049808</v>
      </c>
      <c r="M342" s="7">
        <f t="shared" si="105"/>
        <v>401.10657962725548</v>
      </c>
      <c r="N342" s="20" t="str">
        <f>IF(Datos!D334="","",Datos!D334)</f>
        <v/>
      </c>
      <c r="O342" s="7">
        <f t="shared" si="106"/>
        <v>2270.0577284091837</v>
      </c>
      <c r="P342" s="20" t="str">
        <f t="shared" si="95"/>
        <v/>
      </c>
      <c r="Q342" s="16" t="str">
        <f t="shared" si="97"/>
        <v/>
      </c>
      <c r="R342" s="20" t="str">
        <f>IF(Datos!E334="","",Datos!E334)</f>
        <v/>
      </c>
      <c r="S342" s="7">
        <f t="shared" si="107"/>
        <v>6200.7652317143129</v>
      </c>
      <c r="T342" s="10" t="str">
        <f t="shared" si="96"/>
        <v/>
      </c>
      <c r="U342" s="16" t="str">
        <f t="shared" si="98"/>
        <v/>
      </c>
      <c r="V342" s="7">
        <f t="shared" si="111"/>
        <v>4.6221625770677531E-13</v>
      </c>
      <c r="W342" s="7">
        <f t="shared" si="108"/>
        <v>6.4182109352078911E-17</v>
      </c>
      <c r="X342" s="7">
        <f t="shared" si="100"/>
        <v>4.622804398161274E-13</v>
      </c>
      <c r="Y342" s="7">
        <f t="shared" si="101"/>
        <v>4135104.27</v>
      </c>
    </row>
    <row r="343" spans="1:25" s="20" customFormat="1" x14ac:dyDescent="0.25">
      <c r="A343" s="5">
        <f t="shared" si="109"/>
        <v>44229</v>
      </c>
      <c r="B343" s="20">
        <f t="shared" si="110"/>
        <v>331</v>
      </c>
      <c r="G343" s="20">
        <f t="shared" si="102"/>
        <v>2.7520423478565341E-4</v>
      </c>
      <c r="H343" s="20" t="str">
        <f>IF(Datos!C335="","",Datos!C335)</f>
        <v/>
      </c>
      <c r="I343" s="7">
        <f t="shared" si="103"/>
        <v>1083.7089561640173</v>
      </c>
      <c r="J343" s="20" t="str">
        <f t="shared" si="94"/>
        <v/>
      </c>
      <c r="K343" s="16" t="str">
        <f t="shared" si="99"/>
        <v/>
      </c>
      <c r="L343" s="7">
        <f t="shared" si="104"/>
        <v>4125151.4030370764</v>
      </c>
      <c r="M343" s="7">
        <f t="shared" si="105"/>
        <v>390.03464753167401</v>
      </c>
      <c r="N343" s="20" t="str">
        <f>IF(Datos!D335="","",Datos!D335)</f>
        <v/>
      </c>
      <c r="O343" s="7">
        <f t="shared" si="106"/>
        <v>2272.2821150154755</v>
      </c>
      <c r="P343" s="20" t="str">
        <f t="shared" si="95"/>
        <v/>
      </c>
      <c r="Q343" s="16" t="str">
        <f t="shared" si="97"/>
        <v/>
      </c>
      <c r="R343" s="20" t="str">
        <f>IF(Datos!E335="","",Datos!E335)</f>
        <v/>
      </c>
      <c r="S343" s="7">
        <f t="shared" si="107"/>
        <v>6206.8412442128365</v>
      </c>
      <c r="T343" s="10" t="str">
        <f t="shared" si="96"/>
        <v/>
      </c>
      <c r="U343" s="16" t="str">
        <f t="shared" si="98"/>
        <v/>
      </c>
      <c r="V343" s="7">
        <f t="shared" si="111"/>
        <v>3.9978881212858952E-13</v>
      </c>
      <c r="W343" s="7">
        <f t="shared" si="108"/>
        <v>5.3981582500239163E-17</v>
      </c>
      <c r="X343" s="7">
        <f t="shared" si="100"/>
        <v>3.9984279371108978E-13</v>
      </c>
      <c r="Y343" s="7">
        <f t="shared" si="101"/>
        <v>4135104.2700000005</v>
      </c>
    </row>
    <row r="344" spans="1:25" s="20" customFormat="1" x14ac:dyDescent="0.25">
      <c r="A344" s="5">
        <f t="shared" si="109"/>
        <v>44230</v>
      </c>
      <c r="B344" s="20">
        <f t="shared" si="110"/>
        <v>332</v>
      </c>
      <c r="G344" s="20">
        <f t="shared" si="102"/>
        <v>2.6760764386761163E-4</v>
      </c>
      <c r="H344" s="20" t="str">
        <f>IF(Datos!C336="","",Datos!C336)</f>
        <v/>
      </c>
      <c r="I344" s="7">
        <f t="shared" si="103"/>
        <v>1075.4716486664004</v>
      </c>
      <c r="J344" s="20" t="str">
        <f t="shared" si="94"/>
        <v/>
      </c>
      <c r="K344" s="16" t="str">
        <f t="shared" si="99"/>
        <v/>
      </c>
      <c r="L344" s="7">
        <f t="shared" si="104"/>
        <v>4125162.1693454636</v>
      </c>
      <c r="M344" s="7">
        <f t="shared" si="105"/>
        <v>379.26833914449213</v>
      </c>
      <c r="N344" s="20" t="str">
        <f>IF(Datos!D336="","",Datos!D336)</f>
        <v/>
      </c>
      <c r="O344" s="7">
        <f t="shared" si="106"/>
        <v>2274.4895939858511</v>
      </c>
      <c r="P344" s="20" t="str">
        <f t="shared" si="95"/>
        <v/>
      </c>
      <c r="Q344" s="16" t="str">
        <f t="shared" si="97"/>
        <v/>
      </c>
      <c r="R344" s="20" t="str">
        <f>IF(Datos!E336="","",Datos!E336)</f>
        <v/>
      </c>
      <c r="S344" s="7">
        <f t="shared" si="107"/>
        <v>6212.8710727400776</v>
      </c>
      <c r="T344" s="10" t="str">
        <f t="shared" si="96"/>
        <v/>
      </c>
      <c r="U344" s="16" t="str">
        <f t="shared" si="98"/>
        <v/>
      </c>
      <c r="V344" s="7">
        <f t="shared" si="111"/>
        <v>3.4579222758815923E-13</v>
      </c>
      <c r="W344" s="7">
        <f t="shared" si="108"/>
        <v>4.5402140881573643E-17</v>
      </c>
      <c r="X344" s="7">
        <f t="shared" si="100"/>
        <v>3.458376297290408E-13</v>
      </c>
      <c r="Y344" s="7">
        <f t="shared" si="101"/>
        <v>4135104.2700000005</v>
      </c>
    </row>
    <row r="345" spans="1:25" s="20" customFormat="1" x14ac:dyDescent="0.25">
      <c r="A345" s="5">
        <f t="shared" si="109"/>
        <v>44231</v>
      </c>
      <c r="B345" s="20">
        <f t="shared" si="110"/>
        <v>333</v>
      </c>
      <c r="G345" s="20">
        <f t="shared" si="102"/>
        <v>2.6022074519366272E-4</v>
      </c>
      <c r="H345" s="20" t="str">
        <f>IF(Datos!C337="","",Datos!C337)</f>
        <v/>
      </c>
      <c r="I345" s="7">
        <f t="shared" si="103"/>
        <v>1067.2969532145955</v>
      </c>
      <c r="J345" s="20" t="str">
        <f t="shared" si="94"/>
        <v/>
      </c>
      <c r="K345" s="16" t="str">
        <f t="shared" si="99"/>
        <v/>
      </c>
      <c r="L345" s="7">
        <f t="shared" si="104"/>
        <v>4125172.6384664164</v>
      </c>
      <c r="M345" s="7">
        <f t="shared" si="105"/>
        <v>368.79921819186626</v>
      </c>
      <c r="N345" s="20" t="str">
        <f>IF(Datos!D337="","",Datos!D337)</f>
        <v/>
      </c>
      <c r="O345" s="7">
        <f t="shared" si="106"/>
        <v>2276.6802938358087</v>
      </c>
      <c r="P345" s="20" t="str">
        <f t="shared" si="95"/>
        <v/>
      </c>
      <c r="Q345" s="16" t="str">
        <f t="shared" si="97"/>
        <v/>
      </c>
      <c r="R345" s="20" t="str">
        <f>IF(Datos!E337="","",Datos!E337)</f>
        <v/>
      </c>
      <c r="S345" s="7">
        <f t="shared" si="107"/>
        <v>6218.8550683419244</v>
      </c>
      <c r="T345" s="10" t="str">
        <f t="shared" si="96"/>
        <v/>
      </c>
      <c r="U345" s="16" t="str">
        <f t="shared" si="98"/>
        <v/>
      </c>
      <c r="V345" s="7">
        <f t="shared" si="111"/>
        <v>2.9908801649356802E-13</v>
      </c>
      <c r="W345" s="7">
        <f t="shared" si="108"/>
        <v>3.8186176099041003E-17</v>
      </c>
      <c r="X345" s="7">
        <f t="shared" si="100"/>
        <v>2.9912620266966705E-13</v>
      </c>
      <c r="Y345" s="7">
        <f t="shared" si="101"/>
        <v>4135104.2700000005</v>
      </c>
    </row>
    <row r="346" spans="1:25" s="20" customFormat="1" x14ac:dyDescent="0.25">
      <c r="A346" s="5">
        <f t="shared" si="109"/>
        <v>44232</v>
      </c>
      <c r="B346" s="20">
        <f t="shared" si="110"/>
        <v>334</v>
      </c>
      <c r="G346" s="20">
        <f t="shared" si="102"/>
        <v>2.5303775053093922E-4</v>
      </c>
      <c r="H346" s="20" t="str">
        <f>IF(Datos!C338="","",Datos!C338)</f>
        <v/>
      </c>
      <c r="I346" s="7">
        <f t="shared" si="103"/>
        <v>1059.1843938923787</v>
      </c>
      <c r="J346" s="20" t="str">
        <f t="shared" si="94"/>
        <v/>
      </c>
      <c r="K346" s="16" t="str">
        <f t="shared" si="99"/>
        <v/>
      </c>
      <c r="L346" s="7">
        <f t="shared" si="104"/>
        <v>4125182.8186033377</v>
      </c>
      <c r="M346" s="7">
        <f t="shared" si="105"/>
        <v>358.61908127035656</v>
      </c>
      <c r="N346" s="20" t="str">
        <f>IF(Datos!D338="","",Datos!D338)</f>
        <v/>
      </c>
      <c r="O346" s="7">
        <f t="shared" si="106"/>
        <v>2278.8543421039958</v>
      </c>
      <c r="P346" s="20" t="str">
        <f t="shared" si="95"/>
        <v/>
      </c>
      <c r="Q346" s="16" t="str">
        <f t="shared" si="97"/>
        <v/>
      </c>
      <c r="R346" s="20" t="str">
        <f>IF(Datos!E338="","",Datos!E338)</f>
        <v/>
      </c>
      <c r="S346" s="7">
        <f t="shared" si="107"/>
        <v>6224.7935793959541</v>
      </c>
      <c r="T346" s="10" t="str">
        <f t="shared" si="96"/>
        <v/>
      </c>
      <c r="U346" s="16" t="str">
        <f t="shared" si="98"/>
        <v/>
      </c>
      <c r="V346" s="7">
        <f t="shared" si="111"/>
        <v>2.5869141380801482E-13</v>
      </c>
      <c r="W346" s="7">
        <f t="shared" si="108"/>
        <v>3.2117013440897599E-17</v>
      </c>
      <c r="X346" s="7">
        <f t="shared" si="100"/>
        <v>2.5872353082145572E-13</v>
      </c>
      <c r="Y346" s="7">
        <f t="shared" si="101"/>
        <v>4135104.2700000005</v>
      </c>
    </row>
    <row r="347" spans="1:25" s="20" customFormat="1" x14ac:dyDescent="0.25">
      <c r="A347" s="5">
        <f t="shared" si="109"/>
        <v>44233</v>
      </c>
      <c r="B347" s="20">
        <f t="shared" si="110"/>
        <v>335</v>
      </c>
      <c r="G347" s="20">
        <f t="shared" si="102"/>
        <v>2.4605303142186656E-4</v>
      </c>
      <c r="H347" s="20" t="str">
        <f>IF(Datos!C339="","",Datos!C339)</f>
        <v/>
      </c>
      <c r="I347" s="7">
        <f t="shared" si="103"/>
        <v>1051.1334984009807</v>
      </c>
      <c r="J347" s="20" t="str">
        <f t="shared" si="94"/>
        <v/>
      </c>
      <c r="K347" s="16" t="str">
        <f t="shared" si="99"/>
        <v/>
      </c>
      <c r="L347" s="7">
        <f t="shared" si="104"/>
        <v>4125192.717733189</v>
      </c>
      <c r="M347" s="7">
        <f t="shared" si="105"/>
        <v>348.71995141889647</v>
      </c>
      <c r="N347" s="20" t="str">
        <f>IF(Datos!D339="","",Datos!D339)</f>
        <v/>
      </c>
      <c r="O347" s="7">
        <f t="shared" si="106"/>
        <v>2281.0118653596342</v>
      </c>
      <c r="P347" s="20" t="str">
        <f t="shared" si="95"/>
        <v/>
      </c>
      <c r="Q347" s="16" t="str">
        <f t="shared" si="97"/>
        <v/>
      </c>
      <c r="R347" s="20" t="str">
        <f>IF(Datos!E339="","",Datos!E339)</f>
        <v/>
      </c>
      <c r="S347" s="7">
        <f t="shared" si="107"/>
        <v>6230.6869516317138</v>
      </c>
      <c r="T347" s="10" t="str">
        <f t="shared" si="96"/>
        <v/>
      </c>
      <c r="U347" s="16" t="str">
        <f t="shared" si="98"/>
        <v/>
      </c>
      <c r="V347" s="7">
        <f t="shared" si="111"/>
        <v>2.2375062354411826E-13</v>
      </c>
      <c r="W347" s="7">
        <f t="shared" si="108"/>
        <v>2.7012408136294169E-17</v>
      </c>
      <c r="X347" s="7">
        <f t="shared" si="100"/>
        <v>2.2377763595225456E-13</v>
      </c>
      <c r="Y347" s="7">
        <f t="shared" si="101"/>
        <v>4135104.27</v>
      </c>
    </row>
    <row r="348" spans="1:25" s="20" customFormat="1" x14ac:dyDescent="0.25">
      <c r="A348" s="5">
        <f t="shared" si="109"/>
        <v>44234</v>
      </c>
      <c r="B348" s="20">
        <f t="shared" si="110"/>
        <v>336</v>
      </c>
      <c r="G348" s="20">
        <f t="shared" si="102"/>
        <v>2.3926111477381125E-4</v>
      </c>
      <c r="H348" s="20" t="str">
        <f>IF(Datos!C340="","",Datos!C340)</f>
        <v/>
      </c>
      <c r="I348" s="7">
        <f t="shared" si="103"/>
        <v>1043.1437980315909</v>
      </c>
      <c r="J348" s="20" t="str">
        <f t="shared" si="94"/>
        <v/>
      </c>
      <c r="K348" s="16" t="str">
        <f t="shared" si="99"/>
        <v/>
      </c>
      <c r="L348" s="7">
        <f t="shared" si="104"/>
        <v>4125202.3436127398</v>
      </c>
      <c r="M348" s="7">
        <f t="shared" si="105"/>
        <v>339.09407186819828</v>
      </c>
      <c r="N348" s="20" t="str">
        <f>IF(Datos!D340="","",Datos!D340)</f>
        <v/>
      </c>
      <c r="O348" s="7">
        <f t="shared" si="106"/>
        <v>2283.1529892098893</v>
      </c>
      <c r="P348" s="20" t="str">
        <f t="shared" si="95"/>
        <v/>
      </c>
      <c r="Q348" s="16" t="str">
        <f t="shared" si="97"/>
        <v/>
      </c>
      <c r="R348" s="20" t="str">
        <f>IF(Datos!E340="","",Datos!E340)</f>
        <v/>
      </c>
      <c r="S348" s="7">
        <f t="shared" si="107"/>
        <v>6236.5355281508491</v>
      </c>
      <c r="T348" s="10" t="str">
        <f t="shared" si="96"/>
        <v/>
      </c>
      <c r="U348" s="16" t="str">
        <f t="shared" si="98"/>
        <v/>
      </c>
      <c r="V348" s="7">
        <f t="shared" si="111"/>
        <v>1.9352886669030471E-13</v>
      </c>
      <c r="W348" s="7">
        <f t="shared" si="108"/>
        <v>2.2719074853410365E-17</v>
      </c>
      <c r="X348" s="7">
        <f t="shared" si="100"/>
        <v>1.9355158576515813E-13</v>
      </c>
      <c r="Y348" s="7">
        <f t="shared" si="101"/>
        <v>4135104.2700000005</v>
      </c>
    </row>
    <row r="349" spans="1:25" s="20" customFormat="1" x14ac:dyDescent="0.25">
      <c r="A349" s="5">
        <f t="shared" si="109"/>
        <v>44235</v>
      </c>
      <c r="B349" s="20">
        <f t="shared" si="110"/>
        <v>337</v>
      </c>
      <c r="G349" s="20">
        <f t="shared" si="102"/>
        <v>2.3265667857046965E-4</v>
      </c>
      <c r="H349" s="20" t="str">
        <f>IF(Datos!C341="","",Datos!C341)</f>
        <v/>
      </c>
      <c r="I349" s="7">
        <f t="shared" si="103"/>
        <v>1035.2148276380697</v>
      </c>
      <c r="J349" s="20" t="str">
        <f t="shared" si="94"/>
        <v/>
      </c>
      <c r="K349" s="16" t="str">
        <f t="shared" si="99"/>
        <v/>
      </c>
      <c r="L349" s="7">
        <f t="shared" si="104"/>
        <v>4125211.7037846455</v>
      </c>
      <c r="M349" s="7">
        <f t="shared" si="105"/>
        <v>329.73389996269657</v>
      </c>
      <c r="N349" s="20" t="str">
        <f>IF(Datos!D341="","",Datos!D341)</f>
        <v/>
      </c>
      <c r="O349" s="7">
        <f t="shared" si="106"/>
        <v>2285.2778383071814</v>
      </c>
      <c r="P349" s="20" t="str">
        <f t="shared" si="95"/>
        <v/>
      </c>
      <c r="Q349" s="16" t="str">
        <f t="shared" si="97"/>
        <v/>
      </c>
      <c r="R349" s="20" t="str">
        <f>IF(Datos!E341="","",Datos!E341)</f>
        <v/>
      </c>
      <c r="S349" s="7">
        <f t="shared" si="107"/>
        <v>6242.339649447078</v>
      </c>
      <c r="T349" s="10" t="str">
        <f t="shared" si="96"/>
        <v/>
      </c>
      <c r="U349" s="16" t="str">
        <f t="shared" si="98"/>
        <v/>
      </c>
      <c r="V349" s="7">
        <f t="shared" si="111"/>
        <v>1.6738885248214026E-13</v>
      </c>
      <c r="W349" s="7">
        <f t="shared" si="108"/>
        <v>1.9108086309032449E-17</v>
      </c>
      <c r="X349" s="7">
        <f t="shared" si="100"/>
        <v>1.6740796056844929E-13</v>
      </c>
      <c r="Y349" s="7">
        <f t="shared" si="101"/>
        <v>4135104.2700000009</v>
      </c>
    </row>
    <row r="350" spans="1:25" s="20" customFormat="1" x14ac:dyDescent="0.25">
      <c r="A350" s="5">
        <f t="shared" si="109"/>
        <v>44236</v>
      </c>
      <c r="B350" s="20">
        <f t="shared" si="110"/>
        <v>338</v>
      </c>
      <c r="G350" s="20">
        <f t="shared" si="102"/>
        <v>2.2623454770163775E-4</v>
      </c>
      <c r="H350" s="20" t="str">
        <f>IF(Datos!C342="","",Datos!C342)</f>
        <v/>
      </c>
      <c r="I350" s="7">
        <f t="shared" si="103"/>
        <v>1027.3461256098687</v>
      </c>
      <c r="J350" s="20" t="str">
        <f t="shared" si="94"/>
        <v/>
      </c>
      <c r="K350" s="16" t="str">
        <f t="shared" si="99"/>
        <v/>
      </c>
      <c r="L350" s="7">
        <f t="shared" si="104"/>
        <v>4125220.8055833578</v>
      </c>
      <c r="M350" s="7">
        <f t="shared" si="105"/>
        <v>320.63210125026734</v>
      </c>
      <c r="N350" s="20" t="str">
        <f>IF(Datos!D342="","",Datos!D342)</f>
        <v/>
      </c>
      <c r="O350" s="7">
        <f t="shared" si="106"/>
        <v>2287.3865363564446</v>
      </c>
      <c r="P350" s="20" t="str">
        <f t="shared" si="95"/>
        <v/>
      </c>
      <c r="Q350" s="16" t="str">
        <f t="shared" si="97"/>
        <v/>
      </c>
      <c r="R350" s="20" t="str">
        <f>IF(Datos!E342="","",Datos!E342)</f>
        <v/>
      </c>
      <c r="S350" s="7">
        <f t="shared" si="107"/>
        <v>6248.0996534260157</v>
      </c>
      <c r="T350" s="10" t="str">
        <f t="shared" si="96"/>
        <v/>
      </c>
      <c r="U350" s="16" t="str">
        <f t="shared" si="98"/>
        <v/>
      </c>
      <c r="V350" s="7">
        <f t="shared" si="111"/>
        <v>1.4477934594827021E-13</v>
      </c>
      <c r="W350" s="7">
        <f t="shared" si="108"/>
        <v>1.6071002927329126E-17</v>
      </c>
      <c r="X350" s="7">
        <f t="shared" si="100"/>
        <v>1.4479541695119754E-13</v>
      </c>
      <c r="Y350" s="7">
        <f t="shared" si="101"/>
        <v>4135104.2700000005</v>
      </c>
    </row>
    <row r="351" spans="1:25" s="20" customFormat="1" x14ac:dyDescent="0.25">
      <c r="A351" s="5">
        <f t="shared" si="109"/>
        <v>44237</v>
      </c>
      <c r="B351" s="20">
        <f t="shared" si="110"/>
        <v>339</v>
      </c>
      <c r="G351" s="20">
        <f t="shared" si="102"/>
        <v>2.1998968990809354E-4</v>
      </c>
      <c r="H351" s="20" t="str">
        <f>IF(Datos!C343="","",Datos!C343)</f>
        <v/>
      </c>
      <c r="I351" s="7">
        <f t="shared" si="103"/>
        <v>1019.5372338451567</v>
      </c>
      <c r="J351" s="20" t="str">
        <f t="shared" si="94"/>
        <v/>
      </c>
      <c r="K351" s="16" t="str">
        <f t="shared" si="99"/>
        <v/>
      </c>
      <c r="L351" s="7">
        <f t="shared" si="104"/>
        <v>4125229.6561408732</v>
      </c>
      <c r="M351" s="7">
        <f t="shared" si="105"/>
        <v>311.7815437350913</v>
      </c>
      <c r="N351" s="20" t="str">
        <f>IF(Datos!D343="","",Datos!D343)</f>
        <v/>
      </c>
      <c r="O351" s="7">
        <f t="shared" si="106"/>
        <v>2289.4792061223275</v>
      </c>
      <c r="P351" s="20" t="str">
        <f t="shared" si="95"/>
        <v/>
      </c>
      <c r="Q351" s="16" t="str">
        <f t="shared" si="97"/>
        <v/>
      </c>
      <c r="R351" s="20" t="str">
        <f>IF(Datos!E343="","",Datos!E343)</f>
        <v/>
      </c>
      <c r="S351" s="7">
        <f t="shared" si="107"/>
        <v>6253.8158754248452</v>
      </c>
      <c r="T351" s="10" t="str">
        <f t="shared" si="96"/>
        <v/>
      </c>
      <c r="U351" s="16" t="str">
        <f t="shared" si="98"/>
        <v/>
      </c>
      <c r="V351" s="7">
        <f t="shared" si="111"/>
        <v>1.2522354879522179E-13</v>
      </c>
      <c r="W351" s="7">
        <f t="shared" si="108"/>
        <v>1.3516617414559052E-17</v>
      </c>
      <c r="X351" s="7">
        <f t="shared" si="100"/>
        <v>1.2523706541263635E-13</v>
      </c>
      <c r="Y351" s="7">
        <f t="shared" si="101"/>
        <v>4135104.2700000009</v>
      </c>
    </row>
    <row r="352" spans="1:25" s="20" customFormat="1" x14ac:dyDescent="0.25">
      <c r="A352" s="5">
        <f t="shared" si="109"/>
        <v>44238</v>
      </c>
      <c r="B352" s="20">
        <f t="shared" si="110"/>
        <v>340</v>
      </c>
      <c r="G352" s="20">
        <f t="shared" si="102"/>
        <v>2.1391721183841456E-4</v>
      </c>
      <c r="H352" s="20" t="str">
        <f>IF(Datos!C344="","",Datos!C344)</f>
        <v/>
      </c>
      <c r="I352" s="7">
        <f t="shared" si="103"/>
        <v>1011.7876977241492</v>
      </c>
      <c r="J352" s="20" t="str">
        <f t="shared" si="94"/>
        <v/>
      </c>
      <c r="K352" s="16" t="str">
        <f t="shared" si="99"/>
        <v/>
      </c>
      <c r="L352" s="7">
        <f t="shared" si="104"/>
        <v>4125238.2623923193</v>
      </c>
      <c r="M352" s="7">
        <f t="shared" si="105"/>
        <v>303.17529228915782</v>
      </c>
      <c r="N352" s="20" t="str">
        <f>IF(Datos!D344="","",Datos!D344)</f>
        <v/>
      </c>
      <c r="O352" s="7">
        <f t="shared" si="106"/>
        <v>2291.5559694363401</v>
      </c>
      <c r="P352" s="20" t="str">
        <f t="shared" si="95"/>
        <v/>
      </c>
      <c r="Q352" s="16" t="str">
        <f t="shared" si="97"/>
        <v/>
      </c>
      <c r="R352" s="20" t="str">
        <f>IF(Datos!E344="","",Datos!E344)</f>
        <v/>
      </c>
      <c r="S352" s="7">
        <f t="shared" si="107"/>
        <v>6259.4886482318398</v>
      </c>
      <c r="T352" s="10" t="str">
        <f t="shared" si="96"/>
        <v/>
      </c>
      <c r="U352" s="16" t="str">
        <f t="shared" si="98"/>
        <v/>
      </c>
      <c r="V352" s="7">
        <f t="shared" si="111"/>
        <v>1.08309048875854E-13</v>
      </c>
      <c r="W352" s="7">
        <f t="shared" si="108"/>
        <v>1.1368216562869595E-17</v>
      </c>
      <c r="X352" s="7">
        <f t="shared" si="100"/>
        <v>1.0832041709241687E-13</v>
      </c>
      <c r="Y352" s="7">
        <f t="shared" si="101"/>
        <v>4135104.2700000005</v>
      </c>
    </row>
    <row r="353" spans="1:25" s="20" customFormat="1" x14ac:dyDescent="0.25">
      <c r="A353" s="5">
        <f t="shared" si="109"/>
        <v>44239</v>
      </c>
      <c r="B353" s="20">
        <f t="shared" si="110"/>
        <v>341</v>
      </c>
      <c r="G353" s="20">
        <f t="shared" si="102"/>
        <v>2.080123552146413E-4</v>
      </c>
      <c r="H353" s="20" t="str">
        <f>IF(Datos!C345="","",Datos!C345)</f>
        <v/>
      </c>
      <c r="I353" s="7">
        <f t="shared" si="103"/>
        <v>1004.0970660826421</v>
      </c>
      <c r="J353" s="20" t="str">
        <f t="shared" si="94"/>
        <v/>
      </c>
      <c r="K353" s="16" t="str">
        <f t="shared" si="99"/>
        <v/>
      </c>
      <c r="L353" s="7">
        <f t="shared" si="104"/>
        <v>4125246.6310813902</v>
      </c>
      <c r="M353" s="7">
        <f t="shared" si="105"/>
        <v>294.80660321803111</v>
      </c>
      <c r="N353" s="20" t="str">
        <f>IF(Datos!D345="","",Datos!D345)</f>
        <v/>
      </c>
      <c r="O353" s="7">
        <f t="shared" si="106"/>
        <v>2293.6169472039473</v>
      </c>
      <c r="P353" s="20" t="str">
        <f t="shared" si="95"/>
        <v/>
      </c>
      <c r="Q353" s="16" t="str">
        <f t="shared" si="97"/>
        <v/>
      </c>
      <c r="R353" s="20" t="str">
        <f>IF(Datos!E345="","",Datos!E345)</f>
        <v/>
      </c>
      <c r="S353" s="7">
        <f t="shared" si="107"/>
        <v>6265.1183021057395</v>
      </c>
      <c r="T353" s="10" t="str">
        <f t="shared" si="96"/>
        <v/>
      </c>
      <c r="U353" s="16" t="str">
        <f t="shared" si="98"/>
        <v/>
      </c>
      <c r="V353" s="7">
        <f t="shared" si="111"/>
        <v>9.3679126515722226E-14</v>
      </c>
      <c r="W353" s="7">
        <f t="shared" si="108"/>
        <v>9.5612781131921491E-18</v>
      </c>
      <c r="X353" s="7">
        <f t="shared" si="100"/>
        <v>9.3688687793835417E-14</v>
      </c>
      <c r="Y353" s="7">
        <f t="shared" si="101"/>
        <v>4135104.2700000009</v>
      </c>
    </row>
    <row r="354" spans="1:25" s="20" customFormat="1" x14ac:dyDescent="0.25">
      <c r="A354" s="5">
        <f t="shared" si="109"/>
        <v>44240</v>
      </c>
      <c r="B354" s="20">
        <f t="shared" si="110"/>
        <v>342</v>
      </c>
      <c r="G354" s="20">
        <f t="shared" si="102"/>
        <v>2.0227049310378106E-4</v>
      </c>
      <c r="H354" s="20" t="str">
        <f>IF(Datos!C346="","",Datos!C346)</f>
        <v/>
      </c>
      <c r="I354" s="7">
        <f t="shared" si="103"/>
        <v>996.46489118574482</v>
      </c>
      <c r="J354" s="20" t="str">
        <f t="shared" si="94"/>
        <v/>
      </c>
      <c r="K354" s="16" t="str">
        <f t="shared" si="99"/>
        <v/>
      </c>
      <c r="L354" s="7">
        <f t="shared" si="104"/>
        <v>4125254.7687656316</v>
      </c>
      <c r="M354" s="7">
        <f t="shared" si="105"/>
        <v>286.66891897661986</v>
      </c>
      <c r="N354" s="20" t="str">
        <f>IF(Datos!D346="","",Datos!D346)</f>
        <v/>
      </c>
      <c r="O354" s="7">
        <f t="shared" si="106"/>
        <v>2295.6622594116079</v>
      </c>
      <c r="P354" s="20" t="str">
        <f t="shared" si="95"/>
        <v/>
      </c>
      <c r="Q354" s="16" t="str">
        <f t="shared" si="97"/>
        <v/>
      </c>
      <c r="R354" s="20" t="str">
        <f>IF(Datos!E346="","",Datos!E346)</f>
        <v/>
      </c>
      <c r="S354" s="7">
        <f t="shared" si="107"/>
        <v>6270.7051647949766</v>
      </c>
      <c r="T354" s="10" t="str">
        <f t="shared" si="96"/>
        <v/>
      </c>
      <c r="U354" s="16" t="str">
        <f t="shared" si="98"/>
        <v/>
      </c>
      <c r="V354" s="7">
        <f t="shared" si="111"/>
        <v>8.1025234544816582E-14</v>
      </c>
      <c r="W354" s="7">
        <f t="shared" si="108"/>
        <v>8.041533559691254E-18</v>
      </c>
      <c r="X354" s="7">
        <f t="shared" si="100"/>
        <v>8.1033276078376272E-14</v>
      </c>
      <c r="Y354" s="7">
        <f t="shared" si="101"/>
        <v>4135104.2700000005</v>
      </c>
    </row>
    <row r="355" spans="1:25" s="20" customFormat="1" x14ac:dyDescent="0.25">
      <c r="A355" s="5">
        <f t="shared" si="109"/>
        <v>44241</v>
      </c>
      <c r="B355" s="20">
        <f t="shared" si="110"/>
        <v>343</v>
      </c>
      <c r="G355" s="20">
        <f t="shared" si="102"/>
        <v>1.966871262922318E-4</v>
      </c>
      <c r="H355" s="20" t="str">
        <f>IF(Datos!C347="","",Datos!C347)</f>
        <v/>
      </c>
      <c r="I355" s="7">
        <f t="shared" si="103"/>
        <v>988.89072870181485</v>
      </c>
      <c r="J355" s="20" t="str">
        <f t="shared" si="94"/>
        <v/>
      </c>
      <c r="K355" s="16" t="str">
        <f t="shared" si="99"/>
        <v/>
      </c>
      <c r="L355" s="7">
        <f t="shared" si="104"/>
        <v>4125262.6818215773</v>
      </c>
      <c r="M355" s="7">
        <f t="shared" si="105"/>
        <v>278.75586303081008</v>
      </c>
      <c r="N355" s="20" t="str">
        <f>IF(Datos!D347="","",Datos!D347)</f>
        <v/>
      </c>
      <c r="O355" s="7">
        <f t="shared" si="106"/>
        <v>2297.6920251337592</v>
      </c>
      <c r="P355" s="20" t="str">
        <f t="shared" si="95"/>
        <v/>
      </c>
      <c r="Q355" s="16" t="str">
        <f t="shared" si="97"/>
        <v/>
      </c>
      <c r="R355" s="20" t="str">
        <f>IF(Datos!E347="","",Datos!E347)</f>
        <v/>
      </c>
      <c r="S355" s="7">
        <f t="shared" si="107"/>
        <v>6276.249561556755</v>
      </c>
      <c r="T355" s="10" t="str">
        <f t="shared" si="96"/>
        <v/>
      </c>
      <c r="U355" s="16" t="str">
        <f t="shared" si="98"/>
        <v/>
      </c>
      <c r="V355" s="7">
        <f t="shared" si="111"/>
        <v>7.0080493600109118E-14</v>
      </c>
      <c r="W355" s="7">
        <f t="shared" si="108"/>
        <v>6.7633387576163404E-18</v>
      </c>
      <c r="X355" s="7">
        <f t="shared" si="100"/>
        <v>7.0087256938866728E-14</v>
      </c>
      <c r="Y355" s="7">
        <f t="shared" si="101"/>
        <v>4135104.27</v>
      </c>
    </row>
    <row r="356" spans="1:25" s="20" customFormat="1" x14ac:dyDescent="0.25">
      <c r="A356" s="5">
        <f t="shared" si="109"/>
        <v>44242</v>
      </c>
      <c r="B356" s="20">
        <f t="shared" si="110"/>
        <v>344</v>
      </c>
      <c r="G356" s="20">
        <f t="shared" si="102"/>
        <v>1.9125787976028414E-4</v>
      </c>
      <c r="H356" s="20" t="str">
        <f>IF(Datos!C348="","",Datos!C348)</f>
        <v/>
      </c>
      <c r="I356" s="7">
        <f t="shared" si="103"/>
        <v>981.37413767658904</v>
      </c>
      <c r="J356" s="20" t="str">
        <f t="shared" si="94"/>
        <v/>
      </c>
      <c r="K356" s="16" t="str">
        <f t="shared" si="99"/>
        <v/>
      </c>
      <c r="L356" s="7">
        <f t="shared" si="104"/>
        <v>4125270.376449747</v>
      </c>
      <c r="M356" s="7">
        <f t="shared" si="105"/>
        <v>271.06123486093446</v>
      </c>
      <c r="N356" s="20" t="str">
        <f>IF(Datos!D348="","",Datos!D348)</f>
        <v/>
      </c>
      <c r="O356" s="7">
        <f t="shared" si="106"/>
        <v>2299.7063625397504</v>
      </c>
      <c r="P356" s="20" t="str">
        <f t="shared" si="95"/>
        <v/>
      </c>
      <c r="Q356" s="16" t="str">
        <f t="shared" si="97"/>
        <v/>
      </c>
      <c r="R356" s="20" t="str">
        <f>IF(Datos!E348="","",Datos!E348)</f>
        <v/>
      </c>
      <c r="S356" s="7">
        <f t="shared" si="107"/>
        <v>6281.7518151759896</v>
      </c>
      <c r="T356" s="10" t="str">
        <f t="shared" si="96"/>
        <v/>
      </c>
      <c r="U356" s="16" t="str">
        <f t="shared" si="98"/>
        <v/>
      </c>
      <c r="V356" s="7">
        <f t="shared" si="111"/>
        <v>6.0614065647133259E-14</v>
      </c>
      <c r="W356" s="7">
        <f t="shared" si="108"/>
        <v>5.6883034319396216E-18</v>
      </c>
      <c r="X356" s="7">
        <f t="shared" si="100"/>
        <v>6.0619753950565197E-14</v>
      </c>
      <c r="Y356" s="7">
        <f t="shared" si="101"/>
        <v>4135104.2700000005</v>
      </c>
    </row>
    <row r="357" spans="1:25" s="20" customFormat="1" x14ac:dyDescent="0.25">
      <c r="A357" s="5">
        <f t="shared" si="109"/>
        <v>44243</v>
      </c>
      <c r="B357" s="20">
        <f t="shared" si="110"/>
        <v>345</v>
      </c>
      <c r="G357" s="20">
        <f t="shared" si="102"/>
        <v>1.8597849925393938E-4</v>
      </c>
      <c r="H357" s="20" t="str">
        <f>IF(Datos!C349="","",Datos!C349)</f>
        <v/>
      </c>
      <c r="I357" s="7">
        <f t="shared" si="103"/>
        <v>973.914680507512</v>
      </c>
      <c r="J357" s="20" t="str">
        <f t="shared" si="94"/>
        <v/>
      </c>
      <c r="K357" s="16" t="str">
        <f t="shared" si="99"/>
        <v/>
      </c>
      <c r="L357" s="7">
        <f t="shared" si="104"/>
        <v>4125277.8586795046</v>
      </c>
      <c r="M357" s="7">
        <f t="shared" si="105"/>
        <v>263.57900510316364</v>
      </c>
      <c r="N357" s="20" t="str">
        <f>IF(Datos!D349="","",Datos!D349)</f>
        <v/>
      </c>
      <c r="O357" s="7">
        <f t="shared" si="106"/>
        <v>2301.7053889007211</v>
      </c>
      <c r="P357" s="20" t="str">
        <f t="shared" si="95"/>
        <v/>
      </c>
      <c r="Q357" s="16" t="str">
        <f t="shared" si="97"/>
        <v/>
      </c>
      <c r="R357" s="20" t="str">
        <f>IF(Datos!E349="","",Datos!E349)</f>
        <v/>
      </c>
      <c r="S357" s="7">
        <f t="shared" si="107"/>
        <v>6287.2122459840966</v>
      </c>
      <c r="T357" s="10" t="str">
        <f t="shared" si="96"/>
        <v/>
      </c>
      <c r="U357" s="16" t="str">
        <f t="shared" si="98"/>
        <v/>
      </c>
      <c r="V357" s="7">
        <f t="shared" si="111"/>
        <v>5.2426287166322433E-14</v>
      </c>
      <c r="W357" s="7">
        <f t="shared" si="108"/>
        <v>4.7841384527760471E-18</v>
      </c>
      <c r="X357" s="7">
        <f t="shared" si="100"/>
        <v>5.2431071304775212E-14</v>
      </c>
      <c r="Y357" s="7">
        <f t="shared" si="101"/>
        <v>4135104.27</v>
      </c>
    </row>
    <row r="358" spans="1:25" s="20" customFormat="1" x14ac:dyDescent="0.25">
      <c r="A358" s="5">
        <f t="shared" si="109"/>
        <v>44244</v>
      </c>
      <c r="B358" s="20">
        <f t="shared" si="110"/>
        <v>346</v>
      </c>
      <c r="G358" s="20">
        <f t="shared" si="102"/>
        <v>1.8084484795135713E-4</v>
      </c>
      <c r="H358" s="20" t="str">
        <f>IF(Datos!C350="","",Datos!C350)</f>
        <v/>
      </c>
      <c r="I358" s="7">
        <f t="shared" si="103"/>
        <v>966.51192291825987</v>
      </c>
      <c r="J358" s="20" t="str">
        <f t="shared" si="94"/>
        <v/>
      </c>
      <c r="K358" s="16" t="str">
        <f t="shared" si="99"/>
        <v/>
      </c>
      <c r="L358" s="7">
        <f t="shared" si="104"/>
        <v>4125285.1343737827</v>
      </c>
      <c r="M358" s="7">
        <f t="shared" si="105"/>
        <v>256.30331082501158</v>
      </c>
      <c r="N358" s="20" t="str">
        <f>IF(Datos!D350="","",Datos!D350)</f>
        <v/>
      </c>
      <c r="O358" s="7">
        <f t="shared" si="106"/>
        <v>2303.6892205964286</v>
      </c>
      <c r="P358" s="20" t="str">
        <f t="shared" si="95"/>
        <v/>
      </c>
      <c r="Q358" s="16" t="str">
        <f t="shared" si="97"/>
        <v/>
      </c>
      <c r="R358" s="20" t="str">
        <f>IF(Datos!E350="","",Datos!E350)</f>
        <v/>
      </c>
      <c r="S358" s="7">
        <f t="shared" si="107"/>
        <v>6292.6311718776415</v>
      </c>
      <c r="T358" s="10" t="str">
        <f t="shared" si="96"/>
        <v/>
      </c>
      <c r="U358" s="16" t="str">
        <f t="shared" si="98"/>
        <v/>
      </c>
      <c r="V358" s="7">
        <f t="shared" si="111"/>
        <v>4.5344459451283706E-14</v>
      </c>
      <c r="W358" s="7">
        <f t="shared" si="108"/>
        <v>4.0236862782352028E-18</v>
      </c>
      <c r="X358" s="7">
        <f t="shared" si="100"/>
        <v>4.5348483137561942E-14</v>
      </c>
      <c r="Y358" s="7">
        <f t="shared" si="101"/>
        <v>4135104.27</v>
      </c>
    </row>
    <row r="359" spans="1:25" s="20" customFormat="1" x14ac:dyDescent="0.25">
      <c r="A359" s="5">
        <f t="shared" si="109"/>
        <v>44245</v>
      </c>
      <c r="B359" s="20">
        <f t="shared" si="110"/>
        <v>347</v>
      </c>
      <c r="G359" s="20">
        <f t="shared" si="102"/>
        <v>1.7585290322132076E-4</v>
      </c>
      <c r="H359" s="20" t="str">
        <f>IF(Datos!C351="","",Datos!C351)</f>
        <v/>
      </c>
      <c r="I359" s="7">
        <f t="shared" si="103"/>
        <v>959.16543393345739</v>
      </c>
      <c r="J359" s="20" t="str">
        <f t="shared" si="94"/>
        <v/>
      </c>
      <c r="K359" s="16" t="str">
        <f t="shared" si="99"/>
        <v/>
      </c>
      <c r="L359" s="7">
        <f t="shared" si="104"/>
        <v>4125292.2092336765</v>
      </c>
      <c r="M359" s="7">
        <f t="shared" si="105"/>
        <v>249.22845093125378</v>
      </c>
      <c r="N359" s="20" t="str">
        <f>IF(Datos!D351="","",Datos!D351)</f>
        <v/>
      </c>
      <c r="O359" s="7">
        <f t="shared" si="106"/>
        <v>2305.6579731220249</v>
      </c>
      <c r="P359" s="20" t="str">
        <f t="shared" si="95"/>
        <v/>
      </c>
      <c r="Q359" s="16" t="str">
        <f t="shared" si="97"/>
        <v/>
      </c>
      <c r="R359" s="20" t="str">
        <f>IF(Datos!E351="","",Datos!E351)</f>
        <v/>
      </c>
      <c r="S359" s="7">
        <f t="shared" si="107"/>
        <v>6298.0089083368475</v>
      </c>
      <c r="T359" s="10" t="str">
        <f t="shared" si="96"/>
        <v/>
      </c>
      <c r="U359" s="16" t="str">
        <f t="shared" si="98"/>
        <v/>
      </c>
      <c r="V359" s="7">
        <f t="shared" si="111"/>
        <v>3.921920730831495E-14</v>
      </c>
      <c r="W359" s="7">
        <f t="shared" si="108"/>
        <v>3.3841054620231174E-18</v>
      </c>
      <c r="X359" s="7">
        <f t="shared" si="100"/>
        <v>3.9222591413776972E-14</v>
      </c>
      <c r="Y359" s="7">
        <f t="shared" si="101"/>
        <v>4135104.2700000005</v>
      </c>
    </row>
    <row r="360" spans="1:25" s="20" customFormat="1" x14ac:dyDescent="0.25">
      <c r="A360" s="5">
        <f t="shared" si="109"/>
        <v>44246</v>
      </c>
      <c r="B360" s="20">
        <f t="shared" si="110"/>
        <v>348</v>
      </c>
      <c r="G360" s="20">
        <f t="shared" si="102"/>
        <v>1.7099875347118034E-4</v>
      </c>
      <c r="H360" s="20" t="str">
        <f>IF(Datos!C352="","",Datos!C352)</f>
        <v/>
      </c>
      <c r="I360" s="7">
        <f t="shared" si="103"/>
        <v>951.87478585358747</v>
      </c>
      <c r="J360" s="20" t="str">
        <f t="shared" si="94"/>
        <v/>
      </c>
      <c r="K360" s="16" t="str">
        <f t="shared" si="99"/>
        <v/>
      </c>
      <c r="L360" s="7">
        <f t="shared" si="104"/>
        <v>4125299.0888029113</v>
      </c>
      <c r="M360" s="7">
        <f t="shared" si="105"/>
        <v>242.34888169665751</v>
      </c>
      <c r="N360" s="20" t="str">
        <f>IF(Datos!D352="","",Datos!D352)</f>
        <v/>
      </c>
      <c r="O360" s="7">
        <f t="shared" si="106"/>
        <v>2307.6117610947795</v>
      </c>
      <c r="P360" s="20" t="str">
        <f t="shared" si="95"/>
        <v/>
      </c>
      <c r="Q360" s="16" t="str">
        <f t="shared" si="97"/>
        <v/>
      </c>
      <c r="R360" s="20" t="str">
        <f>IF(Datos!E352="","",Datos!E352)</f>
        <v/>
      </c>
      <c r="S360" s="7">
        <f t="shared" si="107"/>
        <v>6303.3457684439636</v>
      </c>
      <c r="T360" s="10" t="str">
        <f t="shared" si="96"/>
        <v/>
      </c>
      <c r="U360" s="16" t="str">
        <f t="shared" si="98"/>
        <v/>
      </c>
      <c r="V360" s="7">
        <f t="shared" si="111"/>
        <v>3.3921329420611771E-14</v>
      </c>
      <c r="W360" s="7">
        <f t="shared" si="108"/>
        <v>2.8461847466481979E-18</v>
      </c>
      <c r="X360" s="7">
        <f t="shared" si="100"/>
        <v>3.3924175605358418E-14</v>
      </c>
      <c r="Y360" s="7">
        <f t="shared" si="101"/>
        <v>4135104.27</v>
      </c>
    </row>
    <row r="361" spans="1:25" s="20" customFormat="1" x14ac:dyDescent="0.25">
      <c r="A361" s="5">
        <f t="shared" si="109"/>
        <v>44247</v>
      </c>
      <c r="B361" s="20">
        <f t="shared" si="110"/>
        <v>349</v>
      </c>
      <c r="G361" s="20">
        <f t="shared" si="102"/>
        <v>1.6627859508180313E-4</v>
      </c>
      <c r="H361" s="20" t="str">
        <f>IF(Datos!C353="","",Datos!C353)</f>
        <v/>
      </c>
      <c r="I361" s="7">
        <f t="shared" si="103"/>
        <v>944.63955423009099</v>
      </c>
      <c r="J361" s="20" t="str">
        <f t="shared" si="94"/>
        <v/>
      </c>
      <c r="K361" s="16" t="str">
        <f t="shared" si="99"/>
        <v/>
      </c>
      <c r="L361" s="7">
        <f t="shared" si="104"/>
        <v>4125305.7784721861</v>
      </c>
      <c r="M361" s="7">
        <f t="shared" si="105"/>
        <v>235.65921242202472</v>
      </c>
      <c r="N361" s="20" t="str">
        <f>IF(Datos!D353="","",Datos!D353)</f>
        <v/>
      </c>
      <c r="O361" s="7">
        <f t="shared" si="106"/>
        <v>2309.5506982607512</v>
      </c>
      <c r="P361" s="20" t="str">
        <f t="shared" si="95"/>
        <v/>
      </c>
      <c r="Q361" s="16" t="str">
        <f t="shared" si="97"/>
        <v/>
      </c>
      <c r="R361" s="20" t="str">
        <f>IF(Datos!E353="","",Datos!E353)</f>
        <v/>
      </c>
      <c r="S361" s="7">
        <f t="shared" si="107"/>
        <v>6308.6420629014883</v>
      </c>
      <c r="T361" s="10" t="str">
        <f t="shared" si="96"/>
        <v/>
      </c>
      <c r="U361" s="16" t="str">
        <f t="shared" si="98"/>
        <v/>
      </c>
      <c r="V361" s="7">
        <f t="shared" si="111"/>
        <v>2.9339073998782788E-14</v>
      </c>
      <c r="W361" s="7">
        <f t="shared" si="108"/>
        <v>2.3937661521660751E-18</v>
      </c>
      <c r="X361" s="7">
        <f t="shared" si="100"/>
        <v>2.9341467764934955E-14</v>
      </c>
      <c r="Y361" s="7">
        <f t="shared" si="101"/>
        <v>4135104.2700000005</v>
      </c>
    </row>
    <row r="362" spans="1:25" s="20" customFormat="1" x14ac:dyDescent="0.25">
      <c r="A362" s="5">
        <f t="shared" si="109"/>
        <v>44248</v>
      </c>
      <c r="B362" s="20">
        <f t="shared" si="110"/>
        <v>350</v>
      </c>
      <c r="G362" s="20">
        <f t="shared" si="102"/>
        <v>1.6168872942713032E-4</v>
      </c>
      <c r="H362" s="20" t="str">
        <f>IF(Datos!C354="","",Datos!C354)</f>
        <v/>
      </c>
      <c r="I362" s="7">
        <f t="shared" si="103"/>
        <v>937.45931784065635</v>
      </c>
      <c r="J362" s="20" t="str">
        <f t="shared" si="94"/>
        <v/>
      </c>
      <c r="K362" s="16" t="str">
        <f t="shared" si="99"/>
        <v/>
      </c>
      <c r="L362" s="7">
        <f t="shared" si="104"/>
        <v>4125312.2834833981</v>
      </c>
      <c r="M362" s="7">
        <f t="shared" si="105"/>
        <v>229.15420121014287</v>
      </c>
      <c r="N362" s="20" t="str">
        <f>IF(Datos!D354="","",Datos!D354)</f>
        <v/>
      </c>
      <c r="O362" s="7">
        <f t="shared" si="106"/>
        <v>2311.4748975014118</v>
      </c>
      <c r="P362" s="20" t="str">
        <f t="shared" si="95"/>
        <v/>
      </c>
      <c r="Q362" s="16" t="str">
        <f t="shared" si="97"/>
        <v/>
      </c>
      <c r="R362" s="20" t="str">
        <f>IF(Datos!E354="","",Datos!E354)</f>
        <v/>
      </c>
      <c r="S362" s="7">
        <f t="shared" si="107"/>
        <v>6313.8981000502627</v>
      </c>
      <c r="T362" s="10" t="str">
        <f t="shared" si="96"/>
        <v/>
      </c>
      <c r="U362" s="16" t="str">
        <f t="shared" si="98"/>
        <v/>
      </c>
      <c r="V362" s="7">
        <f t="shared" si="111"/>
        <v>2.5375782299533162E-14</v>
      </c>
      <c r="W362" s="7">
        <f t="shared" si="108"/>
        <v>2.0132597416769049E-18</v>
      </c>
      <c r="X362" s="7">
        <f t="shared" si="100"/>
        <v>2.5377795559274839E-14</v>
      </c>
      <c r="Y362" s="7">
        <f t="shared" si="101"/>
        <v>4135104.2700000005</v>
      </c>
    </row>
    <row r="363" spans="1:25" s="20" customFormat="1" x14ac:dyDescent="0.25">
      <c r="A363" s="5">
        <f t="shared" si="109"/>
        <v>44249</v>
      </c>
      <c r="B363" s="20">
        <f t="shared" si="110"/>
        <v>351</v>
      </c>
      <c r="G363" s="20">
        <f t="shared" si="102"/>
        <v>1.5722555997600422E-4</v>
      </c>
      <c r="H363" s="20" t="str">
        <f>IF(Datos!C355="","",Datos!C355)</f>
        <v/>
      </c>
      <c r="I363" s="7">
        <f t="shared" si="103"/>
        <v>930.33365866469683</v>
      </c>
      <c r="J363" s="20" t="str">
        <f t="shared" ref="J363:J426" si="112">IF(H363="","",H363-I363)</f>
        <v/>
      </c>
      <c r="K363" s="16" t="str">
        <f t="shared" si="99"/>
        <v/>
      </c>
      <c r="L363" s="7">
        <f t="shared" si="104"/>
        <v>4125318.6089337501</v>
      </c>
      <c r="M363" s="7">
        <f t="shared" si="105"/>
        <v>222.82875085833439</v>
      </c>
      <c r="N363" s="20" t="str">
        <f>IF(Datos!D355="","",Datos!D355)</f>
        <v/>
      </c>
      <c r="O363" s="7">
        <f t="shared" si="106"/>
        <v>2313.3844708402175</v>
      </c>
      <c r="P363" s="20" t="str">
        <f t="shared" ref="P363:P426" si="113">IF(N363="","",N363-O363)</f>
        <v/>
      </c>
      <c r="Q363" s="16" t="str">
        <f t="shared" si="97"/>
        <v/>
      </c>
      <c r="R363" s="20" t="str">
        <f>IF(Datos!E355="","",Datos!E355)</f>
        <v/>
      </c>
      <c r="S363" s="7">
        <f t="shared" si="107"/>
        <v>6319.1141858874162</v>
      </c>
      <c r="T363" s="10" t="str">
        <f t="shared" ref="T363:T426" si="114">IF(R363="","",R363-S363)</f>
        <v/>
      </c>
      <c r="U363" s="16" t="str">
        <f t="shared" si="98"/>
        <v/>
      </c>
      <c r="V363" s="7">
        <f t="shared" si="111"/>
        <v>2.1947850345310217E-14</v>
      </c>
      <c r="W363" s="7">
        <f t="shared" si="108"/>
        <v>1.6932354963943849E-18</v>
      </c>
      <c r="X363" s="7">
        <f t="shared" si="100"/>
        <v>2.1949543580806611E-14</v>
      </c>
      <c r="Y363" s="7">
        <f t="shared" si="101"/>
        <v>4135104.2700000005</v>
      </c>
    </row>
    <row r="364" spans="1:25" s="20" customFormat="1" x14ac:dyDescent="0.25">
      <c r="A364" s="5">
        <f t="shared" si="109"/>
        <v>44250</v>
      </c>
      <c r="B364" s="20">
        <f t="shared" si="110"/>
        <v>352</v>
      </c>
      <c r="G364" s="20">
        <f t="shared" si="102"/>
        <v>1.5288558947399504E-4</v>
      </c>
      <c r="H364" s="20" t="str">
        <f>IF(Datos!C356="","",Datos!C356)</f>
        <v/>
      </c>
      <c r="I364" s="7">
        <f t="shared" si="103"/>
        <v>923.26216185901364</v>
      </c>
      <c r="J364" s="20" t="str">
        <f t="shared" si="112"/>
        <v/>
      </c>
      <c r="K364" s="16" t="str">
        <f t="shared" si="99"/>
        <v/>
      </c>
      <c r="L364" s="7">
        <f t="shared" si="104"/>
        <v>4125324.7597797439</v>
      </c>
      <c r="M364" s="7">
        <f t="shared" si="105"/>
        <v>216.67790486438579</v>
      </c>
      <c r="N364" s="20" t="str">
        <f>IF(Datos!D356="","",Datos!D356)</f>
        <v/>
      </c>
      <c r="O364" s="7">
        <f t="shared" si="106"/>
        <v>2315.2795294491307</v>
      </c>
      <c r="P364" s="20" t="str">
        <f t="shared" si="113"/>
        <v/>
      </c>
      <c r="Q364" s="16" t="str">
        <f t="shared" si="97"/>
        <v/>
      </c>
      <c r="R364" s="20" t="str">
        <f>IF(Datos!E356="","",Datos!E356)</f>
        <v/>
      </c>
      <c r="S364" s="7">
        <f t="shared" si="107"/>
        <v>6324.2906240841858</v>
      </c>
      <c r="T364" s="10" t="str">
        <f t="shared" si="114"/>
        <v/>
      </c>
      <c r="U364" s="16" t="str">
        <f t="shared" si="98"/>
        <v/>
      </c>
      <c r="V364" s="7">
        <f t="shared" si="111"/>
        <v>1.898296588251044E-14</v>
      </c>
      <c r="W364" s="7">
        <f t="shared" si="108"/>
        <v>1.4240800475829561E-18</v>
      </c>
      <c r="X364" s="7">
        <f t="shared" si="100"/>
        <v>1.8984389962558024E-14</v>
      </c>
      <c r="Y364" s="7">
        <f t="shared" si="101"/>
        <v>4135104.2700000009</v>
      </c>
    </row>
    <row r="365" spans="1:25" s="20" customFormat="1" x14ac:dyDescent="0.25">
      <c r="A365" s="5">
        <f t="shared" si="109"/>
        <v>44251</v>
      </c>
      <c r="B365" s="20">
        <f t="shared" si="110"/>
        <v>353</v>
      </c>
      <c r="G365" s="20">
        <f t="shared" si="102"/>
        <v>1.486654172030189E-4</v>
      </c>
      <c r="H365" s="20" t="str">
        <f>IF(Datos!C357="","",Datos!C357)</f>
        <v/>
      </c>
      <c r="I365" s="7">
        <f t="shared" si="103"/>
        <v>916.24441573364504</v>
      </c>
      <c r="J365" s="20" t="str">
        <f t="shared" si="112"/>
        <v/>
      </c>
      <c r="K365" s="16" t="str">
        <f t="shared" si="99"/>
        <v/>
      </c>
      <c r="L365" s="7">
        <f t="shared" si="104"/>
        <v>4125330.7408410655</v>
      </c>
      <c r="M365" s="7">
        <f t="shared" si="105"/>
        <v>210.69684354272721</v>
      </c>
      <c r="N365" s="20" t="str">
        <f>IF(Datos!D357="","",Datos!D357)</f>
        <v/>
      </c>
      <c r="O365" s="7">
        <f t="shared" si="106"/>
        <v>2317.1601836550917</v>
      </c>
      <c r="P365" s="20" t="str">
        <f t="shared" si="113"/>
        <v/>
      </c>
      <c r="Q365" s="16" t="str">
        <f t="shared" si="97"/>
        <v/>
      </c>
      <c r="R365" s="20" t="str">
        <f>IF(Datos!E357="","",Datos!E357)</f>
        <v/>
      </c>
      <c r="S365" s="7">
        <f t="shared" si="107"/>
        <v>6329.4277160035936</v>
      </c>
      <c r="T365" s="10" t="str">
        <f t="shared" si="114"/>
        <v/>
      </c>
      <c r="U365" s="16" t="str">
        <f t="shared" si="98"/>
        <v/>
      </c>
      <c r="V365" s="7">
        <f t="shared" si="111"/>
        <v>1.6418583415689961E-14</v>
      </c>
      <c r="W365" s="7">
        <f t="shared" si="108"/>
        <v>1.1977079594435775E-18</v>
      </c>
      <c r="X365" s="7">
        <f t="shared" si="100"/>
        <v>1.6419781123649406E-14</v>
      </c>
      <c r="Y365" s="7">
        <f t="shared" si="101"/>
        <v>4135104.2700000009</v>
      </c>
    </row>
    <row r="366" spans="1:25" s="20" customFormat="1" x14ac:dyDescent="0.25">
      <c r="A366" s="5">
        <f t="shared" si="109"/>
        <v>44252</v>
      </c>
      <c r="B366" s="20">
        <f t="shared" si="110"/>
        <v>354</v>
      </c>
      <c r="G366" s="20">
        <f t="shared" si="102"/>
        <v>1.4456173631660028E-4</v>
      </c>
      <c r="H366" s="20" t="str">
        <f>IF(Datos!C358="","",Datos!C358)</f>
        <v/>
      </c>
      <c r="I366" s="7">
        <f t="shared" si="103"/>
        <v>909.28001172789823</v>
      </c>
      <c r="J366" s="20" t="str">
        <f t="shared" si="112"/>
        <v/>
      </c>
      <c r="K366" s="16" t="str">
        <f t="shared" si="99"/>
        <v/>
      </c>
      <c r="L366" s="7">
        <f t="shared" si="104"/>
        <v>4125336.5568043604</v>
      </c>
      <c r="M366" s="7">
        <f t="shared" si="105"/>
        <v>204.88088024781865</v>
      </c>
      <c r="N366" s="20" t="str">
        <f>IF(Datos!D358="","",Datos!D358)</f>
        <v/>
      </c>
      <c r="O366" s="7">
        <f t="shared" si="106"/>
        <v>2319.0265429464421</v>
      </c>
      <c r="P366" s="20" t="str">
        <f t="shared" si="113"/>
        <v/>
      </c>
      <c r="Q366" s="16" t="str">
        <f t="shared" si="97"/>
        <v/>
      </c>
      <c r="R366" s="20" t="str">
        <f>IF(Datos!E358="","",Datos!E358)</f>
        <v/>
      </c>
      <c r="S366" s="7">
        <f t="shared" si="107"/>
        <v>6334.5257607179901</v>
      </c>
      <c r="T366" s="10" t="str">
        <f t="shared" si="114"/>
        <v/>
      </c>
      <c r="U366" s="16" t="str">
        <f t="shared" si="98"/>
        <v/>
      </c>
      <c r="V366" s="7">
        <f t="shared" si="111"/>
        <v>1.420060517222151E-14</v>
      </c>
      <c r="W366" s="7">
        <f t="shared" si="108"/>
        <v>1.0073188945263954E-18</v>
      </c>
      <c r="X366" s="7">
        <f t="shared" si="100"/>
        <v>1.4201612491116037E-14</v>
      </c>
      <c r="Y366" s="7">
        <f t="shared" si="101"/>
        <v>4135104.2700000005</v>
      </c>
    </row>
    <row r="367" spans="1:25" s="20" customFormat="1" x14ac:dyDescent="0.25">
      <c r="A367" s="5">
        <f t="shared" si="109"/>
        <v>44253</v>
      </c>
      <c r="B367" s="20">
        <f t="shared" si="110"/>
        <v>355</v>
      </c>
      <c r="G367" s="20">
        <f t="shared" si="102"/>
        <v>1.4057133124869E-4</v>
      </c>
      <c r="H367" s="20" t="str">
        <f>IF(Datos!C359="","",Datos!C359)</f>
        <v/>
      </c>
      <c r="I367" s="7">
        <f t="shared" si="103"/>
        <v>902.3685443865636</v>
      </c>
      <c r="J367" s="20" t="str">
        <f t="shared" si="112"/>
        <v/>
      </c>
      <c r="K367" s="16" t="str">
        <f t="shared" si="99"/>
        <v/>
      </c>
      <c r="L367" s="7">
        <f t="shared" si="104"/>
        <v>4125342.2122269063</v>
      </c>
      <c r="M367" s="7">
        <f t="shared" si="105"/>
        <v>199.22545770178402</v>
      </c>
      <c r="N367" s="20" t="str">
        <f>IF(Datos!D359="","",Datos!D359)</f>
        <v/>
      </c>
      <c r="O367" s="7">
        <f t="shared" si="106"/>
        <v>2320.8787159792987</v>
      </c>
      <c r="P367" s="20" t="str">
        <f t="shared" si="113"/>
        <v/>
      </c>
      <c r="Q367" s="16" t="str">
        <f t="shared" si="97"/>
        <v/>
      </c>
      <c r="R367" s="20" t="str">
        <f>IF(Datos!E359="","",Datos!E359)</f>
        <v/>
      </c>
      <c r="S367" s="7">
        <f t="shared" si="107"/>
        <v>6339.5850550264677</v>
      </c>
      <c r="T367" s="10" t="str">
        <f t="shared" si="114"/>
        <v/>
      </c>
      <c r="U367" s="16" t="str">
        <f t="shared" si="98"/>
        <v/>
      </c>
      <c r="V367" s="7">
        <f t="shared" si="111"/>
        <v>1.228224019164521E-14</v>
      </c>
      <c r="W367" s="7">
        <f t="shared" si="108"/>
        <v>8.4719337059130491E-19</v>
      </c>
      <c r="X367" s="7">
        <f t="shared" si="100"/>
        <v>1.2283087385015802E-14</v>
      </c>
      <c r="Y367" s="7">
        <f t="shared" si="101"/>
        <v>4135104.2700000005</v>
      </c>
    </row>
    <row r="368" spans="1:25" s="20" customFormat="1" x14ac:dyDescent="0.25">
      <c r="A368" s="5">
        <f t="shared" si="109"/>
        <v>44254</v>
      </c>
      <c r="B368" s="20">
        <f t="shared" si="110"/>
        <v>356</v>
      </c>
      <c r="G368" s="20">
        <f t="shared" si="102"/>
        <v>1.3669107519400912E-4</v>
      </c>
      <c r="H368" s="20" t="str">
        <f>IF(Datos!C360="","",Datos!C360)</f>
        <v/>
      </c>
      <c r="I368" s="7">
        <f t="shared" si="103"/>
        <v>895.50961133631006</v>
      </c>
      <c r="J368" s="20" t="str">
        <f t="shared" si="112"/>
        <v/>
      </c>
      <c r="K368" s="16" t="str">
        <f t="shared" si="99"/>
        <v/>
      </c>
      <c r="L368" s="7">
        <f t="shared" si="104"/>
        <v>4125347.7115401849</v>
      </c>
      <c r="M368" s="7">
        <f t="shared" si="105"/>
        <v>193.72614442341512</v>
      </c>
      <c r="N368" s="20" t="str">
        <f>IF(Datos!D360="","",Datos!D360)</f>
        <v/>
      </c>
      <c r="O368" s="7">
        <f t="shared" si="106"/>
        <v>2322.7168105838805</v>
      </c>
      <c r="P368" s="20" t="str">
        <f t="shared" si="113"/>
        <v/>
      </c>
      <c r="Q368" s="16" t="str">
        <f t="shared" ref="Q368:Q431" si="115">IF( OR(P368=0,N368=0,P368="",N368=""),"",ABS(P368/N368))</f>
        <v/>
      </c>
      <c r="R368" s="20" t="str">
        <f>IF(Datos!E360="","",Datos!E360)</f>
        <v/>
      </c>
      <c r="S368" s="7">
        <f t="shared" si="107"/>
        <v>6344.6058934721395</v>
      </c>
      <c r="T368" s="10" t="str">
        <f t="shared" si="114"/>
        <v/>
      </c>
      <c r="U368" s="16" t="str">
        <f t="shared" ref="U368:U431" si="116">IF( OR(T368=0,R368=0,T368="",R368=""),"",ABS(T368/R368))</f>
        <v/>
      </c>
      <c r="V368" s="7">
        <f t="shared" si="111"/>
        <v>1.0623017487959669E-14</v>
      </c>
      <c r="W368" s="7">
        <f t="shared" si="108"/>
        <v>7.1252097635201795E-19</v>
      </c>
      <c r="X368" s="7">
        <f t="shared" si="100"/>
        <v>1.0623730008936021E-14</v>
      </c>
      <c r="Y368" s="7">
        <f t="shared" si="101"/>
        <v>4135104.2700000009</v>
      </c>
    </row>
    <row r="369" spans="1:25" s="20" customFormat="1" x14ac:dyDescent="0.25">
      <c r="A369" s="5">
        <f t="shared" si="109"/>
        <v>44255</v>
      </c>
      <c r="B369" s="20">
        <f t="shared" si="110"/>
        <v>357</v>
      </c>
      <c r="G369" s="20">
        <f t="shared" si="102"/>
        <v>1.3291792765794398E-4</v>
      </c>
      <c r="H369" s="20" t="str">
        <f>IF(Datos!C361="","",Datos!C361)</f>
        <v/>
      </c>
      <c r="I369" s="7">
        <f t="shared" si="103"/>
        <v>888.7028132622595</v>
      </c>
      <c r="J369" s="20" t="str">
        <f t="shared" si="112"/>
        <v/>
      </c>
      <c r="K369" s="16" t="str">
        <f t="shared" si="99"/>
        <v/>
      </c>
      <c r="L369" s="7">
        <f t="shared" si="104"/>
        <v>4125353.0590533526</v>
      </c>
      <c r="M369" s="7">
        <f t="shared" si="105"/>
        <v>188.37863125574751</v>
      </c>
      <c r="N369" s="20" t="str">
        <f>IF(Datos!D361="","",Datos!D361)</f>
        <v/>
      </c>
      <c r="O369" s="7">
        <f t="shared" si="106"/>
        <v>2324.5409337707842</v>
      </c>
      <c r="P369" s="20" t="str">
        <f t="shared" si="113"/>
        <v/>
      </c>
      <c r="Q369" s="16" t="str">
        <f t="shared" si="115"/>
        <v/>
      </c>
      <c r="R369" s="20" t="str">
        <f>IF(Datos!E361="","",Datos!E361)</f>
        <v/>
      </c>
      <c r="S369" s="7">
        <f t="shared" si="107"/>
        <v>6349.588568359286</v>
      </c>
      <c r="T369" s="10" t="str">
        <f t="shared" si="114"/>
        <v/>
      </c>
      <c r="U369" s="16" t="str">
        <f t="shared" si="116"/>
        <v/>
      </c>
      <c r="V369" s="7">
        <f t="shared" si="111"/>
        <v>9.1879324803539679E-15</v>
      </c>
      <c r="W369" s="7">
        <f t="shared" si="108"/>
        <v>5.9925588798880572E-19</v>
      </c>
      <c r="X369" s="7">
        <f t="shared" si="100"/>
        <v>9.1885317362419573E-15</v>
      </c>
      <c r="Y369" s="7">
        <f t="shared" si="101"/>
        <v>4135104.2700000005</v>
      </c>
    </row>
    <row r="370" spans="1:25" s="20" customFormat="1" x14ac:dyDescent="0.25">
      <c r="A370" s="5">
        <f t="shared" si="109"/>
        <v>44256</v>
      </c>
      <c r="B370" s="20">
        <f t="shared" si="110"/>
        <v>358</v>
      </c>
      <c r="G370" s="20">
        <f t="shared" si="102"/>
        <v>1.2924893207407259E-4</v>
      </c>
      <c r="H370" s="20" t="str">
        <f>IF(Datos!C362="","",Datos!C362)</f>
        <v/>
      </c>
      <c r="I370" s="7">
        <f t="shared" si="103"/>
        <v>881.9477538847392</v>
      </c>
      <c r="J370" s="20" t="str">
        <f t="shared" si="112"/>
        <v/>
      </c>
      <c r="K370" s="16" t="str">
        <f t="shared" si="99"/>
        <v/>
      </c>
      <c r="L370" s="7">
        <f t="shared" si="104"/>
        <v>4125358.2589566186</v>
      </c>
      <c r="M370" s="7">
        <f t="shared" si="105"/>
        <v>183.1787279894873</v>
      </c>
      <c r="N370" s="20" t="str">
        <f>IF(Datos!D362="","",Datos!D362)</f>
        <v/>
      </c>
      <c r="O370" s="7">
        <f t="shared" si="106"/>
        <v>2326.3511917372166</v>
      </c>
      <c r="P370" s="20" t="str">
        <f t="shared" si="113"/>
        <v/>
      </c>
      <c r="Q370" s="16" t="str">
        <f t="shared" si="115"/>
        <v/>
      </c>
      <c r="R370" s="20" t="str">
        <f>IF(Datos!E362="","",Datos!E362)</f>
        <v/>
      </c>
      <c r="S370" s="7">
        <f t="shared" si="107"/>
        <v>6354.5333697703736</v>
      </c>
      <c r="T370" s="10" t="str">
        <f t="shared" si="114"/>
        <v/>
      </c>
      <c r="U370" s="16" t="str">
        <f t="shared" si="116"/>
        <v/>
      </c>
      <c r="V370" s="7">
        <f t="shared" si="111"/>
        <v>7.94670869678305E-15</v>
      </c>
      <c r="W370" s="7">
        <f t="shared" si="108"/>
        <v>5.0399534794078541E-19</v>
      </c>
      <c r="X370" s="7">
        <f t="shared" si="100"/>
        <v>7.9472126921309913E-15</v>
      </c>
      <c r="Y370" s="7">
        <f t="shared" si="101"/>
        <v>4135104.2700000005</v>
      </c>
    </row>
    <row r="371" spans="1:25" s="20" customFormat="1" x14ac:dyDescent="0.25">
      <c r="A371" s="5">
        <f t="shared" si="109"/>
        <v>44257</v>
      </c>
      <c r="B371" s="20">
        <f t="shared" si="110"/>
        <v>359</v>
      </c>
      <c r="G371" s="20">
        <f t="shared" si="102"/>
        <v>1.2568121348745549E-4</v>
      </c>
      <c r="H371" s="20" t="str">
        <f>IF(Datos!C363="","",Datos!C363)</f>
        <v/>
      </c>
      <c r="I371" s="7">
        <f t="shared" si="103"/>
        <v>875.24403993621138</v>
      </c>
      <c r="J371" s="20" t="str">
        <f t="shared" si="112"/>
        <v/>
      </c>
      <c r="K371" s="16" t="str">
        <f t="shared" si="99"/>
        <v/>
      </c>
      <c r="L371" s="7">
        <f t="shared" si="104"/>
        <v>4125363.3153245286</v>
      </c>
      <c r="M371" s="7">
        <f t="shared" si="105"/>
        <v>178.12236007964316</v>
      </c>
      <c r="N371" s="20" t="str">
        <f>IF(Datos!D363="","",Datos!D363)</f>
        <v/>
      </c>
      <c r="O371" s="7">
        <f t="shared" si="106"/>
        <v>2328.1476898731753</v>
      </c>
      <c r="P371" s="20" t="str">
        <f t="shared" si="113"/>
        <v/>
      </c>
      <c r="Q371" s="16" t="str">
        <f t="shared" si="115"/>
        <v/>
      </c>
      <c r="R371" s="20" t="str">
        <f>IF(Datos!E363="","",Datos!E363)</f>
        <v/>
      </c>
      <c r="S371" s="7">
        <f t="shared" si="107"/>
        <v>6359.4405855829427</v>
      </c>
      <c r="T371" s="10" t="str">
        <f t="shared" si="114"/>
        <v/>
      </c>
      <c r="U371" s="16" t="str">
        <f t="shared" si="116"/>
        <v/>
      </c>
      <c r="V371" s="7">
        <f t="shared" si="111"/>
        <v>6.8731591845023274E-15</v>
      </c>
      <c r="W371" s="7">
        <f t="shared" si="108"/>
        <v>4.2387745688689977E-19</v>
      </c>
      <c r="X371" s="7">
        <f t="shared" si="100"/>
        <v>6.8735830619592144E-15</v>
      </c>
      <c r="Y371" s="7">
        <f t="shared" si="101"/>
        <v>4135104.2700000005</v>
      </c>
    </row>
    <row r="372" spans="1:25" s="20" customFormat="1" x14ac:dyDescent="0.25">
      <c r="A372" s="5">
        <f t="shared" si="109"/>
        <v>44258</v>
      </c>
      <c r="B372" s="20">
        <f t="shared" si="110"/>
        <v>360</v>
      </c>
      <c r="G372" s="20">
        <f t="shared" si="102"/>
        <v>1.2221197630187623E-4</v>
      </c>
      <c r="H372" s="20" t="str">
        <f>IF(Datos!C364="","",Datos!C364)</f>
        <v/>
      </c>
      <c r="I372" s="7">
        <f t="shared" si="103"/>
        <v>868.59128113837789</v>
      </c>
      <c r="J372" s="20" t="str">
        <f t="shared" si="112"/>
        <v/>
      </c>
      <c r="K372" s="16" t="str">
        <f t="shared" si="99"/>
        <v/>
      </c>
      <c r="L372" s="7">
        <f t="shared" si="104"/>
        <v>4125368.2321191556</v>
      </c>
      <c r="M372" s="7">
        <f t="shared" si="105"/>
        <v>173.20556545279052</v>
      </c>
      <c r="N372" s="20" t="str">
        <f>IF(Datos!D364="","",Datos!D364)</f>
        <v/>
      </c>
      <c r="O372" s="7">
        <f t="shared" si="106"/>
        <v>2329.9305327675856</v>
      </c>
      <c r="P372" s="20" t="str">
        <f t="shared" si="113"/>
        <v/>
      </c>
      <c r="Q372" s="16" t="str">
        <f t="shared" si="115"/>
        <v/>
      </c>
      <c r="R372" s="20" t="str">
        <f>IF(Datos!E364="","",Datos!E364)</f>
        <v/>
      </c>
      <c r="S372" s="7">
        <f t="shared" si="107"/>
        <v>6364.3105014863659</v>
      </c>
      <c r="T372" s="10" t="str">
        <f t="shared" si="114"/>
        <v/>
      </c>
      <c r="U372" s="16" t="str">
        <f t="shared" si="116"/>
        <v/>
      </c>
      <c r="V372" s="7">
        <f t="shared" si="111"/>
        <v>5.9446341633825391E-15</v>
      </c>
      <c r="W372" s="7">
        <f t="shared" si="108"/>
        <v>3.5649520968490637E-19</v>
      </c>
      <c r="X372" s="7">
        <f t="shared" si="100"/>
        <v>5.9449906585922243E-15</v>
      </c>
      <c r="Y372" s="7">
        <f t="shared" si="101"/>
        <v>4135104.2700000009</v>
      </c>
    </row>
    <row r="373" spans="1:25" s="20" customFormat="1" x14ac:dyDescent="0.25">
      <c r="A373" s="5">
        <f t="shared" si="109"/>
        <v>44259</v>
      </c>
      <c r="B373" s="20">
        <f t="shared" si="110"/>
        <v>361</v>
      </c>
      <c r="G373" s="20">
        <f t="shared" si="102"/>
        <v>1.1883850208926511E-4</v>
      </c>
      <c r="H373" s="20" t="str">
        <f>IF(Datos!C365="","",Datos!C365)</f>
        <v/>
      </c>
      <c r="I373" s="7">
        <f t="shared" si="103"/>
        <v>861.98909017945869</v>
      </c>
      <c r="J373" s="20" t="str">
        <f t="shared" si="112"/>
        <v/>
      </c>
      <c r="K373" s="16" t="str">
        <f t="shared" si="99"/>
        <v/>
      </c>
      <c r="L373" s="7">
        <f t="shared" si="104"/>
        <v>4125373.0131932059</v>
      </c>
      <c r="M373" s="7">
        <f t="shared" si="105"/>
        <v>168.42449140246651</v>
      </c>
      <c r="N373" s="20" t="str">
        <f>IF(Datos!D365="","",Datos!D365)</f>
        <v/>
      </c>
      <c r="O373" s="7">
        <f t="shared" si="106"/>
        <v>2331.6998242143886</v>
      </c>
      <c r="P373" s="20" t="str">
        <f t="shared" si="113"/>
        <v/>
      </c>
      <c r="Q373" s="16" t="str">
        <f t="shared" si="115"/>
        <v/>
      </c>
      <c r="R373" s="20" t="str">
        <f>IF(Datos!E365="","",Datos!E365)</f>
        <v/>
      </c>
      <c r="S373" s="7">
        <f t="shared" si="107"/>
        <v>6369.1434009984823</v>
      </c>
      <c r="T373" s="10" t="str">
        <f t="shared" si="114"/>
        <v/>
      </c>
      <c r="U373" s="16" t="str">
        <f t="shared" si="116"/>
        <v/>
      </c>
      <c r="V373" s="7">
        <f t="shared" si="111"/>
        <v>5.1415432757963879E-15</v>
      </c>
      <c r="W373" s="7">
        <f t="shared" si="108"/>
        <v>2.9982419376252086E-19</v>
      </c>
      <c r="X373" s="7">
        <f t="shared" si="100"/>
        <v>5.1418430999901505E-15</v>
      </c>
      <c r="Y373" s="7">
        <f t="shared" si="101"/>
        <v>4135104.2700000005</v>
      </c>
    </row>
    <row r="374" spans="1:25" s="20" customFormat="1" x14ac:dyDescent="0.25">
      <c r="A374" s="5">
        <f t="shared" si="109"/>
        <v>44260</v>
      </c>
      <c r="B374" s="20">
        <f t="shared" si="110"/>
        <v>362</v>
      </c>
      <c r="G374" s="20">
        <f t="shared" si="102"/>
        <v>1.1555814745959114E-4</v>
      </c>
      <c r="H374" s="20" t="str">
        <f>IF(Datos!C366="","",Datos!C366)</f>
        <v/>
      </c>
      <c r="I374" s="7">
        <f t="shared" si="103"/>
        <v>855.43708269164324</v>
      </c>
      <c r="J374" s="20" t="str">
        <f t="shared" si="112"/>
        <v/>
      </c>
      <c r="K374" s="16" t="str">
        <f t="shared" si="99"/>
        <v/>
      </c>
      <c r="L374" s="7">
        <f t="shared" si="104"/>
        <v>4125377.6622930383</v>
      </c>
      <c r="M374" s="7">
        <f t="shared" si="105"/>
        <v>163.7753915702626</v>
      </c>
      <c r="N374" s="20" t="str">
        <f>IF(Datos!D366="","",Datos!D366)</f>
        <v/>
      </c>
      <c r="O374" s="7">
        <f t="shared" si="106"/>
        <v>2333.455667218584</v>
      </c>
      <c r="P374" s="20" t="str">
        <f t="shared" si="113"/>
        <v/>
      </c>
      <c r="Q374" s="16" t="str">
        <f t="shared" si="115"/>
        <v/>
      </c>
      <c r="R374" s="20" t="str">
        <f>IF(Datos!E366="","",Datos!E366)</f>
        <v/>
      </c>
      <c r="S374" s="7">
        <f t="shared" si="107"/>
        <v>6373.9395654821028</v>
      </c>
      <c r="T374" s="10" t="str">
        <f t="shared" si="114"/>
        <v/>
      </c>
      <c r="U374" s="16" t="str">
        <f t="shared" si="116"/>
        <v/>
      </c>
      <c r="V374" s="7">
        <f t="shared" si="111"/>
        <v>4.4469423594031991E-15</v>
      </c>
      <c r="W374" s="7">
        <f t="shared" si="108"/>
        <v>2.5216177868256621E-19</v>
      </c>
      <c r="X374" s="7">
        <f t="shared" si="100"/>
        <v>4.447194521181882E-15</v>
      </c>
      <c r="Y374" s="7">
        <f t="shared" si="101"/>
        <v>4135104.2700000009</v>
      </c>
    </row>
    <row r="375" spans="1:25" s="20" customFormat="1" x14ac:dyDescent="0.25">
      <c r="A375" s="5">
        <f t="shared" si="109"/>
        <v>44261</v>
      </c>
      <c r="B375" s="20">
        <f t="shared" si="110"/>
        <v>363</v>
      </c>
      <c r="G375" s="20">
        <f t="shared" si="102"/>
        <v>1.123683419895518E-4</v>
      </c>
      <c r="H375" s="20" t="str">
        <f>IF(Datos!C367="","",Datos!C367)</f>
        <v/>
      </c>
      <c r="I375" s="7">
        <f t="shared" si="103"/>
        <v>848.93487722871362</v>
      </c>
      <c r="J375" s="20" t="str">
        <f t="shared" si="112"/>
        <v/>
      </c>
      <c r="K375" s="16" t="str">
        <f t="shared" si="99"/>
        <v/>
      </c>
      <c r="L375" s="7">
        <f t="shared" si="104"/>
        <v>4125382.1830615983</v>
      </c>
      <c r="M375" s="7">
        <f t="shared" si="105"/>
        <v>159.25462301024967</v>
      </c>
      <c r="N375" s="20" t="str">
        <f>IF(Datos!D367="","",Datos!D367)</f>
        <v/>
      </c>
      <c r="O375" s="7">
        <f t="shared" si="106"/>
        <v>2335.1981640022273</v>
      </c>
      <c r="P375" s="20" t="str">
        <f t="shared" si="113"/>
        <v/>
      </c>
      <c r="Q375" s="16" t="str">
        <f t="shared" si="115"/>
        <v/>
      </c>
      <c r="R375" s="20" t="str">
        <f>IF(Datos!E367="","",Datos!E367)</f>
        <v/>
      </c>
      <c r="S375" s="7">
        <f t="shared" si="107"/>
        <v>6378.6992741613894</v>
      </c>
      <c r="T375" s="10" t="str">
        <f t="shared" si="114"/>
        <v/>
      </c>
      <c r="U375" s="16" t="str">
        <f t="shared" si="116"/>
        <v/>
      </c>
      <c r="V375" s="7">
        <f t="shared" si="111"/>
        <v>3.8461760293868883E-15</v>
      </c>
      <c r="W375" s="7">
        <f t="shared" si="108"/>
        <v>2.1207597064735973E-19</v>
      </c>
      <c r="X375" s="7">
        <f t="shared" si="100"/>
        <v>3.8463881053575355E-15</v>
      </c>
      <c r="Y375" s="7">
        <f t="shared" si="101"/>
        <v>4135104.2700000009</v>
      </c>
    </row>
    <row r="376" spans="1:25" s="20" customFormat="1" x14ac:dyDescent="0.25">
      <c r="A376" s="5">
        <f t="shared" si="109"/>
        <v>44262</v>
      </c>
      <c r="B376" s="20">
        <f t="shared" si="110"/>
        <v>364</v>
      </c>
      <c r="G376" s="20">
        <f t="shared" si="102"/>
        <v>1.0926658620843857E-4</v>
      </c>
      <c r="H376" s="20" t="str">
        <f>IF(Datos!C368="","",Datos!C368)</f>
        <v/>
      </c>
      <c r="I376" s="7">
        <f t="shared" si="103"/>
        <v>842.48209524383697</v>
      </c>
      <c r="J376" s="20" t="str">
        <f t="shared" si="112"/>
        <v/>
      </c>
      <c r="K376" s="16" t="str">
        <f t="shared" si="99"/>
        <v/>
      </c>
      <c r="L376" s="7">
        <f t="shared" si="104"/>
        <v>4125386.5790412743</v>
      </c>
      <c r="M376" s="7">
        <f t="shared" si="105"/>
        <v>154.8586433344351</v>
      </c>
      <c r="N376" s="20" t="str">
        <f>IF(Datos!D368="","",Datos!D368)</f>
        <v/>
      </c>
      <c r="O376" s="7">
        <f t="shared" si="106"/>
        <v>2336.927416010381</v>
      </c>
      <c r="P376" s="20" t="str">
        <f t="shared" si="113"/>
        <v/>
      </c>
      <c r="Q376" s="16" t="str">
        <f t="shared" si="115"/>
        <v/>
      </c>
      <c r="R376" s="20" t="str">
        <f>IF(Datos!E368="","",Datos!E368)</f>
        <v/>
      </c>
      <c r="S376" s="7">
        <f t="shared" si="107"/>
        <v>6383.422804138112</v>
      </c>
      <c r="T376" s="10" t="str">
        <f t="shared" si="114"/>
        <v/>
      </c>
      <c r="U376" s="16" t="str">
        <f t="shared" si="116"/>
        <v/>
      </c>
      <c r="V376" s="7">
        <f t="shared" si="111"/>
        <v>3.3265685332847208E-15</v>
      </c>
      <c r="W376" s="7">
        <f t="shared" si="108"/>
        <v>1.7836239592335759E-19</v>
      </c>
      <c r="X376" s="7">
        <f t="shared" si="100"/>
        <v>3.3267468956806442E-15</v>
      </c>
      <c r="Y376" s="7">
        <f t="shared" si="101"/>
        <v>4135104.2700000009</v>
      </c>
    </row>
    <row r="377" spans="1:25" s="20" customFormat="1" x14ac:dyDescent="0.25">
      <c r="A377" s="5">
        <f t="shared" si="109"/>
        <v>44263</v>
      </c>
      <c r="B377" s="20">
        <f t="shared" si="110"/>
        <v>365</v>
      </c>
      <c r="G377" s="20">
        <f t="shared" si="102"/>
        <v>1.062504496395992E-4</v>
      </c>
      <c r="H377" s="20" t="str">
        <f>IF(Datos!C369="","",Datos!C369)</f>
        <v/>
      </c>
      <c r="I377" s="7">
        <f t="shared" si="103"/>
        <v>836.07836106752757</v>
      </c>
      <c r="J377" s="20" t="str">
        <f t="shared" si="112"/>
        <v/>
      </c>
      <c r="K377" s="16" t="str">
        <f t="shared" si="99"/>
        <v/>
      </c>
      <c r="L377" s="7">
        <f t="shared" si="104"/>
        <v>4125390.8536766716</v>
      </c>
      <c r="M377" s="7">
        <f t="shared" si="105"/>
        <v>150.58400793701509</v>
      </c>
      <c r="N377" s="20" t="str">
        <f>IF(Datos!D369="","",Datos!D369)</f>
        <v/>
      </c>
      <c r="O377" s="7">
        <f t="shared" si="106"/>
        <v>2338.64352391702</v>
      </c>
      <c r="P377" s="20" t="str">
        <f t="shared" si="113"/>
        <v/>
      </c>
      <c r="Q377" s="16" t="str">
        <f t="shared" si="115"/>
        <v/>
      </c>
      <c r="R377" s="20" t="str">
        <f>IF(Datos!E369="","",Datos!E369)</f>
        <v/>
      </c>
      <c r="S377" s="7">
        <f t="shared" si="107"/>
        <v>6388.1104304077826</v>
      </c>
      <c r="T377" s="10" t="str">
        <f t="shared" si="114"/>
        <v/>
      </c>
      <c r="U377" s="16" t="str">
        <f t="shared" si="116"/>
        <v/>
      </c>
      <c r="V377" s="7">
        <f t="shared" si="111"/>
        <v>2.8771563592706897E-15</v>
      </c>
      <c r="W377" s="7">
        <f t="shared" si="108"/>
        <v>1.5000812126665156E-19</v>
      </c>
      <c r="X377" s="7">
        <f t="shared" si="100"/>
        <v>2.8773063673919565E-15</v>
      </c>
      <c r="Y377" s="7">
        <f t="shared" si="101"/>
        <v>4135104.2700000009</v>
      </c>
    </row>
    <row r="378" spans="1:25" s="20" customFormat="1" x14ac:dyDescent="0.25">
      <c r="A378" s="5">
        <f t="shared" si="109"/>
        <v>44264</v>
      </c>
      <c r="B378" s="20">
        <f t="shared" si="110"/>
        <v>366</v>
      </c>
      <c r="G378" s="20">
        <f t="shared" si="102"/>
        <v>1.0331756889596282E-4</v>
      </c>
      <c r="H378" s="20" t="str">
        <f>IF(Datos!C370="","",Datos!C370)</f>
        <v/>
      </c>
      <c r="I378" s="7">
        <f t="shared" si="103"/>
        <v>829.72330188577575</v>
      </c>
      <c r="J378" s="20" t="str">
        <f t="shared" si="112"/>
        <v/>
      </c>
      <c r="K378" s="16" t="str">
        <f t="shared" si="99"/>
        <v/>
      </c>
      <c r="L378" s="7">
        <f t="shared" si="104"/>
        <v>4125395.0103173135</v>
      </c>
      <c r="M378" s="7">
        <f t="shared" si="105"/>
        <v>146.42736729524725</v>
      </c>
      <c r="N378" s="20" t="str">
        <f>IF(Datos!D370="","",Datos!D370)</f>
        <v/>
      </c>
      <c r="O378" s="7">
        <f t="shared" si="106"/>
        <v>2340.3465876308937</v>
      </c>
      <c r="P378" s="20" t="str">
        <f t="shared" si="113"/>
        <v/>
      </c>
      <c r="Q378" s="16" t="str">
        <f t="shared" si="115"/>
        <v/>
      </c>
      <c r="R378" s="20" t="str">
        <f>IF(Datos!E370="","",Datos!E370)</f>
        <v/>
      </c>
      <c r="S378" s="7">
        <f t="shared" si="107"/>
        <v>6392.7624258756605</v>
      </c>
      <c r="T378" s="10" t="str">
        <f t="shared" si="114"/>
        <v/>
      </c>
      <c r="U378" s="16" t="str">
        <f t="shared" si="116"/>
        <v/>
      </c>
      <c r="V378" s="7">
        <f t="shared" si="111"/>
        <v>2.4884569590726474E-15</v>
      </c>
      <c r="W378" s="7">
        <f t="shared" si="108"/>
        <v>1.2616122474067511E-19</v>
      </c>
      <c r="X378" s="7">
        <f t="shared" si="100"/>
        <v>2.4885831202973881E-15</v>
      </c>
      <c r="Y378" s="7">
        <f t="shared" si="101"/>
        <v>4135104.2700000009</v>
      </c>
    </row>
    <row r="379" spans="1:25" s="20" customFormat="1" x14ac:dyDescent="0.25">
      <c r="A379" s="5">
        <f t="shared" si="109"/>
        <v>44265</v>
      </c>
      <c r="B379" s="20">
        <f t="shared" si="110"/>
        <v>367</v>
      </c>
      <c r="G379" s="20">
        <f t="shared" si="102"/>
        <v>1.0046564582813452E-4</v>
      </c>
      <c r="H379" s="20" t="str">
        <f>IF(Datos!C371="","",Datos!C371)</f>
        <v/>
      </c>
      <c r="I379" s="7">
        <f t="shared" si="103"/>
        <v>823.41654771834339</v>
      </c>
      <c r="J379" s="20" t="str">
        <f t="shared" si="112"/>
        <v/>
      </c>
      <c r="K379" s="16" t="str">
        <f t="shared" si="99"/>
        <v/>
      </c>
      <c r="L379" s="7">
        <f t="shared" si="104"/>
        <v>4125399.052220264</v>
      </c>
      <c r="M379" s="7">
        <f t="shared" si="105"/>
        <v>142.38546434482856</v>
      </c>
      <c r="N379" s="20" t="str">
        <f>IF(Datos!D371="","",Datos!D371)</f>
        <v/>
      </c>
      <c r="O379" s="7">
        <f t="shared" si="106"/>
        <v>2342.0367063013409</v>
      </c>
      <c r="P379" s="20" t="str">
        <f t="shared" si="113"/>
        <v/>
      </c>
      <c r="Q379" s="16" t="str">
        <f t="shared" si="115"/>
        <v/>
      </c>
      <c r="R379" s="20" t="str">
        <f>IF(Datos!E371="","",Datos!E371)</f>
        <v/>
      </c>
      <c r="S379" s="7">
        <f t="shared" si="107"/>
        <v>6397.379061372646</v>
      </c>
      <c r="T379" s="10" t="str">
        <f t="shared" si="114"/>
        <v/>
      </c>
      <c r="U379" s="16" t="str">
        <f t="shared" si="116"/>
        <v/>
      </c>
      <c r="V379" s="7">
        <f t="shared" si="111"/>
        <v>2.1522687081570659E-15</v>
      </c>
      <c r="W379" s="7">
        <f t="shared" si="108"/>
        <v>1.0610520300268332E-19</v>
      </c>
      <c r="X379" s="7">
        <f t="shared" si="100"/>
        <v>2.1523748133600684E-15</v>
      </c>
      <c r="Y379" s="7">
        <f t="shared" si="101"/>
        <v>4135104.2700000009</v>
      </c>
    </row>
    <row r="380" spans="1:25" s="20" customFormat="1" x14ac:dyDescent="0.25">
      <c r="A380" s="5">
        <f t="shared" si="109"/>
        <v>44266</v>
      </c>
      <c r="B380" s="20">
        <f t="shared" si="110"/>
        <v>368</v>
      </c>
      <c r="G380" s="20">
        <f t="shared" si="102"/>
        <v>9.7692445723609835E-5</v>
      </c>
      <c r="H380" s="20" t="str">
        <f>IF(Datos!C372="","",Datos!C372)</f>
        <v/>
      </c>
      <c r="I380" s="7">
        <f t="shared" si="103"/>
        <v>817.15773139722444</v>
      </c>
      <c r="J380" s="20" t="str">
        <f t="shared" si="112"/>
        <v/>
      </c>
      <c r="K380" s="16" t="str">
        <f t="shared" si="99"/>
        <v/>
      </c>
      <c r="L380" s="7">
        <f t="shared" si="104"/>
        <v>4125402.9825526811</v>
      </c>
      <c r="M380" s="7">
        <f t="shared" si="105"/>
        <v>138.45513192772188</v>
      </c>
      <c r="N380" s="20" t="str">
        <f>IF(Datos!D372="","",Datos!D372)</f>
        <v/>
      </c>
      <c r="O380" s="7">
        <f t="shared" si="106"/>
        <v>2343.7139783240632</v>
      </c>
      <c r="P380" s="20" t="str">
        <f t="shared" si="113"/>
        <v/>
      </c>
      <c r="Q380" s="16" t="str">
        <f t="shared" si="115"/>
        <v/>
      </c>
      <c r="R380" s="20" t="str">
        <f>IF(Datos!E372="","",Datos!E372)</f>
        <v/>
      </c>
      <c r="S380" s="7">
        <f t="shared" si="107"/>
        <v>6401.9606056710427</v>
      </c>
      <c r="T380" s="10" t="str">
        <f t="shared" si="114"/>
        <v/>
      </c>
      <c r="U380" s="16" t="str">
        <f t="shared" si="116"/>
        <v/>
      </c>
      <c r="V380" s="7">
        <f t="shared" si="111"/>
        <v>1.861497884455906E-15</v>
      </c>
      <c r="W380" s="7">
        <f t="shared" si="108"/>
        <v>8.9237446379278787E-20</v>
      </c>
      <c r="X380" s="7">
        <f t="shared" si="100"/>
        <v>1.8615871219022853E-15</v>
      </c>
      <c r="Y380" s="7">
        <f t="shared" si="101"/>
        <v>4135104.2700000014</v>
      </c>
    </row>
    <row r="381" spans="1:25" s="20" customFormat="1" x14ac:dyDescent="0.25">
      <c r="A381" s="5">
        <f t="shared" si="109"/>
        <v>44267</v>
      </c>
      <c r="B381" s="20">
        <f t="shared" si="110"/>
        <v>369</v>
      </c>
      <c r="G381" s="20">
        <f t="shared" si="102"/>
        <v>9.4995795555696252E-5</v>
      </c>
      <c r="H381" s="20" t="str">
        <f>IF(Datos!C373="","",Datos!C373)</f>
        <v/>
      </c>
      <c r="I381" s="7">
        <f t="shared" si="103"/>
        <v>810.94648854526883</v>
      </c>
      <c r="J381" s="20" t="str">
        <f t="shared" si="112"/>
        <v/>
      </c>
      <c r="K381" s="16" t="str">
        <f t="shared" si="99"/>
        <v/>
      </c>
      <c r="L381" s="7">
        <f t="shared" si="104"/>
        <v>4125406.8043942982</v>
      </c>
      <c r="M381" s="7">
        <f t="shared" si="105"/>
        <v>134.63329031043133</v>
      </c>
      <c r="N381" s="20" t="str">
        <f>IF(Datos!D373="","",Datos!D373)</f>
        <v/>
      </c>
      <c r="O381" s="7">
        <f t="shared" si="106"/>
        <v>2345.3785013468537</v>
      </c>
      <c r="P381" s="20" t="str">
        <f t="shared" si="113"/>
        <v/>
      </c>
      <c r="Q381" s="16" t="str">
        <f t="shared" si="115"/>
        <v/>
      </c>
      <c r="R381" s="20" t="str">
        <f>IF(Datos!E373="","",Datos!E373)</f>
        <v/>
      </c>
      <c r="S381" s="7">
        <f t="shared" si="107"/>
        <v>6406.507325500208</v>
      </c>
      <c r="T381" s="10" t="str">
        <f t="shared" si="114"/>
        <v/>
      </c>
      <c r="U381" s="16" t="str">
        <f t="shared" si="116"/>
        <v/>
      </c>
      <c r="V381" s="7">
        <f t="shared" si="111"/>
        <v>1.6100090166171377E-15</v>
      </c>
      <c r="W381" s="7">
        <f t="shared" si="108"/>
        <v>7.5051135213870476E-20</v>
      </c>
      <c r="X381" s="7">
        <f t="shared" si="100"/>
        <v>1.6100840677523517E-15</v>
      </c>
      <c r="Y381" s="7">
        <f t="shared" si="101"/>
        <v>4135104.2700000009</v>
      </c>
    </row>
    <row r="382" spans="1:25" s="20" customFormat="1" x14ac:dyDescent="0.25">
      <c r="A382" s="5">
        <f t="shared" si="109"/>
        <v>44268</v>
      </c>
      <c r="B382" s="20">
        <f t="shared" si="110"/>
        <v>370</v>
      </c>
      <c r="G382" s="20">
        <f t="shared" si="102"/>
        <v>9.2373582280771076E-5</v>
      </c>
      <c r="H382" s="20" t="str">
        <f>IF(Datos!C374="","",Datos!C374)</f>
        <v/>
      </c>
      <c r="I382" s="7">
        <f t="shared" si="103"/>
        <v>804.78245755496937</v>
      </c>
      <c r="J382" s="20" t="str">
        <f t="shared" si="112"/>
        <v/>
      </c>
      <c r="K382" s="16" t="str">
        <f t="shared" si="99"/>
        <v/>
      </c>
      <c r="L382" s="7">
        <f t="shared" si="104"/>
        <v>4125410.520739838</v>
      </c>
      <c r="M382" s="7">
        <f t="shared" si="105"/>
        <v>130.91694477078187</v>
      </c>
      <c r="N382" s="20" t="str">
        <f>IF(Datos!D374="","",Datos!D374)</f>
        <v/>
      </c>
      <c r="O382" s="7">
        <f t="shared" si="106"/>
        <v>2347.030372275281</v>
      </c>
      <c r="P382" s="20" t="str">
        <f t="shared" si="113"/>
        <v/>
      </c>
      <c r="Q382" s="16" t="str">
        <f t="shared" si="115"/>
        <v/>
      </c>
      <c r="R382" s="20" t="str">
        <f>IF(Datos!E374="","",Datos!E374)</f>
        <v/>
      </c>
      <c r="S382" s="7">
        <f t="shared" si="107"/>
        <v>6411.0194855620803</v>
      </c>
      <c r="T382" s="10" t="str">
        <f t="shared" si="114"/>
        <v/>
      </c>
      <c r="U382" s="16" t="str">
        <f t="shared" si="116"/>
        <v/>
      </c>
      <c r="V382" s="7">
        <f t="shared" si="111"/>
        <v>1.3924954455407526E-15</v>
      </c>
      <c r="W382" s="7">
        <f t="shared" si="108"/>
        <v>6.3120013718080913E-20</v>
      </c>
      <c r="X382" s="7">
        <f t="shared" si="100"/>
        <v>1.3925585655544708E-15</v>
      </c>
      <c r="Y382" s="7">
        <f t="shared" si="101"/>
        <v>4135104.2700000009</v>
      </c>
    </row>
    <row r="383" spans="1:25" s="20" customFormat="1" x14ac:dyDescent="0.25">
      <c r="A383" s="5">
        <f t="shared" si="109"/>
        <v>44269</v>
      </c>
      <c r="B383" s="20">
        <f t="shared" si="110"/>
        <v>371</v>
      </c>
      <c r="G383" s="20">
        <f t="shared" si="102"/>
        <v>8.9823751182540918E-5</v>
      </c>
      <c r="H383" s="20" t="str">
        <f>IF(Datos!C375="","",Datos!C375)</f>
        <v/>
      </c>
      <c r="I383" s="7">
        <f t="shared" si="103"/>
        <v>798.66527956740936</v>
      </c>
      <c r="J383" s="20" t="str">
        <f t="shared" si="112"/>
        <v/>
      </c>
      <c r="K383" s="16" t="str">
        <f t="shared" si="99"/>
        <v/>
      </c>
      <c r="L383" s="7">
        <f t="shared" si="104"/>
        <v>4125414.1345013576</v>
      </c>
      <c r="M383" s="7">
        <f t="shared" si="105"/>
        <v>127.30318325131216</v>
      </c>
      <c r="N383" s="20" t="str">
        <f>IF(Datos!D375="","",Datos!D375)</f>
        <v/>
      </c>
      <c r="O383" s="7">
        <f t="shared" si="106"/>
        <v>2348.6696872783314</v>
      </c>
      <c r="P383" s="20" t="str">
        <f t="shared" si="113"/>
        <v/>
      </c>
      <c r="Q383" s="16" t="str">
        <f t="shared" si="115"/>
        <v/>
      </c>
      <c r="R383" s="20" t="str">
        <f>IF(Datos!E375="","",Datos!E375)</f>
        <v/>
      </c>
      <c r="S383" s="7">
        <f t="shared" si="107"/>
        <v>6415.4973485465898</v>
      </c>
      <c r="T383" s="10" t="str">
        <f t="shared" si="114"/>
        <v/>
      </c>
      <c r="U383" s="16" t="str">
        <f t="shared" si="116"/>
        <v/>
      </c>
      <c r="V383" s="7">
        <f t="shared" si="111"/>
        <v>1.2043673692017512E-15</v>
      </c>
      <c r="W383" s="7">
        <f t="shared" si="108"/>
        <v>5.3085583979630771E-20</v>
      </c>
      <c r="X383" s="7">
        <f t="shared" si="100"/>
        <v>1.2044204547857309E-15</v>
      </c>
      <c r="Y383" s="7">
        <f t="shared" si="101"/>
        <v>4135104.2700000009</v>
      </c>
    </row>
    <row r="384" spans="1:25" s="20" customFormat="1" x14ac:dyDescent="0.25">
      <c r="A384" s="5">
        <f t="shared" si="109"/>
        <v>44270</v>
      </c>
      <c r="B384" s="20">
        <f t="shared" si="110"/>
        <v>372</v>
      </c>
      <c r="G384" s="20">
        <f t="shared" si="102"/>
        <v>8.7344304262004977E-5</v>
      </c>
      <c r="H384" s="20" t="str">
        <f>IF(Datos!C376="","",Datos!C376)</f>
        <v/>
      </c>
      <c r="I384" s="7">
        <f t="shared" si="103"/>
        <v>792.59459845137064</v>
      </c>
      <c r="J384" s="20" t="str">
        <f t="shared" si="112"/>
        <v/>
      </c>
      <c r="K384" s="16" t="str">
        <f t="shared" si="99"/>
        <v/>
      </c>
      <c r="L384" s="7">
        <f t="shared" si="104"/>
        <v>4125417.6485105315</v>
      </c>
      <c r="M384" s="7">
        <f t="shared" si="105"/>
        <v>123.78917407744191</v>
      </c>
      <c r="N384" s="20" t="str">
        <f>IF(Datos!D376="","",Datos!D376)</f>
        <v/>
      </c>
      <c r="O384" s="7">
        <f t="shared" si="106"/>
        <v>2350.2965417940077</v>
      </c>
      <c r="P384" s="20" t="str">
        <f t="shared" si="113"/>
        <v/>
      </c>
      <c r="Q384" s="16" t="str">
        <f t="shared" si="115"/>
        <v/>
      </c>
      <c r="R384" s="20" t="str">
        <f>IF(Datos!E376="","",Datos!E376)</f>
        <v/>
      </c>
      <c r="S384" s="7">
        <f t="shared" si="107"/>
        <v>6419.9411751469524</v>
      </c>
      <c r="T384" s="10" t="str">
        <f t="shared" si="114"/>
        <v/>
      </c>
      <c r="U384" s="16" t="str">
        <f t="shared" si="116"/>
        <v/>
      </c>
      <c r="V384" s="7">
        <f t="shared" si="111"/>
        <v>1.0416550094445364E-15</v>
      </c>
      <c r="W384" s="7">
        <f t="shared" si="108"/>
        <v>4.4646335465842691E-20</v>
      </c>
      <c r="X384" s="7">
        <f t="shared" si="100"/>
        <v>1.0416996557800022E-15</v>
      </c>
      <c r="Y384" s="7">
        <f t="shared" si="101"/>
        <v>4135104.2700000014</v>
      </c>
    </row>
    <row r="385" spans="1:25" s="20" customFormat="1" x14ac:dyDescent="0.25">
      <c r="A385" s="5">
        <f t="shared" si="109"/>
        <v>44271</v>
      </c>
      <c r="B385" s="20">
        <f t="shared" si="110"/>
        <v>373</v>
      </c>
      <c r="G385" s="20">
        <f t="shared" si="102"/>
        <v>8.4933298671861286E-5</v>
      </c>
      <c r="H385" s="20" t="str">
        <f>IF(Datos!C377="","",Datos!C377)</f>
        <v/>
      </c>
      <c r="I385" s="7">
        <f t="shared" si="103"/>
        <v>786.57006078260008</v>
      </c>
      <c r="J385" s="20" t="str">
        <f t="shared" si="112"/>
        <v/>
      </c>
      <c r="K385" s="16" t="str">
        <f t="shared" si="99"/>
        <v/>
      </c>
      <c r="L385" s="7">
        <f t="shared" si="104"/>
        <v>4125421.0655208705</v>
      </c>
      <c r="M385" s="7">
        <f t="shared" si="105"/>
        <v>120.37216373862567</v>
      </c>
      <c r="N385" s="20" t="str">
        <f>IF(Datos!D377="","",Datos!D377)</f>
        <v/>
      </c>
      <c r="O385" s="7">
        <f t="shared" si="106"/>
        <v>2351.911030534885</v>
      </c>
      <c r="P385" s="20" t="str">
        <f t="shared" si="113"/>
        <v/>
      </c>
      <c r="Q385" s="16" t="str">
        <f t="shared" si="115"/>
        <v/>
      </c>
      <c r="R385" s="20" t="str">
        <f>IF(Datos!E377="","",Datos!E377)</f>
        <v/>
      </c>
      <c r="S385" s="7">
        <f t="shared" si="107"/>
        <v>6424.351224074846</v>
      </c>
      <c r="T385" s="10" t="str">
        <f t="shared" si="114"/>
        <v/>
      </c>
      <c r="U385" s="16" t="str">
        <f t="shared" si="116"/>
        <v/>
      </c>
      <c r="V385" s="7">
        <f t="shared" si="111"/>
        <v>9.0092485833062751E-16</v>
      </c>
      <c r="W385" s="7">
        <f t="shared" si="108"/>
        <v>3.7548686497053466E-20</v>
      </c>
      <c r="X385" s="7">
        <f t="shared" si="100"/>
        <v>9.0096240701712454E-16</v>
      </c>
      <c r="Y385" s="7">
        <f t="shared" si="101"/>
        <v>4135104.2700000019</v>
      </c>
    </row>
    <row r="386" spans="1:25" s="20" customFormat="1" x14ac:dyDescent="0.25">
      <c r="A386" s="5">
        <f t="shared" si="109"/>
        <v>44272</v>
      </c>
      <c r="B386" s="20">
        <f t="shared" si="110"/>
        <v>374</v>
      </c>
      <c r="G386" s="20">
        <f t="shared" si="102"/>
        <v>8.2588845194128582E-5</v>
      </c>
      <c r="H386" s="20" t="str">
        <f>IF(Datos!C378="","",Datos!C378)</f>
        <v/>
      </c>
      <c r="I386" s="7">
        <f t="shared" si="103"/>
        <v>780.59131582323391</v>
      </c>
      <c r="J386" s="20" t="str">
        <f t="shared" si="112"/>
        <v/>
      </c>
      <c r="K386" s="16" t="str">
        <f t="shared" si="99"/>
        <v/>
      </c>
      <c r="L386" s="7">
        <f t="shared" si="104"/>
        <v>4125424.3882098785</v>
      </c>
      <c r="M386" s="7">
        <f t="shared" si="105"/>
        <v>117.04947473075451</v>
      </c>
      <c r="N386" s="20" t="str">
        <f>IF(Datos!D378="","",Datos!D378)</f>
        <v/>
      </c>
      <c r="O386" s="7">
        <f t="shared" si="106"/>
        <v>2353.5132474936254</v>
      </c>
      <c r="P386" s="20" t="str">
        <f t="shared" si="113"/>
        <v/>
      </c>
      <c r="Q386" s="16" t="str">
        <f t="shared" si="115"/>
        <v/>
      </c>
      <c r="R386" s="20" t="str">
        <f>IF(Datos!E378="","",Datos!E378)</f>
        <v/>
      </c>
      <c r="S386" s="7">
        <f t="shared" si="107"/>
        <v>6428.7277520754715</v>
      </c>
      <c r="T386" s="10" t="str">
        <f t="shared" si="114"/>
        <v/>
      </c>
      <c r="U386" s="16" t="str">
        <f t="shared" si="116"/>
        <v/>
      </c>
      <c r="V386" s="7">
        <f t="shared" si="111"/>
        <v>7.7920723745569136E-16</v>
      </c>
      <c r="W386" s="7">
        <f t="shared" si="108"/>
        <v>3.1579365583556027E-20</v>
      </c>
      <c r="X386" s="7">
        <f t="shared" si="100"/>
        <v>7.7923881682127496E-16</v>
      </c>
      <c r="Y386" s="7">
        <f t="shared" si="101"/>
        <v>4135104.2700000014</v>
      </c>
    </row>
    <row r="387" spans="1:25" s="20" customFormat="1" x14ac:dyDescent="0.25">
      <c r="A387" s="5">
        <f t="shared" si="109"/>
        <v>44273</v>
      </c>
      <c r="B387" s="20">
        <f t="shared" si="110"/>
        <v>375</v>
      </c>
      <c r="G387" s="20">
        <f t="shared" si="102"/>
        <v>8.0309106759791132E-5</v>
      </c>
      <c r="H387" s="20" t="str">
        <f>IF(Datos!C379="","",Datos!C379)</f>
        <v/>
      </c>
      <c r="I387" s="7">
        <f t="shared" si="103"/>
        <v>774.6580155013786</v>
      </c>
      <c r="J387" s="20" t="str">
        <f t="shared" si="112"/>
        <v/>
      </c>
      <c r="K387" s="16" t="str">
        <f t="shared" si="99"/>
        <v/>
      </c>
      <c r="L387" s="7">
        <f t="shared" si="104"/>
        <v>4125427.619181151</v>
      </c>
      <c r="M387" s="7">
        <f t="shared" si="105"/>
        <v>113.8185034581149</v>
      </c>
      <c r="N387" s="20" t="str">
        <f>IF(Datos!D379="","",Datos!D379)</f>
        <v/>
      </c>
      <c r="O387" s="7">
        <f t="shared" si="106"/>
        <v>2355.103285948449</v>
      </c>
      <c r="P387" s="20" t="str">
        <f t="shared" si="113"/>
        <v/>
      </c>
      <c r="Q387" s="16" t="str">
        <f t="shared" si="115"/>
        <v/>
      </c>
      <c r="R387" s="20" t="str">
        <f>IF(Datos!E379="","",Datos!E379)</f>
        <v/>
      </c>
      <c r="S387" s="7">
        <f t="shared" si="107"/>
        <v>6433.0710139425028</v>
      </c>
      <c r="T387" s="10" t="str">
        <f t="shared" si="114"/>
        <v/>
      </c>
      <c r="U387" s="16" t="str">
        <f t="shared" si="116"/>
        <v/>
      </c>
      <c r="V387" s="7">
        <f t="shared" si="111"/>
        <v>6.7393364223716074E-16</v>
      </c>
      <c r="W387" s="7">
        <f t="shared" si="108"/>
        <v>2.655900376718286E-20</v>
      </c>
      <c r="X387" s="7">
        <f t="shared" si="100"/>
        <v>6.7396020124092788E-16</v>
      </c>
      <c r="Y387" s="7">
        <f t="shared" si="101"/>
        <v>4135104.2700000014</v>
      </c>
    </row>
    <row r="388" spans="1:25" s="20" customFormat="1" x14ac:dyDescent="0.25">
      <c r="A388" s="5">
        <f t="shared" si="109"/>
        <v>44274</v>
      </c>
      <c r="B388" s="20">
        <f t="shared" si="110"/>
        <v>376</v>
      </c>
      <c r="G388" s="20">
        <f t="shared" si="102"/>
        <v>7.8092297009306578E-5</v>
      </c>
      <c r="H388" s="20" t="str">
        <f>IF(Datos!C380="","",Datos!C380)</f>
        <v/>
      </c>
      <c r="I388" s="7">
        <f t="shared" si="103"/>
        <v>768.76981439084648</v>
      </c>
      <c r="J388" s="20" t="str">
        <f t="shared" si="112"/>
        <v/>
      </c>
      <c r="K388" s="16" t="str">
        <f t="shared" si="99"/>
        <v/>
      </c>
      <c r="L388" s="7">
        <f t="shared" si="104"/>
        <v>4125430.760966416</v>
      </c>
      <c r="M388" s="7">
        <f t="shared" si="105"/>
        <v>110.67671819326077</v>
      </c>
      <c r="N388" s="20" t="str">
        <f>IF(Datos!D380="","",Datos!D380)</f>
        <v/>
      </c>
      <c r="O388" s="7">
        <f t="shared" si="106"/>
        <v>2356.6812384685659</v>
      </c>
      <c r="P388" s="20" t="str">
        <f t="shared" si="113"/>
        <v/>
      </c>
      <c r="Q388" s="16" t="str">
        <f t="shared" si="115"/>
        <v/>
      </c>
      <c r="R388" s="20" t="str">
        <f>IF(Datos!E380="","",Datos!E380)</f>
        <v/>
      </c>
      <c r="S388" s="7">
        <f t="shared" si="107"/>
        <v>6437.3812625329183</v>
      </c>
      <c r="T388" s="10" t="str">
        <f t="shared" si="114"/>
        <v/>
      </c>
      <c r="U388" s="16" t="str">
        <f t="shared" si="116"/>
        <v/>
      </c>
      <c r="V388" s="7">
        <f t="shared" si="111"/>
        <v>5.8288254953974527E-16</v>
      </c>
      <c r="W388" s="7">
        <f t="shared" si="108"/>
        <v>2.2336745482921143E-20</v>
      </c>
      <c r="X388" s="7">
        <f t="shared" si="100"/>
        <v>5.8290488628522823E-16</v>
      </c>
      <c r="Y388" s="7">
        <f t="shared" si="101"/>
        <v>4135104.2700000014</v>
      </c>
    </row>
    <row r="389" spans="1:25" s="20" customFormat="1" x14ac:dyDescent="0.25">
      <c r="A389" s="5">
        <f t="shared" si="109"/>
        <v>44275</v>
      </c>
      <c r="B389" s="20">
        <f t="shared" si="110"/>
        <v>377</v>
      </c>
      <c r="G389" s="20">
        <f t="shared" si="102"/>
        <v>7.5936678892848554E-5</v>
      </c>
      <c r="H389" s="20" t="str">
        <f>IF(Datos!C381="","",Datos!C381)</f>
        <v/>
      </c>
      <c r="I389" s="7">
        <f t="shared" si="103"/>
        <v>762.92636969104569</v>
      </c>
      <c r="J389" s="20" t="str">
        <f t="shared" si="112"/>
        <v/>
      </c>
      <c r="K389" s="16" t="str">
        <f t="shared" si="99"/>
        <v/>
      </c>
      <c r="L389" s="7">
        <f t="shared" si="104"/>
        <v>4125433.816027516</v>
      </c>
      <c r="M389" s="7">
        <f t="shared" si="105"/>
        <v>107.62165709320016</v>
      </c>
      <c r="N389" s="20" t="str">
        <f>IF(Datos!D381="","",Datos!D381)</f>
        <v/>
      </c>
      <c r="O389" s="7">
        <f t="shared" si="106"/>
        <v>2358.247196919564</v>
      </c>
      <c r="P389" s="20" t="str">
        <f t="shared" si="113"/>
        <v/>
      </c>
      <c r="Q389" s="16" t="str">
        <f t="shared" si="115"/>
        <v/>
      </c>
      <c r="R389" s="20" t="str">
        <f>IF(Datos!E381="","",Datos!E381)</f>
        <v/>
      </c>
      <c r="S389" s="7">
        <f t="shared" si="107"/>
        <v>6441.6587487817205</v>
      </c>
      <c r="T389" s="10" t="str">
        <f t="shared" si="114"/>
        <v/>
      </c>
      <c r="U389" s="16" t="str">
        <f t="shared" si="116"/>
        <v/>
      </c>
      <c r="V389" s="7">
        <f t="shared" si="111"/>
        <v>5.0413254550347194E-16</v>
      </c>
      <c r="W389" s="7">
        <f t="shared" si="108"/>
        <v>1.8785716049291262E-20</v>
      </c>
      <c r="X389" s="7">
        <f t="shared" si="100"/>
        <v>5.0415133121952125E-16</v>
      </c>
      <c r="Y389" s="7">
        <f t="shared" si="101"/>
        <v>4135104.2700000014</v>
      </c>
    </row>
    <row r="390" spans="1:25" s="20" customFormat="1" x14ac:dyDescent="0.25">
      <c r="A390" s="5">
        <f t="shared" si="109"/>
        <v>44276</v>
      </c>
      <c r="B390" s="20">
        <f t="shared" si="110"/>
        <v>378</v>
      </c>
      <c r="G390" s="20">
        <f t="shared" si="102"/>
        <v>7.3840563309187678E-5</v>
      </c>
      <c r="H390" s="20" t="str">
        <f>IF(Datos!C382="","",Datos!C382)</f>
        <v/>
      </c>
      <c r="I390" s="7">
        <f t="shared" si="103"/>
        <v>757.12734120702294</v>
      </c>
      <c r="J390" s="20" t="str">
        <f t="shared" si="112"/>
        <v/>
      </c>
      <c r="K390" s="16" t="str">
        <f t="shared" si="99"/>
        <v/>
      </c>
      <c r="L390" s="7">
        <f t="shared" si="104"/>
        <v>4125436.786758339</v>
      </c>
      <c r="M390" s="7">
        <f t="shared" si="105"/>
        <v>104.65092627034207</v>
      </c>
      <c r="N390" s="20" t="str">
        <f>IF(Datos!D382="","",Datos!D382)</f>
        <v/>
      </c>
      <c r="O390" s="7">
        <f t="shared" si="106"/>
        <v>2359.8012524687583</v>
      </c>
      <c r="P390" s="20" t="str">
        <f t="shared" si="113"/>
        <v/>
      </c>
      <c r="Q390" s="16" t="str">
        <f t="shared" si="115"/>
        <v/>
      </c>
      <c r="R390" s="20" t="str">
        <f>IF(Datos!E382="","",Datos!E382)</f>
        <v/>
      </c>
      <c r="S390" s="7">
        <f t="shared" si="107"/>
        <v>6445.9037217165496</v>
      </c>
      <c r="T390" s="10" t="str">
        <f t="shared" si="114"/>
        <v/>
      </c>
      <c r="U390" s="16" t="str">
        <f t="shared" si="116"/>
        <v/>
      </c>
      <c r="V390" s="7">
        <f t="shared" si="111"/>
        <v>4.3602178483067535E-16</v>
      </c>
      <c r="W390" s="7">
        <f t="shared" si="108"/>
        <v>1.5799209627329847E-20</v>
      </c>
      <c r="X390" s="7">
        <f t="shared" si="100"/>
        <v>4.3603758404030266E-16</v>
      </c>
      <c r="Y390" s="7">
        <f t="shared" si="101"/>
        <v>4135104.2700000019</v>
      </c>
    </row>
    <row r="391" spans="1:25" s="20" customFormat="1" x14ac:dyDescent="0.25">
      <c r="A391" s="5">
        <f t="shared" si="109"/>
        <v>44277</v>
      </c>
      <c r="B391" s="20">
        <f t="shared" si="110"/>
        <v>379</v>
      </c>
      <c r="G391" s="20">
        <f t="shared" si="102"/>
        <v>7.1802307782144051E-5</v>
      </c>
      <c r="H391" s="20" t="str">
        <f>IF(Datos!C383="","",Datos!C383)</f>
        <v/>
      </c>
      <c r="I391" s="7">
        <f t="shared" si="103"/>
        <v>751.37239132965794</v>
      </c>
      <c r="J391" s="20" t="str">
        <f t="shared" si="112"/>
        <v/>
      </c>
      <c r="K391" s="16" t="str">
        <f t="shared" si="99"/>
        <v/>
      </c>
      <c r="L391" s="7">
        <f t="shared" si="104"/>
        <v>4125439.6754866927</v>
      </c>
      <c r="M391" s="7">
        <f t="shared" si="105"/>
        <v>101.7621979166918</v>
      </c>
      <c r="N391" s="20" t="str">
        <f>IF(Datos!D383="","",Datos!D383)</f>
        <v/>
      </c>
      <c r="O391" s="7">
        <f t="shared" si="106"/>
        <v>2361.3434955904972</v>
      </c>
      <c r="P391" s="20" t="str">
        <f t="shared" si="113"/>
        <v/>
      </c>
      <c r="Q391" s="16" t="str">
        <f t="shared" si="115"/>
        <v/>
      </c>
      <c r="R391" s="20" t="str">
        <f>IF(Datos!E383="","",Datos!E383)</f>
        <v/>
      </c>
      <c r="S391" s="7">
        <f t="shared" si="107"/>
        <v>6450.1164284721754</v>
      </c>
      <c r="T391" s="10" t="str">
        <f t="shared" si="114"/>
        <v/>
      </c>
      <c r="U391" s="16" t="str">
        <f t="shared" si="116"/>
        <v/>
      </c>
      <c r="V391" s="7">
        <f t="shared" si="111"/>
        <v>3.7711292632966015E-16</v>
      </c>
      <c r="W391" s="7">
        <f t="shared" si="108"/>
        <v>1.3287483129610086E-20</v>
      </c>
      <c r="X391" s="7">
        <f t="shared" si="100"/>
        <v>3.7712621381278975E-16</v>
      </c>
      <c r="Y391" s="7">
        <f t="shared" si="101"/>
        <v>4135104.2700000014</v>
      </c>
    </row>
    <row r="392" spans="1:25" s="20" customFormat="1" x14ac:dyDescent="0.25">
      <c r="A392" s="5">
        <f t="shared" si="109"/>
        <v>44278</v>
      </c>
      <c r="B392" s="20">
        <f t="shared" si="110"/>
        <v>380</v>
      </c>
      <c r="G392" s="20">
        <f t="shared" si="102"/>
        <v>6.9820315173574257E-5</v>
      </c>
      <c r="H392" s="20" t="str">
        <f>IF(Datos!C384="","",Datos!C384)</f>
        <v/>
      </c>
      <c r="I392" s="7">
        <f t="shared" si="103"/>
        <v>745.66118501600874</v>
      </c>
      <c r="J392" s="20" t="str">
        <f t="shared" si="112"/>
        <v/>
      </c>
      <c r="K392" s="16" t="str">
        <f t="shared" si="99"/>
        <v/>
      </c>
      <c r="L392" s="7">
        <f t="shared" si="104"/>
        <v>4125442.4844761295</v>
      </c>
      <c r="M392" s="7">
        <f t="shared" si="105"/>
        <v>98.953208479824994</v>
      </c>
      <c r="N392" s="20" t="str">
        <f>IF(Datos!D384="","",Datos!D384)</f>
        <v/>
      </c>
      <c r="O392" s="7">
        <f t="shared" si="106"/>
        <v>2362.8740160714315</v>
      </c>
      <c r="P392" s="20" t="str">
        <f t="shared" si="113"/>
        <v/>
      </c>
      <c r="Q392" s="16" t="str">
        <f t="shared" si="115"/>
        <v/>
      </c>
      <c r="R392" s="20" t="str">
        <f>IF(Datos!E384="","",Datos!E384)</f>
        <v/>
      </c>
      <c r="S392" s="7">
        <f t="shared" si="107"/>
        <v>6454.2971143048899</v>
      </c>
      <c r="T392" s="10" t="str">
        <f t="shared" si="114"/>
        <v/>
      </c>
      <c r="U392" s="16" t="str">
        <f t="shared" si="116"/>
        <v/>
      </c>
      <c r="V392" s="7">
        <f t="shared" si="111"/>
        <v>3.2616280501916064E-16</v>
      </c>
      <c r="W392" s="7">
        <f t="shared" si="108"/>
        <v>1.1175059762727706E-20</v>
      </c>
      <c r="X392" s="7">
        <f t="shared" si="100"/>
        <v>3.2617398007892337E-16</v>
      </c>
      <c r="Y392" s="7">
        <f t="shared" si="101"/>
        <v>4135104.2700000014</v>
      </c>
    </row>
    <row r="393" spans="1:25" s="20" customFormat="1" x14ac:dyDescent="0.25">
      <c r="A393" s="5">
        <f t="shared" si="109"/>
        <v>44279</v>
      </c>
      <c r="B393" s="20">
        <f t="shared" si="110"/>
        <v>381</v>
      </c>
      <c r="G393" s="20">
        <f t="shared" si="102"/>
        <v>6.7893032431884254E-5</v>
      </c>
      <c r="H393" s="20" t="str">
        <f>IF(Datos!C385="","",Datos!C385)</f>
        <v/>
      </c>
      <c r="I393" s="7">
        <f t="shared" si="103"/>
        <v>739.9933897698055</v>
      </c>
      <c r="J393" s="20" t="str">
        <f t="shared" si="112"/>
        <v/>
      </c>
      <c r="K393" s="16" t="str">
        <f t="shared" si="99"/>
        <v/>
      </c>
      <c r="L393" s="7">
        <f t="shared" si="104"/>
        <v>4125445.2159277201</v>
      </c>
      <c r="M393" s="7">
        <f t="shared" si="105"/>
        <v>96.221756889211164</v>
      </c>
      <c r="N393" s="20" t="str">
        <f>IF(Datos!D385="","",Datos!D385)</f>
        <v/>
      </c>
      <c r="O393" s="7">
        <f t="shared" si="106"/>
        <v>2364.3929030157406</v>
      </c>
      <c r="P393" s="20" t="str">
        <f t="shared" si="113"/>
        <v/>
      </c>
      <c r="Q393" s="16" t="str">
        <f t="shared" si="115"/>
        <v/>
      </c>
      <c r="R393" s="20" t="str">
        <f>IF(Datos!E385="","",Datos!E385)</f>
        <v/>
      </c>
      <c r="S393" s="7">
        <f t="shared" si="107"/>
        <v>6458.446022606784</v>
      </c>
      <c r="T393" s="10" t="str">
        <f t="shared" si="114"/>
        <v/>
      </c>
      <c r="U393" s="16" t="str">
        <f t="shared" si="116"/>
        <v/>
      </c>
      <c r="V393" s="7">
        <f t="shared" si="111"/>
        <v>2.82096201004628E-16</v>
      </c>
      <c r="W393" s="7">
        <f t="shared" si="108"/>
        <v>9.3984611957212838E-21</v>
      </c>
      <c r="X393" s="7">
        <f t="shared" si="100"/>
        <v>2.8210559946582374E-16</v>
      </c>
      <c r="Y393" s="7">
        <f t="shared" si="101"/>
        <v>4135104.2700000019</v>
      </c>
    </row>
    <row r="394" spans="1:25" s="20" customFormat="1" x14ac:dyDescent="0.25">
      <c r="A394" s="5">
        <f t="shared" si="109"/>
        <v>44280</v>
      </c>
      <c r="B394" s="20">
        <f t="shared" si="110"/>
        <v>382</v>
      </c>
      <c r="G394" s="20">
        <f t="shared" si="102"/>
        <v>6.6018949375088002E-5</v>
      </c>
      <c r="H394" s="20" t="str">
        <f>IF(Datos!C386="","",Datos!C386)</f>
        <v/>
      </c>
      <c r="I394" s="7">
        <f t="shared" si="103"/>
        <v>734.36867562209363</v>
      </c>
      <c r="J394" s="20" t="str">
        <f t="shared" si="112"/>
        <v/>
      </c>
      <c r="K394" s="16" t="str">
        <f t="shared" si="99"/>
        <v/>
      </c>
      <c r="L394" s="7">
        <f t="shared" si="104"/>
        <v>4125447.8719817777</v>
      </c>
      <c r="M394" s="7">
        <f t="shared" si="105"/>
        <v>93.565702831496807</v>
      </c>
      <c r="N394" s="20" t="str">
        <f>IF(Datos!D386="","",Datos!D386)</f>
        <v/>
      </c>
      <c r="O394" s="7">
        <f t="shared" si="106"/>
        <v>2365.9002448503193</v>
      </c>
      <c r="P394" s="20" t="str">
        <f t="shared" si="113"/>
        <v/>
      </c>
      <c r="Q394" s="16" t="str">
        <f t="shared" si="115"/>
        <v/>
      </c>
      <c r="R394" s="20" t="str">
        <f>IF(Datos!E386="","",Datos!E386)</f>
        <v/>
      </c>
      <c r="S394" s="7">
        <f t="shared" si="107"/>
        <v>6462.5633949199173</v>
      </c>
      <c r="T394" s="10" t="str">
        <f t="shared" si="114"/>
        <v/>
      </c>
      <c r="U394" s="16" t="str">
        <f t="shared" si="116"/>
        <v/>
      </c>
      <c r="V394" s="7">
        <f t="shared" si="111"/>
        <v>2.4398315175136429E-16</v>
      </c>
      <c r="W394" s="7">
        <f t="shared" si="108"/>
        <v>7.9043002227504555E-21</v>
      </c>
      <c r="X394" s="7">
        <f t="shared" si="100"/>
        <v>2.4399105605158704E-16</v>
      </c>
      <c r="Y394" s="7">
        <f t="shared" si="101"/>
        <v>4135104.2700000014</v>
      </c>
    </row>
    <row r="395" spans="1:25" s="20" customFormat="1" x14ac:dyDescent="0.25">
      <c r="A395" s="5">
        <f t="shared" si="109"/>
        <v>44281</v>
      </c>
      <c r="B395" s="20">
        <f t="shared" si="110"/>
        <v>383</v>
      </c>
      <c r="G395" s="20">
        <f t="shared" si="102"/>
        <v>6.4196597507457513E-5</v>
      </c>
      <c r="H395" s="20" t="str">
        <f>IF(Datos!C387="","",Datos!C387)</f>
        <v/>
      </c>
      <c r="I395" s="7">
        <f t="shared" si="103"/>
        <v>728.78671511202344</v>
      </c>
      <c r="J395" s="20" t="str">
        <f t="shared" si="112"/>
        <v/>
      </c>
      <c r="K395" s="16" t="str">
        <f t="shared" si="99"/>
        <v/>
      </c>
      <c r="L395" s="7">
        <f t="shared" si="104"/>
        <v>4125450.454719536</v>
      </c>
      <c r="M395" s="7">
        <f t="shared" si="105"/>
        <v>90.982965073396727</v>
      </c>
      <c r="N395" s="20" t="str">
        <f>IF(Datos!D387="","",Datos!D387)</f>
        <v/>
      </c>
      <c r="O395" s="7">
        <f t="shared" si="106"/>
        <v>2367.3961293299276</v>
      </c>
      <c r="P395" s="20" t="str">
        <f t="shared" si="113"/>
        <v/>
      </c>
      <c r="Q395" s="16" t="str">
        <f t="shared" si="115"/>
        <v/>
      </c>
      <c r="R395" s="20" t="str">
        <f>IF(Datos!E387="","",Datos!E387)</f>
        <v/>
      </c>
      <c r="S395" s="7">
        <f t="shared" si="107"/>
        <v>6466.6494709503786</v>
      </c>
      <c r="T395" s="10" t="str">
        <f t="shared" si="114"/>
        <v/>
      </c>
      <c r="U395" s="16" t="str">
        <f t="shared" si="116"/>
        <v/>
      </c>
      <c r="V395" s="7">
        <f t="shared" si="111"/>
        <v>2.1101932912271661E-16</v>
      </c>
      <c r="W395" s="7">
        <f t="shared" si="108"/>
        <v>6.6476766177306649E-21</v>
      </c>
      <c r="X395" s="7">
        <f t="shared" si="100"/>
        <v>2.1102597679933434E-16</v>
      </c>
      <c r="Y395" s="7">
        <f t="shared" si="101"/>
        <v>4135104.2700000019</v>
      </c>
    </row>
    <row r="396" spans="1:25" s="20" customFormat="1" x14ac:dyDescent="0.25">
      <c r="A396" s="5">
        <f t="shared" si="109"/>
        <v>44282</v>
      </c>
      <c r="B396" s="20">
        <f t="shared" si="110"/>
        <v>384</v>
      </c>
      <c r="G396" s="20">
        <f t="shared" si="102"/>
        <v>6.2424548868837652E-5</v>
      </c>
      <c r="H396" s="20" t="str">
        <f>IF(Datos!C388="","",Datos!C388)</f>
        <v/>
      </c>
      <c r="I396" s="7">
        <f t="shared" si="103"/>
        <v>723.247183267786</v>
      </c>
      <c r="J396" s="20" t="str">
        <f t="shared" si="112"/>
        <v/>
      </c>
      <c r="K396" s="16" t="str">
        <f t="shared" si="99"/>
        <v/>
      </c>
      <c r="L396" s="7">
        <f t="shared" si="104"/>
        <v>4125452.9661647785</v>
      </c>
      <c r="M396" s="7">
        <f t="shared" si="105"/>
        <v>88.471519830879288</v>
      </c>
      <c r="N396" s="20" t="str">
        <f>IF(Datos!D388="","",Datos!D388)</f>
        <v/>
      </c>
      <c r="O396" s="7">
        <f t="shared" si="106"/>
        <v>2368.8806435422985</v>
      </c>
      <c r="P396" s="20" t="str">
        <f t="shared" si="113"/>
        <v/>
      </c>
      <c r="Q396" s="16" t="str">
        <f t="shared" si="115"/>
        <v/>
      </c>
      <c r="R396" s="20" t="str">
        <f>IF(Datos!E388="","",Datos!E388)</f>
        <v/>
      </c>
      <c r="S396" s="7">
        <f t="shared" si="107"/>
        <v>6470.7044885822452</v>
      </c>
      <c r="T396" s="10" t="str">
        <f t="shared" si="114"/>
        <v/>
      </c>
      <c r="U396" s="16" t="str">
        <f t="shared" si="116"/>
        <v/>
      </c>
      <c r="V396" s="7">
        <f t="shared" si="111"/>
        <v>1.8250906720003426E-16</v>
      </c>
      <c r="W396" s="7">
        <f t="shared" si="108"/>
        <v>5.5908279867676232E-21</v>
      </c>
      <c r="X396" s="7">
        <f t="shared" si="100"/>
        <v>1.8251465802802102E-16</v>
      </c>
      <c r="Y396" s="7">
        <f t="shared" si="101"/>
        <v>4135104.2700000019</v>
      </c>
    </row>
    <row r="397" spans="1:25" s="20" customFormat="1" x14ac:dyDescent="0.25">
      <c r="A397" s="5">
        <f t="shared" si="109"/>
        <v>44283</v>
      </c>
      <c r="B397" s="20">
        <f t="shared" si="110"/>
        <v>385</v>
      </c>
      <c r="G397" s="20">
        <f t="shared" si="102"/>
        <v>6.0701414915723822E-5</v>
      </c>
      <c r="H397" s="20" t="str">
        <f>IF(Datos!C389="","",Datos!C389)</f>
        <v/>
      </c>
      <c r="I397" s="7">
        <f t="shared" si="103"/>
        <v>717.74975758769369</v>
      </c>
      <c r="J397" s="20" t="str">
        <f t="shared" si="112"/>
        <v/>
      </c>
      <c r="K397" s="16" t="str">
        <f t="shared" ref="K397:K460" si="117">IF( OR(J397=0,H397=0,J397="",H397=""),"",ABS(J397/H397))</f>
        <v/>
      </c>
      <c r="L397" s="7">
        <f t="shared" si="104"/>
        <v>4125455.408285426</v>
      </c>
      <c r="M397" s="7">
        <f t="shared" si="105"/>
        <v>86.029399183367914</v>
      </c>
      <c r="N397" s="20" t="str">
        <f>IF(Datos!D389="","",Datos!D389)</f>
        <v/>
      </c>
      <c r="O397" s="7">
        <f t="shared" si="106"/>
        <v>2370.3538739132077</v>
      </c>
      <c r="P397" s="20" t="str">
        <f t="shared" si="113"/>
        <v/>
      </c>
      <c r="Q397" s="16" t="str">
        <f t="shared" si="115"/>
        <v/>
      </c>
      <c r="R397" s="20" t="str">
        <f>IF(Datos!E389="","",Datos!E389)</f>
        <v/>
      </c>
      <c r="S397" s="7">
        <f t="shared" si="107"/>
        <v>6474.7286838914279</v>
      </c>
      <c r="T397" s="10" t="str">
        <f t="shared" si="114"/>
        <v/>
      </c>
      <c r="U397" s="16" t="str">
        <f t="shared" si="116"/>
        <v/>
      </c>
      <c r="V397" s="7">
        <f t="shared" si="111"/>
        <v>1.5785068281814027E-16</v>
      </c>
      <c r="W397" s="7">
        <f t="shared" si="108"/>
        <v>4.7019950847091649E-21</v>
      </c>
      <c r="X397" s="7">
        <f t="shared" ref="X397:X460" si="118">V397+W397</f>
        <v>1.5785538481322499E-16</v>
      </c>
      <c r="Y397" s="7">
        <f t="shared" ref="Y397:Y460" si="119">W397+V397+M397+O397+I397+L397+S397</f>
        <v>4135104.2700000014</v>
      </c>
    </row>
    <row r="398" spans="1:25" s="20" customFormat="1" x14ac:dyDescent="0.25">
      <c r="A398" s="5">
        <f t="shared" si="109"/>
        <v>44284</v>
      </c>
      <c r="B398" s="20">
        <f t="shared" si="110"/>
        <v>386</v>
      </c>
      <c r="G398" s="20">
        <f t="shared" ref="G398:G461" si="120">$O$3*(($O$5)^(-1))*(1-$O$2)^(B398)</f>
        <v>5.9025845433225765E-5</v>
      </c>
      <c r="H398" s="20" t="str">
        <f>IF(Datos!C390="","",Datos!C390)</f>
        <v/>
      </c>
      <c r="I398" s="7">
        <f t="shared" ref="I398:I461" si="121">$O$5*V397-$O$8*I397-$O$7*I397+I397</f>
        <v>712.29411802140498</v>
      </c>
      <c r="J398" s="20" t="str">
        <f t="shared" si="112"/>
        <v/>
      </c>
      <c r="K398" s="16" t="str">
        <f t="shared" si="117"/>
        <v/>
      </c>
      <c r="L398" s="7">
        <f t="shared" ref="L398:L461" si="122">$O$2*M397+L397</f>
        <v>4125457.7829950778</v>
      </c>
      <c r="M398" s="7">
        <f t="shared" ref="M398:M461" si="123">-($O$3/$E$2)*M397*V397-$O$2*M397+M397</f>
        <v>83.654689531716016</v>
      </c>
      <c r="N398" s="20" t="str">
        <f>IF(Datos!D390="","",Datos!D390)</f>
        <v/>
      </c>
      <c r="O398" s="7">
        <f t="shared" ref="O398:O461" si="124">$O$7*I397+O397</f>
        <v>2371.815906211506</v>
      </c>
      <c r="P398" s="20" t="str">
        <f t="shared" si="113"/>
        <v/>
      </c>
      <c r="Q398" s="16" t="str">
        <f t="shared" si="115"/>
        <v/>
      </c>
      <c r="R398" s="20" t="str">
        <f>IF(Datos!E390="","",Datos!E390)</f>
        <v/>
      </c>
      <c r="S398" s="7">
        <f t="shared" ref="S398:S461" si="125">$O$8*I397+S397</f>
        <v>6478.7222911594181</v>
      </c>
      <c r="T398" s="10" t="str">
        <f t="shared" si="114"/>
        <v/>
      </c>
      <c r="U398" s="16" t="str">
        <f t="shared" si="116"/>
        <v/>
      </c>
      <c r="V398" s="7">
        <f t="shared" si="111"/>
        <v>1.3652377911485298E-16</v>
      </c>
      <c r="W398" s="7">
        <f t="shared" ref="W398:W461" si="126">($O$3/$E$2)*M397*V397-$O$4*W397+W397</f>
        <v>3.9544675050217647E-21</v>
      </c>
      <c r="X398" s="7">
        <f t="shared" si="118"/>
        <v>1.36527733582358E-16</v>
      </c>
      <c r="Y398" s="7">
        <f t="shared" si="119"/>
        <v>4135104.2700000019</v>
      </c>
    </row>
    <row r="399" spans="1:25" s="20" customFormat="1" x14ac:dyDescent="0.25">
      <c r="A399" s="5">
        <f t="shared" ref="A399:A462" si="127">A398+1</f>
        <v>44285</v>
      </c>
      <c r="B399" s="20">
        <f t="shared" ref="B399:B462" si="128">IF(A398="","",B398+1)</f>
        <v>387</v>
      </c>
      <c r="G399" s="20">
        <f t="shared" si="120"/>
        <v>5.7396527477064866E-5</v>
      </c>
      <c r="H399" s="20" t="str">
        <f>IF(Datos!C391="","",Datos!C391)</f>
        <v/>
      </c>
      <c r="I399" s="7">
        <f t="shared" si="121"/>
        <v>706.87994695129146</v>
      </c>
      <c r="J399" s="20" t="str">
        <f t="shared" si="112"/>
        <v/>
      </c>
      <c r="K399" s="16" t="str">
        <f t="shared" si="117"/>
        <v/>
      </c>
      <c r="L399" s="7">
        <f t="shared" si="122"/>
        <v>4125460.0921545108</v>
      </c>
      <c r="M399" s="7">
        <f t="shared" si="123"/>
        <v>81.345530098747261</v>
      </c>
      <c r="N399" s="20" t="str">
        <f>IF(Datos!D391="","",Datos!D391)</f>
        <v/>
      </c>
      <c r="O399" s="7">
        <f t="shared" si="124"/>
        <v>2373.266825554113</v>
      </c>
      <c r="P399" s="20" t="str">
        <f t="shared" si="113"/>
        <v/>
      </c>
      <c r="Q399" s="16" t="str">
        <f t="shared" si="115"/>
        <v/>
      </c>
      <c r="R399" s="20" t="str">
        <f>IF(Datos!E391="","",Datos!E391)</f>
        <v/>
      </c>
      <c r="S399" s="7">
        <f t="shared" si="125"/>
        <v>6482.6855428869248</v>
      </c>
      <c r="T399" s="10" t="str">
        <f t="shared" si="114"/>
        <v/>
      </c>
      <c r="U399" s="16" t="str">
        <f t="shared" si="116"/>
        <v/>
      </c>
      <c r="V399" s="7">
        <f t="shared" ref="V399:V462" si="129">$O$4*W398-$O$5*V398+V398</f>
        <v>1.1807826422555822E-16</v>
      </c>
      <c r="W399" s="7">
        <f t="shared" si="126"/>
        <v>3.3257810710220985E-21</v>
      </c>
      <c r="X399" s="7">
        <f t="shared" si="118"/>
        <v>1.1808159000662924E-16</v>
      </c>
      <c r="Y399" s="7">
        <f t="shared" si="119"/>
        <v>4135104.2700000019</v>
      </c>
    </row>
    <row r="400" spans="1:25" s="20" customFormat="1" x14ac:dyDescent="0.25">
      <c r="A400" s="5">
        <f t="shared" si="127"/>
        <v>44286</v>
      </c>
      <c r="B400" s="20">
        <f t="shared" si="128"/>
        <v>388</v>
      </c>
      <c r="G400" s="20">
        <f t="shared" si="120"/>
        <v>5.5812184344776193E-5</v>
      </c>
      <c r="H400" s="20" t="str">
        <f>IF(Datos!C392="","",Datos!C392)</f>
        <v/>
      </c>
      <c r="I400" s="7">
        <f t="shared" si="121"/>
        <v>701.50692917394679</v>
      </c>
      <c r="J400" s="20" t="str">
        <f t="shared" si="112"/>
        <v/>
      </c>
      <c r="K400" s="16" t="str">
        <f t="shared" si="117"/>
        <v/>
      </c>
      <c r="L400" s="7">
        <f t="shared" si="122"/>
        <v>4125462.3375731385</v>
      </c>
      <c r="M400" s="7">
        <f t="shared" si="123"/>
        <v>79.10011147118604</v>
      </c>
      <c r="N400" s="20" t="str">
        <f>IF(Datos!D392="","",Datos!D392)</f>
        <v/>
      </c>
      <c r="O400" s="7">
        <f t="shared" si="124"/>
        <v>2374.7067164109708</v>
      </c>
      <c r="P400" s="20" t="str">
        <f t="shared" si="113"/>
        <v/>
      </c>
      <c r="Q400" s="16" t="str">
        <f t="shared" si="115"/>
        <v/>
      </c>
      <c r="R400" s="20" t="str">
        <f>IF(Datos!E392="","",Datos!E392)</f>
        <v/>
      </c>
      <c r="S400" s="7">
        <f t="shared" si="125"/>
        <v>6486.6186698074116</v>
      </c>
      <c r="T400" s="10" t="str">
        <f t="shared" si="114"/>
        <v/>
      </c>
      <c r="U400" s="16" t="str">
        <f t="shared" si="116"/>
        <v/>
      </c>
      <c r="V400" s="7">
        <f t="shared" si="129"/>
        <v>1.021248534361903E-16</v>
      </c>
      <c r="W400" s="7">
        <f t="shared" si="126"/>
        <v>2.7970428140138455E-21</v>
      </c>
      <c r="X400" s="7">
        <f t="shared" si="118"/>
        <v>1.0212765047900432E-16</v>
      </c>
      <c r="Y400" s="7">
        <f t="shared" si="119"/>
        <v>4135104.2700000019</v>
      </c>
    </row>
    <row r="401" spans="1:25" s="20" customFormat="1" x14ac:dyDescent="0.25">
      <c r="A401" s="5">
        <f t="shared" si="127"/>
        <v>44287</v>
      </c>
      <c r="B401" s="20">
        <f t="shared" si="128"/>
        <v>389</v>
      </c>
      <c r="G401" s="20">
        <f t="shared" si="120"/>
        <v>5.4271574575308714E-5</v>
      </c>
      <c r="H401" s="20" t="str">
        <f>IF(Datos!C393="","",Datos!C393)</f>
        <v/>
      </c>
      <c r="I401" s="7">
        <f t="shared" si="121"/>
        <v>696.17475188183607</v>
      </c>
      <c r="J401" s="20" t="str">
        <f t="shared" si="112"/>
        <v/>
      </c>
      <c r="K401" s="16" t="str">
        <f t="shared" si="117"/>
        <v/>
      </c>
      <c r="L401" s="7">
        <f t="shared" si="122"/>
        <v>4125464.5210104277</v>
      </c>
      <c r="M401" s="7">
        <f t="shared" si="123"/>
        <v>76.916674181835759</v>
      </c>
      <c r="N401" s="20" t="str">
        <f>IF(Datos!D393="","",Datos!D393)</f>
        <v/>
      </c>
      <c r="O401" s="7">
        <f t="shared" si="124"/>
        <v>2376.1356626099628</v>
      </c>
      <c r="P401" s="20" t="str">
        <f t="shared" si="113"/>
        <v/>
      </c>
      <c r="Q401" s="16" t="str">
        <f t="shared" si="115"/>
        <v/>
      </c>
      <c r="R401" s="20" t="str">
        <f>IF(Datos!E393="","",Datos!E393)</f>
        <v/>
      </c>
      <c r="S401" s="7">
        <f t="shared" si="125"/>
        <v>6490.5219009005305</v>
      </c>
      <c r="T401" s="10" t="str">
        <f t="shared" si="114"/>
        <v/>
      </c>
      <c r="U401" s="16" t="str">
        <f t="shared" si="116"/>
        <v/>
      </c>
      <c r="V401" s="7">
        <f t="shared" si="129"/>
        <v>8.8326854403306742E-17</v>
      </c>
      <c r="W401" s="7">
        <f t="shared" si="126"/>
        <v>2.3523632569915203E-21</v>
      </c>
      <c r="X401" s="7">
        <f t="shared" si="118"/>
        <v>8.8329206766563739E-17</v>
      </c>
      <c r="Y401" s="7">
        <f t="shared" si="119"/>
        <v>4135104.2700000019</v>
      </c>
    </row>
    <row r="402" spans="1:25" s="20" customFormat="1" x14ac:dyDescent="0.25">
      <c r="A402" s="5">
        <f t="shared" si="127"/>
        <v>44288</v>
      </c>
      <c r="B402" s="20">
        <f t="shared" si="128"/>
        <v>390</v>
      </c>
      <c r="G402" s="20">
        <f t="shared" si="120"/>
        <v>5.2773490976240083E-5</v>
      </c>
      <c r="H402" s="20" t="str">
        <f>IF(Datos!C394="","",Datos!C394)</f>
        <v/>
      </c>
      <c r="I402" s="7">
        <f t="shared" si="121"/>
        <v>690.88310464508481</v>
      </c>
      <c r="J402" s="20" t="str">
        <f t="shared" si="112"/>
        <v/>
      </c>
      <c r="K402" s="16" t="str">
        <f t="shared" si="117"/>
        <v/>
      </c>
      <c r="L402" s="7">
        <f t="shared" si="122"/>
        <v>4125466.6441772785</v>
      </c>
      <c r="M402" s="7">
        <f t="shared" si="123"/>
        <v>74.793507330893917</v>
      </c>
      <c r="N402" s="20" t="str">
        <f>IF(Datos!D394="","",Datos!D394)</f>
        <v/>
      </c>
      <c r="O402" s="7">
        <f t="shared" si="124"/>
        <v>2377.5537473417949</v>
      </c>
      <c r="P402" s="20" t="str">
        <f t="shared" si="113"/>
        <v/>
      </c>
      <c r="Q402" s="16" t="str">
        <f t="shared" si="115"/>
        <v/>
      </c>
      <c r="R402" s="20" t="str">
        <f>IF(Datos!E394="","",Datos!E394)</f>
        <v/>
      </c>
      <c r="S402" s="7">
        <f t="shared" si="125"/>
        <v>6494.3954634054498</v>
      </c>
      <c r="T402" s="10" t="str">
        <f t="shared" si="114"/>
        <v/>
      </c>
      <c r="U402" s="16" t="str">
        <f t="shared" si="116"/>
        <v/>
      </c>
      <c r="V402" s="7">
        <f t="shared" si="129"/>
        <v>7.6393062118265732E-17</v>
      </c>
      <c r="W402" s="7">
        <f t="shared" si="126"/>
        <v>1.9783789464147977E-21</v>
      </c>
      <c r="X402" s="7">
        <f t="shared" si="118"/>
        <v>7.639504049721215E-17</v>
      </c>
      <c r="Y402" s="7">
        <f t="shared" si="119"/>
        <v>4135104.2700000019</v>
      </c>
    </row>
    <row r="403" spans="1:25" s="20" customFormat="1" x14ac:dyDescent="0.25">
      <c r="A403" s="5">
        <f t="shared" si="127"/>
        <v>44289</v>
      </c>
      <c r="B403" s="20">
        <f t="shared" si="128"/>
        <v>391</v>
      </c>
      <c r="G403" s="20">
        <f t="shared" si="120"/>
        <v>5.1316759677843778E-5</v>
      </c>
      <c r="H403" s="20" t="str">
        <f>IF(Datos!C395="","",Datos!C395)</f>
        <v/>
      </c>
      <c r="I403" s="7">
        <f t="shared" si="121"/>
        <v>685.63167939340633</v>
      </c>
      <c r="J403" s="20" t="str">
        <f t="shared" si="112"/>
        <v/>
      </c>
      <c r="K403" s="16" t="str">
        <f t="shared" si="117"/>
        <v/>
      </c>
      <c r="L403" s="7">
        <f t="shared" si="122"/>
        <v>4125468.708737364</v>
      </c>
      <c r="M403" s="7">
        <f t="shared" si="123"/>
        <v>72.728947245323667</v>
      </c>
      <c r="N403" s="20" t="str">
        <f>IF(Datos!D395="","",Datos!D395)</f>
        <v/>
      </c>
      <c r="O403" s="7">
        <f t="shared" si="124"/>
        <v>2378.9610531648364</v>
      </c>
      <c r="P403" s="20" t="str">
        <f t="shared" si="113"/>
        <v/>
      </c>
      <c r="Q403" s="16" t="str">
        <f t="shared" si="115"/>
        <v/>
      </c>
      <c r="R403" s="20" t="str">
        <f>IF(Datos!E395="","",Datos!E395)</f>
        <v/>
      </c>
      <c r="S403" s="7">
        <f t="shared" si="125"/>
        <v>6498.2395828340868</v>
      </c>
      <c r="T403" s="10" t="str">
        <f t="shared" si="114"/>
        <v/>
      </c>
      <c r="U403" s="16" t="str">
        <f t="shared" si="116"/>
        <v/>
      </c>
      <c r="V403" s="7">
        <f t="shared" si="129"/>
        <v>6.6071613704731278E-17</v>
      </c>
      <c r="W403" s="7">
        <f t="shared" si="126"/>
        <v>1.663850885967385E-21</v>
      </c>
      <c r="X403" s="7">
        <f t="shared" si="118"/>
        <v>6.6073277555617241E-17</v>
      </c>
      <c r="Y403" s="7">
        <f t="shared" si="119"/>
        <v>4135104.2700000019</v>
      </c>
    </row>
    <row r="404" spans="1:25" s="20" customFormat="1" x14ac:dyDescent="0.25">
      <c r="A404" s="5">
        <f t="shared" si="127"/>
        <v>44290</v>
      </c>
      <c r="B404" s="20">
        <f t="shared" si="128"/>
        <v>392</v>
      </c>
      <c r="G404" s="20">
        <f t="shared" si="120"/>
        <v>4.9900239213267094E-5</v>
      </c>
      <c r="H404" s="20" t="str">
        <f>IF(Datos!C396="","",Datos!C396)</f>
        <v/>
      </c>
      <c r="I404" s="7">
        <f t="shared" si="121"/>
        <v>680.42017039816631</v>
      </c>
      <c r="J404" s="20" t="str">
        <f t="shared" si="112"/>
        <v/>
      </c>
      <c r="K404" s="16" t="str">
        <f t="shared" si="117"/>
        <v/>
      </c>
      <c r="L404" s="7">
        <f t="shared" si="122"/>
        <v>4125470.716308434</v>
      </c>
      <c r="M404" s="7">
        <f t="shared" si="123"/>
        <v>70.72137617523137</v>
      </c>
      <c r="N404" s="20" t="str">
        <f>IF(Datos!D396="","",Datos!D396)</f>
        <v/>
      </c>
      <c r="O404" s="7">
        <f t="shared" si="124"/>
        <v>2380.3576620099284</v>
      </c>
      <c r="P404" s="20" t="str">
        <f t="shared" si="113"/>
        <v/>
      </c>
      <c r="Q404" s="16" t="str">
        <f t="shared" si="115"/>
        <v/>
      </c>
      <c r="R404" s="20" t="str">
        <f>IF(Datos!E396="","",Datos!E396)</f>
        <v/>
      </c>
      <c r="S404" s="7">
        <f t="shared" si="125"/>
        <v>6502.0544829842347</v>
      </c>
      <c r="T404" s="10" t="str">
        <f t="shared" si="114"/>
        <v/>
      </c>
      <c r="U404" s="16" t="str">
        <f t="shared" si="116"/>
        <v/>
      </c>
      <c r="V404" s="7">
        <f t="shared" si="129"/>
        <v>5.7144673388634109E-17</v>
      </c>
      <c r="W404" s="7">
        <f t="shared" si="126"/>
        <v>1.3993268066419152E-21</v>
      </c>
      <c r="X404" s="7">
        <f t="shared" si="118"/>
        <v>5.7146072715440754E-17</v>
      </c>
      <c r="Y404" s="7">
        <f t="shared" si="119"/>
        <v>4135104.2700000019</v>
      </c>
    </row>
    <row r="405" spans="1:25" s="20" customFormat="1" x14ac:dyDescent="0.25">
      <c r="A405" s="5">
        <f t="shared" si="127"/>
        <v>44291</v>
      </c>
      <c r="B405" s="20">
        <f t="shared" si="128"/>
        <v>393</v>
      </c>
      <c r="G405" s="20">
        <f t="shared" si="120"/>
        <v>4.8522819624099575E-5</v>
      </c>
      <c r="H405" s="20" t="str">
        <f>IF(Datos!C397="","",Datos!C397)</f>
        <v/>
      </c>
      <c r="I405" s="7">
        <f t="shared" si="121"/>
        <v>675.24827425458375</v>
      </c>
      <c r="J405" s="20" t="str">
        <f t="shared" si="112"/>
        <v/>
      </c>
      <c r="K405" s="16" t="str">
        <f t="shared" si="117"/>
        <v/>
      </c>
      <c r="L405" s="7">
        <f t="shared" si="122"/>
        <v>4125472.6684635831</v>
      </c>
      <c r="M405" s="7">
        <f t="shared" si="123"/>
        <v>68.769221026228593</v>
      </c>
      <c r="N405" s="20" t="str">
        <f>IF(Datos!D397="","",Datos!D397)</f>
        <v/>
      </c>
      <c r="O405" s="7">
        <f t="shared" si="124"/>
        <v>2381.7436551851533</v>
      </c>
      <c r="P405" s="20" t="str">
        <f t="shared" si="113"/>
        <v/>
      </c>
      <c r="Q405" s="16" t="str">
        <f t="shared" si="115"/>
        <v/>
      </c>
      <c r="R405" s="20" t="str">
        <f>IF(Datos!E397="","",Datos!E397)</f>
        <v/>
      </c>
      <c r="S405" s="7">
        <f t="shared" si="125"/>
        <v>6505.8403859525924</v>
      </c>
      <c r="T405" s="10" t="str">
        <f t="shared" si="114"/>
        <v/>
      </c>
      <c r="U405" s="16" t="str">
        <f t="shared" si="116"/>
        <v/>
      </c>
      <c r="V405" s="7">
        <f t="shared" si="129"/>
        <v>4.9423835494416419E-17</v>
      </c>
      <c r="W405" s="7">
        <f t="shared" si="126"/>
        <v>1.176857125439333E-21</v>
      </c>
      <c r="X405" s="7">
        <f t="shared" si="118"/>
        <v>4.9425012351541857E-17</v>
      </c>
      <c r="Y405" s="7">
        <f t="shared" si="119"/>
        <v>4135104.2700000014</v>
      </c>
    </row>
    <row r="406" spans="1:25" s="20" customFormat="1" x14ac:dyDescent="0.25">
      <c r="A406" s="5">
        <f t="shared" si="127"/>
        <v>44292</v>
      </c>
      <c r="B406" s="20">
        <f t="shared" si="128"/>
        <v>394</v>
      </c>
      <c r="G406" s="20">
        <f t="shared" si="120"/>
        <v>4.7183421590630677E-5</v>
      </c>
      <c r="H406" s="20" t="str">
        <f>IF(Datos!C398="","",Datos!C398)</f>
        <v/>
      </c>
      <c r="I406" s="7">
        <f t="shared" si="121"/>
        <v>670.11568986406746</v>
      </c>
      <c r="J406" s="20" t="str">
        <f t="shared" si="112"/>
        <v/>
      </c>
      <c r="K406" s="16" t="str">
        <f t="shared" si="117"/>
        <v/>
      </c>
      <c r="L406" s="7">
        <f t="shared" si="122"/>
        <v>4125474.5667324825</v>
      </c>
      <c r="M406" s="7">
        <f t="shared" si="123"/>
        <v>66.87095212678544</v>
      </c>
      <c r="N406" s="20" t="str">
        <f>IF(Datos!D398="","",Datos!D398)</f>
        <v/>
      </c>
      <c r="O406" s="7">
        <f t="shared" si="124"/>
        <v>2383.1191133805673</v>
      </c>
      <c r="P406" s="20" t="str">
        <f t="shared" si="113"/>
        <v/>
      </c>
      <c r="Q406" s="16" t="str">
        <f t="shared" si="115"/>
        <v/>
      </c>
      <c r="R406" s="20" t="str">
        <f>IF(Datos!E398="","",Datos!E398)</f>
        <v/>
      </c>
      <c r="S406" s="7">
        <f t="shared" si="125"/>
        <v>6509.5975121476949</v>
      </c>
      <c r="T406" s="10" t="str">
        <f t="shared" si="114"/>
        <v/>
      </c>
      <c r="U406" s="16" t="str">
        <f t="shared" si="116"/>
        <v/>
      </c>
      <c r="V406" s="7">
        <f t="shared" si="129"/>
        <v>4.2746148470311925E-17</v>
      </c>
      <c r="W406" s="7">
        <f t="shared" si="126"/>
        <v>9.8975605805289277E-22</v>
      </c>
      <c r="X406" s="7">
        <f t="shared" si="118"/>
        <v>4.2747138226369978E-17</v>
      </c>
      <c r="Y406" s="7">
        <f t="shared" si="119"/>
        <v>4135104.2700000019</v>
      </c>
    </row>
    <row r="407" spans="1:25" s="20" customFormat="1" x14ac:dyDescent="0.25">
      <c r="A407" s="5">
        <f t="shared" si="127"/>
        <v>44293</v>
      </c>
      <c r="B407" s="20">
        <f t="shared" si="128"/>
        <v>395</v>
      </c>
      <c r="G407" s="20">
        <f t="shared" si="120"/>
        <v>4.5880995586115537E-5</v>
      </c>
      <c r="H407" s="20" t="str">
        <f>IF(Datos!C399="","",Datos!C399)</f>
        <v/>
      </c>
      <c r="I407" s="7">
        <f t="shared" si="121"/>
        <v>665.02211841668657</v>
      </c>
      <c r="J407" s="20" t="str">
        <f t="shared" si="112"/>
        <v/>
      </c>
      <c r="K407" s="16" t="str">
        <f t="shared" si="117"/>
        <v/>
      </c>
      <c r="L407" s="7">
        <f t="shared" si="122"/>
        <v>4125476.4126025797</v>
      </c>
      <c r="M407" s="7">
        <f t="shared" si="123"/>
        <v>65.025082029609052</v>
      </c>
      <c r="N407" s="20" t="str">
        <f>IF(Datos!D399="","",Datos!D399)</f>
        <v/>
      </c>
      <c r="O407" s="7">
        <f t="shared" si="124"/>
        <v>2384.4841166728993</v>
      </c>
      <c r="P407" s="20" t="str">
        <f t="shared" si="113"/>
        <v/>
      </c>
      <c r="Q407" s="16" t="str">
        <f t="shared" si="115"/>
        <v/>
      </c>
      <c r="R407" s="20" t="str">
        <f>IF(Datos!E399="","",Datos!E399)</f>
        <v/>
      </c>
      <c r="S407" s="7">
        <f t="shared" si="125"/>
        <v>6513.3260803027433</v>
      </c>
      <c r="T407" s="10" t="str">
        <f t="shared" si="114"/>
        <v/>
      </c>
      <c r="U407" s="16" t="str">
        <f t="shared" si="116"/>
        <v/>
      </c>
      <c r="V407" s="7">
        <f t="shared" si="129"/>
        <v>3.6970676048094461E-17</v>
      </c>
      <c r="W407" s="7">
        <f t="shared" si="126"/>
        <v>8.3240070758099006E-22</v>
      </c>
      <c r="X407" s="7">
        <f t="shared" si="118"/>
        <v>3.697150844880204E-17</v>
      </c>
      <c r="Y407" s="7">
        <f t="shared" si="119"/>
        <v>4135104.2700000014</v>
      </c>
    </row>
    <row r="408" spans="1:25" s="20" customFormat="1" x14ac:dyDescent="0.25">
      <c r="A408" s="5">
        <f t="shared" si="127"/>
        <v>44294</v>
      </c>
      <c r="B408" s="20">
        <f t="shared" si="128"/>
        <v>396</v>
      </c>
      <c r="G408" s="20">
        <f t="shared" si="120"/>
        <v>4.4614521054385806E-5</v>
      </c>
      <c r="H408" s="20" t="str">
        <f>IF(Datos!C400="","",Datos!C400)</f>
        <v/>
      </c>
      <c r="I408" s="7">
        <f t="shared" si="121"/>
        <v>659.96726337377424</v>
      </c>
      <c r="J408" s="20" t="str">
        <f t="shared" si="112"/>
        <v/>
      </c>
      <c r="K408" s="16" t="str">
        <f t="shared" si="117"/>
        <v/>
      </c>
      <c r="L408" s="7">
        <f t="shared" si="122"/>
        <v>4125478.2075202633</v>
      </c>
      <c r="M408" s="7">
        <f t="shared" si="123"/>
        <v>63.230164346108339</v>
      </c>
      <c r="N408" s="20" t="str">
        <f>IF(Datos!D400="","",Datos!D400)</f>
        <v/>
      </c>
      <c r="O408" s="7">
        <f t="shared" si="124"/>
        <v>2385.8387445302124</v>
      </c>
      <c r="P408" s="20" t="str">
        <f t="shared" si="113"/>
        <v/>
      </c>
      <c r="Q408" s="16" t="str">
        <f t="shared" si="115"/>
        <v/>
      </c>
      <c r="R408" s="20" t="str">
        <f>IF(Datos!E400="","",Datos!E400)</f>
        <v/>
      </c>
      <c r="S408" s="7">
        <f t="shared" si="125"/>
        <v>6517.0263074883424</v>
      </c>
      <c r="T408" s="10" t="str">
        <f t="shared" si="114"/>
        <v/>
      </c>
      <c r="U408" s="16" t="str">
        <f t="shared" si="116"/>
        <v/>
      </c>
      <c r="V408" s="7">
        <f t="shared" si="129"/>
        <v>3.1975522975547944E-17</v>
      </c>
      <c r="W408" s="7">
        <f t="shared" si="126"/>
        <v>7.000620923353642E-22</v>
      </c>
      <c r="X408" s="7">
        <f t="shared" si="118"/>
        <v>3.197622303764028E-17</v>
      </c>
      <c r="Y408" s="7">
        <f t="shared" si="119"/>
        <v>4135104.2700000019</v>
      </c>
    </row>
    <row r="409" spans="1:25" s="20" customFormat="1" x14ac:dyDescent="0.25">
      <c r="A409" s="5">
        <f t="shared" si="127"/>
        <v>44295</v>
      </c>
      <c r="B409" s="20">
        <f t="shared" si="128"/>
        <v>397</v>
      </c>
      <c r="G409" s="20">
        <f t="shared" si="120"/>
        <v>4.3383005610161249E-5</v>
      </c>
      <c r="H409" s="20" t="str">
        <f>IF(Datos!C401="","",Datos!C401)</f>
        <v/>
      </c>
      <c r="I409" s="7">
        <f t="shared" si="121"/>
        <v>654.95083045066406</v>
      </c>
      <c r="J409" s="20" t="str">
        <f t="shared" si="112"/>
        <v/>
      </c>
      <c r="K409" s="16" t="str">
        <f t="shared" si="117"/>
        <v/>
      </c>
      <c r="L409" s="7">
        <f t="shared" si="122"/>
        <v>4125479.9528919961</v>
      </c>
      <c r="M409" s="7">
        <f t="shared" si="123"/>
        <v>61.484792613031438</v>
      </c>
      <c r="N409" s="20" t="str">
        <f>IF(Datos!D401="","",Datos!D401)</f>
        <v/>
      </c>
      <c r="O409" s="7">
        <f t="shared" si="124"/>
        <v>2387.1830758165302</v>
      </c>
      <c r="P409" s="20" t="str">
        <f t="shared" si="113"/>
        <v/>
      </c>
      <c r="Q409" s="16" t="str">
        <f t="shared" si="115"/>
        <v/>
      </c>
      <c r="R409" s="20" t="str">
        <f>IF(Datos!E401="","",Datos!E401)</f>
        <v/>
      </c>
      <c r="S409" s="7">
        <f t="shared" si="125"/>
        <v>6520.6984091251352</v>
      </c>
      <c r="T409" s="10" t="str">
        <f t="shared" si="114"/>
        <v/>
      </c>
      <c r="U409" s="16" t="str">
        <f t="shared" si="116"/>
        <v/>
      </c>
      <c r="V409" s="7">
        <f t="shared" si="129"/>
        <v>2.76552625619206E-17</v>
      </c>
      <c r="W409" s="7">
        <f t="shared" si="126"/>
        <v>5.8876303545975124E-22</v>
      </c>
      <c r="X409" s="7">
        <f t="shared" si="118"/>
        <v>2.765585132495606E-17</v>
      </c>
      <c r="Y409" s="7">
        <f t="shared" si="119"/>
        <v>4135104.2700000014</v>
      </c>
    </row>
    <row r="410" spans="1:25" s="20" customFormat="1" x14ac:dyDescent="0.25">
      <c r="A410" s="5">
        <f t="shared" si="127"/>
        <v>44296</v>
      </c>
      <c r="B410" s="20">
        <f t="shared" si="128"/>
        <v>398</v>
      </c>
      <c r="G410" s="20">
        <f t="shared" si="120"/>
        <v>4.218548426143567E-5</v>
      </c>
      <c r="H410" s="20" t="str">
        <f>IF(Datos!C402="","",Datos!C402)</f>
        <v/>
      </c>
      <c r="I410" s="7">
        <f t="shared" si="121"/>
        <v>649.97252759955688</v>
      </c>
      <c r="J410" s="20" t="str">
        <f t="shared" si="112"/>
        <v/>
      </c>
      <c r="K410" s="16" t="str">
        <f t="shared" si="117"/>
        <v/>
      </c>
      <c r="L410" s="7">
        <f t="shared" si="122"/>
        <v>4125481.650085419</v>
      </c>
      <c r="M410" s="7">
        <f t="shared" si="123"/>
        <v>59.787599190387972</v>
      </c>
      <c r="N410" s="20" t="str">
        <f>IF(Datos!D402="","",Datos!D402)</f>
        <v/>
      </c>
      <c r="O410" s="7">
        <f t="shared" si="124"/>
        <v>2388.5171887964279</v>
      </c>
      <c r="P410" s="20" t="str">
        <f t="shared" si="113"/>
        <v/>
      </c>
      <c r="Q410" s="16" t="str">
        <f t="shared" si="115"/>
        <v/>
      </c>
      <c r="R410" s="20" t="str">
        <f>IF(Datos!E402="","",Datos!E402)</f>
        <v/>
      </c>
      <c r="S410" s="7">
        <f t="shared" si="125"/>
        <v>6524.3425989963443</v>
      </c>
      <c r="T410" s="10" t="str">
        <f t="shared" si="114"/>
        <v/>
      </c>
      <c r="U410" s="16" t="str">
        <f t="shared" si="116"/>
        <v/>
      </c>
      <c r="V410" s="7">
        <f t="shared" si="129"/>
        <v>2.391871175459286E-17</v>
      </c>
      <c r="W410" s="7">
        <f t="shared" si="126"/>
        <v>4.9515864617852005E-22</v>
      </c>
      <c r="X410" s="7">
        <f t="shared" si="118"/>
        <v>2.3919206913239037E-17</v>
      </c>
      <c r="Y410" s="7">
        <f t="shared" si="119"/>
        <v>4135104.2700000014</v>
      </c>
    </row>
    <row r="411" spans="1:25" s="20" customFormat="1" x14ac:dyDescent="0.25">
      <c r="A411" s="5">
        <f t="shared" si="127"/>
        <v>44297</v>
      </c>
      <c r="B411" s="20">
        <f t="shared" si="128"/>
        <v>399</v>
      </c>
      <c r="G411" s="20">
        <f t="shared" si="120"/>
        <v>4.1021018653327505E-5</v>
      </c>
      <c r="H411" s="20" t="str">
        <f>IF(Datos!C403="","",Datos!C403)</f>
        <v/>
      </c>
      <c r="I411" s="7">
        <f t="shared" si="121"/>
        <v>645.0320649925186</v>
      </c>
      <c r="J411" s="20" t="str">
        <f t="shared" si="112"/>
        <v/>
      </c>
      <c r="K411" s="16" t="str">
        <f t="shared" si="117"/>
        <v/>
      </c>
      <c r="L411" s="7">
        <f t="shared" si="122"/>
        <v>4125483.3004304194</v>
      </c>
      <c r="M411" s="7">
        <f t="shared" si="123"/>
        <v>58.137254189792429</v>
      </c>
      <c r="N411" s="20" t="str">
        <f>IF(Datos!D403="","",Datos!D403)</f>
        <v/>
      </c>
      <c r="O411" s="7">
        <f t="shared" si="124"/>
        <v>2389.84116113959</v>
      </c>
      <c r="P411" s="20" t="str">
        <f t="shared" si="113"/>
        <v/>
      </c>
      <c r="Q411" s="16" t="str">
        <f t="shared" si="115"/>
        <v/>
      </c>
      <c r="R411" s="20" t="str">
        <f>IF(Datos!E403="","",Datos!E403)</f>
        <v/>
      </c>
      <c r="S411" s="7">
        <f t="shared" si="125"/>
        <v>6527.9590892602209</v>
      </c>
      <c r="T411" s="10" t="str">
        <f t="shared" si="114"/>
        <v/>
      </c>
      <c r="U411" s="16" t="str">
        <f t="shared" si="116"/>
        <v/>
      </c>
      <c r="V411" s="7">
        <f t="shared" si="129"/>
        <v>2.0687006797952149E-17</v>
      </c>
      <c r="W411" s="7">
        <f t="shared" si="126"/>
        <v>4.1643580130251916E-22</v>
      </c>
      <c r="X411" s="7">
        <f t="shared" si="118"/>
        <v>2.0687423233753451E-17</v>
      </c>
      <c r="Y411" s="7">
        <f t="shared" si="119"/>
        <v>4135104.2700000014</v>
      </c>
    </row>
    <row r="412" spans="1:25" s="20" customFormat="1" x14ac:dyDescent="0.25">
      <c r="A412" s="5">
        <f t="shared" si="127"/>
        <v>44298</v>
      </c>
      <c r="B412" s="20">
        <f t="shared" si="128"/>
        <v>400</v>
      </c>
      <c r="G412" s="20">
        <f t="shared" si="120"/>
        <v>3.9888696332802883E-5</v>
      </c>
      <c r="H412" s="20" t="str">
        <f>IF(Datos!C404="","",Datos!C404)</f>
        <v/>
      </c>
      <c r="I412" s="7">
        <f t="shared" si="121"/>
        <v>640.12915500460667</v>
      </c>
      <c r="J412" s="20" t="str">
        <f t="shared" si="112"/>
        <v/>
      </c>
      <c r="K412" s="16" t="str">
        <f t="shared" si="117"/>
        <v/>
      </c>
      <c r="L412" s="7">
        <f t="shared" si="122"/>
        <v>4125484.905220177</v>
      </c>
      <c r="M412" s="7">
        <f t="shared" si="123"/>
        <v>56.532464432388998</v>
      </c>
      <c r="N412" s="20" t="str">
        <f>IF(Datos!D404="","",Datos!D404)</f>
        <v/>
      </c>
      <c r="O412" s="7">
        <f t="shared" si="124"/>
        <v>2391.1550699253298</v>
      </c>
      <c r="P412" s="20" t="str">
        <f t="shared" si="113"/>
        <v/>
      </c>
      <c r="Q412" s="16" t="str">
        <f t="shared" si="115"/>
        <v/>
      </c>
      <c r="R412" s="20" t="str">
        <f>IF(Datos!E404="","",Datos!E404)</f>
        <v/>
      </c>
      <c r="S412" s="7">
        <f t="shared" si="125"/>
        <v>6531.5480904623928</v>
      </c>
      <c r="T412" s="10" t="str">
        <f t="shared" si="114"/>
        <v/>
      </c>
      <c r="U412" s="16" t="str">
        <f t="shared" si="116"/>
        <v/>
      </c>
      <c r="V412" s="7">
        <f t="shared" si="129"/>
        <v>1.78919388677139E-17</v>
      </c>
      <c r="W412" s="7">
        <f t="shared" si="126"/>
        <v>3.5022860652360259E-22</v>
      </c>
      <c r="X412" s="7">
        <f t="shared" si="118"/>
        <v>1.7892289096320424E-17</v>
      </c>
      <c r="Y412" s="7">
        <f t="shared" si="119"/>
        <v>4135104.2700000019</v>
      </c>
    </row>
    <row r="413" spans="1:25" s="20" customFormat="1" x14ac:dyDescent="0.25">
      <c r="A413" s="5">
        <f t="shared" si="127"/>
        <v>44299</v>
      </c>
      <c r="B413" s="20">
        <f t="shared" si="128"/>
        <v>401</v>
      </c>
      <c r="G413" s="20">
        <f t="shared" si="120"/>
        <v>3.8787630033694852E-5</v>
      </c>
      <c r="H413" s="20" t="str">
        <f>IF(Datos!C405="","",Datos!C405)</f>
        <v/>
      </c>
      <c r="I413" s="7">
        <f t="shared" si="121"/>
        <v>635.26351219712524</v>
      </c>
      <c r="J413" s="20" t="str">
        <f t="shared" si="112"/>
        <v/>
      </c>
      <c r="K413" s="16" t="str">
        <f t="shared" si="117"/>
        <v/>
      </c>
      <c r="L413" s="7">
        <f t="shared" si="122"/>
        <v>4125486.4657121738</v>
      </c>
      <c r="M413" s="7">
        <f t="shared" si="123"/>
        <v>54.971972435541296</v>
      </c>
      <c r="N413" s="20" t="str">
        <f>IF(Datos!D405="","",Datos!D405)</f>
        <v/>
      </c>
      <c r="O413" s="7">
        <f t="shared" si="124"/>
        <v>2392.4589916470795</v>
      </c>
      <c r="P413" s="20" t="str">
        <f t="shared" si="113"/>
        <v/>
      </c>
      <c r="Q413" s="16" t="str">
        <f t="shared" si="115"/>
        <v/>
      </c>
      <c r="R413" s="20" t="str">
        <f>IF(Datos!E405="","",Datos!E405)</f>
        <v/>
      </c>
      <c r="S413" s="7">
        <f t="shared" si="125"/>
        <v>6535.1098115481245</v>
      </c>
      <c r="T413" s="10" t="str">
        <f t="shared" si="114"/>
        <v/>
      </c>
      <c r="U413" s="16" t="str">
        <f t="shared" si="116"/>
        <v/>
      </c>
      <c r="V413" s="7">
        <f t="shared" si="129"/>
        <v>1.547451455945007E-17</v>
      </c>
      <c r="W413" s="7">
        <f t="shared" si="126"/>
        <v>2.9454729718192111E-22</v>
      </c>
      <c r="X413" s="7">
        <f t="shared" si="118"/>
        <v>1.547480910674725E-17</v>
      </c>
      <c r="Y413" s="7">
        <f t="shared" si="119"/>
        <v>4135104.2700000019</v>
      </c>
    </row>
    <row r="414" spans="1:25" s="20" customFormat="1" x14ac:dyDescent="0.25">
      <c r="A414" s="5">
        <f t="shared" si="127"/>
        <v>44300</v>
      </c>
      <c r="B414" s="20">
        <f t="shared" si="128"/>
        <v>402</v>
      </c>
      <c r="G414" s="20">
        <f t="shared" si="120"/>
        <v>3.771695698145847E-5</v>
      </c>
      <c r="H414" s="20" t="str">
        <f>IF(Datos!C406="","",Datos!C406)</f>
        <v/>
      </c>
      <c r="I414" s="7">
        <f t="shared" si="121"/>
        <v>630.43485330100748</v>
      </c>
      <c r="J414" s="20" t="str">
        <f t="shared" si="112"/>
        <v/>
      </c>
      <c r="K414" s="16" t="str">
        <f t="shared" si="117"/>
        <v/>
      </c>
      <c r="L414" s="7">
        <f t="shared" si="122"/>
        <v>4125487.9831291819</v>
      </c>
      <c r="M414" s="7">
        <f t="shared" si="123"/>
        <v>53.454555427492963</v>
      </c>
      <c r="N414" s="20" t="str">
        <f>IF(Datos!D406="","",Datos!D406)</f>
        <v/>
      </c>
      <c r="O414" s="7">
        <f t="shared" si="124"/>
        <v>2393.7530022168417</v>
      </c>
      <c r="P414" s="20" t="str">
        <f t="shared" si="113"/>
        <v/>
      </c>
      <c r="Q414" s="16" t="str">
        <f t="shared" si="115"/>
        <v/>
      </c>
      <c r="R414" s="20" t="str">
        <f>IF(Datos!E406="","",Datos!E406)</f>
        <v/>
      </c>
      <c r="S414" s="7">
        <f t="shared" si="125"/>
        <v>6538.6444598744802</v>
      </c>
      <c r="T414" s="10" t="str">
        <f t="shared" si="114"/>
        <v/>
      </c>
      <c r="U414" s="16" t="str">
        <f t="shared" si="116"/>
        <v/>
      </c>
      <c r="V414" s="7">
        <f t="shared" si="129"/>
        <v>1.3383710854606469E-17</v>
      </c>
      <c r="W414" s="7">
        <f t="shared" si="126"/>
        <v>2.4771844201658825E-22</v>
      </c>
      <c r="X414" s="7">
        <f t="shared" si="118"/>
        <v>1.3383958573048484E-17</v>
      </c>
      <c r="Y414" s="7">
        <f t="shared" si="119"/>
        <v>4135104.2700000014</v>
      </c>
    </row>
    <row r="415" spans="1:25" s="20" customFormat="1" x14ac:dyDescent="0.25">
      <c r="A415" s="5">
        <f t="shared" si="127"/>
        <v>44301</v>
      </c>
      <c r="B415" s="20">
        <f t="shared" si="128"/>
        <v>403</v>
      </c>
      <c r="G415" s="20">
        <f t="shared" si="120"/>
        <v>3.6675838217117207E-5</v>
      </c>
      <c r="H415" s="20" t="str">
        <f>IF(Datos!C407="","",Datos!C407)</f>
        <v/>
      </c>
      <c r="I415" s="7">
        <f t="shared" si="121"/>
        <v>625.642897200324</v>
      </c>
      <c r="J415" s="20" t="str">
        <f t="shared" si="112"/>
        <v/>
      </c>
      <c r="K415" s="16" t="str">
        <f t="shared" si="117"/>
        <v/>
      </c>
      <c r="L415" s="7">
        <f t="shared" si="122"/>
        <v>4125489.4586602203</v>
      </c>
      <c r="M415" s="7">
        <f t="shared" si="123"/>
        <v>51.979024389227035</v>
      </c>
      <c r="N415" s="20" t="str">
        <f>IF(Datos!D407="","",Datos!D407)</f>
        <v/>
      </c>
      <c r="O415" s="7">
        <f t="shared" si="124"/>
        <v>2395.0371769696094</v>
      </c>
      <c r="P415" s="20" t="str">
        <f t="shared" si="113"/>
        <v/>
      </c>
      <c r="Q415" s="16" t="str">
        <f t="shared" si="115"/>
        <v/>
      </c>
      <c r="R415" s="20" t="str">
        <f>IF(Datos!E407="","",Datos!E407)</f>
        <v/>
      </c>
      <c r="S415" s="7">
        <f t="shared" si="125"/>
        <v>6542.1522412223958</v>
      </c>
      <c r="T415" s="10" t="str">
        <f t="shared" si="114"/>
        <v/>
      </c>
      <c r="U415" s="16" t="str">
        <f t="shared" si="116"/>
        <v/>
      </c>
      <c r="V415" s="7">
        <f t="shared" si="129"/>
        <v>1.1575398290900123E-17</v>
      </c>
      <c r="W415" s="7">
        <f t="shared" si="126"/>
        <v>2.0833465304337223E-22</v>
      </c>
      <c r="X415" s="7">
        <f t="shared" si="118"/>
        <v>1.1575606625553166E-17</v>
      </c>
      <c r="Y415" s="7">
        <f t="shared" si="119"/>
        <v>4135104.2700000019</v>
      </c>
    </row>
    <row r="416" spans="1:25" s="20" customFormat="1" x14ac:dyDescent="0.25">
      <c r="A416" s="5">
        <f t="shared" si="127"/>
        <v>44302</v>
      </c>
      <c r="B416" s="20">
        <f t="shared" si="128"/>
        <v>404</v>
      </c>
      <c r="G416" s="20">
        <f t="shared" si="120"/>
        <v>3.5663457939870663E-5</v>
      </c>
      <c r="H416" s="20" t="str">
        <f>IF(Datos!C408="","",Datos!C408)</f>
        <v/>
      </c>
      <c r="I416" s="7">
        <f t="shared" si="121"/>
        <v>620.88736491591703</v>
      </c>
      <c r="J416" s="20" t="str">
        <f t="shared" si="112"/>
        <v/>
      </c>
      <c r="K416" s="16" t="str">
        <f t="shared" si="117"/>
        <v/>
      </c>
      <c r="L416" s="7">
        <f t="shared" si="122"/>
        <v>4125490.8934614868</v>
      </c>
      <c r="M416" s="7">
        <f t="shared" si="123"/>
        <v>50.544223122773339</v>
      </c>
      <c r="N416" s="20" t="str">
        <f>IF(Datos!D408="","",Datos!D408)</f>
        <v/>
      </c>
      <c r="O416" s="7">
        <f t="shared" si="124"/>
        <v>2396.3115906677513</v>
      </c>
      <c r="P416" s="20" t="str">
        <f t="shared" si="113"/>
        <v/>
      </c>
      <c r="Q416" s="16" t="str">
        <f t="shared" si="115"/>
        <v/>
      </c>
      <c r="R416" s="20" t="str">
        <f>IF(Datos!E408="","",Datos!E408)</f>
        <v/>
      </c>
      <c r="S416" s="7">
        <f t="shared" si="125"/>
        <v>6545.6333598086603</v>
      </c>
      <c r="T416" s="10" t="str">
        <f t="shared" si="114"/>
        <v/>
      </c>
      <c r="U416" s="16" t="str">
        <f t="shared" si="116"/>
        <v/>
      </c>
      <c r="V416" s="7">
        <f t="shared" si="129"/>
        <v>1.0011409613260653E-17</v>
      </c>
      <c r="W416" s="7">
        <f t="shared" si="126"/>
        <v>1.752122903467103E-22</v>
      </c>
      <c r="X416" s="7">
        <f t="shared" si="118"/>
        <v>1.0011584825551E-17</v>
      </c>
      <c r="Y416" s="7">
        <f t="shared" si="119"/>
        <v>4135104.2700000019</v>
      </c>
    </row>
    <row r="417" spans="1:25" s="20" customFormat="1" x14ac:dyDescent="0.25">
      <c r="A417" s="5">
        <f t="shared" si="127"/>
        <v>44303</v>
      </c>
      <c r="B417" s="20">
        <f t="shared" si="128"/>
        <v>405</v>
      </c>
      <c r="G417" s="20">
        <f t="shared" si="120"/>
        <v>3.4679022867848624E-5</v>
      </c>
      <c r="H417" s="20" t="str">
        <f>IF(Datos!C409="","",Datos!C409)</f>
        <v/>
      </c>
      <c r="I417" s="7">
        <f t="shared" si="121"/>
        <v>616.16797958915822</v>
      </c>
      <c r="J417" s="20" t="str">
        <f t="shared" si="112"/>
        <v/>
      </c>
      <c r="K417" s="16" t="str">
        <f t="shared" si="117"/>
        <v/>
      </c>
      <c r="L417" s="7">
        <f t="shared" si="122"/>
        <v>4125492.2886572643</v>
      </c>
      <c r="M417" s="7">
        <f t="shared" si="123"/>
        <v>49.149027345233819</v>
      </c>
      <c r="N417" s="20" t="str">
        <f>IF(Datos!D409="","",Datos!D409)</f>
        <v/>
      </c>
      <c r="O417" s="7">
        <f t="shared" si="124"/>
        <v>2397.5763175053658</v>
      </c>
      <c r="P417" s="20" t="str">
        <f t="shared" si="113"/>
        <v/>
      </c>
      <c r="Q417" s="16" t="str">
        <f t="shared" si="115"/>
        <v/>
      </c>
      <c r="R417" s="20" t="str">
        <f>IF(Datos!E409="","",Datos!E409)</f>
        <v/>
      </c>
      <c r="S417" s="7">
        <f t="shared" si="125"/>
        <v>6549.0880182978044</v>
      </c>
      <c r="T417" s="10" t="str">
        <f t="shared" si="114"/>
        <v/>
      </c>
      <c r="U417" s="16" t="str">
        <f t="shared" si="116"/>
        <v/>
      </c>
      <c r="V417" s="7">
        <f t="shared" si="129"/>
        <v>8.6587342512943765E-18</v>
      </c>
      <c r="W417" s="7">
        <f t="shared" si="126"/>
        <v>1.4735589080971923E-22</v>
      </c>
      <c r="X417" s="7">
        <f t="shared" si="118"/>
        <v>8.6588816071851859E-18</v>
      </c>
      <c r="Y417" s="7">
        <f t="shared" si="119"/>
        <v>4135104.2700000019</v>
      </c>
    </row>
    <row r="418" spans="1:25" s="20" customFormat="1" x14ac:dyDescent="0.25">
      <c r="A418" s="5">
        <f t="shared" si="127"/>
        <v>44304</v>
      </c>
      <c r="B418" s="20">
        <f t="shared" si="128"/>
        <v>406</v>
      </c>
      <c r="G418" s="20">
        <f t="shared" si="120"/>
        <v>3.3721761616510504E-5</v>
      </c>
      <c r="H418" s="20" t="str">
        <f>IF(Datos!C410="","",Datos!C410)</f>
        <v/>
      </c>
      <c r="I418" s="7">
        <f t="shared" si="121"/>
        <v>611.48446646583113</v>
      </c>
      <c r="J418" s="20" t="str">
        <f t="shared" si="112"/>
        <v/>
      </c>
      <c r="K418" s="16" t="str">
        <f t="shared" si="117"/>
        <v/>
      </c>
      <c r="L418" s="7">
        <f t="shared" si="122"/>
        <v>4125493.6453408017</v>
      </c>
      <c r="M418" s="7">
        <f t="shared" si="123"/>
        <v>47.792343807815897</v>
      </c>
      <c r="N418" s="20" t="str">
        <f>IF(Datos!D410="","",Datos!D410)</f>
        <v/>
      </c>
      <c r="O418" s="7">
        <f t="shared" si="124"/>
        <v>2398.8314311125991</v>
      </c>
      <c r="P418" s="20" t="str">
        <f t="shared" si="113"/>
        <v/>
      </c>
      <c r="Q418" s="16" t="str">
        <f t="shared" si="115"/>
        <v/>
      </c>
      <c r="R418" s="20" t="str">
        <f>IF(Datos!E410="","",Datos!E410)</f>
        <v/>
      </c>
      <c r="S418" s="7">
        <f t="shared" si="125"/>
        <v>6552.5164178138984</v>
      </c>
      <c r="T418" s="10" t="str">
        <f t="shared" si="114"/>
        <v/>
      </c>
      <c r="U418" s="16" t="str">
        <f t="shared" si="116"/>
        <v/>
      </c>
      <c r="V418" s="7">
        <f t="shared" si="129"/>
        <v>7.4888216243718327E-18</v>
      </c>
      <c r="W418" s="7">
        <f t="shared" si="126"/>
        <v>1.2392825185293725E-22</v>
      </c>
      <c r="X418" s="7">
        <f t="shared" si="118"/>
        <v>7.4889455526236849E-18</v>
      </c>
      <c r="Y418" s="7">
        <f t="shared" si="119"/>
        <v>4135104.2700000019</v>
      </c>
    </row>
    <row r="419" spans="1:25" s="20" customFormat="1" x14ac:dyDescent="0.25">
      <c r="A419" s="5">
        <f t="shared" si="127"/>
        <v>44305</v>
      </c>
      <c r="B419" s="20">
        <f t="shared" si="128"/>
        <v>407</v>
      </c>
      <c r="G419" s="20">
        <f t="shared" si="120"/>
        <v>3.27909240942032E-5</v>
      </c>
      <c r="H419" s="20" t="str">
        <f>IF(Datos!C411="","",Datos!C411)</f>
        <v/>
      </c>
      <c r="I419" s="7">
        <f t="shared" si="121"/>
        <v>606.83655288013506</v>
      </c>
      <c r="J419" s="20" t="str">
        <f t="shared" si="112"/>
        <v/>
      </c>
      <c r="K419" s="16" t="str">
        <f t="shared" si="117"/>
        <v/>
      </c>
      <c r="L419" s="7">
        <f t="shared" si="122"/>
        <v>4125494.9645751705</v>
      </c>
      <c r="M419" s="7">
        <f t="shared" si="123"/>
        <v>46.473109439183602</v>
      </c>
      <c r="N419" s="20" t="str">
        <f>IF(Datos!D411="","",Datos!D411)</f>
        <v/>
      </c>
      <c r="O419" s="7">
        <f t="shared" si="124"/>
        <v>2400.077004559932</v>
      </c>
      <c r="P419" s="20" t="str">
        <f t="shared" si="113"/>
        <v/>
      </c>
      <c r="Q419" s="16" t="str">
        <f t="shared" si="115"/>
        <v/>
      </c>
      <c r="R419" s="20" t="str">
        <f>IF(Datos!E411="","",Datos!E411)</f>
        <v/>
      </c>
      <c r="S419" s="7">
        <f t="shared" si="125"/>
        <v>6555.9187579522613</v>
      </c>
      <c r="T419" s="10" t="str">
        <f t="shared" si="114"/>
        <v/>
      </c>
      <c r="U419" s="16" t="str">
        <f t="shared" si="116"/>
        <v/>
      </c>
      <c r="V419" s="7">
        <f t="shared" si="129"/>
        <v>6.4769785718859738E-18</v>
      </c>
      <c r="W419" s="7">
        <f t="shared" si="126"/>
        <v>1.0422527118090889E-22</v>
      </c>
      <c r="X419" s="7">
        <f t="shared" si="118"/>
        <v>6.4770827971571546E-18</v>
      </c>
      <c r="Y419" s="7">
        <f t="shared" si="119"/>
        <v>4135104.2700000019</v>
      </c>
    </row>
    <row r="420" spans="1:25" s="20" customFormat="1" x14ac:dyDescent="0.25">
      <c r="A420" s="5">
        <f t="shared" si="127"/>
        <v>44306</v>
      </c>
      <c r="B420" s="20">
        <f t="shared" si="128"/>
        <v>408</v>
      </c>
      <c r="G420" s="20">
        <f t="shared" si="120"/>
        <v>3.1885780914403526E-5</v>
      </c>
      <c r="H420" s="20" t="str">
        <f>IF(Datos!C412="","",Datos!C412)</f>
        <v/>
      </c>
      <c r="I420" s="7">
        <f t="shared" si="121"/>
        <v>602.22396823881093</v>
      </c>
      <c r="J420" s="20" t="str">
        <f t="shared" si="112"/>
        <v/>
      </c>
      <c r="K420" s="16" t="str">
        <f t="shared" si="117"/>
        <v/>
      </c>
      <c r="L420" s="7">
        <f t="shared" si="122"/>
        <v>4125496.247394097</v>
      </c>
      <c r="M420" s="7">
        <f t="shared" si="123"/>
        <v>45.190290512455121</v>
      </c>
      <c r="N420" s="20" t="str">
        <f>IF(Datos!D412="","",Datos!D412)</f>
        <v/>
      </c>
      <c r="O420" s="7">
        <f t="shared" si="124"/>
        <v>2401.3131103624346</v>
      </c>
      <c r="P420" s="20" t="str">
        <f t="shared" si="113"/>
        <v/>
      </c>
      <c r="Q420" s="16" t="str">
        <f t="shared" si="115"/>
        <v/>
      </c>
      <c r="R420" s="20" t="str">
        <f>IF(Datos!E412="","",Datos!E412)</f>
        <v/>
      </c>
      <c r="S420" s="7">
        <f t="shared" si="125"/>
        <v>6559.295236791083</v>
      </c>
      <c r="T420" s="10" t="str">
        <f t="shared" si="114"/>
        <v/>
      </c>
      <c r="U420" s="16" t="str">
        <f t="shared" si="116"/>
        <v/>
      </c>
      <c r="V420" s="7">
        <f t="shared" si="129"/>
        <v>5.6018481924499697E-18</v>
      </c>
      <c r="W420" s="7">
        <f t="shared" si="126"/>
        <v>8.7654786451068839E-23</v>
      </c>
      <c r="X420" s="7">
        <f t="shared" si="118"/>
        <v>5.6019358472364205E-18</v>
      </c>
      <c r="Y420" s="7">
        <f t="shared" si="119"/>
        <v>4135104.2700000019</v>
      </c>
    </row>
    <row r="421" spans="1:25" s="20" customFormat="1" x14ac:dyDescent="0.25">
      <c r="A421" s="5">
        <f t="shared" si="127"/>
        <v>44307</v>
      </c>
      <c r="B421" s="20">
        <f t="shared" si="128"/>
        <v>409</v>
      </c>
      <c r="G421" s="20">
        <f t="shared" si="120"/>
        <v>3.1005622824184864E-5</v>
      </c>
      <c r="H421" s="20" t="str">
        <f>IF(Datos!C413="","",Datos!C413)</f>
        <v/>
      </c>
      <c r="I421" s="7">
        <f t="shared" si="121"/>
        <v>597.64644400538805</v>
      </c>
      <c r="J421" s="20" t="str">
        <f t="shared" si="112"/>
        <v/>
      </c>
      <c r="K421" s="16" t="str">
        <f t="shared" si="117"/>
        <v/>
      </c>
      <c r="L421" s="7">
        <f t="shared" si="122"/>
        <v>4125497.4948027744</v>
      </c>
      <c r="M421" s="7">
        <f t="shared" si="123"/>
        <v>43.942881835194157</v>
      </c>
      <c r="N421" s="20" t="str">
        <f>IF(Datos!D413="","",Datos!D413)</f>
        <v/>
      </c>
      <c r="O421" s="7">
        <f t="shared" si="124"/>
        <v>2402.5398204839871</v>
      </c>
      <c r="P421" s="20" t="str">
        <f t="shared" si="113"/>
        <v/>
      </c>
      <c r="Q421" s="16" t="str">
        <f t="shared" si="115"/>
        <v/>
      </c>
      <c r="R421" s="20" t="str">
        <f>IF(Datos!E413="","",Datos!E413)</f>
        <v/>
      </c>
      <c r="S421" s="7">
        <f t="shared" si="125"/>
        <v>6562.646050902953</v>
      </c>
      <c r="T421" s="10" t="str">
        <f t="shared" si="114"/>
        <v/>
      </c>
      <c r="U421" s="16" t="str">
        <f t="shared" si="116"/>
        <v/>
      </c>
      <c r="V421" s="7">
        <f t="shared" si="129"/>
        <v>4.8449590937067485E-18</v>
      </c>
      <c r="W421" s="7">
        <f t="shared" si="126"/>
        <v>7.3718778975772612E-23</v>
      </c>
      <c r="X421" s="7">
        <f t="shared" si="118"/>
        <v>4.8450328124857245E-18</v>
      </c>
      <c r="Y421" s="7">
        <f t="shared" si="119"/>
        <v>4135104.2700000019</v>
      </c>
    </row>
    <row r="422" spans="1:25" s="20" customFormat="1" x14ac:dyDescent="0.25">
      <c r="A422" s="5">
        <f t="shared" si="127"/>
        <v>44308</v>
      </c>
      <c r="B422" s="20">
        <f t="shared" si="128"/>
        <v>410</v>
      </c>
      <c r="G422" s="20">
        <f t="shared" si="120"/>
        <v>3.0149760148460106E-5</v>
      </c>
      <c r="H422" s="20" t="str">
        <f>IF(Datos!C414="","",Datos!C414)</f>
        <v/>
      </c>
      <c r="I422" s="7">
        <f t="shared" si="121"/>
        <v>593.10371368455026</v>
      </c>
      <c r="J422" s="20" t="str">
        <f t="shared" si="112"/>
        <v/>
      </c>
      <c r="K422" s="16" t="str">
        <f t="shared" si="117"/>
        <v/>
      </c>
      <c r="L422" s="7">
        <f t="shared" si="122"/>
        <v>4125498.707778648</v>
      </c>
      <c r="M422" s="7">
        <f t="shared" si="123"/>
        <v>42.729905961760316</v>
      </c>
      <c r="N422" s="20" t="str">
        <f>IF(Datos!D414="","",Datos!D414)</f>
        <v/>
      </c>
      <c r="O422" s="7">
        <f t="shared" si="124"/>
        <v>2403.75720634147</v>
      </c>
      <c r="P422" s="20" t="str">
        <f t="shared" si="113"/>
        <v/>
      </c>
      <c r="Q422" s="16" t="str">
        <f t="shared" si="115"/>
        <v/>
      </c>
      <c r="R422" s="20" t="str">
        <f>IF(Datos!E414="","",Datos!E414)</f>
        <v/>
      </c>
      <c r="S422" s="7">
        <f t="shared" si="125"/>
        <v>6565.9713953663077</v>
      </c>
      <c r="T422" s="10" t="str">
        <f t="shared" si="114"/>
        <v/>
      </c>
      <c r="U422" s="16" t="str">
        <f t="shared" si="116"/>
        <v/>
      </c>
      <c r="V422" s="7">
        <f t="shared" si="129"/>
        <v>4.1903355402526996E-18</v>
      </c>
      <c r="W422" s="7">
        <f t="shared" si="126"/>
        <v>6.1998406657256341E-23</v>
      </c>
      <c r="X422" s="7">
        <f t="shared" si="118"/>
        <v>4.1903975386593568E-18</v>
      </c>
      <c r="Y422" s="7">
        <f t="shared" si="119"/>
        <v>4135104.2700000023</v>
      </c>
    </row>
    <row r="423" spans="1:25" s="20" customFormat="1" x14ac:dyDescent="0.25">
      <c r="A423" s="5">
        <f t="shared" si="127"/>
        <v>44309</v>
      </c>
      <c r="B423" s="20">
        <f t="shared" si="128"/>
        <v>411</v>
      </c>
      <c r="G423" s="20">
        <f t="shared" si="120"/>
        <v>2.9317522249565429E-5</v>
      </c>
      <c r="H423" s="20" t="str">
        <f>IF(Datos!C415="","",Datos!C415)</f>
        <v/>
      </c>
      <c r="I423" s="7">
        <f t="shared" si="121"/>
        <v>588.59551280662117</v>
      </c>
      <c r="J423" s="20" t="str">
        <f t="shared" si="112"/>
        <v/>
      </c>
      <c r="K423" s="16" t="str">
        <f t="shared" si="117"/>
        <v/>
      </c>
      <c r="L423" s="7">
        <f t="shared" si="122"/>
        <v>4125499.8872721824</v>
      </c>
      <c r="M423" s="7">
        <f t="shared" si="123"/>
        <v>41.550412427401334</v>
      </c>
      <c r="N423" s="20" t="str">
        <f>IF(Datos!D415="","",Datos!D415)</f>
        <v/>
      </c>
      <c r="O423" s="7">
        <f t="shared" si="124"/>
        <v>2404.9653388089223</v>
      </c>
      <c r="P423" s="20" t="str">
        <f t="shared" si="113"/>
        <v/>
      </c>
      <c r="Q423" s="16" t="str">
        <f t="shared" si="115"/>
        <v/>
      </c>
      <c r="R423" s="20" t="str">
        <f>IF(Datos!E415="","",Datos!E415)</f>
        <v/>
      </c>
      <c r="S423" s="7">
        <f t="shared" si="125"/>
        <v>6569.2714637767849</v>
      </c>
      <c r="T423" s="10" t="str">
        <f t="shared" si="114"/>
        <v/>
      </c>
      <c r="U423" s="16" t="str">
        <f t="shared" si="116"/>
        <v/>
      </c>
      <c r="V423" s="7">
        <f t="shared" si="129"/>
        <v>3.6241602722850272E-18</v>
      </c>
      <c r="W423" s="7">
        <f t="shared" si="126"/>
        <v>5.2141416374199262E-23</v>
      </c>
      <c r="X423" s="7">
        <f t="shared" si="118"/>
        <v>3.6242124137014015E-18</v>
      </c>
      <c r="Y423" s="7">
        <f t="shared" si="119"/>
        <v>4135104.2700000023</v>
      </c>
    </row>
    <row r="424" spans="1:25" s="20" customFormat="1" x14ac:dyDescent="0.25">
      <c r="A424" s="5">
        <f t="shared" si="127"/>
        <v>44310</v>
      </c>
      <c r="B424" s="20">
        <f t="shared" si="128"/>
        <v>412</v>
      </c>
      <c r="G424" s="20">
        <f t="shared" si="120"/>
        <v>2.850825700176137E-5</v>
      </c>
      <c r="H424" s="20" t="str">
        <f>IF(Datos!C416="","",Datos!C416)</f>
        <v/>
      </c>
      <c r="I424" s="7">
        <f t="shared" si="121"/>
        <v>584.12157891216702</v>
      </c>
      <c r="J424" s="20" t="str">
        <f t="shared" si="112"/>
        <v/>
      </c>
      <c r="K424" s="16" t="str">
        <f t="shared" si="117"/>
        <v/>
      </c>
      <c r="L424" s="7">
        <f t="shared" si="122"/>
        <v>4125501.0342076062</v>
      </c>
      <c r="M424" s="7">
        <f t="shared" si="123"/>
        <v>40.403477003487055</v>
      </c>
      <c r="N424" s="20" t="str">
        <f>IF(Datos!D416="","",Datos!D416)</f>
        <v/>
      </c>
      <c r="O424" s="7">
        <f t="shared" si="124"/>
        <v>2406.1642882216661</v>
      </c>
      <c r="P424" s="20" t="str">
        <f t="shared" si="113"/>
        <v/>
      </c>
      <c r="Q424" s="16" t="str">
        <f t="shared" si="115"/>
        <v/>
      </c>
      <c r="R424" s="20" t="str">
        <f>IF(Datos!E416="","",Datos!E416)</f>
        <v/>
      </c>
      <c r="S424" s="7">
        <f t="shared" si="125"/>
        <v>6572.5464482584948</v>
      </c>
      <c r="T424" s="10" t="str">
        <f t="shared" si="114"/>
        <v/>
      </c>
      <c r="U424" s="16" t="str">
        <f t="shared" si="116"/>
        <v/>
      </c>
      <c r="V424" s="7">
        <f t="shared" si="129"/>
        <v>3.1344828790810731E-18</v>
      </c>
      <c r="W424" s="7">
        <f t="shared" si="126"/>
        <v>4.3851557541995908E-23</v>
      </c>
      <c r="X424" s="7">
        <f t="shared" si="118"/>
        <v>3.1345267306386153E-18</v>
      </c>
      <c r="Y424" s="7">
        <f t="shared" si="119"/>
        <v>4135104.2700000023</v>
      </c>
    </row>
    <row r="425" spans="1:25" s="20" customFormat="1" x14ac:dyDescent="0.25">
      <c r="A425" s="5">
        <f t="shared" si="127"/>
        <v>44311</v>
      </c>
      <c r="B425" s="20">
        <f t="shared" si="128"/>
        <v>413</v>
      </c>
      <c r="G425" s="20">
        <f t="shared" si="120"/>
        <v>2.7721330280239601E-5</v>
      </c>
      <c r="H425" s="20" t="str">
        <f>IF(Datos!C417="","",Datos!C417)</f>
        <v/>
      </c>
      <c r="I425" s="7">
        <f t="shared" si="121"/>
        <v>579.68165153671691</v>
      </c>
      <c r="J425" s="20" t="str">
        <f t="shared" si="112"/>
        <v/>
      </c>
      <c r="K425" s="16" t="str">
        <f t="shared" si="117"/>
        <v/>
      </c>
      <c r="L425" s="7">
        <f t="shared" si="122"/>
        <v>4125502.1494836365</v>
      </c>
      <c r="M425" s="7">
        <f t="shared" si="123"/>
        <v>39.288200973301485</v>
      </c>
      <c r="N425" s="20" t="str">
        <f>IF(Datos!D417="","",Datos!D417)</f>
        <v/>
      </c>
      <c r="O425" s="7">
        <f t="shared" si="124"/>
        <v>2407.3541243804034</v>
      </c>
      <c r="P425" s="20" t="str">
        <f t="shared" si="113"/>
        <v/>
      </c>
      <c r="Q425" s="16" t="str">
        <f t="shared" si="115"/>
        <v/>
      </c>
      <c r="R425" s="20" t="str">
        <f>IF(Datos!E417="","",Datos!E417)</f>
        <v/>
      </c>
      <c r="S425" s="7">
        <f t="shared" si="125"/>
        <v>6575.7965394752073</v>
      </c>
      <c r="T425" s="10" t="str">
        <f t="shared" si="114"/>
        <v/>
      </c>
      <c r="U425" s="16" t="str">
        <f t="shared" si="116"/>
        <v/>
      </c>
      <c r="V425" s="7">
        <f t="shared" si="129"/>
        <v>2.710967572760848E-18</v>
      </c>
      <c r="W425" s="7">
        <f t="shared" si="126"/>
        <v>3.6879678705324999E-23</v>
      </c>
      <c r="X425" s="7">
        <f t="shared" si="118"/>
        <v>2.7110044524395535E-18</v>
      </c>
      <c r="Y425" s="7">
        <f t="shared" si="119"/>
        <v>4135104.2700000023</v>
      </c>
    </row>
    <row r="426" spans="1:25" s="20" customFormat="1" x14ac:dyDescent="0.25">
      <c r="A426" s="5">
        <f t="shared" si="127"/>
        <v>44312</v>
      </c>
      <c r="B426" s="20">
        <f t="shared" si="128"/>
        <v>414</v>
      </c>
      <c r="G426" s="20">
        <f t="shared" si="120"/>
        <v>2.6956125464234773E-5</v>
      </c>
      <c r="H426" s="20" t="str">
        <f>IF(Datos!C418="","",Datos!C418)</f>
        <v/>
      </c>
      <c r="I426" s="7">
        <f t="shared" si="121"/>
        <v>575.27547219559892</v>
      </c>
      <c r="J426" s="20" t="str">
        <f t="shared" si="112"/>
        <v/>
      </c>
      <c r="K426" s="16" t="str">
        <f t="shared" si="117"/>
        <v/>
      </c>
      <c r="L426" s="7">
        <f t="shared" si="122"/>
        <v>4125503.233974182</v>
      </c>
      <c r="M426" s="7">
        <f t="shared" si="123"/>
        <v>38.203710427825541</v>
      </c>
      <c r="N426" s="20" t="str">
        <f>IF(Datos!D418="","",Datos!D418)</f>
        <v/>
      </c>
      <c r="O426" s="7">
        <f t="shared" si="124"/>
        <v>2408.534916555278</v>
      </c>
      <c r="P426" s="20" t="str">
        <f t="shared" si="113"/>
        <v/>
      </c>
      <c r="Q426" s="16" t="str">
        <f t="shared" si="115"/>
        <v/>
      </c>
      <c r="R426" s="20" t="str">
        <f>IF(Datos!E418="","",Datos!E418)</f>
        <v/>
      </c>
      <c r="S426" s="7">
        <f t="shared" si="125"/>
        <v>6579.0219266414506</v>
      </c>
      <c r="T426" s="10" t="str">
        <f t="shared" si="114"/>
        <v/>
      </c>
      <c r="U426" s="16" t="str">
        <f t="shared" si="116"/>
        <v/>
      </c>
      <c r="V426" s="7">
        <f t="shared" si="129"/>
        <v>2.3446750392552311E-18</v>
      </c>
      <c r="W426" s="7">
        <f t="shared" si="126"/>
        <v>3.1016239598102665E-23</v>
      </c>
      <c r="X426" s="7">
        <f t="shared" si="118"/>
        <v>2.344706055494829E-18</v>
      </c>
      <c r="Y426" s="7">
        <f t="shared" si="119"/>
        <v>4135104.2700000023</v>
      </c>
    </row>
    <row r="427" spans="1:25" s="20" customFormat="1" x14ac:dyDescent="0.25">
      <c r="A427" s="5">
        <f t="shared" si="127"/>
        <v>44313</v>
      </c>
      <c r="B427" s="20">
        <f t="shared" si="128"/>
        <v>415</v>
      </c>
      <c r="G427" s="20">
        <f t="shared" si="120"/>
        <v>2.6212042953852276E-5</v>
      </c>
      <c r="H427" s="20" t="str">
        <f>IF(Datos!C419="","",Datos!C419)</f>
        <v/>
      </c>
      <c r="I427" s="7">
        <f t="shared" si="121"/>
        <v>570.90278436889173</v>
      </c>
      <c r="J427" s="20" t="str">
        <f t="shared" ref="J427:J490" si="130">IF(H427="","",H427-I427)</f>
        <v/>
      </c>
      <c r="K427" s="16" t="str">
        <f t="shared" si="117"/>
        <v/>
      </c>
      <c r="L427" s="7">
        <f t="shared" si="122"/>
        <v>4125504.2885290291</v>
      </c>
      <c r="M427" s="7">
        <f t="shared" si="123"/>
        <v>37.149155580958599</v>
      </c>
      <c r="N427" s="20" t="str">
        <f>IF(Datos!D419="","",Datos!D419)</f>
        <v/>
      </c>
      <c r="O427" s="7">
        <f t="shared" si="124"/>
        <v>2409.7067334899093</v>
      </c>
      <c r="P427" s="20" t="str">
        <f t="shared" ref="P427:P490" si="131">IF(N427="","",N427-O427)</f>
        <v/>
      </c>
      <c r="Q427" s="16" t="str">
        <f t="shared" si="115"/>
        <v/>
      </c>
      <c r="R427" s="20" t="str">
        <f>IF(Datos!E419="","",Datos!E419)</f>
        <v/>
      </c>
      <c r="S427" s="7">
        <f t="shared" si="125"/>
        <v>6582.2227975335263</v>
      </c>
      <c r="T427" s="10" t="str">
        <f t="shared" ref="T427:T490" si="132">IF(R427="","",R427-S427)</f>
        <v/>
      </c>
      <c r="U427" s="16" t="str">
        <f t="shared" si="116"/>
        <v/>
      </c>
      <c r="V427" s="7">
        <f t="shared" si="129"/>
        <v>2.0278737625462086E-18</v>
      </c>
      <c r="W427" s="7">
        <f t="shared" si="126"/>
        <v>2.6085013642158735E-23</v>
      </c>
      <c r="X427" s="7">
        <f t="shared" si="118"/>
        <v>2.027899847559851E-18</v>
      </c>
      <c r="Y427" s="7">
        <f t="shared" si="119"/>
        <v>4135104.2700000023</v>
      </c>
    </row>
    <row r="428" spans="1:25" s="20" customFormat="1" x14ac:dyDescent="0.25">
      <c r="A428" s="5">
        <f t="shared" si="127"/>
        <v>44314</v>
      </c>
      <c r="B428" s="20">
        <f t="shared" si="128"/>
        <v>416</v>
      </c>
      <c r="G428" s="20">
        <f t="shared" si="120"/>
        <v>2.5488499700233212E-5</v>
      </c>
      <c r="H428" s="20" t="str">
        <f>IF(Datos!C420="","",Datos!C420)</f>
        <v/>
      </c>
      <c r="I428" s="7">
        <f t="shared" si="121"/>
        <v>566.56333348649036</v>
      </c>
      <c r="J428" s="20" t="str">
        <f t="shared" si="130"/>
        <v/>
      </c>
      <c r="K428" s="16" t="str">
        <f t="shared" si="117"/>
        <v/>
      </c>
      <c r="L428" s="7">
        <f t="shared" si="122"/>
        <v>4125505.3139745062</v>
      </c>
      <c r="M428" s="7">
        <f t="shared" si="123"/>
        <v>36.123710103642331</v>
      </c>
      <c r="N428" s="20" t="str">
        <f>IF(Datos!D420="","",Datos!D420)</f>
        <v/>
      </c>
      <c r="O428" s="7">
        <f t="shared" si="124"/>
        <v>2410.8696434053945</v>
      </c>
      <c r="P428" s="20" t="str">
        <f t="shared" si="131"/>
        <v/>
      </c>
      <c r="Q428" s="16" t="str">
        <f t="shared" si="115"/>
        <v/>
      </c>
      <c r="R428" s="20" t="str">
        <f>IF(Datos!E420="","",Datos!E420)</f>
        <v/>
      </c>
      <c r="S428" s="7">
        <f t="shared" si="125"/>
        <v>6585.3993385004424</v>
      </c>
      <c r="T428" s="10" t="str">
        <f t="shared" si="132"/>
        <v/>
      </c>
      <c r="U428" s="16" t="str">
        <f t="shared" si="116"/>
        <v/>
      </c>
      <c r="V428" s="7">
        <f t="shared" si="129"/>
        <v>1.7538768402363269E-18</v>
      </c>
      <c r="W428" s="7">
        <f t="shared" si="126"/>
        <v>2.19377916301256E-23</v>
      </c>
      <c r="X428" s="7">
        <f t="shared" si="118"/>
        <v>1.753898778027957E-18</v>
      </c>
      <c r="Y428" s="7">
        <f t="shared" si="119"/>
        <v>4135104.2700000023</v>
      </c>
    </row>
    <row r="429" spans="1:25" s="20" customFormat="1" x14ac:dyDescent="0.25">
      <c r="A429" s="5">
        <f t="shared" si="127"/>
        <v>44315</v>
      </c>
      <c r="B429" s="20">
        <f t="shared" si="128"/>
        <v>417</v>
      </c>
      <c r="G429" s="20">
        <f t="shared" si="120"/>
        <v>2.4784928748688408E-5</v>
      </c>
      <c r="H429" s="20" t="str">
        <f>IF(Datos!C421="","",Datos!C421)</f>
        <v/>
      </c>
      <c r="I429" s="7">
        <f t="shared" si="121"/>
        <v>562.25686691328542</v>
      </c>
      <c r="J429" s="20" t="str">
        <f t="shared" si="130"/>
        <v/>
      </c>
      <c r="K429" s="16" t="str">
        <f t="shared" si="117"/>
        <v/>
      </c>
      <c r="L429" s="7">
        <f t="shared" si="122"/>
        <v>4125506.3111141333</v>
      </c>
      <c r="M429" s="7">
        <f t="shared" si="123"/>
        <v>35.126570476365018</v>
      </c>
      <c r="N429" s="20" t="str">
        <f>IF(Datos!D421="","",Datos!D421)</f>
        <v/>
      </c>
      <c r="O429" s="7">
        <f t="shared" si="124"/>
        <v>2412.0237140042796</v>
      </c>
      <c r="P429" s="20" t="str">
        <f t="shared" si="131"/>
        <v/>
      </c>
      <c r="Q429" s="16" t="str">
        <f t="shared" si="115"/>
        <v/>
      </c>
      <c r="R429" s="20" t="str">
        <f>IF(Datos!E421="","",Datos!E421)</f>
        <v/>
      </c>
      <c r="S429" s="7">
        <f t="shared" si="125"/>
        <v>6588.5517344747623</v>
      </c>
      <c r="T429" s="10" t="str">
        <f t="shared" si="132"/>
        <v/>
      </c>
      <c r="U429" s="16" t="str">
        <f t="shared" si="116"/>
        <v/>
      </c>
      <c r="V429" s="7">
        <f t="shared" si="129"/>
        <v>1.5169008464667924E-18</v>
      </c>
      <c r="W429" s="7">
        <f t="shared" si="126"/>
        <v>1.8449927425046513E-23</v>
      </c>
      <c r="X429" s="7">
        <f t="shared" si="118"/>
        <v>1.5169192963942174E-18</v>
      </c>
      <c r="Y429" s="7">
        <f t="shared" si="119"/>
        <v>4135104.2700000023</v>
      </c>
    </row>
    <row r="430" spans="1:25" s="20" customFormat="1" x14ac:dyDescent="0.25">
      <c r="A430" s="5">
        <f t="shared" si="127"/>
        <v>44316</v>
      </c>
      <c r="B430" s="20">
        <f t="shared" si="128"/>
        <v>418</v>
      </c>
      <c r="G430" s="20">
        <f t="shared" si="120"/>
        <v>2.4100778794443536E-5</v>
      </c>
      <c r="H430" s="20" t="str">
        <f>IF(Datos!C422="","",Datos!C422)</f>
        <v/>
      </c>
      <c r="I430" s="7">
        <f t="shared" si="121"/>
        <v>557.98313393445562</v>
      </c>
      <c r="J430" s="20" t="str">
        <f t="shared" si="130"/>
        <v/>
      </c>
      <c r="K430" s="16" t="str">
        <f t="shared" si="117"/>
        <v/>
      </c>
      <c r="L430" s="7">
        <f t="shared" si="122"/>
        <v>4125507.2807292501</v>
      </c>
      <c r="M430" s="7">
        <f t="shared" si="123"/>
        <v>34.156955359538983</v>
      </c>
      <c r="N430" s="20" t="str">
        <f>IF(Datos!D422="","",Datos!D422)</f>
        <v/>
      </c>
      <c r="O430" s="7">
        <f t="shared" si="124"/>
        <v>2413.1690124745014</v>
      </c>
      <c r="P430" s="20" t="str">
        <f t="shared" si="131"/>
        <v/>
      </c>
      <c r="Q430" s="16" t="str">
        <f t="shared" si="115"/>
        <v/>
      </c>
      <c r="R430" s="20" t="str">
        <f>IF(Datos!E422="","",Datos!E422)</f>
        <v/>
      </c>
      <c r="S430" s="7">
        <f t="shared" si="125"/>
        <v>6591.6801689833701</v>
      </c>
      <c r="T430" s="10" t="str">
        <f t="shared" si="132"/>
        <v/>
      </c>
      <c r="U430" s="16" t="str">
        <f t="shared" si="116"/>
        <v/>
      </c>
      <c r="V430" s="7">
        <f t="shared" si="129"/>
        <v>1.3119437634889148E-18</v>
      </c>
      <c r="W430" s="7">
        <f t="shared" si="126"/>
        <v>1.5516591813178635E-23</v>
      </c>
      <c r="X430" s="7">
        <f t="shared" si="118"/>
        <v>1.311959280080728E-18</v>
      </c>
      <c r="Y430" s="7">
        <f t="shared" si="119"/>
        <v>4135104.2700000019</v>
      </c>
    </row>
    <row r="431" spans="1:25" s="20" customFormat="1" x14ac:dyDescent="0.25">
      <c r="A431" s="5">
        <f t="shared" si="127"/>
        <v>44317</v>
      </c>
      <c r="B431" s="20">
        <f t="shared" si="128"/>
        <v>419</v>
      </c>
      <c r="G431" s="20">
        <f t="shared" si="120"/>
        <v>2.3435513750647237E-5</v>
      </c>
      <c r="H431" s="20" t="str">
        <f>IF(Datos!C423="","",Datos!C423)</f>
        <v/>
      </c>
      <c r="I431" s="7">
        <f t="shared" si="121"/>
        <v>553.741885740871</v>
      </c>
      <c r="J431" s="20" t="str">
        <f t="shared" si="130"/>
        <v/>
      </c>
      <c r="K431" s="16" t="str">
        <f t="shared" si="117"/>
        <v/>
      </c>
      <c r="L431" s="7">
        <f t="shared" si="122"/>
        <v>4125508.2235796284</v>
      </c>
      <c r="M431" s="7">
        <f t="shared" si="123"/>
        <v>33.214104981257812</v>
      </c>
      <c r="N431" s="20" t="str">
        <f>IF(Datos!D423="","",Datos!D423)</f>
        <v/>
      </c>
      <c r="O431" s="7">
        <f t="shared" si="124"/>
        <v>2414.305605493299</v>
      </c>
      <c r="P431" s="20" t="str">
        <f t="shared" si="131"/>
        <v/>
      </c>
      <c r="Q431" s="16" t="str">
        <f t="shared" si="115"/>
        <v/>
      </c>
      <c r="R431" s="20" t="str">
        <f>IF(Datos!E423="","",Datos!E423)</f>
        <v/>
      </c>
      <c r="S431" s="7">
        <f t="shared" si="125"/>
        <v>6594.7848241581569</v>
      </c>
      <c r="T431" s="10" t="str">
        <f t="shared" si="132"/>
        <v/>
      </c>
      <c r="U431" s="16" t="str">
        <f t="shared" si="116"/>
        <v/>
      </c>
      <c r="V431" s="7">
        <f t="shared" si="129"/>
        <v>1.1346794056199758E-18</v>
      </c>
      <c r="W431" s="7">
        <f t="shared" si="126"/>
        <v>1.304962192775096E-23</v>
      </c>
      <c r="X431" s="7">
        <f t="shared" si="118"/>
        <v>1.1346924552419037E-18</v>
      </c>
      <c r="Y431" s="7">
        <f t="shared" si="119"/>
        <v>4135104.2700000019</v>
      </c>
    </row>
    <row r="432" spans="1:25" s="20" customFormat="1" x14ac:dyDescent="0.25">
      <c r="A432" s="5">
        <f t="shared" si="127"/>
        <v>44318</v>
      </c>
      <c r="B432" s="20">
        <f t="shared" si="128"/>
        <v>420</v>
      </c>
      <c r="G432" s="20">
        <f t="shared" si="120"/>
        <v>2.2788612328303675E-5</v>
      </c>
      <c r="H432" s="20" t="str">
        <f>IF(Datos!C424="","",Datos!C424)</f>
        <v/>
      </c>
      <c r="I432" s="7">
        <f t="shared" si="121"/>
        <v>549.53287541460816</v>
      </c>
      <c r="J432" s="20" t="str">
        <f t="shared" si="130"/>
        <v/>
      </c>
      <c r="K432" s="16" t="str">
        <f t="shared" si="117"/>
        <v/>
      </c>
      <c r="L432" s="7">
        <f t="shared" si="122"/>
        <v>4125509.1404040675</v>
      </c>
      <c r="M432" s="7">
        <f t="shared" si="123"/>
        <v>32.297280541953569</v>
      </c>
      <c r="N432" s="20" t="str">
        <f>IF(Datos!D424="","",Datos!D424)</f>
        <v/>
      </c>
      <c r="O432" s="7">
        <f t="shared" si="124"/>
        <v>2415.4335592310958</v>
      </c>
      <c r="P432" s="20" t="str">
        <f t="shared" si="131"/>
        <v/>
      </c>
      <c r="Q432" s="16" t="str">
        <f t="shared" ref="Q432:Q495" si="133">IF( OR(P432=0,N432=0,P432="",N432=""),"",ABS(P432/N432))</f>
        <v/>
      </c>
      <c r="R432" s="20" t="str">
        <f>IF(Datos!E424="","",Datos!E424)</f>
        <v/>
      </c>
      <c r="S432" s="7">
        <f t="shared" si="125"/>
        <v>6597.8658807466227</v>
      </c>
      <c r="T432" s="10" t="str">
        <f t="shared" si="132"/>
        <v/>
      </c>
      <c r="U432" s="16" t="str">
        <f t="shared" ref="U432:U495" si="134">IF( OR(T432=0,R432=0,T432="",R432=""),"",ABS(T432/R432))</f>
        <v/>
      </c>
      <c r="V432" s="7">
        <f t="shared" si="129"/>
        <v>9.8136610737393461E-19</v>
      </c>
      <c r="W432" s="7">
        <f t="shared" si="126"/>
        <v>1.0974871559530348E-23</v>
      </c>
      <c r="X432" s="7">
        <f t="shared" si="118"/>
        <v>9.8137708224549407E-19</v>
      </c>
      <c r="Y432" s="7">
        <f t="shared" si="119"/>
        <v>4135104.2700000014</v>
      </c>
    </row>
    <row r="433" spans="1:25" s="20" customFormat="1" x14ac:dyDescent="0.25">
      <c r="A433" s="5">
        <f t="shared" si="127"/>
        <v>44319</v>
      </c>
      <c r="B433" s="20">
        <f t="shared" si="128"/>
        <v>421</v>
      </c>
      <c r="G433" s="20">
        <f t="shared" si="120"/>
        <v>2.2159567627800424E-5</v>
      </c>
      <c r="H433" s="20" t="str">
        <f>IF(Datos!C425="","",Datos!C425)</f>
        <v/>
      </c>
      <c r="I433" s="7">
        <f t="shared" si="121"/>
        <v>545.35585791457504</v>
      </c>
      <c r="J433" s="20" t="str">
        <f t="shared" si="130"/>
        <v/>
      </c>
      <c r="K433" s="16" t="str">
        <f t="shared" si="117"/>
        <v/>
      </c>
      <c r="L433" s="7">
        <f t="shared" si="122"/>
        <v>4125510.0319209741</v>
      </c>
      <c r="M433" s="7">
        <f t="shared" si="123"/>
        <v>31.405763635487553</v>
      </c>
      <c r="N433" s="20" t="str">
        <f>IF(Datos!D425="","",Datos!D425)</f>
        <v/>
      </c>
      <c r="O433" s="7">
        <f t="shared" si="124"/>
        <v>2416.5529393553516</v>
      </c>
      <c r="P433" s="20" t="str">
        <f t="shared" si="131"/>
        <v/>
      </c>
      <c r="Q433" s="16" t="str">
        <f t="shared" si="133"/>
        <v/>
      </c>
      <c r="R433" s="20" t="str">
        <f>IF(Datos!E425="","",Datos!E425)</f>
        <v/>
      </c>
      <c r="S433" s="7">
        <f t="shared" si="125"/>
        <v>6600.9235181224003</v>
      </c>
      <c r="T433" s="10" t="str">
        <f t="shared" si="132"/>
        <v/>
      </c>
      <c r="U433" s="16" t="str">
        <f t="shared" si="134"/>
        <v/>
      </c>
      <c r="V433" s="7">
        <f t="shared" si="129"/>
        <v>8.4876774859432624E-19</v>
      </c>
      <c r="W433" s="7">
        <f t="shared" si="126"/>
        <v>9.2299827227833851E-24</v>
      </c>
      <c r="X433" s="7">
        <f t="shared" si="118"/>
        <v>8.4877697857704906E-19</v>
      </c>
      <c r="Y433" s="7">
        <f t="shared" si="119"/>
        <v>4135104.2700000019</v>
      </c>
    </row>
    <row r="434" spans="1:25" s="20" customFormat="1" x14ac:dyDescent="0.25">
      <c r="A434" s="5">
        <f t="shared" si="127"/>
        <v>44320</v>
      </c>
      <c r="B434" s="20">
        <f t="shared" si="128"/>
        <v>422</v>
      </c>
      <c r="G434" s="20">
        <f t="shared" si="120"/>
        <v>2.1547886741711616E-5</v>
      </c>
      <c r="H434" s="20" t="str">
        <f>IF(Datos!C426="","",Datos!C426)</f>
        <v/>
      </c>
      <c r="I434" s="7">
        <f t="shared" si="121"/>
        <v>541.21059006224482</v>
      </c>
      <c r="J434" s="20" t="str">
        <f t="shared" si="130"/>
        <v/>
      </c>
      <c r="K434" s="16" t="str">
        <f t="shared" si="117"/>
        <v/>
      </c>
      <c r="L434" s="7">
        <f t="shared" si="122"/>
        <v>4125510.8988289232</v>
      </c>
      <c r="M434" s="7">
        <f t="shared" si="123"/>
        <v>30.538855686220963</v>
      </c>
      <c r="N434" s="20" t="str">
        <f>IF(Datos!D426="","",Datos!D426)</f>
        <v/>
      </c>
      <c r="O434" s="7">
        <f t="shared" si="124"/>
        <v>2417.6638110343852</v>
      </c>
      <c r="P434" s="20" t="str">
        <f t="shared" si="131"/>
        <v/>
      </c>
      <c r="Q434" s="16" t="str">
        <f t="shared" si="133"/>
        <v/>
      </c>
      <c r="R434" s="20" t="str">
        <f>IF(Datos!E426="","",Datos!E426)</f>
        <v/>
      </c>
      <c r="S434" s="7">
        <f t="shared" si="125"/>
        <v>6603.9579142956973</v>
      </c>
      <c r="T434" s="10" t="str">
        <f t="shared" si="132"/>
        <v/>
      </c>
      <c r="U434" s="16" t="str">
        <f t="shared" si="134"/>
        <v/>
      </c>
      <c r="V434" s="7">
        <f t="shared" si="129"/>
        <v>7.3408544978374469E-19</v>
      </c>
      <c r="W434" s="7">
        <f t="shared" si="126"/>
        <v>7.762511504932138E-24</v>
      </c>
      <c r="X434" s="7">
        <f t="shared" si="118"/>
        <v>7.3409321229524964E-19</v>
      </c>
      <c r="Y434" s="7">
        <f t="shared" si="119"/>
        <v>4135104.2700000019</v>
      </c>
    </row>
    <row r="435" spans="1:25" s="20" customFormat="1" x14ac:dyDescent="0.25">
      <c r="A435" s="5">
        <f t="shared" si="127"/>
        <v>44321</v>
      </c>
      <c r="B435" s="20">
        <f t="shared" si="128"/>
        <v>423</v>
      </c>
      <c r="G435" s="20">
        <f t="shared" si="120"/>
        <v>2.0953090368565052E-5</v>
      </c>
      <c r="H435" s="20" t="str">
        <f>IF(Datos!C427="","",Datos!C427)</f>
        <v/>
      </c>
      <c r="I435" s="7">
        <f t="shared" si="121"/>
        <v>537.09683052749881</v>
      </c>
      <c r="J435" s="20" t="str">
        <f t="shared" si="130"/>
        <v/>
      </c>
      <c r="K435" s="16" t="str">
        <f t="shared" si="117"/>
        <v/>
      </c>
      <c r="L435" s="7">
        <f t="shared" si="122"/>
        <v>4125511.7418072079</v>
      </c>
      <c r="M435" s="7">
        <f t="shared" si="123"/>
        <v>29.695877401624344</v>
      </c>
      <c r="N435" s="20" t="str">
        <f>IF(Datos!D427="","",Datos!D427)</f>
        <v/>
      </c>
      <c r="O435" s="7">
        <f t="shared" si="124"/>
        <v>2418.7662389411694</v>
      </c>
      <c r="P435" s="20" t="str">
        <f t="shared" si="131"/>
        <v/>
      </c>
      <c r="Q435" s="16" t="str">
        <f t="shared" si="133"/>
        <v/>
      </c>
      <c r="R435" s="20" t="str">
        <f>IF(Datos!E427="","",Datos!E427)</f>
        <v/>
      </c>
      <c r="S435" s="7">
        <f t="shared" si="125"/>
        <v>6606.9692459236594</v>
      </c>
      <c r="T435" s="10" t="str">
        <f t="shared" si="132"/>
        <v/>
      </c>
      <c r="U435" s="16" t="str">
        <f t="shared" si="134"/>
        <v/>
      </c>
      <c r="V435" s="7">
        <f t="shared" si="129"/>
        <v>6.3489849601576175E-19</v>
      </c>
      <c r="W435" s="7">
        <f t="shared" si="126"/>
        <v>6.5283518753150704E-24</v>
      </c>
      <c r="X435" s="7">
        <f t="shared" si="118"/>
        <v>6.3490502436763704E-19</v>
      </c>
      <c r="Y435" s="7">
        <f t="shared" si="119"/>
        <v>4135104.2700000019</v>
      </c>
    </row>
    <row r="436" spans="1:25" s="20" customFormat="1" x14ac:dyDescent="0.25">
      <c r="A436" s="5">
        <f t="shared" si="127"/>
        <v>44322</v>
      </c>
      <c r="B436" s="20">
        <f t="shared" si="128"/>
        <v>424</v>
      </c>
      <c r="G436" s="20">
        <f t="shared" si="120"/>
        <v>2.037471243727078E-5</v>
      </c>
      <c r="H436" s="20" t="str">
        <f>IF(Datos!C428="","",Datos!C428)</f>
        <v/>
      </c>
      <c r="I436" s="7">
        <f t="shared" si="121"/>
        <v>533.01433981457637</v>
      </c>
      <c r="J436" s="20" t="str">
        <f t="shared" si="130"/>
        <v/>
      </c>
      <c r="K436" s="16" t="str">
        <f t="shared" si="117"/>
        <v/>
      </c>
      <c r="L436" s="7">
        <f t="shared" si="122"/>
        <v>4125512.5615163697</v>
      </c>
      <c r="M436" s="7">
        <f t="shared" si="123"/>
        <v>28.876168239996929</v>
      </c>
      <c r="N436" s="20" t="str">
        <f>IF(Datos!D428="","",Datos!D428)</f>
        <v/>
      </c>
      <c r="O436" s="7">
        <f t="shared" si="124"/>
        <v>2419.860287257095</v>
      </c>
      <c r="P436" s="20" t="str">
        <f t="shared" si="131"/>
        <v/>
      </c>
      <c r="Q436" s="16" t="str">
        <f t="shared" si="133"/>
        <v/>
      </c>
      <c r="R436" s="20" t="str">
        <f>IF(Datos!E428="","",Datos!E428)</f>
        <v/>
      </c>
      <c r="S436" s="7">
        <f t="shared" si="125"/>
        <v>6609.9576883206564</v>
      </c>
      <c r="T436" s="10" t="str">
        <f t="shared" si="132"/>
        <v/>
      </c>
      <c r="U436" s="16" t="str">
        <f t="shared" si="134"/>
        <v/>
      </c>
      <c r="V436" s="7">
        <f t="shared" si="129"/>
        <v>5.4911324258309791E-19</v>
      </c>
      <c r="W436" s="7">
        <f t="shared" si="126"/>
        <v>5.4904100829309964E-24</v>
      </c>
      <c r="X436" s="7">
        <f t="shared" si="118"/>
        <v>5.4911873299318081E-19</v>
      </c>
      <c r="Y436" s="7">
        <f t="shared" si="119"/>
        <v>4135104.2700000019</v>
      </c>
    </row>
    <row r="437" spans="1:25" s="20" customFormat="1" x14ac:dyDescent="0.25">
      <c r="A437" s="5">
        <f t="shared" si="127"/>
        <v>44323</v>
      </c>
      <c r="B437" s="20">
        <f t="shared" si="128"/>
        <v>425</v>
      </c>
      <c r="G437" s="20">
        <f t="shared" si="120"/>
        <v>1.9812299741916596E-5</v>
      </c>
      <c r="H437" s="20" t="str">
        <f>IF(Datos!C429="","",Datos!C429)</f>
        <v/>
      </c>
      <c r="I437" s="7">
        <f t="shared" si="121"/>
        <v>528.96288024813214</v>
      </c>
      <c r="J437" s="20" t="str">
        <f t="shared" si="130"/>
        <v/>
      </c>
      <c r="K437" s="16" t="str">
        <f t="shared" si="117"/>
        <v/>
      </c>
      <c r="L437" s="7">
        <f t="shared" si="122"/>
        <v>4125513.358598717</v>
      </c>
      <c r="M437" s="7">
        <f t="shared" si="123"/>
        <v>28.079085892878762</v>
      </c>
      <c r="N437" s="20" t="str">
        <f>IF(Datos!D429="","",Datos!D429)</f>
        <v/>
      </c>
      <c r="O437" s="7">
        <f t="shared" si="124"/>
        <v>2420.9460196757086</v>
      </c>
      <c r="P437" s="20" t="str">
        <f t="shared" si="131"/>
        <v/>
      </c>
      <c r="Q437" s="16" t="str">
        <f t="shared" si="133"/>
        <v/>
      </c>
      <c r="R437" s="20" t="str">
        <f>IF(Datos!E429="","",Datos!E429)</f>
        <v/>
      </c>
      <c r="S437" s="7">
        <f t="shared" si="125"/>
        <v>6612.9234154684864</v>
      </c>
      <c r="T437" s="10" t="str">
        <f t="shared" si="132"/>
        <v/>
      </c>
      <c r="U437" s="16" t="str">
        <f t="shared" si="134"/>
        <v/>
      </c>
      <c r="V437" s="7">
        <f t="shared" si="129"/>
        <v>4.7491892399045922E-19</v>
      </c>
      <c r="W437" s="7">
        <f t="shared" si="126"/>
        <v>4.6174898039514367E-24</v>
      </c>
      <c r="X437" s="7">
        <f t="shared" si="118"/>
        <v>4.749235414802632E-19</v>
      </c>
      <c r="Y437" s="7">
        <f t="shared" si="119"/>
        <v>4135104.2700000023</v>
      </c>
    </row>
    <row r="438" spans="1:25" s="20" customFormat="1" x14ac:dyDescent="0.25">
      <c r="A438" s="5">
        <f t="shared" si="127"/>
        <v>44324</v>
      </c>
      <c r="B438" s="20">
        <f t="shared" si="128"/>
        <v>426</v>
      </c>
      <c r="G438" s="20">
        <f t="shared" si="120"/>
        <v>1.9265411586644604E-5</v>
      </c>
      <c r="H438" s="20" t="str">
        <f>IF(Datos!C430="","",Datos!C430)</f>
        <v/>
      </c>
      <c r="I438" s="7">
        <f t="shared" si="121"/>
        <v>524.94221595939894</v>
      </c>
      <c r="J438" s="20" t="str">
        <f t="shared" si="130"/>
        <v/>
      </c>
      <c r="K438" s="16" t="str">
        <f t="shared" si="117"/>
        <v/>
      </c>
      <c r="L438" s="7">
        <f t="shared" si="122"/>
        <v>4125514.1336788284</v>
      </c>
      <c r="M438" s="7">
        <f t="shared" si="123"/>
        <v>27.304005781750043</v>
      </c>
      <c r="N438" s="20" t="str">
        <f>IF(Datos!D430="","",Datos!D430)</f>
        <v/>
      </c>
      <c r="O438" s="7">
        <f t="shared" si="124"/>
        <v>2422.0234994064199</v>
      </c>
      <c r="P438" s="20" t="str">
        <f t="shared" si="131"/>
        <v/>
      </c>
      <c r="Q438" s="16" t="str">
        <f t="shared" si="133"/>
        <v/>
      </c>
      <c r="R438" s="20" t="str">
        <f>IF(Datos!E430="","",Datos!E430)</f>
        <v/>
      </c>
      <c r="S438" s="7">
        <f t="shared" si="125"/>
        <v>6615.8666000265084</v>
      </c>
      <c r="T438" s="10" t="str">
        <f t="shared" si="132"/>
        <v/>
      </c>
      <c r="U438" s="16" t="str">
        <f t="shared" si="134"/>
        <v/>
      </c>
      <c r="V438" s="7">
        <f t="shared" si="129"/>
        <v>4.1074943359655537E-19</v>
      </c>
      <c r="W438" s="7">
        <f t="shared" si="126"/>
        <v>3.8833545334456516E-24</v>
      </c>
      <c r="X438" s="7">
        <f t="shared" si="118"/>
        <v>4.107533169510888E-19</v>
      </c>
      <c r="Y438" s="7">
        <f t="shared" si="119"/>
        <v>4135104.2700000023</v>
      </c>
    </row>
    <row r="439" spans="1:25" s="20" customFormat="1" x14ac:dyDescent="0.25">
      <c r="A439" s="5">
        <f t="shared" si="127"/>
        <v>44325</v>
      </c>
      <c r="B439" s="20">
        <f t="shared" si="128"/>
        <v>427</v>
      </c>
      <c r="G439" s="20">
        <f t="shared" si="120"/>
        <v>1.8733619440330327E-5</v>
      </c>
      <c r="H439" s="20" t="str">
        <f>IF(Datos!C431="","",Datos!C431)</f>
        <v/>
      </c>
      <c r="I439" s="7">
        <f t="shared" si="121"/>
        <v>520.95211287245581</v>
      </c>
      <c r="J439" s="20" t="str">
        <f t="shared" si="130"/>
        <v/>
      </c>
      <c r="K439" s="16" t="str">
        <f t="shared" si="117"/>
        <v/>
      </c>
      <c r="L439" s="7">
        <f t="shared" si="122"/>
        <v>4125514.8873640415</v>
      </c>
      <c r="M439" s="7">
        <f t="shared" si="123"/>
        <v>26.550320568623313</v>
      </c>
      <c r="N439" s="20" t="str">
        <f>IF(Datos!D431="","",Datos!D431)</f>
        <v/>
      </c>
      <c r="O439" s="7">
        <f t="shared" si="124"/>
        <v>2423.0927891781816</v>
      </c>
      <c r="P439" s="20" t="str">
        <f t="shared" si="131"/>
        <v/>
      </c>
      <c r="Q439" s="16" t="str">
        <f t="shared" si="133"/>
        <v/>
      </c>
      <c r="R439" s="20" t="str">
        <f>IF(Datos!E431="","",Datos!E431)</f>
        <v/>
      </c>
      <c r="S439" s="7">
        <f t="shared" si="125"/>
        <v>6618.7874133416899</v>
      </c>
      <c r="T439" s="10" t="str">
        <f t="shared" si="132"/>
        <v/>
      </c>
      <c r="U439" s="16" t="str">
        <f t="shared" si="134"/>
        <v/>
      </c>
      <c r="V439" s="7">
        <f t="shared" si="129"/>
        <v>3.5525026722205106E-19</v>
      </c>
      <c r="W439" s="7">
        <f t="shared" si="126"/>
        <v>3.2659390425061539E-24</v>
      </c>
      <c r="X439" s="7">
        <f t="shared" si="118"/>
        <v>3.5525353316109355E-19</v>
      </c>
      <c r="Y439" s="7">
        <f t="shared" si="119"/>
        <v>4135104.2700000023</v>
      </c>
    </row>
    <row r="440" spans="1:25" s="20" customFormat="1" x14ac:dyDescent="0.25">
      <c r="A440" s="5">
        <f t="shared" si="127"/>
        <v>44326</v>
      </c>
      <c r="B440" s="20">
        <f t="shared" si="128"/>
        <v>428</v>
      </c>
      <c r="G440" s="20">
        <f t="shared" si="120"/>
        <v>1.8216506600793877E-5</v>
      </c>
      <c r="H440" s="20" t="str">
        <f>IF(Datos!C432="","",Datos!C432)</f>
        <v/>
      </c>
      <c r="I440" s="7">
        <f t="shared" si="121"/>
        <v>516.99233869060049</v>
      </c>
      <c r="J440" s="20" t="str">
        <f t="shared" si="130"/>
        <v/>
      </c>
      <c r="K440" s="16" t="str">
        <f t="shared" si="117"/>
        <v/>
      </c>
      <c r="L440" s="7">
        <f t="shared" si="122"/>
        <v>4125515.62024493</v>
      </c>
      <c r="M440" s="7">
        <f t="shared" si="123"/>
        <v>25.817439680145007</v>
      </c>
      <c r="N440" s="20" t="str">
        <f>IF(Datos!D432="","",Datos!D432)</f>
        <v/>
      </c>
      <c r="O440" s="7">
        <f t="shared" si="124"/>
        <v>2424.1539512431418</v>
      </c>
      <c r="P440" s="20" t="str">
        <f t="shared" si="131"/>
        <v/>
      </c>
      <c r="Q440" s="16" t="str">
        <f t="shared" si="133"/>
        <v/>
      </c>
      <c r="R440" s="20" t="str">
        <f>IF(Datos!E432="","",Datos!E432)</f>
        <v/>
      </c>
      <c r="S440" s="7">
        <f t="shared" si="125"/>
        <v>6621.6860254585854</v>
      </c>
      <c r="T440" s="10" t="str">
        <f t="shared" si="132"/>
        <v/>
      </c>
      <c r="U440" s="16" t="str">
        <f t="shared" si="134"/>
        <v/>
      </c>
      <c r="V440" s="7">
        <f t="shared" si="129"/>
        <v>3.0724993302784678E-19</v>
      </c>
      <c r="W440" s="7">
        <f t="shared" si="126"/>
        <v>2.7466862018661416E-24</v>
      </c>
      <c r="X440" s="7">
        <f t="shared" si="118"/>
        <v>3.0725267971404863E-19</v>
      </c>
      <c r="Y440" s="7">
        <f t="shared" si="119"/>
        <v>4135104.2700000023</v>
      </c>
    </row>
    <row r="441" spans="1:25" s="20" customFormat="1" x14ac:dyDescent="0.25">
      <c r="A441" s="5">
        <f t="shared" si="127"/>
        <v>44327</v>
      </c>
      <c r="B441" s="20">
        <f t="shared" si="128"/>
        <v>429</v>
      </c>
      <c r="G441" s="20">
        <f t="shared" si="120"/>
        <v>1.7713667868280104E-5</v>
      </c>
      <c r="H441" s="20" t="str">
        <f>IF(Datos!C433="","",Datos!C433)</f>
        <v/>
      </c>
      <c r="I441" s="7">
        <f t="shared" si="121"/>
        <v>513.06266288282575</v>
      </c>
      <c r="J441" s="20" t="str">
        <f t="shared" si="130"/>
        <v/>
      </c>
      <c r="K441" s="16" t="str">
        <f t="shared" si="117"/>
        <v/>
      </c>
      <c r="L441" s="7">
        <f t="shared" si="122"/>
        <v>4125516.3328957655</v>
      </c>
      <c r="M441" s="7">
        <f t="shared" si="123"/>
        <v>25.104788844833422</v>
      </c>
      <c r="N441" s="20" t="str">
        <f>IF(Datos!D433="","",Datos!D433)</f>
        <v/>
      </c>
      <c r="O441" s="7">
        <f t="shared" si="124"/>
        <v>2425.2070473802673</v>
      </c>
      <c r="P441" s="20" t="str">
        <f t="shared" si="131"/>
        <v/>
      </c>
      <c r="Q441" s="16" t="str">
        <f t="shared" si="133"/>
        <v/>
      </c>
      <c r="R441" s="20" t="str">
        <f>IF(Datos!E433="","",Datos!E433)</f>
        <v/>
      </c>
      <c r="S441" s="7">
        <f t="shared" si="125"/>
        <v>6624.5626051292347</v>
      </c>
      <c r="T441" s="10" t="str">
        <f t="shared" si="132"/>
        <v/>
      </c>
      <c r="U441" s="16" t="str">
        <f t="shared" si="134"/>
        <v/>
      </c>
      <c r="V441" s="7">
        <f t="shared" si="129"/>
        <v>2.6573522423114723E-19</v>
      </c>
      <c r="W441" s="7">
        <f t="shared" si="126"/>
        <v>2.3099892407918669E-24</v>
      </c>
      <c r="X441" s="7">
        <f t="shared" si="118"/>
        <v>2.6573753422038803E-19</v>
      </c>
      <c r="Y441" s="7">
        <f t="shared" si="119"/>
        <v>4135104.2700000023</v>
      </c>
    </row>
    <row r="442" spans="1:25" s="20" customFormat="1" x14ac:dyDescent="0.25">
      <c r="A442" s="5">
        <f t="shared" si="127"/>
        <v>44328</v>
      </c>
      <c r="B442" s="20">
        <f t="shared" si="128"/>
        <v>430</v>
      </c>
      <c r="G442" s="20">
        <f t="shared" si="120"/>
        <v>1.7224709227951802E-5</v>
      </c>
      <c r="H442" s="20" t="str">
        <f>IF(Datos!C434="","",Datos!C434)</f>
        <v/>
      </c>
      <c r="I442" s="7">
        <f t="shared" si="121"/>
        <v>509.16285667039801</v>
      </c>
      <c r="J442" s="20" t="str">
        <f t="shared" si="130"/>
        <v/>
      </c>
      <c r="K442" s="16" t="str">
        <f t="shared" si="117"/>
        <v/>
      </c>
      <c r="L442" s="7">
        <f t="shared" si="122"/>
        <v>4125517.0258749672</v>
      </c>
      <c r="M442" s="7">
        <f t="shared" si="123"/>
        <v>24.411809643090553</v>
      </c>
      <c r="N442" s="20" t="str">
        <f>IF(Datos!D434="","",Datos!D434)</f>
        <v/>
      </c>
      <c r="O442" s="7">
        <f t="shared" si="124"/>
        <v>2426.2521388989421</v>
      </c>
      <c r="P442" s="20" t="str">
        <f t="shared" si="131"/>
        <v/>
      </c>
      <c r="Q442" s="16" t="str">
        <f t="shared" si="133"/>
        <v/>
      </c>
      <c r="R442" s="20" t="str">
        <f>IF(Datos!E434="","",Datos!E434)</f>
        <v/>
      </c>
      <c r="S442" s="7">
        <f t="shared" si="125"/>
        <v>6627.4173198229882</v>
      </c>
      <c r="T442" s="10" t="str">
        <f t="shared" si="132"/>
        <v/>
      </c>
      <c r="U442" s="16" t="str">
        <f t="shared" si="134"/>
        <v/>
      </c>
      <c r="V442" s="7">
        <f t="shared" si="129"/>
        <v>2.2982983275454879E-19</v>
      </c>
      <c r="W442" s="7">
        <f t="shared" si="126"/>
        <v>1.9427226787377573E-24</v>
      </c>
      <c r="X442" s="7">
        <f t="shared" si="118"/>
        <v>2.2983177547722751E-19</v>
      </c>
      <c r="Y442" s="7">
        <f t="shared" si="119"/>
        <v>4135104.2700000028</v>
      </c>
    </row>
    <row r="443" spans="1:25" s="20" customFormat="1" x14ac:dyDescent="0.25">
      <c r="A443" s="5">
        <f t="shared" si="127"/>
        <v>44329</v>
      </c>
      <c r="B443" s="20">
        <f t="shared" si="128"/>
        <v>431</v>
      </c>
      <c r="G443" s="20">
        <f t="shared" si="120"/>
        <v>1.6749247541147148E-5</v>
      </c>
      <c r="H443" s="20" t="str">
        <f>IF(Datos!C435="","",Datos!C435)</f>
        <v/>
      </c>
      <c r="I443" s="7">
        <f t="shared" si="121"/>
        <v>505.2926930135385</v>
      </c>
      <c r="J443" s="20" t="str">
        <f t="shared" si="130"/>
        <v/>
      </c>
      <c r="K443" s="16" t="str">
        <f t="shared" si="117"/>
        <v/>
      </c>
      <c r="L443" s="7">
        <f t="shared" si="122"/>
        <v>4125517.6997255408</v>
      </c>
      <c r="M443" s="7">
        <f t="shared" si="123"/>
        <v>23.737959069635153</v>
      </c>
      <c r="N443" s="20" t="str">
        <f>IF(Datos!D435="","",Datos!D435)</f>
        <v/>
      </c>
      <c r="O443" s="7">
        <f t="shared" si="124"/>
        <v>2427.2892866425345</v>
      </c>
      <c r="P443" s="20" t="str">
        <f t="shared" si="131"/>
        <v/>
      </c>
      <c r="Q443" s="16" t="str">
        <f t="shared" si="133"/>
        <v/>
      </c>
      <c r="R443" s="20" t="str">
        <f>IF(Datos!E435="","",Datos!E435)</f>
        <v/>
      </c>
      <c r="S443" s="7">
        <f t="shared" si="125"/>
        <v>6630.2503357362557</v>
      </c>
      <c r="T443" s="10" t="str">
        <f t="shared" si="132"/>
        <v/>
      </c>
      <c r="U443" s="16" t="str">
        <f t="shared" si="134"/>
        <v/>
      </c>
      <c r="V443" s="7">
        <f t="shared" si="129"/>
        <v>1.9877585241640872E-19</v>
      </c>
      <c r="W443" s="7">
        <f t="shared" si="126"/>
        <v>1.6338478321957372E-24</v>
      </c>
      <c r="X443" s="7">
        <f t="shared" si="118"/>
        <v>1.987774862642409E-19</v>
      </c>
      <c r="Y443" s="7">
        <f t="shared" si="119"/>
        <v>4135104.2700000028</v>
      </c>
    </row>
    <row r="444" spans="1:25" s="20" customFormat="1" x14ac:dyDescent="0.25">
      <c r="A444" s="5">
        <f t="shared" si="127"/>
        <v>44330</v>
      </c>
      <c r="B444" s="20">
        <f t="shared" si="128"/>
        <v>432</v>
      </c>
      <c r="G444" s="20">
        <f t="shared" si="120"/>
        <v>1.6286910245159631E-5</v>
      </c>
      <c r="H444" s="20" t="str">
        <f>IF(Datos!C436="","",Datos!C436)</f>
        <v/>
      </c>
      <c r="I444" s="7">
        <f t="shared" si="121"/>
        <v>501.45194659820527</v>
      </c>
      <c r="J444" s="20" t="str">
        <f t="shared" si="130"/>
        <v/>
      </c>
      <c r="K444" s="16" t="str">
        <f t="shared" si="117"/>
        <v/>
      </c>
      <c r="L444" s="7">
        <f t="shared" si="122"/>
        <v>4125518.3549755025</v>
      </c>
      <c r="M444" s="7">
        <f t="shared" si="123"/>
        <v>23.082709108014143</v>
      </c>
      <c r="N444" s="20" t="str">
        <f>IF(Datos!D436="","",Datos!D436)</f>
        <v/>
      </c>
      <c r="O444" s="7">
        <f t="shared" si="124"/>
        <v>2428.3185509919408</v>
      </c>
      <c r="P444" s="20" t="str">
        <f t="shared" si="131"/>
        <v/>
      </c>
      <c r="Q444" s="16" t="str">
        <f t="shared" si="133"/>
        <v/>
      </c>
      <c r="R444" s="20" t="str">
        <f>IF(Datos!E436="","",Datos!E436)</f>
        <v/>
      </c>
      <c r="S444" s="7">
        <f t="shared" si="125"/>
        <v>6633.0618178021823</v>
      </c>
      <c r="T444" s="10" t="str">
        <f t="shared" si="132"/>
        <v/>
      </c>
      <c r="U444" s="16" t="str">
        <f t="shared" si="134"/>
        <v/>
      </c>
      <c r="V444" s="7">
        <f t="shared" si="129"/>
        <v>1.7191778125715186E-19</v>
      </c>
      <c r="W444" s="7">
        <f t="shared" si="126"/>
        <v>1.3740810404395424E-24</v>
      </c>
      <c r="X444" s="7">
        <f t="shared" si="118"/>
        <v>1.7191915533819229E-19</v>
      </c>
      <c r="Y444" s="7">
        <f t="shared" si="119"/>
        <v>4135104.2700000028</v>
      </c>
    </row>
    <row r="445" spans="1:25" s="20" customFormat="1" x14ac:dyDescent="0.25">
      <c r="A445" s="5">
        <f t="shared" si="127"/>
        <v>44331</v>
      </c>
      <c r="B445" s="20">
        <f t="shared" si="128"/>
        <v>433</v>
      </c>
      <c r="G445" s="20">
        <f t="shared" si="120"/>
        <v>1.5837335061304969E-5</v>
      </c>
      <c r="H445" s="20" t="str">
        <f>IF(Datos!C437="","",Datos!C437)</f>
        <v/>
      </c>
      <c r="I445" s="7">
        <f t="shared" si="121"/>
        <v>497.6403938229758</v>
      </c>
      <c r="J445" s="20" t="str">
        <f t="shared" si="130"/>
        <v/>
      </c>
      <c r="K445" s="16" t="str">
        <f t="shared" si="117"/>
        <v/>
      </c>
      <c r="L445" s="7">
        <f t="shared" si="122"/>
        <v>4125518.9921382936</v>
      </c>
      <c r="M445" s="7">
        <f t="shared" si="123"/>
        <v>22.445546316859005</v>
      </c>
      <c r="N445" s="20" t="str">
        <f>IF(Datos!D437="","",Datos!D437)</f>
        <v/>
      </c>
      <c r="O445" s="7">
        <f t="shared" si="124"/>
        <v>2429.3399918691002</v>
      </c>
      <c r="P445" s="20" t="str">
        <f t="shared" si="131"/>
        <v/>
      </c>
      <c r="Q445" s="16" t="str">
        <f t="shared" si="133"/>
        <v/>
      </c>
      <c r="R445" s="20" t="str">
        <f>IF(Datos!E437="","",Datos!E437)</f>
        <v/>
      </c>
      <c r="S445" s="7">
        <f t="shared" si="125"/>
        <v>6635.8519297002522</v>
      </c>
      <c r="T445" s="10" t="str">
        <f t="shared" si="132"/>
        <v/>
      </c>
      <c r="U445" s="16" t="str">
        <f t="shared" si="134"/>
        <v/>
      </c>
      <c r="V445" s="7">
        <f t="shared" si="129"/>
        <v>1.4868868534299198E-19</v>
      </c>
      <c r="W445" s="7">
        <f t="shared" si="126"/>
        <v>1.1556146388150511E-24</v>
      </c>
      <c r="X445" s="7">
        <f t="shared" si="118"/>
        <v>1.4868984095763079E-19</v>
      </c>
      <c r="Y445" s="7">
        <f t="shared" si="119"/>
        <v>4135104.2700000028</v>
      </c>
    </row>
    <row r="446" spans="1:25" s="20" customFormat="1" x14ac:dyDescent="0.25">
      <c r="A446" s="5">
        <f t="shared" si="127"/>
        <v>44332</v>
      </c>
      <c r="B446" s="20">
        <f t="shared" si="128"/>
        <v>434</v>
      </c>
      <c r="G446" s="20">
        <f t="shared" si="120"/>
        <v>1.540016971104646E-5</v>
      </c>
      <c r="H446" s="20" t="str">
        <f>IF(Datos!C438="","",Datos!C438)</f>
        <v/>
      </c>
      <c r="I446" s="7">
        <f t="shared" si="121"/>
        <v>493.85781278602934</v>
      </c>
      <c r="J446" s="20" t="str">
        <f t="shared" si="130"/>
        <v/>
      </c>
      <c r="K446" s="16" t="str">
        <f t="shared" si="117"/>
        <v/>
      </c>
      <c r="L446" s="7">
        <f t="shared" si="122"/>
        <v>4125519.6117131826</v>
      </c>
      <c r="M446" s="7">
        <f t="shared" si="123"/>
        <v>21.825971427562909</v>
      </c>
      <c r="N446" s="20" t="str">
        <f>IF(Datos!D438="","",Datos!D438)</f>
        <v/>
      </c>
      <c r="O446" s="7">
        <f t="shared" si="124"/>
        <v>2430.353668740483</v>
      </c>
      <c r="P446" s="20" t="str">
        <f t="shared" si="131"/>
        <v/>
      </c>
      <c r="Q446" s="16" t="str">
        <f t="shared" si="133"/>
        <v/>
      </c>
      <c r="R446" s="20" t="str">
        <f>IF(Datos!E438="","",Datos!E438)</f>
        <v/>
      </c>
      <c r="S446" s="7">
        <f t="shared" si="125"/>
        <v>6638.6208338658162</v>
      </c>
      <c r="T446" s="10" t="str">
        <f t="shared" si="132"/>
        <v/>
      </c>
      <c r="U446" s="16" t="str">
        <f t="shared" si="134"/>
        <v/>
      </c>
      <c r="V446" s="7">
        <f t="shared" si="129"/>
        <v>1.2859823200897894E-19</v>
      </c>
      <c r="W446" s="7">
        <f t="shared" si="126"/>
        <v>9.7188229350597825E-25</v>
      </c>
      <c r="X446" s="7">
        <f t="shared" si="118"/>
        <v>1.2859920389127243E-19</v>
      </c>
      <c r="Y446" s="7">
        <f t="shared" si="119"/>
        <v>4135104.2700000023</v>
      </c>
    </row>
    <row r="447" spans="1:25" s="20" customFormat="1" x14ac:dyDescent="0.25">
      <c r="A447" s="5">
        <f t="shared" si="127"/>
        <v>44333</v>
      </c>
      <c r="B447" s="20">
        <f t="shared" si="128"/>
        <v>435</v>
      </c>
      <c r="G447" s="20">
        <f t="shared" si="120"/>
        <v>1.4975071639956252E-5</v>
      </c>
      <c r="H447" s="20" t="str">
        <f>IF(Datos!C439="","",Datos!C439)</f>
        <v/>
      </c>
      <c r="I447" s="7">
        <f t="shared" si="121"/>
        <v>490.10398327222822</v>
      </c>
      <c r="J447" s="20" t="str">
        <f t="shared" si="130"/>
        <v/>
      </c>
      <c r="K447" s="16" t="str">
        <f t="shared" si="117"/>
        <v/>
      </c>
      <c r="L447" s="7">
        <f t="shared" si="122"/>
        <v>4125520.214185657</v>
      </c>
      <c r="M447" s="7">
        <f t="shared" si="123"/>
        <v>21.22349895306337</v>
      </c>
      <c r="N447" s="20" t="str">
        <f>IF(Datos!D439="","",Datos!D439)</f>
        <v/>
      </c>
      <c r="O447" s="7">
        <f t="shared" si="124"/>
        <v>2431.3596406205529</v>
      </c>
      <c r="P447" s="20" t="str">
        <f t="shared" si="131"/>
        <v/>
      </c>
      <c r="Q447" s="16" t="str">
        <f t="shared" si="133"/>
        <v/>
      </c>
      <c r="R447" s="20" t="str">
        <f>IF(Datos!E439="","",Datos!E439)</f>
        <v/>
      </c>
      <c r="S447" s="7">
        <f t="shared" si="125"/>
        <v>6641.3686914995469</v>
      </c>
      <c r="T447" s="10" t="str">
        <f t="shared" si="132"/>
        <v/>
      </c>
      <c r="U447" s="16" t="str">
        <f t="shared" si="134"/>
        <v/>
      </c>
      <c r="V447" s="7">
        <f t="shared" si="129"/>
        <v>1.1122233996012516E-19</v>
      </c>
      <c r="W447" s="7">
        <f t="shared" si="126"/>
        <v>8.173616449523718E-25</v>
      </c>
      <c r="X447" s="7">
        <f t="shared" si="118"/>
        <v>1.1122315732177011E-19</v>
      </c>
      <c r="Y447" s="7">
        <f t="shared" si="119"/>
        <v>4135104.2700000023</v>
      </c>
    </row>
    <row r="448" spans="1:25" s="20" customFormat="1" x14ac:dyDescent="0.25">
      <c r="A448" s="5">
        <f t="shared" si="127"/>
        <v>44334</v>
      </c>
      <c r="B448" s="20">
        <f t="shared" si="128"/>
        <v>436</v>
      </c>
      <c r="G448" s="20">
        <f t="shared" si="120"/>
        <v>1.4561707749296212E-5</v>
      </c>
      <c r="H448" s="20" t="str">
        <f>IF(Datos!C440="","",Datos!C440)</f>
        <v/>
      </c>
      <c r="I448" s="7">
        <f t="shared" si="121"/>
        <v>486.37868674029733</v>
      </c>
      <c r="J448" s="20" t="str">
        <f t="shared" si="130"/>
        <v/>
      </c>
      <c r="K448" s="16" t="str">
        <f t="shared" si="117"/>
        <v/>
      </c>
      <c r="L448" s="7">
        <f t="shared" si="122"/>
        <v>4125520.8000278026</v>
      </c>
      <c r="M448" s="7">
        <f t="shared" si="123"/>
        <v>20.637656807423845</v>
      </c>
      <c r="N448" s="20" t="str">
        <f>IF(Datos!D440="","",Datos!D440)</f>
        <v/>
      </c>
      <c r="O448" s="7">
        <f t="shared" si="124"/>
        <v>2432.357966075203</v>
      </c>
      <c r="P448" s="20" t="str">
        <f t="shared" si="131"/>
        <v/>
      </c>
      <c r="Q448" s="16" t="str">
        <f t="shared" si="133"/>
        <v/>
      </c>
      <c r="R448" s="20" t="str">
        <f>IF(Datos!E440="","",Datos!E440)</f>
        <v/>
      </c>
      <c r="S448" s="7">
        <f t="shared" si="125"/>
        <v>6644.0956625768276</v>
      </c>
      <c r="T448" s="10" t="str">
        <f t="shared" si="132"/>
        <v/>
      </c>
      <c r="U448" s="16" t="str">
        <f t="shared" si="134"/>
        <v/>
      </c>
      <c r="V448" s="7">
        <f t="shared" si="129"/>
        <v>9.6194227775336537E-20</v>
      </c>
      <c r="W448" s="7">
        <f t="shared" si="126"/>
        <v>6.8740832838492691E-25</v>
      </c>
      <c r="X448" s="7">
        <f t="shared" si="118"/>
        <v>9.6194915183664921E-20</v>
      </c>
      <c r="Y448" s="7">
        <f t="shared" si="119"/>
        <v>4135104.2700000023</v>
      </c>
    </row>
    <row r="449" spans="1:25" s="20" customFormat="1" x14ac:dyDescent="0.25">
      <c r="A449" s="5">
        <f t="shared" si="127"/>
        <v>44335</v>
      </c>
      <c r="B449" s="20">
        <f t="shared" si="128"/>
        <v>437</v>
      </c>
      <c r="G449" s="20">
        <f t="shared" si="120"/>
        <v>1.4159754135008118E-5</v>
      </c>
      <c r="H449" s="20" t="str">
        <f>IF(Datos!C441="","",Datos!C441)</f>
        <v/>
      </c>
      <c r="I449" s="7">
        <f t="shared" si="121"/>
        <v>482.68170631010094</v>
      </c>
      <c r="J449" s="20" t="str">
        <f t="shared" si="130"/>
        <v/>
      </c>
      <c r="K449" s="16" t="str">
        <f t="shared" si="117"/>
        <v/>
      </c>
      <c r="L449" s="7">
        <f t="shared" si="122"/>
        <v>4125521.369698674</v>
      </c>
      <c r="M449" s="7">
        <f t="shared" si="123"/>
        <v>20.067985935916195</v>
      </c>
      <c r="N449" s="20" t="str">
        <f>IF(Datos!D441="","",Datos!D441)</f>
        <v/>
      </c>
      <c r="O449" s="7">
        <f t="shared" si="124"/>
        <v>2433.3487032251651</v>
      </c>
      <c r="P449" s="20" t="str">
        <f t="shared" si="131"/>
        <v/>
      </c>
      <c r="Q449" s="16" t="str">
        <f t="shared" si="133"/>
        <v/>
      </c>
      <c r="R449" s="20" t="str">
        <f>IF(Datos!E441="","",Datos!E441)</f>
        <v/>
      </c>
      <c r="S449" s="7">
        <f t="shared" si="125"/>
        <v>6646.8019058570617</v>
      </c>
      <c r="T449" s="10" t="str">
        <f t="shared" si="132"/>
        <v/>
      </c>
      <c r="U449" s="16" t="str">
        <f t="shared" si="134"/>
        <v/>
      </c>
      <c r="V449" s="7">
        <f t="shared" si="129"/>
        <v>8.3196671874195027E-20</v>
      </c>
      <c r="W449" s="7">
        <f t="shared" si="126"/>
        <v>5.781163829590418E-25</v>
      </c>
      <c r="X449" s="7">
        <f t="shared" si="118"/>
        <v>8.319724999057799E-20</v>
      </c>
      <c r="Y449" s="7">
        <f t="shared" si="119"/>
        <v>4135104.2700000019</v>
      </c>
    </row>
    <row r="450" spans="1:25" s="20" customFormat="1" x14ac:dyDescent="0.25">
      <c r="A450" s="5">
        <f t="shared" si="127"/>
        <v>44336</v>
      </c>
      <c r="B450" s="20">
        <f t="shared" si="128"/>
        <v>438</v>
      </c>
      <c r="G450" s="20">
        <f t="shared" si="120"/>
        <v>1.3768895833908622E-5</v>
      </c>
      <c r="H450" s="20" t="str">
        <f>IF(Datos!C442="","",Datos!C442)</f>
        <v/>
      </c>
      <c r="I450" s="7">
        <f t="shared" si="121"/>
        <v>479.01282675001636</v>
      </c>
      <c r="J450" s="20" t="str">
        <f t="shared" si="130"/>
        <v/>
      </c>
      <c r="K450" s="16" t="str">
        <f t="shared" si="117"/>
        <v/>
      </c>
      <c r="L450" s="7">
        <f t="shared" si="122"/>
        <v>4125521.9236446545</v>
      </c>
      <c r="M450" s="7">
        <f t="shared" si="123"/>
        <v>19.514039955314157</v>
      </c>
      <c r="N450" s="20" t="str">
        <f>IF(Datos!D442="","",Datos!D442)</f>
        <v/>
      </c>
      <c r="O450" s="7">
        <f t="shared" si="124"/>
        <v>2434.3319097493927</v>
      </c>
      <c r="P450" s="20" t="str">
        <f t="shared" si="131"/>
        <v/>
      </c>
      <c r="Q450" s="16" t="str">
        <f t="shared" si="133"/>
        <v/>
      </c>
      <c r="R450" s="20" t="str">
        <f>IF(Datos!E442="","",Datos!E442)</f>
        <v/>
      </c>
      <c r="S450" s="7">
        <f t="shared" si="125"/>
        <v>6649.4875788929185</v>
      </c>
      <c r="T450" s="10" t="str">
        <f t="shared" si="132"/>
        <v/>
      </c>
      <c r="U450" s="16" t="str">
        <f t="shared" si="134"/>
        <v/>
      </c>
      <c r="V450" s="7">
        <f t="shared" si="129"/>
        <v>7.1955310534230967E-20</v>
      </c>
      <c r="W450" s="7">
        <f t="shared" si="126"/>
        <v>4.8620085406940732E-25</v>
      </c>
      <c r="X450" s="7">
        <f t="shared" si="118"/>
        <v>7.1955796735085033E-20</v>
      </c>
      <c r="Y450" s="7">
        <f t="shared" si="119"/>
        <v>4135104.2700000023</v>
      </c>
    </row>
    <row r="451" spans="1:25" s="20" customFormat="1" x14ac:dyDescent="0.25">
      <c r="A451" s="5">
        <f t="shared" si="127"/>
        <v>44337</v>
      </c>
      <c r="B451" s="20">
        <f t="shared" si="128"/>
        <v>439</v>
      </c>
      <c r="G451" s="20">
        <f t="shared" si="120"/>
        <v>1.3388826576890101E-5</v>
      </c>
      <c r="H451" s="20" t="str">
        <f>IF(Datos!C443="","",Datos!C443)</f>
        <v/>
      </c>
      <c r="I451" s="7">
        <f t="shared" si="121"/>
        <v>475.37183446440366</v>
      </c>
      <c r="J451" s="20" t="str">
        <f t="shared" si="130"/>
        <v/>
      </c>
      <c r="K451" s="16" t="str">
        <f t="shared" si="117"/>
        <v/>
      </c>
      <c r="L451" s="7">
        <f t="shared" si="122"/>
        <v>4125522.4622998056</v>
      </c>
      <c r="M451" s="7">
        <f t="shared" si="123"/>
        <v>18.975384804115983</v>
      </c>
      <c r="N451" s="20" t="str">
        <f>IF(Datos!D443="","",Datos!D443)</f>
        <v/>
      </c>
      <c r="O451" s="7">
        <f t="shared" si="124"/>
        <v>2435.307642888421</v>
      </c>
      <c r="P451" s="20" t="str">
        <f t="shared" si="131"/>
        <v/>
      </c>
      <c r="Q451" s="16" t="str">
        <f t="shared" si="133"/>
        <v/>
      </c>
      <c r="R451" s="20" t="str">
        <f>IF(Datos!E443="","",Datos!E443)</f>
        <v/>
      </c>
      <c r="S451" s="7">
        <f t="shared" si="125"/>
        <v>6652.152838039503</v>
      </c>
      <c r="T451" s="10" t="str">
        <f t="shared" si="132"/>
        <v/>
      </c>
      <c r="U451" s="16" t="str">
        <f t="shared" si="134"/>
        <v/>
      </c>
      <c r="V451" s="7">
        <f t="shared" si="129"/>
        <v>6.2232852624944239E-20</v>
      </c>
      <c r="W451" s="7">
        <f t="shared" si="126"/>
        <v>4.0889906043382004E-25</v>
      </c>
      <c r="X451" s="7">
        <f t="shared" si="118"/>
        <v>6.2233261524004671E-20</v>
      </c>
      <c r="Y451" s="7">
        <f t="shared" si="119"/>
        <v>4135104.2700000023</v>
      </c>
    </row>
    <row r="452" spans="1:25" s="20" customFormat="1" x14ac:dyDescent="0.25">
      <c r="A452" s="5">
        <f t="shared" si="127"/>
        <v>44338</v>
      </c>
      <c r="B452" s="20">
        <f t="shared" si="128"/>
        <v>440</v>
      </c>
      <c r="G452" s="20">
        <f t="shared" si="120"/>
        <v>1.3019248548934034E-5</v>
      </c>
      <c r="H452" s="20" t="str">
        <f>IF(Datos!C444="","",Datos!C444)</f>
        <v/>
      </c>
      <c r="I452" s="7">
        <f t="shared" si="121"/>
        <v>471.75851748117032</v>
      </c>
      <c r="J452" s="20" t="str">
        <f t="shared" si="130"/>
        <v/>
      </c>
      <c r="K452" s="16" t="str">
        <f t="shared" si="117"/>
        <v/>
      </c>
      <c r="L452" s="7">
        <f t="shared" si="122"/>
        <v>4125522.9860862074</v>
      </c>
      <c r="M452" s="7">
        <f t="shared" si="123"/>
        <v>18.4515984024221</v>
      </c>
      <c r="N452" s="20" t="str">
        <f>IF(Datos!D444="","",Datos!D444)</f>
        <v/>
      </c>
      <c r="O452" s="7">
        <f t="shared" si="124"/>
        <v>2436.275959447697</v>
      </c>
      <c r="P452" s="20" t="str">
        <f t="shared" si="131"/>
        <v/>
      </c>
      <c r="Q452" s="16" t="str">
        <f t="shared" si="133"/>
        <v/>
      </c>
      <c r="R452" s="20" t="str">
        <f>IF(Datos!E444="","",Datos!E444)</f>
        <v/>
      </c>
      <c r="S452" s="7">
        <f t="shared" si="125"/>
        <v>6654.7978384634607</v>
      </c>
      <c r="T452" s="10" t="str">
        <f t="shared" si="132"/>
        <v/>
      </c>
      <c r="U452" s="16" t="str">
        <f t="shared" si="134"/>
        <v/>
      </c>
      <c r="V452" s="7">
        <f t="shared" si="129"/>
        <v>5.3824068820458102E-20</v>
      </c>
      <c r="W452" s="7">
        <f t="shared" si="126"/>
        <v>3.4388755849964463E-25</v>
      </c>
      <c r="X452" s="7">
        <f t="shared" si="118"/>
        <v>5.3824412708016602E-20</v>
      </c>
      <c r="Y452" s="7">
        <f t="shared" si="119"/>
        <v>4135104.2700000023</v>
      </c>
    </row>
    <row r="453" spans="1:25" s="20" customFormat="1" x14ac:dyDescent="0.25">
      <c r="A453" s="5">
        <f t="shared" si="127"/>
        <v>44339</v>
      </c>
      <c r="B453" s="20">
        <f t="shared" si="128"/>
        <v>441</v>
      </c>
      <c r="G453" s="20">
        <f t="shared" si="120"/>
        <v>1.2659872155748831E-5</v>
      </c>
      <c r="H453" s="20" t="str">
        <f>IF(Datos!C445="","",Datos!C445)</f>
        <v/>
      </c>
      <c r="I453" s="7">
        <f t="shared" si="121"/>
        <v>468.17266543943066</v>
      </c>
      <c r="J453" s="20" t="str">
        <f t="shared" si="130"/>
        <v/>
      </c>
      <c r="K453" s="16" t="str">
        <f t="shared" si="117"/>
        <v/>
      </c>
      <c r="L453" s="7">
        <f t="shared" si="122"/>
        <v>4125523.4954142887</v>
      </c>
      <c r="M453" s="7">
        <f t="shared" si="123"/>
        <v>17.942270321201377</v>
      </c>
      <c r="N453" s="20" t="str">
        <f>IF(Datos!D445="","",Datos!D445)</f>
        <v/>
      </c>
      <c r="O453" s="7">
        <f t="shared" si="124"/>
        <v>2437.2369158008873</v>
      </c>
      <c r="P453" s="20" t="str">
        <f t="shared" si="131"/>
        <v/>
      </c>
      <c r="Q453" s="16" t="str">
        <f t="shared" si="133"/>
        <v/>
      </c>
      <c r="R453" s="20" t="str">
        <f>IF(Datos!E445="","",Datos!E445)</f>
        <v/>
      </c>
      <c r="S453" s="7">
        <f t="shared" si="125"/>
        <v>6657.42273415201</v>
      </c>
      <c r="T453" s="10" t="str">
        <f t="shared" si="132"/>
        <v/>
      </c>
      <c r="U453" s="16" t="str">
        <f t="shared" si="134"/>
        <v/>
      </c>
      <c r="V453" s="7">
        <f t="shared" si="129"/>
        <v>4.6551459568337717E-20</v>
      </c>
      <c r="W453" s="7">
        <f t="shared" si="126"/>
        <v>2.8921230850683846E-25</v>
      </c>
      <c r="X453" s="7">
        <f t="shared" si="118"/>
        <v>4.6551748780646223E-20</v>
      </c>
      <c r="Y453" s="7">
        <f t="shared" si="119"/>
        <v>4135104.2700000023</v>
      </c>
    </row>
    <row r="454" spans="1:25" s="20" customFormat="1" x14ac:dyDescent="0.25">
      <c r="A454" s="5">
        <f t="shared" si="127"/>
        <v>44340</v>
      </c>
      <c r="B454" s="20">
        <f t="shared" si="128"/>
        <v>442</v>
      </c>
      <c r="G454" s="20">
        <f t="shared" si="120"/>
        <v>1.2310415796849278E-5</v>
      </c>
      <c r="H454" s="20" t="str">
        <f>IF(Datos!C446="","",Datos!C446)</f>
        <v/>
      </c>
      <c r="I454" s="7">
        <f t="shared" si="121"/>
        <v>464.6140695772591</v>
      </c>
      <c r="J454" s="20" t="str">
        <f t="shared" si="130"/>
        <v/>
      </c>
      <c r="K454" s="16" t="str">
        <f t="shared" si="117"/>
        <v/>
      </c>
      <c r="L454" s="7">
        <f t="shared" si="122"/>
        <v>4125523.9906831491</v>
      </c>
      <c r="M454" s="7">
        <f t="shared" si="123"/>
        <v>17.447001460686753</v>
      </c>
      <c r="N454" s="20" t="str">
        <f>IF(Datos!D446="","",Datos!D446)</f>
        <v/>
      </c>
      <c r="O454" s="7">
        <f t="shared" si="124"/>
        <v>2438.1905678931616</v>
      </c>
      <c r="P454" s="20" t="str">
        <f t="shared" si="131"/>
        <v/>
      </c>
      <c r="Q454" s="16" t="str">
        <f t="shared" si="133"/>
        <v/>
      </c>
      <c r="R454" s="20" t="str">
        <f>IF(Datos!E446="","",Datos!E446)</f>
        <v/>
      </c>
      <c r="S454" s="7">
        <f t="shared" si="125"/>
        <v>6660.0276779219075</v>
      </c>
      <c r="T454" s="10" t="str">
        <f t="shared" si="132"/>
        <v/>
      </c>
      <c r="U454" s="16" t="str">
        <f t="shared" si="134"/>
        <v/>
      </c>
      <c r="V454" s="7">
        <f t="shared" si="129"/>
        <v>4.0261508376347008E-20</v>
      </c>
      <c r="W454" s="7">
        <f t="shared" si="126"/>
        <v>2.4322994331640177E-25</v>
      </c>
      <c r="X454" s="7">
        <f t="shared" si="118"/>
        <v>4.0261751606290327E-20</v>
      </c>
      <c r="Y454" s="7">
        <f t="shared" si="119"/>
        <v>4135104.2700000023</v>
      </c>
    </row>
    <row r="455" spans="1:25" s="20" customFormat="1" x14ac:dyDescent="0.25">
      <c r="A455" s="5">
        <f t="shared" si="127"/>
        <v>44341</v>
      </c>
      <c r="B455" s="20">
        <f t="shared" si="128"/>
        <v>443</v>
      </c>
      <c r="G455" s="20">
        <f t="shared" si="120"/>
        <v>1.197060564489976E-5</v>
      </c>
      <c r="H455" s="20" t="str">
        <f>IF(Datos!C447="","",Datos!C447)</f>
        <v/>
      </c>
      <c r="I455" s="7">
        <f t="shared" si="121"/>
        <v>461.08252271953631</v>
      </c>
      <c r="J455" s="20" t="str">
        <f t="shared" si="130"/>
        <v/>
      </c>
      <c r="K455" s="16" t="str">
        <f t="shared" si="117"/>
        <v/>
      </c>
      <c r="L455" s="7">
        <f t="shared" si="122"/>
        <v>4125524.4722808721</v>
      </c>
      <c r="M455" s="7">
        <f t="shared" si="123"/>
        <v>16.965403737648284</v>
      </c>
      <c r="N455" s="20" t="str">
        <f>IF(Datos!D447="","",Datos!D447)</f>
        <v/>
      </c>
      <c r="O455" s="7">
        <f t="shared" si="124"/>
        <v>2439.136971244448</v>
      </c>
      <c r="P455" s="20" t="str">
        <f t="shared" si="131"/>
        <v/>
      </c>
      <c r="Q455" s="16" t="str">
        <f t="shared" si="133"/>
        <v/>
      </c>
      <c r="R455" s="20" t="str">
        <f>IF(Datos!E447="","",Datos!E447)</f>
        <v/>
      </c>
      <c r="S455" s="7">
        <f t="shared" si="125"/>
        <v>6662.6128214283444</v>
      </c>
      <c r="T455" s="10" t="str">
        <f t="shared" si="132"/>
        <v/>
      </c>
      <c r="U455" s="16" t="str">
        <f t="shared" si="134"/>
        <v/>
      </c>
      <c r="V455" s="7">
        <f t="shared" si="129"/>
        <v>3.4821441333230507E-20</v>
      </c>
      <c r="W455" s="7">
        <f t="shared" si="126"/>
        <v>2.0455837480708373E-25</v>
      </c>
      <c r="X455" s="7">
        <f t="shared" si="118"/>
        <v>3.4821645891605316E-20</v>
      </c>
      <c r="Y455" s="7">
        <f t="shared" si="119"/>
        <v>4135104.2700000023</v>
      </c>
    </row>
    <row r="456" spans="1:25" s="20" customFormat="1" x14ac:dyDescent="0.25">
      <c r="A456" s="5">
        <f t="shared" si="127"/>
        <v>44342</v>
      </c>
      <c r="B456" s="20">
        <f t="shared" si="128"/>
        <v>444</v>
      </c>
      <c r="G456" s="20">
        <f t="shared" si="120"/>
        <v>1.1640175431148392E-5</v>
      </c>
      <c r="H456" s="20" t="str">
        <f>IF(Datos!C448="","",Datos!C448)</f>
        <v/>
      </c>
      <c r="I456" s="7">
        <f t="shared" si="121"/>
        <v>457.57781926588785</v>
      </c>
      <c r="J456" s="20" t="str">
        <f t="shared" si="130"/>
        <v/>
      </c>
      <c r="K456" s="16" t="str">
        <f t="shared" si="117"/>
        <v/>
      </c>
      <c r="L456" s="7">
        <f t="shared" si="122"/>
        <v>4125524.9405848286</v>
      </c>
      <c r="M456" s="7">
        <f t="shared" si="123"/>
        <v>16.497099781298516</v>
      </c>
      <c r="N456" s="20" t="str">
        <f>IF(Datos!D448="","",Datos!D448)</f>
        <v/>
      </c>
      <c r="O456" s="7">
        <f t="shared" si="124"/>
        <v>2440.0761809526653</v>
      </c>
      <c r="P456" s="20" t="str">
        <f t="shared" si="131"/>
        <v/>
      </c>
      <c r="Q456" s="16" t="str">
        <f t="shared" si="133"/>
        <v/>
      </c>
      <c r="R456" s="20" t="str">
        <f>IF(Datos!E448="","",Datos!E448)</f>
        <v/>
      </c>
      <c r="S456" s="7">
        <f t="shared" si="125"/>
        <v>6665.1783151737754</v>
      </c>
      <c r="T456" s="10" t="str">
        <f t="shared" si="132"/>
        <v/>
      </c>
      <c r="U456" s="16" t="str">
        <f t="shared" si="134"/>
        <v/>
      </c>
      <c r="V456" s="7">
        <f t="shared" si="129"/>
        <v>3.0116424464737185E-20</v>
      </c>
      <c r="W456" s="7">
        <f t="shared" si="126"/>
        <v>1.7203525328495339E-25</v>
      </c>
      <c r="X456" s="7">
        <f t="shared" si="118"/>
        <v>3.011659649999047E-20</v>
      </c>
      <c r="Y456" s="7">
        <f t="shared" si="119"/>
        <v>4135104.2700000023</v>
      </c>
    </row>
    <row r="457" spans="1:25" s="20" customFormat="1" x14ac:dyDescent="0.25">
      <c r="A457" s="5">
        <f t="shared" si="127"/>
        <v>44343</v>
      </c>
      <c r="B457" s="20">
        <f t="shared" si="128"/>
        <v>445</v>
      </c>
      <c r="G457" s="20">
        <f t="shared" si="120"/>
        <v>1.1318866236783898E-5</v>
      </c>
      <c r="H457" s="20" t="str">
        <f>IF(Datos!C449="","",Datos!C449)</f>
        <v/>
      </c>
      <c r="I457" s="7">
        <f t="shared" si="121"/>
        <v>454.09975517871459</v>
      </c>
      <c r="J457" s="20" t="str">
        <f t="shared" si="130"/>
        <v/>
      </c>
      <c r="K457" s="16" t="str">
        <f t="shared" si="117"/>
        <v/>
      </c>
      <c r="L457" s="7">
        <f t="shared" si="122"/>
        <v>4125525.3959619724</v>
      </c>
      <c r="M457" s="7">
        <f t="shared" si="123"/>
        <v>16.041722637591953</v>
      </c>
      <c r="N457" s="20" t="str">
        <f>IF(Datos!D449="","",Datos!D449)</f>
        <v/>
      </c>
      <c r="O457" s="7">
        <f t="shared" si="124"/>
        <v>2441.0082516969314</v>
      </c>
      <c r="P457" s="20" t="str">
        <f t="shared" si="131"/>
        <v/>
      </c>
      <c r="Q457" s="16" t="str">
        <f t="shared" si="133"/>
        <v/>
      </c>
      <c r="R457" s="20" t="str">
        <f>IF(Datos!E449="","",Datos!E449)</f>
        <v/>
      </c>
      <c r="S457" s="7">
        <f t="shared" si="125"/>
        <v>6667.7243085166829</v>
      </c>
      <c r="T457" s="10" t="str">
        <f t="shared" si="132"/>
        <v/>
      </c>
      <c r="U457" s="16" t="str">
        <f t="shared" si="134"/>
        <v/>
      </c>
      <c r="V457" s="7">
        <f t="shared" si="129"/>
        <v>2.6047139767570133E-20</v>
      </c>
      <c r="W457" s="7">
        <f t="shared" si="126"/>
        <v>1.4468303137443518E-25</v>
      </c>
      <c r="X457" s="7">
        <f t="shared" si="118"/>
        <v>2.6047284450601506E-20</v>
      </c>
      <c r="Y457" s="7">
        <f t="shared" si="119"/>
        <v>4135104.2700000023</v>
      </c>
    </row>
    <row r="458" spans="1:25" s="20" customFormat="1" x14ac:dyDescent="0.25">
      <c r="A458" s="5">
        <f t="shared" si="127"/>
        <v>44344</v>
      </c>
      <c r="B458" s="20">
        <f t="shared" si="128"/>
        <v>446</v>
      </c>
      <c r="G458" s="20">
        <f t="shared" si="120"/>
        <v>1.100642629005178E-5</v>
      </c>
      <c r="H458" s="20" t="str">
        <f>IF(Datos!C450="","",Datos!C450)</f>
        <v/>
      </c>
      <c r="I458" s="7">
        <f t="shared" si="121"/>
        <v>450.64812797131378</v>
      </c>
      <c r="J458" s="20" t="str">
        <f t="shared" si="130"/>
        <v/>
      </c>
      <c r="K458" s="16" t="str">
        <f t="shared" si="117"/>
        <v/>
      </c>
      <c r="L458" s="7">
        <f t="shared" si="122"/>
        <v>4125525.8387691285</v>
      </c>
      <c r="M458" s="7">
        <f t="shared" si="123"/>
        <v>15.598915481686845</v>
      </c>
      <c r="N458" s="20" t="str">
        <f>IF(Datos!D450="","",Datos!D450)</f>
        <v/>
      </c>
      <c r="O458" s="7">
        <f t="shared" si="124"/>
        <v>2441.9332377407472</v>
      </c>
      <c r="P458" s="20" t="str">
        <f t="shared" si="131"/>
        <v/>
      </c>
      <c r="Q458" s="16" t="str">
        <f t="shared" si="133"/>
        <v/>
      </c>
      <c r="R458" s="20" t="str">
        <f>IF(Datos!E450="","",Datos!E450)</f>
        <v/>
      </c>
      <c r="S458" s="7">
        <f t="shared" si="125"/>
        <v>6670.2509496802677</v>
      </c>
      <c r="T458" s="10" t="str">
        <f t="shared" si="132"/>
        <v/>
      </c>
      <c r="U458" s="16" t="str">
        <f t="shared" si="134"/>
        <v/>
      </c>
      <c r="V458" s="7">
        <f t="shared" si="129"/>
        <v>2.2527688756798836E-20</v>
      </c>
      <c r="W458" s="7">
        <f t="shared" si="126"/>
        <v>1.2167958235909925E-25</v>
      </c>
      <c r="X458" s="7">
        <f t="shared" si="118"/>
        <v>2.2527810436381196E-20</v>
      </c>
      <c r="Y458" s="7">
        <f t="shared" si="119"/>
        <v>4135104.2700000028</v>
      </c>
    </row>
    <row r="459" spans="1:25" s="20" customFormat="1" x14ac:dyDescent="0.25">
      <c r="A459" s="5">
        <f t="shared" si="127"/>
        <v>44345</v>
      </c>
      <c r="B459" s="20">
        <f t="shared" si="128"/>
        <v>447</v>
      </c>
      <c r="G459" s="20">
        <f t="shared" si="120"/>
        <v>1.0702610768970767E-5</v>
      </c>
      <c r="H459" s="20" t="str">
        <f>IF(Datos!C451="","",Datos!C451)</f>
        <v/>
      </c>
      <c r="I459" s="7">
        <f t="shared" si="121"/>
        <v>447.22273669609086</v>
      </c>
      <c r="J459" s="20" t="str">
        <f t="shared" si="130"/>
        <v/>
      </c>
      <c r="K459" s="16" t="str">
        <f t="shared" si="117"/>
        <v/>
      </c>
      <c r="L459" s="7">
        <f t="shared" si="122"/>
        <v>4125526.2693532719</v>
      </c>
      <c r="M459" s="7">
        <f t="shared" si="123"/>
        <v>15.168331338344071</v>
      </c>
      <c r="N459" s="20" t="str">
        <f>IF(Datos!D451="","",Datos!D451)</f>
        <v/>
      </c>
      <c r="O459" s="7">
        <f t="shared" si="124"/>
        <v>2442.8511929351539</v>
      </c>
      <c r="P459" s="20" t="str">
        <f t="shared" si="131"/>
        <v/>
      </c>
      <c r="Q459" s="16" t="str">
        <f t="shared" si="133"/>
        <v/>
      </c>
      <c r="R459" s="20" t="str">
        <f>IF(Datos!E451="","",Datos!E451)</f>
        <v/>
      </c>
      <c r="S459" s="7">
        <f t="shared" si="125"/>
        <v>6672.7583857610834</v>
      </c>
      <c r="T459" s="10" t="str">
        <f t="shared" si="132"/>
        <v/>
      </c>
      <c r="U459" s="16" t="str">
        <f t="shared" si="134"/>
        <v/>
      </c>
      <c r="V459" s="7">
        <f t="shared" si="129"/>
        <v>1.9483779275207703E-20</v>
      </c>
      <c r="W459" s="7">
        <f t="shared" si="126"/>
        <v>1.023334898816406E-25</v>
      </c>
      <c r="X459" s="7">
        <f t="shared" si="118"/>
        <v>1.9483881608697584E-20</v>
      </c>
      <c r="Y459" s="7">
        <f t="shared" si="119"/>
        <v>4135104.2700000028</v>
      </c>
    </row>
    <row r="460" spans="1:25" s="20" customFormat="1" x14ac:dyDescent="0.25">
      <c r="A460" s="5">
        <f t="shared" si="127"/>
        <v>44346</v>
      </c>
      <c r="B460" s="20">
        <f t="shared" si="128"/>
        <v>448</v>
      </c>
      <c r="G460" s="20">
        <f t="shared" si="120"/>
        <v>1.0407181609494992E-5</v>
      </c>
      <c r="H460" s="20" t="str">
        <f>IF(Datos!C452="","",Datos!C452)</f>
        <v/>
      </c>
      <c r="I460" s="7">
        <f t="shared" si="121"/>
        <v>443.82338193286057</v>
      </c>
      <c r="J460" s="20" t="str">
        <f t="shared" si="130"/>
        <v/>
      </c>
      <c r="K460" s="16" t="str">
        <f t="shared" si="117"/>
        <v/>
      </c>
      <c r="L460" s="7">
        <f t="shared" si="122"/>
        <v>4125526.6880518002</v>
      </c>
      <c r="M460" s="7">
        <f t="shared" si="123"/>
        <v>14.749632810043952</v>
      </c>
      <c r="N460" s="20" t="str">
        <f>IF(Datos!D452="","",Datos!D452)</f>
        <v/>
      </c>
      <c r="O460" s="7">
        <f t="shared" si="124"/>
        <v>2443.76217072187</v>
      </c>
      <c r="P460" s="20" t="str">
        <f t="shared" si="131"/>
        <v/>
      </c>
      <c r="Q460" s="16" t="str">
        <f t="shared" si="133"/>
        <v/>
      </c>
      <c r="R460" s="20" t="str">
        <f>IF(Datos!E452="","",Datos!E452)</f>
        <v/>
      </c>
      <c r="S460" s="7">
        <f t="shared" si="125"/>
        <v>6675.2467627375981</v>
      </c>
      <c r="T460" s="10" t="str">
        <f t="shared" si="132"/>
        <v/>
      </c>
      <c r="U460" s="16" t="str">
        <f t="shared" si="134"/>
        <v/>
      </c>
      <c r="V460" s="7">
        <f t="shared" si="129"/>
        <v>1.6851157291980835E-20</v>
      </c>
      <c r="W460" s="7">
        <f t="shared" si="126"/>
        <v>8.606326631238309E-26</v>
      </c>
      <c r="X460" s="7">
        <f t="shared" si="118"/>
        <v>1.6851243355247148E-20</v>
      </c>
      <c r="Y460" s="7">
        <f t="shared" si="119"/>
        <v>4135104.2700000028</v>
      </c>
    </row>
    <row r="461" spans="1:25" s="20" customFormat="1" x14ac:dyDescent="0.25">
      <c r="A461" s="5">
        <f t="shared" si="127"/>
        <v>44347</v>
      </c>
      <c r="B461" s="20">
        <f t="shared" si="128"/>
        <v>449</v>
      </c>
      <c r="G461" s="20">
        <f t="shared" si="120"/>
        <v>1.0119907318971529E-5</v>
      </c>
      <c r="H461" s="20" t="str">
        <f>IF(Datos!C453="","",Datos!C453)</f>
        <v/>
      </c>
      <c r="I461" s="7">
        <f t="shared" si="121"/>
        <v>440.44986577723699</v>
      </c>
      <c r="J461" s="20" t="str">
        <f t="shared" si="130"/>
        <v/>
      </c>
      <c r="K461" s="16" t="str">
        <f t="shared" ref="K461:K524" si="135">IF( OR(J461=0,H461=0,J461="",H461=""),"",ABS(J461/H461))</f>
        <v/>
      </c>
      <c r="L461" s="7">
        <f t="shared" si="122"/>
        <v>4125527.0951927975</v>
      </c>
      <c r="M461" s="7">
        <f t="shared" si="123"/>
        <v>14.342491812607991</v>
      </c>
      <c r="N461" s="20" t="str">
        <f>IF(Datos!D453="","",Datos!D453)</f>
        <v/>
      </c>
      <c r="O461" s="7">
        <f t="shared" si="124"/>
        <v>2444.6662241364011</v>
      </c>
      <c r="P461" s="20" t="str">
        <f t="shared" si="131"/>
        <v/>
      </c>
      <c r="Q461" s="16" t="str">
        <f t="shared" si="133"/>
        <v/>
      </c>
      <c r="R461" s="20" t="str">
        <f>IF(Datos!E453="","",Datos!E453)</f>
        <v/>
      </c>
      <c r="S461" s="7">
        <f t="shared" si="125"/>
        <v>6677.7162254786908</v>
      </c>
      <c r="T461" s="10" t="str">
        <f t="shared" si="132"/>
        <v/>
      </c>
      <c r="U461" s="16" t="str">
        <f t="shared" si="134"/>
        <v/>
      </c>
      <c r="V461" s="7">
        <f t="shared" si="129"/>
        <v>1.4574250589231909E-20</v>
      </c>
      <c r="W461" s="7">
        <f t="shared" si="126"/>
        <v>7.2379875173946082E-26</v>
      </c>
      <c r="X461" s="7">
        <f t="shared" ref="X461:X524" si="136">V461+W461</f>
        <v>1.4574322969107083E-20</v>
      </c>
      <c r="Y461" s="7">
        <f t="shared" ref="Y461:Y524" si="137">W461+V461+M461+O461+I461+L461+S461</f>
        <v>4135104.2700000023</v>
      </c>
    </row>
    <row r="462" spans="1:25" s="20" customFormat="1" x14ac:dyDescent="0.25">
      <c r="A462" s="5">
        <f t="shared" si="127"/>
        <v>44348</v>
      </c>
      <c r="B462" s="20">
        <f t="shared" si="128"/>
        <v>450</v>
      </c>
      <c r="G462" s="20">
        <f t="shared" ref="G462:G525" si="138">$O$3*(($O$5)^(-1))*(1-$O$2)^(B462)</f>
        <v>9.8405627947471836E-6</v>
      </c>
      <c r="H462" s="20" t="str">
        <f>IF(Datos!C454="","",Datos!C454)</f>
        <v/>
      </c>
      <c r="I462" s="7">
        <f t="shared" ref="I462:I525" si="139">$O$5*V461-$O$8*I461-$O$7*I461+I461</f>
        <v>437.10199182911202</v>
      </c>
      <c r="J462" s="20" t="str">
        <f t="shared" si="130"/>
        <v/>
      </c>
      <c r="K462" s="16" t="str">
        <f t="shared" si="135"/>
        <v/>
      </c>
      <c r="L462" s="7">
        <f t="shared" ref="L462:L525" si="140">$O$2*M461+L461</f>
        <v>4125527.4910952919</v>
      </c>
      <c r="M462" s="7">
        <f t="shared" ref="M462:M525" si="141">-($O$3/$E$2)*M461*V461-$O$2*M461+M461</f>
        <v>13.946589318118372</v>
      </c>
      <c r="N462" s="20" t="str">
        <f>IF(Datos!D454="","",Datos!D454)</f>
        <v/>
      </c>
      <c r="O462" s="7">
        <f t="shared" ref="O462:O525" si="142">$O$7*I461+O461</f>
        <v>2445.5634058111282</v>
      </c>
      <c r="P462" s="20" t="str">
        <f t="shared" si="131"/>
        <v/>
      </c>
      <c r="Q462" s="16" t="str">
        <f t="shared" si="133"/>
        <v/>
      </c>
      <c r="R462" s="20" t="str">
        <f>IF(Datos!E454="","",Datos!E454)</f>
        <v/>
      </c>
      <c r="S462" s="7">
        <f t="shared" ref="S462:S525" si="143">$O$8*I461+S461</f>
        <v>6680.1669177520889</v>
      </c>
      <c r="T462" s="10" t="str">
        <f t="shared" si="132"/>
        <v/>
      </c>
      <c r="U462" s="16" t="str">
        <f t="shared" si="134"/>
        <v/>
      </c>
      <c r="V462" s="7">
        <f t="shared" si="129"/>
        <v>1.2604995707322805E-20</v>
      </c>
      <c r="W462" s="7">
        <f t="shared" ref="W462:W525" si="144">($O$3/$E$2)*M461*V461-$O$4*W461+W461</f>
        <v>6.0872032315202077E-26</v>
      </c>
      <c r="X462" s="7">
        <f t="shared" si="136"/>
        <v>1.260505657935512E-20</v>
      </c>
      <c r="Y462" s="7">
        <f t="shared" si="137"/>
        <v>4135104.2700000023</v>
      </c>
    </row>
    <row r="463" spans="1:25" s="20" customFormat="1" x14ac:dyDescent="0.25">
      <c r="A463" s="5">
        <f t="shared" ref="A463:A526" si="145">A462+1</f>
        <v>44349</v>
      </c>
      <c r="B463" s="20">
        <f t="shared" ref="B463:B526" si="146">IF(A462="","",B462+1)</f>
        <v>451</v>
      </c>
      <c r="G463" s="20">
        <f t="shared" si="138"/>
        <v>9.5689291477823348E-6</v>
      </c>
      <c r="H463" s="20" t="str">
        <f>IF(Datos!C455="","",Datos!C455)</f>
        <v/>
      </c>
      <c r="I463" s="7">
        <f t="shared" si="139"/>
        <v>433.77956518122124</v>
      </c>
      <c r="J463" s="20" t="str">
        <f t="shared" si="130"/>
        <v/>
      </c>
      <c r="K463" s="16" t="str">
        <f t="shared" si="135"/>
        <v/>
      </c>
      <c r="L463" s="7">
        <f t="shared" si="140"/>
        <v>4125527.8760695052</v>
      </c>
      <c r="M463" s="7">
        <f t="shared" si="141"/>
        <v>13.561615104933772</v>
      </c>
      <c r="N463" s="20" t="str">
        <f>IF(Datos!D455="","",Datos!D455)</f>
        <v/>
      </c>
      <c r="O463" s="7">
        <f t="shared" si="142"/>
        <v>2446.4537679783725</v>
      </c>
      <c r="P463" s="20" t="str">
        <f t="shared" si="131"/>
        <v/>
      </c>
      <c r="Q463" s="16" t="str">
        <f t="shared" si="133"/>
        <v/>
      </c>
      <c r="R463" s="20" t="str">
        <f>IF(Datos!E455="","",Datos!E455)</f>
        <v/>
      </c>
      <c r="S463" s="7">
        <f t="shared" si="143"/>
        <v>6682.5989822327356</v>
      </c>
      <c r="T463" s="10" t="str">
        <f t="shared" si="132"/>
        <v/>
      </c>
      <c r="U463" s="16" t="str">
        <f t="shared" si="134"/>
        <v/>
      </c>
      <c r="V463" s="7">
        <f t="shared" ref="V463:V526" si="147">$O$4*W462-$O$5*V462+V462</f>
        <v>1.0901823388072622E-20</v>
      </c>
      <c r="W463" s="7">
        <f t="shared" si="144"/>
        <v>5.1193844044928729E-26</v>
      </c>
      <c r="X463" s="7">
        <f t="shared" si="136"/>
        <v>1.0901874581916666E-20</v>
      </c>
      <c r="Y463" s="7">
        <f t="shared" si="137"/>
        <v>4135104.2700000023</v>
      </c>
    </row>
    <row r="464" spans="1:25" s="20" customFormat="1" x14ac:dyDescent="0.25">
      <c r="A464" s="5">
        <f t="shared" si="145"/>
        <v>44350</v>
      </c>
      <c r="B464" s="20">
        <f t="shared" si="146"/>
        <v>452</v>
      </c>
      <c r="G464" s="20">
        <f t="shared" si="138"/>
        <v>9.3047935311336853E-6</v>
      </c>
      <c r="H464" s="20" t="str">
        <f>IF(Datos!C456="","",Datos!C456)</f>
        <v/>
      </c>
      <c r="I464" s="7">
        <f t="shared" si="139"/>
        <v>430.48239240779674</v>
      </c>
      <c r="J464" s="20" t="str">
        <f t="shared" si="130"/>
        <v/>
      </c>
      <c r="K464" s="16" t="str">
        <f t="shared" si="135"/>
        <v/>
      </c>
      <c r="L464" s="7">
        <f t="shared" si="140"/>
        <v>4125528.2504170956</v>
      </c>
      <c r="M464" s="7">
        <f t="shared" si="141"/>
        <v>13.187267514605598</v>
      </c>
      <c r="N464" s="20" t="str">
        <f>IF(Datos!D456="","",Datos!D456)</f>
        <v/>
      </c>
      <c r="O464" s="7">
        <f t="shared" si="142"/>
        <v>2447.337362473435</v>
      </c>
      <c r="P464" s="20" t="str">
        <f t="shared" si="131"/>
        <v/>
      </c>
      <c r="Q464" s="16" t="str">
        <f t="shared" si="133"/>
        <v/>
      </c>
      <c r="R464" s="20" t="str">
        <f>IF(Datos!E456="","",Datos!E456)</f>
        <v/>
      </c>
      <c r="S464" s="7">
        <f t="shared" si="143"/>
        <v>6685.0125605110979</v>
      </c>
      <c r="T464" s="10" t="str">
        <f t="shared" si="132"/>
        <v/>
      </c>
      <c r="U464" s="16" t="str">
        <f t="shared" si="134"/>
        <v/>
      </c>
      <c r="V464" s="7">
        <f t="shared" si="147"/>
        <v>9.428781100483697E-21</v>
      </c>
      <c r="W464" s="7">
        <f t="shared" si="144"/>
        <v>4.3054410674707358E-26</v>
      </c>
      <c r="X464" s="7">
        <f t="shared" si="136"/>
        <v>9.428824154894371E-21</v>
      </c>
      <c r="Y464" s="7">
        <f t="shared" si="137"/>
        <v>4135104.2700000023</v>
      </c>
    </row>
    <row r="465" spans="1:25" s="20" customFormat="1" x14ac:dyDescent="0.25">
      <c r="A465" s="5">
        <f t="shared" si="145"/>
        <v>44351</v>
      </c>
      <c r="B465" s="20">
        <f t="shared" si="146"/>
        <v>453</v>
      </c>
      <c r="G465" s="20">
        <f t="shared" si="138"/>
        <v>9.0479489731714199E-6</v>
      </c>
      <c r="H465" s="20" t="str">
        <f>IF(Datos!C457="","",Datos!C457)</f>
        <v/>
      </c>
      <c r="I465" s="7">
        <f t="shared" si="139"/>
        <v>427.21028155330629</v>
      </c>
      <c r="J465" s="20" t="str">
        <f t="shared" si="130"/>
        <v/>
      </c>
      <c r="K465" s="16" t="str">
        <f t="shared" si="135"/>
        <v/>
      </c>
      <c r="L465" s="7">
        <f t="shared" si="140"/>
        <v>4125528.6144313947</v>
      </c>
      <c r="M465" s="7">
        <f t="shared" si="141"/>
        <v>12.823253215504183</v>
      </c>
      <c r="N465" s="20" t="str">
        <f>IF(Datos!D457="","",Datos!D457)</f>
        <v/>
      </c>
      <c r="O465" s="7">
        <f t="shared" si="142"/>
        <v>2448.214240737615</v>
      </c>
      <c r="P465" s="20" t="str">
        <f t="shared" si="131"/>
        <v/>
      </c>
      <c r="Q465" s="16" t="str">
        <f t="shared" si="133"/>
        <v/>
      </c>
      <c r="R465" s="20" t="str">
        <f>IF(Datos!E457="","",Datos!E457)</f>
        <v/>
      </c>
      <c r="S465" s="7">
        <f t="shared" si="143"/>
        <v>6687.407793101409</v>
      </c>
      <c r="T465" s="10" t="str">
        <f t="shared" si="132"/>
        <v/>
      </c>
      <c r="U465" s="16" t="str">
        <f t="shared" si="134"/>
        <v/>
      </c>
      <c r="V465" s="7">
        <f t="shared" si="147"/>
        <v>8.1547741271160817E-21</v>
      </c>
      <c r="W465" s="7">
        <f t="shared" si="144"/>
        <v>3.6209082992672318E-26</v>
      </c>
      <c r="X465" s="7">
        <f t="shared" si="136"/>
        <v>8.1548103361990747E-21</v>
      </c>
      <c r="Y465" s="7">
        <f t="shared" si="137"/>
        <v>4135104.2700000023</v>
      </c>
    </row>
    <row r="466" spans="1:25" s="20" customFormat="1" x14ac:dyDescent="0.25">
      <c r="A466" s="5">
        <f t="shared" si="145"/>
        <v>44352</v>
      </c>
      <c r="B466" s="20">
        <f t="shared" si="146"/>
        <v>454</v>
      </c>
      <c r="G466" s="20">
        <f t="shared" si="138"/>
        <v>8.7981942154002177E-6</v>
      </c>
      <c r="H466" s="20" t="str">
        <f>IF(Datos!C458="","",Datos!C458)</f>
        <v/>
      </c>
      <c r="I466" s="7">
        <f t="shared" si="139"/>
        <v>423.96304212127791</v>
      </c>
      <c r="J466" s="20" t="str">
        <f t="shared" si="130"/>
        <v/>
      </c>
      <c r="K466" s="16" t="str">
        <f t="shared" si="135"/>
        <v/>
      </c>
      <c r="L466" s="7">
        <f t="shared" si="140"/>
        <v>4125528.9683976374</v>
      </c>
      <c r="M466" s="7">
        <f t="shared" si="141"/>
        <v>12.469286972969721</v>
      </c>
      <c r="N466" s="20" t="str">
        <f>IF(Datos!D458="","",Datos!D458)</f>
        <v/>
      </c>
      <c r="O466" s="7">
        <f t="shared" si="142"/>
        <v>2449.0844538212045</v>
      </c>
      <c r="P466" s="20" t="str">
        <f t="shared" si="131"/>
        <v/>
      </c>
      <c r="Q466" s="16" t="str">
        <f t="shared" si="133"/>
        <v/>
      </c>
      <c r="R466" s="20" t="str">
        <f>IF(Datos!E458="","",Datos!E458)</f>
        <v/>
      </c>
      <c r="S466" s="7">
        <f t="shared" si="143"/>
        <v>6689.7848194498474</v>
      </c>
      <c r="T466" s="10" t="str">
        <f t="shared" si="132"/>
        <v/>
      </c>
      <c r="U466" s="16" t="str">
        <f t="shared" si="134"/>
        <v/>
      </c>
      <c r="V466" s="7">
        <f t="shared" si="147"/>
        <v>7.0529091917991192E-21</v>
      </c>
      <c r="W466" s="7">
        <f t="shared" si="144"/>
        <v>3.0452108870078801E-26</v>
      </c>
      <c r="X466" s="7">
        <f t="shared" si="136"/>
        <v>7.0529396439079887E-21</v>
      </c>
      <c r="Y466" s="7">
        <f t="shared" si="137"/>
        <v>4135104.2700000023</v>
      </c>
    </row>
    <row r="467" spans="1:25" s="20" customFormat="1" x14ac:dyDescent="0.25">
      <c r="A467" s="5">
        <f t="shared" si="145"/>
        <v>44353</v>
      </c>
      <c r="B467" s="20">
        <f t="shared" si="146"/>
        <v>455</v>
      </c>
      <c r="G467" s="20">
        <f t="shared" si="138"/>
        <v>8.5553335547569184E-6</v>
      </c>
      <c r="H467" s="20" t="str">
        <f>IF(Datos!C459="","",Datos!C459)</f>
        <v/>
      </c>
      <c r="I467" s="7">
        <f t="shared" si="139"/>
        <v>420.74048506320969</v>
      </c>
      <c r="J467" s="20" t="str">
        <f t="shared" si="130"/>
        <v/>
      </c>
      <c r="K467" s="16" t="str">
        <f t="shared" si="135"/>
        <v/>
      </c>
      <c r="L467" s="7">
        <f t="shared" si="140"/>
        <v>4125529.3125931844</v>
      </c>
      <c r="M467" s="7">
        <f t="shared" si="141"/>
        <v>12.125091425807826</v>
      </c>
      <c r="N467" s="20" t="str">
        <f>IF(Datos!D459="","",Datos!D459)</f>
        <v/>
      </c>
      <c r="O467" s="7">
        <f t="shared" si="142"/>
        <v>2449.9480523864613</v>
      </c>
      <c r="P467" s="20" t="str">
        <f t="shared" si="131"/>
        <v/>
      </c>
      <c r="Q467" s="16" t="str">
        <f t="shared" si="133"/>
        <v/>
      </c>
      <c r="R467" s="20" t="str">
        <f>IF(Datos!E459="","",Datos!E459)</f>
        <v/>
      </c>
      <c r="S467" s="7">
        <f t="shared" si="143"/>
        <v>6692.1437779426587</v>
      </c>
      <c r="T467" s="10" t="str">
        <f t="shared" si="132"/>
        <v/>
      </c>
      <c r="U467" s="16" t="str">
        <f t="shared" si="134"/>
        <v/>
      </c>
      <c r="V467" s="7">
        <f t="shared" si="147"/>
        <v>6.0999267737996375E-21</v>
      </c>
      <c r="W467" s="7">
        <f t="shared" si="144"/>
        <v>2.5610448984477324E-26</v>
      </c>
      <c r="X467" s="7">
        <f t="shared" si="136"/>
        <v>6.0999523842486221E-21</v>
      </c>
      <c r="Y467" s="7">
        <f t="shared" si="137"/>
        <v>4135104.2700000028</v>
      </c>
    </row>
    <row r="468" spans="1:25" s="20" customFormat="1" x14ac:dyDescent="0.25">
      <c r="A468" s="5">
        <f t="shared" si="145"/>
        <v>44354</v>
      </c>
      <c r="B468" s="20">
        <f t="shared" si="146"/>
        <v>456</v>
      </c>
      <c r="G468" s="20">
        <f t="shared" si="138"/>
        <v>8.3191766902613408E-6</v>
      </c>
      <c r="H468" s="20" t="str">
        <f>IF(Datos!C460="","",Datos!C460)</f>
        <v/>
      </c>
      <c r="I468" s="7">
        <f t="shared" si="139"/>
        <v>417.54242276756355</v>
      </c>
      <c r="J468" s="20" t="str">
        <f t="shared" si="130"/>
        <v/>
      </c>
      <c r="K468" s="16" t="str">
        <f t="shared" si="135"/>
        <v/>
      </c>
      <c r="L468" s="7">
        <f t="shared" si="140"/>
        <v>4125529.6472877413</v>
      </c>
      <c r="M468" s="7">
        <f t="shared" si="141"/>
        <v>11.790396868954589</v>
      </c>
      <c r="N468" s="20" t="str">
        <f>IF(Datos!D460="","",Datos!D460)</f>
        <v/>
      </c>
      <c r="O468" s="7">
        <f t="shared" si="142"/>
        <v>2450.8050867105571</v>
      </c>
      <c r="P468" s="20" t="str">
        <f t="shared" si="131"/>
        <v/>
      </c>
      <c r="Q468" s="16" t="str">
        <f t="shared" si="133"/>
        <v/>
      </c>
      <c r="R468" s="20" t="str">
        <f>IF(Datos!E460="","",Datos!E460)</f>
        <v/>
      </c>
      <c r="S468" s="7">
        <f t="shared" si="143"/>
        <v>6694.4848059142087</v>
      </c>
      <c r="T468" s="10" t="str">
        <f t="shared" si="132"/>
        <v/>
      </c>
      <c r="U468" s="16" t="str">
        <f t="shared" si="134"/>
        <v/>
      </c>
      <c r="V468" s="7">
        <f t="shared" si="147"/>
        <v>5.2757101255551636E-21</v>
      </c>
      <c r="W468" s="7">
        <f t="shared" si="144"/>
        <v>2.1538575782319871E-26</v>
      </c>
      <c r="X468" s="7">
        <f t="shared" si="136"/>
        <v>5.2757316641309458E-21</v>
      </c>
      <c r="Y468" s="7">
        <f t="shared" si="137"/>
        <v>4135104.2700000023</v>
      </c>
    </row>
    <row r="469" spans="1:25" s="20" customFormat="1" x14ac:dyDescent="0.25">
      <c r="A469" s="5">
        <f t="shared" si="145"/>
        <v>44355</v>
      </c>
      <c r="B469" s="20">
        <f t="shared" si="146"/>
        <v>457</v>
      </c>
      <c r="G469" s="20">
        <f t="shared" si="138"/>
        <v>8.0895385739000634E-6</v>
      </c>
      <c r="H469" s="20" t="str">
        <f>IF(Datos!C461="","",Datos!C461)</f>
        <v/>
      </c>
      <c r="I469" s="7">
        <f t="shared" si="139"/>
        <v>414.36866904884295</v>
      </c>
      <c r="J469" s="20" t="str">
        <f t="shared" si="130"/>
        <v/>
      </c>
      <c r="K469" s="16" t="str">
        <f t="shared" si="135"/>
        <v/>
      </c>
      <c r="L469" s="7">
        <f t="shared" si="140"/>
        <v>4125529.972743568</v>
      </c>
      <c r="M469" s="7">
        <f t="shared" si="141"/>
        <v>11.464941042140843</v>
      </c>
      <c r="N469" s="20" t="str">
        <f>IF(Datos!D461="","",Datos!D461)</f>
        <v/>
      </c>
      <c r="O469" s="7">
        <f t="shared" si="142"/>
        <v>2451.6556066885055</v>
      </c>
      <c r="P469" s="20" t="str">
        <f t="shared" si="131"/>
        <v/>
      </c>
      <c r="Q469" s="16" t="str">
        <f t="shared" si="133"/>
        <v/>
      </c>
      <c r="R469" s="20" t="str">
        <f>IF(Datos!E461="","",Datos!E461)</f>
        <v/>
      </c>
      <c r="S469" s="7">
        <f t="shared" si="143"/>
        <v>6696.8080396549813</v>
      </c>
      <c r="T469" s="10" t="str">
        <f t="shared" si="132"/>
        <v/>
      </c>
      <c r="U469" s="16" t="str">
        <f t="shared" si="134"/>
        <v/>
      </c>
      <c r="V469" s="7">
        <f t="shared" si="147"/>
        <v>4.5628606301397988E-21</v>
      </c>
      <c r="W469" s="7">
        <f t="shared" si="144"/>
        <v>1.8114099356187747E-26</v>
      </c>
      <c r="X469" s="7">
        <f t="shared" si="136"/>
        <v>4.5628787442391552E-21</v>
      </c>
      <c r="Y469" s="7">
        <f t="shared" si="137"/>
        <v>4135104.2700000023</v>
      </c>
    </row>
    <row r="470" spans="1:25" s="20" customFormat="1" x14ac:dyDescent="0.25">
      <c r="A470" s="5">
        <f t="shared" si="145"/>
        <v>44356</v>
      </c>
      <c r="B470" s="20">
        <f t="shared" si="146"/>
        <v>458</v>
      </c>
      <c r="G470" s="20">
        <f t="shared" si="138"/>
        <v>7.8662392656263315E-6</v>
      </c>
      <c r="H470" s="20" t="str">
        <f>IF(Datos!C462="","",Datos!C462)</f>
        <v/>
      </c>
      <c r="I470" s="7">
        <f t="shared" si="139"/>
        <v>411.21903913675334</v>
      </c>
      <c r="J470" s="20" t="str">
        <f t="shared" si="130"/>
        <v/>
      </c>
      <c r="K470" s="16" t="str">
        <f t="shared" si="135"/>
        <v/>
      </c>
      <c r="L470" s="7">
        <f t="shared" si="140"/>
        <v>4125530.2892156858</v>
      </c>
      <c r="M470" s="7">
        <f t="shared" si="141"/>
        <v>11.148468924390015</v>
      </c>
      <c r="N470" s="20" t="str">
        <f>IF(Datos!D462="","",Datos!D462)</f>
        <v/>
      </c>
      <c r="O470" s="7">
        <f t="shared" si="142"/>
        <v>2452.499661836066</v>
      </c>
      <c r="P470" s="20" t="str">
        <f t="shared" si="131"/>
        <v/>
      </c>
      <c r="Q470" s="16" t="str">
        <f t="shared" si="133"/>
        <v/>
      </c>
      <c r="R470" s="20" t="str">
        <f>IF(Datos!E462="","",Datos!E462)</f>
        <v/>
      </c>
      <c r="S470" s="7">
        <f t="shared" si="143"/>
        <v>6699.1136144195098</v>
      </c>
      <c r="T470" s="10" t="str">
        <f t="shared" si="132"/>
        <v/>
      </c>
      <c r="U470" s="16" t="str">
        <f t="shared" si="134"/>
        <v/>
      </c>
      <c r="V470" s="7">
        <f t="shared" si="147"/>
        <v>3.9463305349335744E-21</v>
      </c>
      <c r="W470" s="7">
        <f t="shared" si="144"/>
        <v>1.5234088765730473E-26</v>
      </c>
      <c r="X470" s="7">
        <f t="shared" si="136"/>
        <v>3.9463457690223403E-21</v>
      </c>
      <c r="Y470" s="7">
        <f t="shared" si="137"/>
        <v>4135104.2700000023</v>
      </c>
    </row>
    <row r="471" spans="1:25" s="20" customFormat="1" x14ac:dyDescent="0.25">
      <c r="A471" s="5">
        <f t="shared" si="145"/>
        <v>44357</v>
      </c>
      <c r="B471" s="20">
        <f t="shared" si="146"/>
        <v>459</v>
      </c>
      <c r="G471" s="20">
        <f t="shared" si="138"/>
        <v>7.649103792362472E-6</v>
      </c>
      <c r="H471" s="20" t="str">
        <f>IF(Datos!C463="","",Datos!C463)</f>
        <v/>
      </c>
      <c r="I471" s="7">
        <f t="shared" si="139"/>
        <v>408.09334966544537</v>
      </c>
      <c r="J471" s="20" t="str">
        <f t="shared" si="130"/>
        <v/>
      </c>
      <c r="K471" s="16" t="str">
        <f t="shared" si="135"/>
        <v/>
      </c>
      <c r="L471" s="7">
        <f t="shared" si="140"/>
        <v>4125530.5969520761</v>
      </c>
      <c r="M471" s="7">
        <f t="shared" si="141"/>
        <v>10.840732534188554</v>
      </c>
      <c r="N471" s="20" t="str">
        <f>IF(Datos!D463="","",Datos!D463)</f>
        <v/>
      </c>
      <c r="O471" s="7">
        <f t="shared" si="142"/>
        <v>2453.3373012926281</v>
      </c>
      <c r="P471" s="20" t="str">
        <f t="shared" si="131"/>
        <v/>
      </c>
      <c r="Q471" s="16" t="str">
        <f t="shared" si="133"/>
        <v/>
      </c>
      <c r="R471" s="20" t="str">
        <f>IF(Datos!E463="","",Datos!E463)</f>
        <v/>
      </c>
      <c r="S471" s="7">
        <f t="shared" si="143"/>
        <v>6701.4016644342555</v>
      </c>
      <c r="T471" s="10" t="str">
        <f t="shared" si="132"/>
        <v/>
      </c>
      <c r="U471" s="16" t="str">
        <f t="shared" si="134"/>
        <v/>
      </c>
      <c r="V471" s="7">
        <f t="shared" si="147"/>
        <v>3.4131053090697337E-21</v>
      </c>
      <c r="W471" s="7">
        <f t="shared" si="144"/>
        <v>1.2811978233832636E-26</v>
      </c>
      <c r="X471" s="7">
        <f t="shared" si="136"/>
        <v>3.4131181210479677E-21</v>
      </c>
      <c r="Y471" s="7">
        <f t="shared" si="137"/>
        <v>4135104.2700000028</v>
      </c>
    </row>
    <row r="472" spans="1:25" s="20" customFormat="1" x14ac:dyDescent="0.25">
      <c r="A472" s="5">
        <f t="shared" si="145"/>
        <v>44358</v>
      </c>
      <c r="B472" s="20">
        <f t="shared" si="146"/>
        <v>460</v>
      </c>
      <c r="G472" s="20">
        <f t="shared" si="138"/>
        <v>7.4379620108943285E-6</v>
      </c>
      <c r="H472" s="20" t="str">
        <f>IF(Datos!C464="","",Datos!C464)</f>
        <v/>
      </c>
      <c r="I472" s="7">
        <f t="shared" si="139"/>
        <v>404.99141866283952</v>
      </c>
      <c r="J472" s="20" t="str">
        <f t="shared" si="130"/>
        <v/>
      </c>
      <c r="K472" s="16" t="str">
        <f t="shared" si="135"/>
        <v/>
      </c>
      <c r="L472" s="7">
        <f t="shared" si="140"/>
        <v>4125530.896193875</v>
      </c>
      <c r="M472" s="7">
        <f t="shared" si="141"/>
        <v>10.541490735172349</v>
      </c>
      <c r="N472" s="20" t="str">
        <f>IF(Datos!D464="","",Datos!D464)</f>
        <v/>
      </c>
      <c r="O472" s="7">
        <f t="shared" si="142"/>
        <v>2454.1685738240699</v>
      </c>
      <c r="P472" s="20" t="str">
        <f t="shared" si="131"/>
        <v/>
      </c>
      <c r="Q472" s="16" t="str">
        <f t="shared" si="133"/>
        <v/>
      </c>
      <c r="R472" s="20" t="str">
        <f>IF(Datos!E464="","",Datos!E464)</f>
        <v/>
      </c>
      <c r="S472" s="7">
        <f t="shared" si="143"/>
        <v>6703.6723229054196</v>
      </c>
      <c r="T472" s="10" t="str">
        <f t="shared" si="132"/>
        <v/>
      </c>
      <c r="U472" s="16" t="str">
        <f t="shared" si="134"/>
        <v/>
      </c>
      <c r="V472" s="7">
        <f t="shared" si="147"/>
        <v>2.9519289197016007E-21</v>
      </c>
      <c r="W472" s="7">
        <f t="shared" si="144"/>
        <v>1.0774965228714424E-26</v>
      </c>
      <c r="X472" s="7">
        <f t="shared" si="136"/>
        <v>2.9519396946668293E-21</v>
      </c>
      <c r="Y472" s="7">
        <f t="shared" si="137"/>
        <v>4135104.2700000028</v>
      </c>
    </row>
    <row r="473" spans="1:25" s="20" customFormat="1" x14ac:dyDescent="0.25">
      <c r="A473" s="5">
        <f t="shared" si="145"/>
        <v>44359</v>
      </c>
      <c r="B473" s="20">
        <f t="shared" si="146"/>
        <v>461</v>
      </c>
      <c r="G473" s="20">
        <f t="shared" si="138"/>
        <v>7.2326484745502837E-6</v>
      </c>
      <c r="H473" s="20" t="str">
        <f>IF(Datos!C465="","",Datos!C465)</f>
        <v/>
      </c>
      <c r="I473" s="7">
        <f t="shared" si="139"/>
        <v>401.91306554003205</v>
      </c>
      <c r="J473" s="20" t="str">
        <f t="shared" si="130"/>
        <v/>
      </c>
      <c r="K473" s="16" t="str">
        <f t="shared" si="135"/>
        <v/>
      </c>
      <c r="L473" s="7">
        <f t="shared" si="140"/>
        <v>4125531.1871755631</v>
      </c>
      <c r="M473" s="7">
        <f t="shared" si="141"/>
        <v>10.250509047176875</v>
      </c>
      <c r="N473" s="20" t="str">
        <f>IF(Datos!D465="","",Datos!D465)</f>
        <v/>
      </c>
      <c r="O473" s="7">
        <f t="shared" si="142"/>
        <v>2454.9935278255994</v>
      </c>
      <c r="P473" s="20" t="str">
        <f t="shared" si="131"/>
        <v/>
      </c>
      <c r="Q473" s="16" t="str">
        <f t="shared" si="133"/>
        <v/>
      </c>
      <c r="R473" s="20" t="str">
        <f>IF(Datos!E465="","",Datos!E465)</f>
        <v/>
      </c>
      <c r="S473" s="7">
        <f t="shared" si="143"/>
        <v>6705.9257220266973</v>
      </c>
      <c r="T473" s="10" t="str">
        <f t="shared" si="132"/>
        <v/>
      </c>
      <c r="U473" s="16" t="str">
        <f t="shared" si="134"/>
        <v/>
      </c>
      <c r="V473" s="7">
        <f t="shared" si="147"/>
        <v>2.5530662280707546E-21</v>
      </c>
      <c r="W473" s="7">
        <f t="shared" si="144"/>
        <v>9.0618222269740288E-27</v>
      </c>
      <c r="X473" s="7">
        <f t="shared" si="136"/>
        <v>2.5530752898929816E-21</v>
      </c>
      <c r="Y473" s="7">
        <f t="shared" si="137"/>
        <v>4135104.2700000028</v>
      </c>
    </row>
    <row r="474" spans="1:25" s="20" customFormat="1" x14ac:dyDescent="0.25">
      <c r="A474" s="5">
        <f t="shared" si="145"/>
        <v>44360</v>
      </c>
      <c r="B474" s="20">
        <f t="shared" si="146"/>
        <v>462</v>
      </c>
      <c r="G474" s="20">
        <f t="shared" si="138"/>
        <v>7.0330023035603951E-6</v>
      </c>
      <c r="H474" s="20" t="str">
        <f>IF(Datos!C466="","",Datos!C466)</f>
        <v/>
      </c>
      <c r="I474" s="7">
        <f t="shared" si="139"/>
        <v>398.85811108078144</v>
      </c>
      <c r="J474" s="20" t="str">
        <f t="shared" si="130"/>
        <v/>
      </c>
      <c r="K474" s="16" t="str">
        <f t="shared" si="135"/>
        <v/>
      </c>
      <c r="L474" s="7">
        <f t="shared" si="140"/>
        <v>4125531.4701251476</v>
      </c>
      <c r="M474" s="7">
        <f t="shared" si="141"/>
        <v>9.9675594625030115</v>
      </c>
      <c r="N474" s="20" t="str">
        <f>IF(Datos!D466="","",Datos!D466)</f>
        <v/>
      </c>
      <c r="O474" s="7">
        <f t="shared" si="142"/>
        <v>2455.8122113245704</v>
      </c>
      <c r="P474" s="20" t="str">
        <f t="shared" si="131"/>
        <v/>
      </c>
      <c r="Q474" s="16" t="str">
        <f t="shared" si="133"/>
        <v/>
      </c>
      <c r="R474" s="20" t="str">
        <f>IF(Datos!E466="","",Datos!E466)</f>
        <v/>
      </c>
      <c r="S474" s="7">
        <f t="shared" si="143"/>
        <v>6708.1619929869767</v>
      </c>
      <c r="T474" s="10" t="str">
        <f t="shared" si="132"/>
        <v/>
      </c>
      <c r="U474" s="16" t="str">
        <f t="shared" si="134"/>
        <v/>
      </c>
      <c r="V474" s="7">
        <f t="shared" si="147"/>
        <v>2.2080974898931859E-21</v>
      </c>
      <c r="W474" s="7">
        <f t="shared" si="144"/>
        <v>7.621056386348108E-27</v>
      </c>
      <c r="X474" s="7">
        <f t="shared" si="136"/>
        <v>2.2081051109495721E-21</v>
      </c>
      <c r="Y474" s="7">
        <f t="shared" si="137"/>
        <v>4135104.2700000028</v>
      </c>
    </row>
    <row r="475" spans="1:25" s="20" customFormat="1" x14ac:dyDescent="0.25">
      <c r="A475" s="5">
        <f t="shared" si="145"/>
        <v>44361</v>
      </c>
      <c r="B475" s="20">
        <f t="shared" si="146"/>
        <v>463</v>
      </c>
      <c r="G475" s="20">
        <f t="shared" si="138"/>
        <v>6.8388670589940961E-6</v>
      </c>
      <c r="H475" s="20" t="str">
        <f>IF(Datos!C467="","",Datos!C467)</f>
        <v/>
      </c>
      <c r="I475" s="7">
        <f t="shared" si="139"/>
        <v>395.82637743107466</v>
      </c>
      <c r="J475" s="20" t="str">
        <f t="shared" si="130"/>
        <v/>
      </c>
      <c r="K475" s="16" t="str">
        <f t="shared" si="135"/>
        <v/>
      </c>
      <c r="L475" s="7">
        <f t="shared" si="140"/>
        <v>4125531.745264343</v>
      </c>
      <c r="M475" s="7">
        <f t="shared" si="141"/>
        <v>9.6924202672545547</v>
      </c>
      <c r="N475" s="20" t="str">
        <f>IF(Datos!D467="","",Datos!D467)</f>
        <v/>
      </c>
      <c r="O475" s="7">
        <f t="shared" si="142"/>
        <v>2456.6246719832802</v>
      </c>
      <c r="P475" s="20" t="str">
        <f t="shared" si="131"/>
        <v/>
      </c>
      <c r="Q475" s="16" t="str">
        <f t="shared" si="133"/>
        <v/>
      </c>
      <c r="R475" s="20" t="str">
        <f>IF(Datos!E467="","",Datos!E467)</f>
        <v/>
      </c>
      <c r="S475" s="7">
        <f t="shared" si="143"/>
        <v>6710.3812659779742</v>
      </c>
      <c r="T475" s="10" t="str">
        <f t="shared" si="132"/>
        <v/>
      </c>
      <c r="U475" s="16" t="str">
        <f t="shared" si="134"/>
        <v/>
      </c>
      <c r="V475" s="7">
        <f t="shared" si="147"/>
        <v>1.9097406222484836E-21</v>
      </c>
      <c r="W475" s="7">
        <f t="shared" si="144"/>
        <v>6.4093618139060189E-27</v>
      </c>
      <c r="X475" s="7">
        <f t="shared" si="136"/>
        <v>1.9097470316102974E-21</v>
      </c>
      <c r="Y475" s="7">
        <f t="shared" si="137"/>
        <v>4135104.2700000023</v>
      </c>
    </row>
    <row r="476" spans="1:25" s="20" customFormat="1" x14ac:dyDescent="0.25">
      <c r="A476" s="5">
        <f t="shared" si="145"/>
        <v>44362</v>
      </c>
      <c r="B476" s="20">
        <f t="shared" si="146"/>
        <v>464</v>
      </c>
      <c r="G476" s="20">
        <f t="shared" si="138"/>
        <v>6.6500906201776164E-6</v>
      </c>
      <c r="H476" s="20" t="str">
        <f>IF(Datos!C468="","",Datos!C468)</f>
        <v/>
      </c>
      <c r="I476" s="7">
        <f t="shared" si="139"/>
        <v>392.81768808877297</v>
      </c>
      <c r="J476" s="20" t="str">
        <f t="shared" si="130"/>
        <v/>
      </c>
      <c r="K476" s="16" t="str">
        <f t="shared" si="135"/>
        <v/>
      </c>
      <c r="L476" s="7">
        <f t="shared" si="140"/>
        <v>4125532.0128087425</v>
      </c>
      <c r="M476" s="7">
        <f t="shared" si="141"/>
        <v>9.4248758676074438</v>
      </c>
      <c r="N476" s="20" t="str">
        <f>IF(Datos!D468="","",Datos!D468)</f>
        <v/>
      </c>
      <c r="O476" s="7">
        <f t="shared" si="142"/>
        <v>2457.4309571017425</v>
      </c>
      <c r="P476" s="20" t="str">
        <f t="shared" si="131"/>
        <v/>
      </c>
      <c r="Q476" s="16" t="str">
        <f t="shared" si="133"/>
        <v/>
      </c>
      <c r="R476" s="20" t="str">
        <f>IF(Datos!E468="","",Datos!E468)</f>
        <v/>
      </c>
      <c r="S476" s="7">
        <f t="shared" si="143"/>
        <v>6712.5836702018141</v>
      </c>
      <c r="T476" s="10" t="str">
        <f t="shared" si="132"/>
        <v/>
      </c>
      <c r="U476" s="16" t="str">
        <f t="shared" si="134"/>
        <v/>
      </c>
      <c r="V476" s="7">
        <f t="shared" si="147"/>
        <v>1.651697485262803E-21</v>
      </c>
      <c r="W476" s="7">
        <f t="shared" si="144"/>
        <v>5.390317909796172E-27</v>
      </c>
      <c r="X476" s="7">
        <f t="shared" si="136"/>
        <v>1.6517028755807129E-21</v>
      </c>
      <c r="Y476" s="7">
        <f t="shared" si="137"/>
        <v>4135104.2700000023</v>
      </c>
    </row>
    <row r="477" spans="1:25" s="20" customFormat="1" x14ac:dyDescent="0.25">
      <c r="A477" s="5">
        <f t="shared" si="145"/>
        <v>44363</v>
      </c>
      <c r="B477" s="20">
        <f t="shared" si="146"/>
        <v>465</v>
      </c>
      <c r="G477" s="20">
        <f t="shared" si="138"/>
        <v>6.4665250654951352E-6</v>
      </c>
      <c r="H477" s="20" t="str">
        <f>IF(Datos!C469="","",Datos!C469)</f>
        <v/>
      </c>
      <c r="I477" s="7">
        <f t="shared" si="139"/>
        <v>389.83186789333621</v>
      </c>
      <c r="J477" s="20" t="str">
        <f t="shared" si="130"/>
        <v/>
      </c>
      <c r="K477" s="16" t="str">
        <f t="shared" si="135"/>
        <v/>
      </c>
      <c r="L477" s="7">
        <f t="shared" si="140"/>
        <v>4125532.2729679891</v>
      </c>
      <c r="M477" s="7">
        <f t="shared" si="141"/>
        <v>9.1647166208745503</v>
      </c>
      <c r="N477" s="20" t="str">
        <f>IF(Datos!D469="","",Datos!D469)</f>
        <v/>
      </c>
      <c r="O477" s="7">
        <f t="shared" si="142"/>
        <v>2458.2311136204421</v>
      </c>
      <c r="P477" s="20" t="str">
        <f t="shared" si="131"/>
        <v/>
      </c>
      <c r="Q477" s="16" t="str">
        <f t="shared" si="133"/>
        <v/>
      </c>
      <c r="R477" s="20" t="str">
        <f>IF(Datos!E469="","",Datos!E469)</f>
        <v/>
      </c>
      <c r="S477" s="7">
        <f t="shared" si="143"/>
        <v>6714.7693338785512</v>
      </c>
      <c r="T477" s="10" t="str">
        <f t="shared" si="132"/>
        <v/>
      </c>
      <c r="U477" s="16" t="str">
        <f t="shared" si="134"/>
        <v/>
      </c>
      <c r="V477" s="7">
        <f t="shared" si="147"/>
        <v>1.4285209337907078E-21</v>
      </c>
      <c r="W477" s="7">
        <f t="shared" si="144"/>
        <v>4.5332946628521138E-27</v>
      </c>
      <c r="X477" s="7">
        <f t="shared" si="136"/>
        <v>1.4285254670853706E-21</v>
      </c>
      <c r="Y477" s="7">
        <f t="shared" si="137"/>
        <v>4135104.2700000023</v>
      </c>
    </row>
    <row r="478" spans="1:25" s="20" customFormat="1" x14ac:dyDescent="0.25">
      <c r="A478" s="5">
        <f t="shared" si="145"/>
        <v>44364</v>
      </c>
      <c r="B478" s="20">
        <f t="shared" si="146"/>
        <v>466</v>
      </c>
      <c r="G478" s="20">
        <f t="shared" si="138"/>
        <v>6.2880265564802185E-6</v>
      </c>
      <c r="H478" s="20" t="str">
        <f>IF(Datos!C470="","",Datos!C470)</f>
        <v/>
      </c>
      <c r="I478" s="7">
        <f t="shared" si="139"/>
        <v>386.86874301562523</v>
      </c>
      <c r="J478" s="20" t="str">
        <f t="shared" si="130"/>
        <v/>
      </c>
      <c r="K478" s="16" t="str">
        <f t="shared" si="135"/>
        <v/>
      </c>
      <c r="L478" s="7">
        <f t="shared" si="140"/>
        <v>4125532.5259459387</v>
      </c>
      <c r="M478" s="7">
        <f t="shared" si="141"/>
        <v>8.9117386712336693</v>
      </c>
      <c r="N478" s="20" t="str">
        <f>IF(Datos!D470="","",Datos!D470)</f>
        <v/>
      </c>
      <c r="O478" s="7">
        <f t="shared" si="142"/>
        <v>2459.0251881230679</v>
      </c>
      <c r="P478" s="20" t="str">
        <f t="shared" si="131"/>
        <v/>
      </c>
      <c r="Q478" s="16" t="str">
        <f t="shared" si="133"/>
        <v/>
      </c>
      <c r="R478" s="20" t="str">
        <f>IF(Datos!E470="","",Datos!E470)</f>
        <v/>
      </c>
      <c r="S478" s="7">
        <f t="shared" si="143"/>
        <v>6716.9383842536363</v>
      </c>
      <c r="T478" s="10" t="str">
        <f t="shared" si="132"/>
        <v/>
      </c>
      <c r="U478" s="16" t="str">
        <f t="shared" si="134"/>
        <v/>
      </c>
      <c r="V478" s="7">
        <f t="shared" si="147"/>
        <v>1.2354998327237859E-21</v>
      </c>
      <c r="W478" s="7">
        <f t="shared" si="144"/>
        <v>3.8125319946412674E-27</v>
      </c>
      <c r="X478" s="7">
        <f t="shared" si="136"/>
        <v>1.2355036452557805E-21</v>
      </c>
      <c r="Y478" s="7">
        <f t="shared" si="137"/>
        <v>4135104.2700000023</v>
      </c>
    </row>
    <row r="479" spans="1:25" s="20" customFormat="1" x14ac:dyDescent="0.25">
      <c r="A479" s="5">
        <f t="shared" si="145"/>
        <v>44365</v>
      </c>
      <c r="B479" s="20">
        <f t="shared" si="146"/>
        <v>467</v>
      </c>
      <c r="G479" s="20">
        <f t="shared" si="138"/>
        <v>6.1144552251067458E-6</v>
      </c>
      <c r="H479" s="20" t="str">
        <f>IF(Datos!C471="","",Datos!C471)</f>
        <v/>
      </c>
      <c r="I479" s="7">
        <f t="shared" si="139"/>
        <v>383.92814094778191</v>
      </c>
      <c r="J479" s="20" t="str">
        <f t="shared" si="130"/>
        <v/>
      </c>
      <c r="K479" s="16" t="str">
        <f t="shared" si="135"/>
        <v/>
      </c>
      <c r="L479" s="7">
        <f t="shared" si="140"/>
        <v>4125532.7719408199</v>
      </c>
      <c r="M479" s="7">
        <f t="shared" si="141"/>
        <v>8.6657437899899854</v>
      </c>
      <c r="N479" s="20" t="str">
        <f>IF(Datos!D471="","",Datos!D471)</f>
        <v/>
      </c>
      <c r="O479" s="7">
        <f t="shared" si="142"/>
        <v>2459.8132268392242</v>
      </c>
      <c r="P479" s="20" t="str">
        <f t="shared" si="131"/>
        <v/>
      </c>
      <c r="Q479" s="16" t="str">
        <f t="shared" si="133"/>
        <v/>
      </c>
      <c r="R479" s="20" t="str">
        <f>IF(Datos!E471="","",Datos!E471)</f>
        <v/>
      </c>
      <c r="S479" s="7">
        <f t="shared" si="143"/>
        <v>6719.090947605323</v>
      </c>
      <c r="T479" s="10" t="str">
        <f t="shared" si="132"/>
        <v/>
      </c>
      <c r="U479" s="16" t="str">
        <f t="shared" si="134"/>
        <v/>
      </c>
      <c r="V479" s="7">
        <f t="shared" si="147"/>
        <v>1.0685596087393308E-21</v>
      </c>
      <c r="W479" s="7">
        <f t="shared" si="144"/>
        <v>3.2063654798572029E-27</v>
      </c>
      <c r="X479" s="7">
        <f t="shared" si="136"/>
        <v>1.0685628151048106E-21</v>
      </c>
      <c r="Y479" s="7">
        <f t="shared" si="137"/>
        <v>4135104.2700000023</v>
      </c>
    </row>
    <row r="480" spans="1:25" s="20" customFormat="1" x14ac:dyDescent="0.25">
      <c r="A480" s="5">
        <f t="shared" si="145"/>
        <v>44366</v>
      </c>
      <c r="B480" s="20">
        <f t="shared" si="146"/>
        <v>468</v>
      </c>
      <c r="G480" s="20">
        <f t="shared" si="138"/>
        <v>5.9456750641909922E-6</v>
      </c>
      <c r="H480" s="20" t="str">
        <f>IF(Datos!C472="","",Datos!C472)</f>
        <v/>
      </c>
      <c r="I480" s="7">
        <f t="shared" si="139"/>
        <v>381.00989049318599</v>
      </c>
      <c r="J480" s="20" t="str">
        <f t="shared" si="130"/>
        <v/>
      </c>
      <c r="K480" s="16" t="str">
        <f t="shared" si="135"/>
        <v/>
      </c>
      <c r="L480" s="7">
        <f t="shared" si="140"/>
        <v>4125533.0111453896</v>
      </c>
      <c r="M480" s="7">
        <f t="shared" si="141"/>
        <v>8.426539220247852</v>
      </c>
      <c r="N480" s="20" t="str">
        <f>IF(Datos!D472="","",Datos!D472)</f>
        <v/>
      </c>
      <c r="O480" s="7">
        <f t="shared" si="142"/>
        <v>2460.5952756471233</v>
      </c>
      <c r="P480" s="20" t="str">
        <f t="shared" si="131"/>
        <v/>
      </c>
      <c r="Q480" s="16" t="str">
        <f t="shared" si="133"/>
        <v/>
      </c>
      <c r="R480" s="20" t="str">
        <f>IF(Datos!E472="","",Datos!E472)</f>
        <v/>
      </c>
      <c r="S480" s="7">
        <f t="shared" si="143"/>
        <v>6721.2271492520194</v>
      </c>
      <c r="T480" s="10" t="str">
        <f t="shared" si="132"/>
        <v/>
      </c>
      <c r="U480" s="16" t="str">
        <f t="shared" si="134"/>
        <v/>
      </c>
      <c r="V480" s="7">
        <f t="shared" si="147"/>
        <v>9.2417623925414966E-22</v>
      </c>
      <c r="W480" s="7">
        <f t="shared" si="144"/>
        <v>2.6965751705498927E-27</v>
      </c>
      <c r="X480" s="7">
        <f t="shared" si="136"/>
        <v>9.2417893582932026E-22</v>
      </c>
      <c r="Y480" s="7">
        <f t="shared" si="137"/>
        <v>4135104.2700000019</v>
      </c>
    </row>
    <row r="481" spans="1:25" s="20" customFormat="1" x14ac:dyDescent="0.25">
      <c r="A481" s="5">
        <f t="shared" si="145"/>
        <v>44367</v>
      </c>
      <c r="B481" s="20">
        <f t="shared" si="146"/>
        <v>469</v>
      </c>
      <c r="G481" s="20">
        <f t="shared" si="138"/>
        <v>5.7815538208189958E-6</v>
      </c>
      <c r="H481" s="20" t="str">
        <f>IF(Datos!C473="","",Datos!C473)</f>
        <v/>
      </c>
      <c r="I481" s="7">
        <f t="shared" si="139"/>
        <v>378.11382175648845</v>
      </c>
      <c r="J481" s="20" t="str">
        <f t="shared" si="130"/>
        <v/>
      </c>
      <c r="K481" s="16" t="str">
        <f t="shared" si="135"/>
        <v/>
      </c>
      <c r="L481" s="7">
        <f t="shared" si="140"/>
        <v>4125533.2437470839</v>
      </c>
      <c r="M481" s="7">
        <f t="shared" si="141"/>
        <v>8.1939375258701652</v>
      </c>
      <c r="N481" s="20" t="str">
        <f>IF(Datos!D473="","",Datos!D473)</f>
        <v/>
      </c>
      <c r="O481" s="7">
        <f t="shared" si="142"/>
        <v>2461.3713800762553</v>
      </c>
      <c r="P481" s="20" t="str">
        <f t="shared" si="131"/>
        <v/>
      </c>
      <c r="Q481" s="16" t="str">
        <f t="shared" si="133"/>
        <v/>
      </c>
      <c r="R481" s="20" t="str">
        <f>IF(Datos!E473="","",Datos!E473)</f>
        <v/>
      </c>
      <c r="S481" s="7">
        <f t="shared" si="143"/>
        <v>6723.3471135595846</v>
      </c>
      <c r="T481" s="10" t="str">
        <f t="shared" si="132"/>
        <v/>
      </c>
      <c r="U481" s="16" t="str">
        <f t="shared" si="134"/>
        <v/>
      </c>
      <c r="V481" s="7">
        <f t="shared" si="147"/>
        <v>7.9930186298908001E-22</v>
      </c>
      <c r="W481" s="7">
        <f t="shared" si="144"/>
        <v>2.2678379517923304E-27</v>
      </c>
      <c r="X481" s="7">
        <f t="shared" si="136"/>
        <v>7.9930413082703177E-22</v>
      </c>
      <c r="Y481" s="7">
        <f t="shared" si="137"/>
        <v>4135104.2700000019</v>
      </c>
    </row>
    <row r="482" spans="1:25" s="20" customFormat="1" x14ac:dyDescent="0.25">
      <c r="A482" s="5">
        <f t="shared" si="145"/>
        <v>44368</v>
      </c>
      <c r="B482" s="20">
        <f t="shared" si="146"/>
        <v>470</v>
      </c>
      <c r="G482" s="20">
        <f t="shared" si="138"/>
        <v>5.6219628927156854E-6</v>
      </c>
      <c r="H482" s="20" t="str">
        <f>IF(Datos!C474="","",Datos!C474)</f>
        <v/>
      </c>
      <c r="I482" s="7">
        <f t="shared" si="139"/>
        <v>375.23976613372037</v>
      </c>
      <c r="J482" s="20" t="str">
        <f t="shared" si="130"/>
        <v/>
      </c>
      <c r="K482" s="16" t="str">
        <f t="shared" si="135"/>
        <v/>
      </c>
      <c r="L482" s="7">
        <f t="shared" si="140"/>
        <v>4125533.469928165</v>
      </c>
      <c r="M482" s="7">
        <f t="shared" si="141"/>
        <v>7.9677564446069775</v>
      </c>
      <c r="N482" s="20" t="str">
        <f>IF(Datos!D474="","",Datos!D474)</f>
        <v/>
      </c>
      <c r="O482" s="7">
        <f t="shared" si="142"/>
        <v>2462.1415853100389</v>
      </c>
      <c r="P482" s="20" t="str">
        <f t="shared" si="131"/>
        <v/>
      </c>
      <c r="Q482" s="16" t="str">
        <f t="shared" si="133"/>
        <v/>
      </c>
      <c r="R482" s="20" t="str">
        <f>IF(Datos!E474="","",Datos!E474)</f>
        <v/>
      </c>
      <c r="S482" s="7">
        <f t="shared" si="143"/>
        <v>6725.4509639485686</v>
      </c>
      <c r="T482" s="10" t="str">
        <f t="shared" si="132"/>
        <v/>
      </c>
      <c r="U482" s="16" t="str">
        <f t="shared" si="134"/>
        <v/>
      </c>
      <c r="V482" s="7">
        <f t="shared" si="147"/>
        <v>6.913004418661429E-22</v>
      </c>
      <c r="W482" s="7">
        <f t="shared" si="144"/>
        <v>1.9072669682072507E-27</v>
      </c>
      <c r="X482" s="7">
        <f t="shared" si="136"/>
        <v>6.9130234913311114E-22</v>
      </c>
      <c r="Y482" s="7">
        <f t="shared" si="137"/>
        <v>4135104.2700000019</v>
      </c>
    </row>
    <row r="483" spans="1:25" s="20" customFormat="1" x14ac:dyDescent="0.25">
      <c r="A483" s="5">
        <f t="shared" si="145"/>
        <v>44369</v>
      </c>
      <c r="B483" s="20">
        <f t="shared" si="146"/>
        <v>471</v>
      </c>
      <c r="G483" s="20">
        <f t="shared" si="138"/>
        <v>5.4667772274746125E-6</v>
      </c>
      <c r="H483" s="20" t="str">
        <f>IF(Datos!C475="","",Datos!C475)</f>
        <v/>
      </c>
      <c r="I483" s="7">
        <f t="shared" si="139"/>
        <v>372.38755630247715</v>
      </c>
      <c r="J483" s="20" t="str">
        <f t="shared" si="130"/>
        <v/>
      </c>
      <c r="K483" s="16" t="str">
        <f t="shared" si="135"/>
        <v/>
      </c>
      <c r="L483" s="7">
        <f t="shared" si="140"/>
        <v>4125533.6898658643</v>
      </c>
      <c r="M483" s="7">
        <f t="shared" si="141"/>
        <v>7.7478187452782832</v>
      </c>
      <c r="N483" s="20" t="str">
        <f>IF(Datos!D475="","",Datos!D475)</f>
        <v/>
      </c>
      <c r="O483" s="7">
        <f t="shared" si="142"/>
        <v>2462.9059361884529</v>
      </c>
      <c r="P483" s="20" t="str">
        <f t="shared" si="131"/>
        <v/>
      </c>
      <c r="Q483" s="16" t="str">
        <f t="shared" si="133"/>
        <v/>
      </c>
      <c r="R483" s="20" t="str">
        <f>IF(Datos!E475="","",Datos!E475)</f>
        <v/>
      </c>
      <c r="S483" s="7">
        <f t="shared" si="143"/>
        <v>6727.5388229013979</v>
      </c>
      <c r="T483" s="10" t="str">
        <f t="shared" si="132"/>
        <v/>
      </c>
      <c r="U483" s="16" t="str">
        <f t="shared" si="134"/>
        <v/>
      </c>
      <c r="V483" s="7">
        <f t="shared" si="147"/>
        <v>5.9789211613058214E-22</v>
      </c>
      <c r="W483" s="7">
        <f t="shared" si="144"/>
        <v>1.6040242778543404E-27</v>
      </c>
      <c r="X483" s="7">
        <f t="shared" si="136"/>
        <v>5.9789372015485997E-22</v>
      </c>
      <c r="Y483" s="7">
        <f t="shared" si="137"/>
        <v>4135104.2700000019</v>
      </c>
    </row>
    <row r="484" spans="1:25" s="20" customFormat="1" x14ac:dyDescent="0.25">
      <c r="A484" s="5">
        <f t="shared" si="145"/>
        <v>44370</v>
      </c>
      <c r="B484" s="20">
        <f t="shared" si="146"/>
        <v>472</v>
      </c>
      <c r="G484" s="20">
        <f t="shared" si="138"/>
        <v>5.3158752245692554E-6</v>
      </c>
      <c r="H484" s="20" t="str">
        <f>IF(Datos!C476="","",Datos!C476)</f>
        <v/>
      </c>
      <c r="I484" s="7">
        <f t="shared" si="139"/>
        <v>369.55702621217733</v>
      </c>
      <c r="J484" s="20" t="str">
        <f t="shared" si="130"/>
        <v/>
      </c>
      <c r="K484" s="16" t="str">
        <f t="shared" si="135"/>
        <v/>
      </c>
      <c r="L484" s="7">
        <f t="shared" si="140"/>
        <v>4125533.9037325205</v>
      </c>
      <c r="M484" s="7">
        <f t="shared" si="141"/>
        <v>7.533952088899043</v>
      </c>
      <c r="N484" s="20" t="str">
        <f>IF(Datos!D476="","",Datos!D476)</f>
        <v/>
      </c>
      <c r="O484" s="7">
        <f t="shared" si="142"/>
        <v>2463.6644772106447</v>
      </c>
      <c r="P484" s="20" t="str">
        <f t="shared" si="131"/>
        <v/>
      </c>
      <c r="Q484" s="16" t="str">
        <f t="shared" si="133"/>
        <v/>
      </c>
      <c r="R484" s="20" t="str">
        <f>IF(Datos!E476="","",Datos!E476)</f>
        <v/>
      </c>
      <c r="S484" s="7">
        <f t="shared" si="143"/>
        <v>6729.6108119695054</v>
      </c>
      <c r="T484" s="10" t="str">
        <f t="shared" si="132"/>
        <v/>
      </c>
      <c r="U484" s="16" t="str">
        <f t="shared" si="134"/>
        <v/>
      </c>
      <c r="V484" s="7">
        <f t="shared" si="147"/>
        <v>5.1710507809283596E-22</v>
      </c>
      <c r="W484" s="7">
        <f t="shared" si="144"/>
        <v>1.3489950909659649E-27</v>
      </c>
      <c r="X484" s="7">
        <f t="shared" si="136"/>
        <v>5.1710642708792695E-22</v>
      </c>
      <c r="Y484" s="7">
        <f t="shared" si="137"/>
        <v>4135104.2700000019</v>
      </c>
    </row>
    <row r="485" spans="1:25" s="20" customFormat="1" x14ac:dyDescent="0.25">
      <c r="A485" s="5">
        <f t="shared" si="145"/>
        <v>44371</v>
      </c>
      <c r="B485" s="20">
        <f t="shared" si="146"/>
        <v>473</v>
      </c>
      <c r="G485" s="20">
        <f t="shared" si="138"/>
        <v>5.1691386400691702E-6</v>
      </c>
      <c r="H485" s="20" t="str">
        <f>IF(Datos!C477="","",Datos!C477)</f>
        <v/>
      </c>
      <c r="I485" s="7">
        <f t="shared" si="139"/>
        <v>366.74801107439538</v>
      </c>
      <c r="J485" s="20" t="str">
        <f t="shared" si="130"/>
        <v/>
      </c>
      <c r="K485" s="16" t="str">
        <f t="shared" si="135"/>
        <v/>
      </c>
      <c r="L485" s="7">
        <f t="shared" si="140"/>
        <v>4125534.1116957157</v>
      </c>
      <c r="M485" s="7">
        <f t="shared" si="141"/>
        <v>7.3259888936376445</v>
      </c>
      <c r="N485" s="20" t="str">
        <f>IF(Datos!D477="","",Datos!D477)</f>
        <v/>
      </c>
      <c r="O485" s="7">
        <f t="shared" si="142"/>
        <v>2464.4172525375234</v>
      </c>
      <c r="P485" s="20" t="str">
        <f t="shared" si="131"/>
        <v/>
      </c>
      <c r="Q485" s="16" t="str">
        <f t="shared" si="133"/>
        <v/>
      </c>
      <c r="R485" s="20" t="str">
        <f>IF(Datos!E477="","",Datos!E477)</f>
        <v/>
      </c>
      <c r="S485" s="7">
        <f t="shared" si="143"/>
        <v>6731.6670517804087</v>
      </c>
      <c r="T485" s="10" t="str">
        <f t="shared" si="132"/>
        <v/>
      </c>
      <c r="U485" s="16" t="str">
        <f t="shared" si="134"/>
        <v/>
      </c>
      <c r="V485" s="7">
        <f t="shared" si="147"/>
        <v>4.4723394859416855E-22</v>
      </c>
      <c r="W485" s="7">
        <f t="shared" si="144"/>
        <v>1.1345138020717421E-27</v>
      </c>
      <c r="X485" s="7">
        <f t="shared" si="136"/>
        <v>4.4723508310797066E-22</v>
      </c>
      <c r="Y485" s="7">
        <f t="shared" si="137"/>
        <v>4135104.2700000019</v>
      </c>
    </row>
    <row r="486" spans="1:25" s="20" customFormat="1" x14ac:dyDescent="0.25">
      <c r="A486" s="5">
        <f t="shared" si="145"/>
        <v>44372</v>
      </c>
      <c r="B486" s="20">
        <f t="shared" si="146"/>
        <v>474</v>
      </c>
      <c r="G486" s="20">
        <f t="shared" si="138"/>
        <v>5.0264524939863068E-6</v>
      </c>
      <c r="H486" s="20" t="str">
        <f>IF(Datos!C478="","",Datos!C478)</f>
        <v/>
      </c>
      <c r="I486" s="7">
        <f t="shared" si="139"/>
        <v>363.96034735326805</v>
      </c>
      <c r="J486" s="20" t="str">
        <f t="shared" si="130"/>
        <v/>
      </c>
      <c r="K486" s="16" t="str">
        <f t="shared" si="135"/>
        <v/>
      </c>
      <c r="L486" s="7">
        <f t="shared" si="140"/>
        <v>4125534.3139184057</v>
      </c>
      <c r="M486" s="7">
        <f t="shared" si="141"/>
        <v>7.123766203501976</v>
      </c>
      <c r="N486" s="20" t="str">
        <f>IF(Datos!D478="","",Datos!D478)</f>
        <v/>
      </c>
      <c r="O486" s="7">
        <f t="shared" si="142"/>
        <v>2465.1643059943294</v>
      </c>
      <c r="P486" s="20" t="str">
        <f t="shared" si="131"/>
        <v/>
      </c>
      <c r="Q486" s="16" t="str">
        <f t="shared" si="133"/>
        <v/>
      </c>
      <c r="R486" s="20" t="str">
        <f>IF(Datos!E478="","",Datos!E478)</f>
        <v/>
      </c>
      <c r="S486" s="7">
        <f t="shared" si="143"/>
        <v>6733.7076620447297</v>
      </c>
      <c r="T486" s="10" t="str">
        <f t="shared" si="132"/>
        <v/>
      </c>
      <c r="U486" s="16" t="str">
        <f t="shared" si="134"/>
        <v/>
      </c>
      <c r="V486" s="7">
        <f t="shared" si="147"/>
        <v>3.8680377756430436E-22</v>
      </c>
      <c r="W486" s="7">
        <f t="shared" si="144"/>
        <v>9.5413358080535021E-28</v>
      </c>
      <c r="X486" s="7">
        <f t="shared" si="136"/>
        <v>3.8680473169788515E-22</v>
      </c>
      <c r="Y486" s="7">
        <f t="shared" si="137"/>
        <v>4135104.2700000014</v>
      </c>
    </row>
    <row r="487" spans="1:25" s="20" customFormat="1" x14ac:dyDescent="0.25">
      <c r="A487" s="5">
        <f t="shared" si="145"/>
        <v>44373</v>
      </c>
      <c r="B487" s="20">
        <f t="shared" si="146"/>
        <v>475</v>
      </c>
      <c r="G487" s="20">
        <f t="shared" si="138"/>
        <v>4.8877049801788778E-6</v>
      </c>
      <c r="H487" s="20" t="str">
        <f>IF(Datos!C479="","",Datos!C479)</f>
        <v/>
      </c>
      <c r="I487" s="7">
        <f t="shared" si="139"/>
        <v>361.19387275597347</v>
      </c>
      <c r="J487" s="20" t="str">
        <f t="shared" si="130"/>
        <v/>
      </c>
      <c r="K487" s="16" t="str">
        <f t="shared" si="135"/>
        <v/>
      </c>
      <c r="L487" s="7">
        <f t="shared" si="140"/>
        <v>4125534.5105590485</v>
      </c>
      <c r="M487" s="7">
        <f t="shared" si="141"/>
        <v>6.9271255606502207</v>
      </c>
      <c r="N487" s="20" t="str">
        <f>IF(Datos!D479="","",Datos!D479)</f>
        <v/>
      </c>
      <c r="O487" s="7">
        <f t="shared" si="142"/>
        <v>2465.9056810731854</v>
      </c>
      <c r="P487" s="20" t="str">
        <f t="shared" si="131"/>
        <v/>
      </c>
      <c r="Q487" s="16" t="str">
        <f t="shared" si="133"/>
        <v/>
      </c>
      <c r="R487" s="20" t="str">
        <f>IF(Datos!E479="","",Datos!E479)</f>
        <v/>
      </c>
      <c r="S487" s="7">
        <f t="shared" si="143"/>
        <v>6735.7327615631684</v>
      </c>
      <c r="T487" s="10" t="str">
        <f t="shared" si="132"/>
        <v/>
      </c>
      <c r="U487" s="16" t="str">
        <f t="shared" si="134"/>
        <v/>
      </c>
      <c r="V487" s="7">
        <f t="shared" si="147"/>
        <v>3.3453890875737478E-22</v>
      </c>
      <c r="W487" s="7">
        <f t="shared" si="144"/>
        <v>8.0243259593125524E-28</v>
      </c>
      <c r="X487" s="7">
        <f t="shared" si="136"/>
        <v>3.3453971118997072E-22</v>
      </c>
      <c r="Y487" s="7">
        <f t="shared" si="137"/>
        <v>4135104.2700000014</v>
      </c>
    </row>
    <row r="488" spans="1:25" s="20" customFormat="1" x14ac:dyDescent="0.25">
      <c r="A488" s="5">
        <f t="shared" si="145"/>
        <v>44374</v>
      </c>
      <c r="B488" s="20">
        <f t="shared" si="146"/>
        <v>476</v>
      </c>
      <c r="G488" s="20">
        <f t="shared" si="138"/>
        <v>4.7527873787422086E-6</v>
      </c>
      <c r="H488" s="20" t="str">
        <f>IF(Datos!C480="","",Datos!C480)</f>
        <v/>
      </c>
      <c r="I488" s="7">
        <f t="shared" si="139"/>
        <v>358.44842622328304</v>
      </c>
      <c r="J488" s="20" t="str">
        <f t="shared" si="130"/>
        <v/>
      </c>
      <c r="K488" s="16" t="str">
        <f t="shared" si="135"/>
        <v/>
      </c>
      <c r="L488" s="7">
        <f t="shared" si="140"/>
        <v>4125534.7017717278</v>
      </c>
      <c r="M488" s="7">
        <f t="shared" si="141"/>
        <v>6.735912881226314</v>
      </c>
      <c r="N488" s="20" t="str">
        <f>IF(Datos!D480="","",Datos!D480)</f>
        <v/>
      </c>
      <c r="O488" s="7">
        <f t="shared" si="142"/>
        <v>2466.6414209356294</v>
      </c>
      <c r="P488" s="20" t="str">
        <f t="shared" si="131"/>
        <v/>
      </c>
      <c r="Q488" s="16" t="str">
        <f t="shared" si="133"/>
        <v/>
      </c>
      <c r="R488" s="20" t="str">
        <f>IF(Datos!E480="","",Datos!E480)</f>
        <v/>
      </c>
      <c r="S488" s="7">
        <f t="shared" si="143"/>
        <v>6737.7424682334149</v>
      </c>
      <c r="T488" s="10" t="str">
        <f t="shared" si="132"/>
        <v/>
      </c>
      <c r="U488" s="16" t="str">
        <f t="shared" si="134"/>
        <v/>
      </c>
      <c r="V488" s="7">
        <f t="shared" si="147"/>
        <v>2.8933605142973608E-22</v>
      </c>
      <c r="W488" s="7">
        <f t="shared" si="144"/>
        <v>6.7485104821595695E-28</v>
      </c>
      <c r="X488" s="7">
        <f t="shared" si="136"/>
        <v>2.8933672628078428E-22</v>
      </c>
      <c r="Y488" s="7">
        <f t="shared" si="137"/>
        <v>4135104.2700000009</v>
      </c>
    </row>
    <row r="489" spans="1:25" s="20" customFormat="1" x14ac:dyDescent="0.25">
      <c r="A489" s="5">
        <f t="shared" si="145"/>
        <v>44375</v>
      </c>
      <c r="B489" s="20">
        <f t="shared" si="146"/>
        <v>477</v>
      </c>
      <c r="G489" s="20">
        <f t="shared" si="138"/>
        <v>4.6215939708178805E-6</v>
      </c>
      <c r="H489" s="20" t="str">
        <f>IF(Datos!C481="","",Datos!C481)</f>
        <v/>
      </c>
      <c r="I489" s="7">
        <f t="shared" si="139"/>
        <v>355.72384792018448</v>
      </c>
      <c r="J489" s="20" t="str">
        <f t="shared" si="130"/>
        <v/>
      </c>
      <c r="K489" s="16" t="str">
        <f t="shared" si="135"/>
        <v/>
      </c>
      <c r="L489" s="7">
        <f t="shared" si="140"/>
        <v>4125534.8877062742</v>
      </c>
      <c r="M489" s="7">
        <f t="shared" si="141"/>
        <v>6.5499783346227742</v>
      </c>
      <c r="N489" s="20" t="str">
        <f>IF(Datos!D481="","",Datos!D481)</f>
        <v/>
      </c>
      <c r="O489" s="7">
        <f t="shared" si="142"/>
        <v>2467.3715684151271</v>
      </c>
      <c r="P489" s="20" t="str">
        <f t="shared" si="131"/>
        <v/>
      </c>
      <c r="Q489" s="16" t="str">
        <f t="shared" si="133"/>
        <v/>
      </c>
      <c r="R489" s="20" t="str">
        <f>IF(Datos!E481="","",Datos!E481)</f>
        <v/>
      </c>
      <c r="S489" s="7">
        <f t="shared" si="143"/>
        <v>6739.7368990570158</v>
      </c>
      <c r="T489" s="10" t="str">
        <f t="shared" si="132"/>
        <v/>
      </c>
      <c r="U489" s="16" t="str">
        <f t="shared" si="134"/>
        <v/>
      </c>
      <c r="V489" s="7">
        <f t="shared" si="147"/>
        <v>2.5024099052709713E-22</v>
      </c>
      <c r="W489" s="7">
        <f t="shared" si="144"/>
        <v>5.6755411379279643E-28</v>
      </c>
      <c r="X489" s="7">
        <f t="shared" si="136"/>
        <v>2.5024155808121093E-22</v>
      </c>
      <c r="Y489" s="7">
        <f t="shared" si="137"/>
        <v>4135104.2700000009</v>
      </c>
    </row>
    <row r="490" spans="1:25" s="20" customFormat="1" x14ac:dyDescent="0.25">
      <c r="A490" s="5">
        <f t="shared" si="145"/>
        <v>44376</v>
      </c>
      <c r="B490" s="20">
        <f t="shared" si="146"/>
        <v>478</v>
      </c>
      <c r="G490" s="20">
        <f t="shared" si="138"/>
        <v>4.4940219557544614E-6</v>
      </c>
      <c r="H490" s="20" t="str">
        <f>IF(Datos!C482="","",Datos!C482)</f>
        <v/>
      </c>
      <c r="I490" s="7">
        <f t="shared" si="139"/>
        <v>353.01997922657688</v>
      </c>
      <c r="J490" s="20" t="str">
        <f t="shared" si="130"/>
        <v/>
      </c>
      <c r="K490" s="16" t="str">
        <f t="shared" si="135"/>
        <v/>
      </c>
      <c r="L490" s="7">
        <f t="shared" si="140"/>
        <v>4125535.0685083829</v>
      </c>
      <c r="M490" s="7">
        <f t="shared" si="141"/>
        <v>6.3691762260762967</v>
      </c>
      <c r="N490" s="20" t="str">
        <f>IF(Datos!D482="","",Datos!D482)</f>
        <v/>
      </c>
      <c r="O490" s="7">
        <f t="shared" si="142"/>
        <v>2468.0961660195653</v>
      </c>
      <c r="P490" s="20" t="str">
        <f t="shared" si="131"/>
        <v/>
      </c>
      <c r="Q490" s="16" t="str">
        <f t="shared" si="133"/>
        <v/>
      </c>
      <c r="R490" s="20" t="str">
        <f>IF(Datos!E482="","",Datos!E482)</f>
        <v/>
      </c>
      <c r="S490" s="7">
        <f t="shared" si="143"/>
        <v>6741.7161701461846</v>
      </c>
      <c r="T490" s="10" t="str">
        <f t="shared" si="132"/>
        <v/>
      </c>
      <c r="U490" s="16" t="str">
        <f t="shared" si="134"/>
        <v/>
      </c>
      <c r="V490" s="7">
        <f t="shared" si="147"/>
        <v>2.1642844375341394E-22</v>
      </c>
      <c r="W490" s="7">
        <f t="shared" si="144"/>
        <v>4.7731667846453194E-28</v>
      </c>
      <c r="X490" s="7">
        <f t="shared" si="136"/>
        <v>2.1642892107009241E-22</v>
      </c>
      <c r="Y490" s="7">
        <f t="shared" si="137"/>
        <v>4135104.2700000014</v>
      </c>
    </row>
    <row r="491" spans="1:25" s="20" customFormat="1" x14ac:dyDescent="0.25">
      <c r="A491" s="5">
        <f t="shared" si="145"/>
        <v>44377</v>
      </c>
      <c r="B491" s="20">
        <f t="shared" si="146"/>
        <v>479</v>
      </c>
      <c r="G491" s="20">
        <f t="shared" si="138"/>
        <v>4.3699713705548741E-6</v>
      </c>
      <c r="H491" s="20" t="str">
        <f>IF(Datos!C483="","",Datos!C483)</f>
        <v/>
      </c>
      <c r="I491" s="7">
        <f t="shared" si="139"/>
        <v>350.33666272803578</v>
      </c>
      <c r="J491" s="20" t="str">
        <f t="shared" ref="J491:J554" si="148">IF(H491="","",H491-I491)</f>
        <v/>
      </c>
      <c r="K491" s="16" t="str">
        <f t="shared" si="135"/>
        <v/>
      </c>
      <c r="L491" s="7">
        <f t="shared" si="140"/>
        <v>4125535.2443197262</v>
      </c>
      <c r="M491" s="7">
        <f t="shared" si="141"/>
        <v>6.1933648825041185</v>
      </c>
      <c r="N491" s="20" t="str">
        <f>IF(Datos!D483="","",Datos!D483)</f>
        <v/>
      </c>
      <c r="O491" s="7">
        <f t="shared" si="142"/>
        <v>2468.8152559337277</v>
      </c>
      <c r="P491" s="20" t="str">
        <f t="shared" ref="P491:P554" si="149">IF(N491="","",N491-O491)</f>
        <v/>
      </c>
      <c r="Q491" s="16" t="str">
        <f t="shared" si="133"/>
        <v/>
      </c>
      <c r="R491" s="20" t="str">
        <f>IF(Datos!E483="","",Datos!E483)</f>
        <v/>
      </c>
      <c r="S491" s="7">
        <f t="shared" si="143"/>
        <v>6743.6803967305632</v>
      </c>
      <c r="T491" s="10" t="str">
        <f t="shared" ref="T491:T554" si="150">IF(R491="","",R491-S491)</f>
        <v/>
      </c>
      <c r="U491" s="16" t="str">
        <f t="shared" si="134"/>
        <v/>
      </c>
      <c r="V491" s="7">
        <f t="shared" si="147"/>
        <v>1.8718464032139596E-22</v>
      </c>
      <c r="W491" s="7">
        <f t="shared" si="144"/>
        <v>4.0142639836177002E-28</v>
      </c>
      <c r="X491" s="7">
        <f t="shared" si="136"/>
        <v>1.8718504174779431E-22</v>
      </c>
      <c r="Y491" s="7">
        <f t="shared" si="137"/>
        <v>4135104.2700000009</v>
      </c>
    </row>
    <row r="492" spans="1:25" s="20" customFormat="1" x14ac:dyDescent="0.25">
      <c r="A492" s="5">
        <f t="shared" si="145"/>
        <v>44378</v>
      </c>
      <c r="B492" s="20">
        <f t="shared" si="146"/>
        <v>480</v>
      </c>
      <c r="G492" s="20">
        <f t="shared" si="138"/>
        <v>4.2493450115472977E-6</v>
      </c>
      <c r="H492" s="20" t="str">
        <f>IF(Datos!C484="","",Datos!C484)</f>
        <v/>
      </c>
      <c r="I492" s="7">
        <f t="shared" si="139"/>
        <v>347.67374220664902</v>
      </c>
      <c r="J492" s="20" t="str">
        <f t="shared" si="148"/>
        <v/>
      </c>
      <c r="K492" s="16" t="str">
        <f t="shared" si="135"/>
        <v/>
      </c>
      <c r="L492" s="7">
        <f t="shared" si="140"/>
        <v>4125535.4152780673</v>
      </c>
      <c r="M492" s="7">
        <f t="shared" si="141"/>
        <v>6.0224065414916916</v>
      </c>
      <c r="N492" s="20" t="str">
        <f>IF(Datos!D484="","",Datos!D484)</f>
        <v/>
      </c>
      <c r="O492" s="7">
        <f t="shared" si="142"/>
        <v>2469.5288800217495</v>
      </c>
      <c r="P492" s="20" t="str">
        <f t="shared" si="149"/>
        <v/>
      </c>
      <c r="Q492" s="16" t="str">
        <f t="shared" si="133"/>
        <v/>
      </c>
      <c r="R492" s="20" t="str">
        <f>IF(Datos!E484="","",Datos!E484)</f>
        <v/>
      </c>
      <c r="S492" s="7">
        <f t="shared" si="143"/>
        <v>6745.6296931639281</v>
      </c>
      <c r="T492" s="10" t="str">
        <f t="shared" si="150"/>
        <v/>
      </c>
      <c r="U492" s="16" t="str">
        <f t="shared" si="134"/>
        <v/>
      </c>
      <c r="V492" s="7">
        <f t="shared" si="147"/>
        <v>1.6189225363641055E-22</v>
      </c>
      <c r="W492" s="7">
        <f t="shared" si="144"/>
        <v>3.3760217321432267E-28</v>
      </c>
      <c r="X492" s="7">
        <f t="shared" si="136"/>
        <v>1.6189259123858375E-22</v>
      </c>
      <c r="Y492" s="7">
        <f t="shared" si="137"/>
        <v>4135104.2700000014</v>
      </c>
    </row>
    <row r="493" spans="1:25" s="20" customFormat="1" x14ac:dyDescent="0.25">
      <c r="A493" s="5">
        <f t="shared" si="145"/>
        <v>44379</v>
      </c>
      <c r="B493" s="20">
        <f t="shared" si="146"/>
        <v>481</v>
      </c>
      <c r="G493" s="20">
        <f t="shared" si="138"/>
        <v>4.132048358218221E-6</v>
      </c>
      <c r="H493" s="20" t="str">
        <f>IF(Datos!C485="","",Datos!C485)</f>
        <v/>
      </c>
      <c r="I493" s="7">
        <f t="shared" si="139"/>
        <v>345.031062631922</v>
      </c>
      <c r="J493" s="20" t="str">
        <f t="shared" si="148"/>
        <v/>
      </c>
      <c r="K493" s="16" t="str">
        <f t="shared" si="135"/>
        <v/>
      </c>
      <c r="L493" s="7">
        <f t="shared" si="140"/>
        <v>4125535.5815173653</v>
      </c>
      <c r="M493" s="7">
        <f t="shared" si="141"/>
        <v>5.8561672433446841</v>
      </c>
      <c r="N493" s="20" t="str">
        <f>IF(Datos!D485="","",Datos!D485)</f>
        <v/>
      </c>
      <c r="O493" s="7">
        <f t="shared" si="142"/>
        <v>2470.2370798295556</v>
      </c>
      <c r="P493" s="20" t="str">
        <f t="shared" si="149"/>
        <v/>
      </c>
      <c r="Q493" s="16" t="str">
        <f t="shared" si="133"/>
        <v/>
      </c>
      <c r="R493" s="20" t="str">
        <f>IF(Datos!E485="","",Datos!E485)</f>
        <v/>
      </c>
      <c r="S493" s="7">
        <f t="shared" si="143"/>
        <v>6747.5641729308491</v>
      </c>
      <c r="T493" s="10" t="str">
        <f t="shared" si="150"/>
        <v/>
      </c>
      <c r="U493" s="16" t="str">
        <f t="shared" si="134"/>
        <v/>
      </c>
      <c r="V493" s="7">
        <f t="shared" si="147"/>
        <v>1.4001736985479242E-22</v>
      </c>
      <c r="W493" s="7">
        <f t="shared" si="144"/>
        <v>2.8392558175309387E-28</v>
      </c>
      <c r="X493" s="7">
        <f t="shared" si="136"/>
        <v>1.4001765378037419E-22</v>
      </c>
      <c r="Y493" s="7">
        <f t="shared" si="137"/>
        <v>4135104.2700000009</v>
      </c>
    </row>
    <row r="494" spans="1:25" s="20" customFormat="1" x14ac:dyDescent="0.25">
      <c r="A494" s="5">
        <f t="shared" si="145"/>
        <v>44380</v>
      </c>
      <c r="B494" s="20">
        <f t="shared" si="146"/>
        <v>482</v>
      </c>
      <c r="G494" s="20">
        <f t="shared" si="138"/>
        <v>4.0179894991479805E-6</v>
      </c>
      <c r="H494" s="20" t="str">
        <f>IF(Datos!C486="","",Datos!C486)</f>
        <v/>
      </c>
      <c r="I494" s="7">
        <f t="shared" si="139"/>
        <v>342.40847015175194</v>
      </c>
      <c r="J494" s="20" t="str">
        <f t="shared" si="148"/>
        <v/>
      </c>
      <c r="K494" s="16" t="str">
        <f t="shared" si="135"/>
        <v/>
      </c>
      <c r="L494" s="7">
        <f t="shared" si="140"/>
        <v>4125535.7431678823</v>
      </c>
      <c r="M494" s="7">
        <f t="shared" si="141"/>
        <v>5.6945167261207201</v>
      </c>
      <c r="N494" s="20" t="str">
        <f>IF(Datos!D486="","",Datos!D486)</f>
        <v/>
      </c>
      <c r="O494" s="7">
        <f t="shared" si="142"/>
        <v>2470.9398965872783</v>
      </c>
      <c r="P494" s="20" t="str">
        <f t="shared" si="149"/>
        <v/>
      </c>
      <c r="Q494" s="16" t="str">
        <f t="shared" si="133"/>
        <v/>
      </c>
      <c r="R494" s="20" t="str">
        <f>IF(Datos!E486="","",Datos!E486)</f>
        <v/>
      </c>
      <c r="S494" s="7">
        <f t="shared" si="143"/>
        <v>6749.4839486532965</v>
      </c>
      <c r="T494" s="10" t="str">
        <f t="shared" si="150"/>
        <v/>
      </c>
      <c r="U494" s="16" t="str">
        <f t="shared" si="134"/>
        <v/>
      </c>
      <c r="V494" s="7">
        <f t="shared" si="147"/>
        <v>1.2109821723293031E-22</v>
      </c>
      <c r="W494" s="7">
        <f t="shared" si="144"/>
        <v>2.3878321836631596E-28</v>
      </c>
      <c r="X494" s="7">
        <f t="shared" si="136"/>
        <v>1.2109845601614868E-22</v>
      </c>
      <c r="Y494" s="7">
        <f t="shared" si="137"/>
        <v>4135104.2700000005</v>
      </c>
    </row>
    <row r="495" spans="1:25" s="20" customFormat="1" x14ac:dyDescent="0.25">
      <c r="A495" s="5">
        <f t="shared" si="145"/>
        <v>44381</v>
      </c>
      <c r="B495" s="20">
        <f t="shared" si="146"/>
        <v>483</v>
      </c>
      <c r="G495" s="20">
        <f t="shared" si="138"/>
        <v>3.9070790599907192E-6</v>
      </c>
      <c r="H495" s="20" t="str">
        <f>IF(Datos!C487="","",Datos!C487)</f>
        <v/>
      </c>
      <c r="I495" s="7">
        <f t="shared" si="139"/>
        <v>339.80581208347104</v>
      </c>
      <c r="J495" s="20" t="str">
        <f t="shared" si="148"/>
        <v/>
      </c>
      <c r="K495" s="16" t="str">
        <f t="shared" si="135"/>
        <v/>
      </c>
      <c r="L495" s="7">
        <f t="shared" si="140"/>
        <v>4125535.9003562848</v>
      </c>
      <c r="M495" s="7">
        <f t="shared" si="141"/>
        <v>5.5373283235586062</v>
      </c>
      <c r="N495" s="20" t="str">
        <f>IF(Datos!D487="","",Datos!D487)</f>
        <v/>
      </c>
      <c r="O495" s="7">
        <f t="shared" si="142"/>
        <v>2471.6373712116592</v>
      </c>
      <c r="P495" s="20" t="str">
        <f t="shared" si="149"/>
        <v/>
      </c>
      <c r="Q495" s="16" t="str">
        <f t="shared" si="133"/>
        <v/>
      </c>
      <c r="R495" s="20" t="str">
        <f>IF(Datos!E487="","",Datos!E487)</f>
        <v/>
      </c>
      <c r="S495" s="7">
        <f t="shared" si="143"/>
        <v>6751.389132097197</v>
      </c>
      <c r="T495" s="10" t="str">
        <f t="shared" si="150"/>
        <v/>
      </c>
      <c r="U495" s="16" t="str">
        <f t="shared" si="134"/>
        <v/>
      </c>
      <c r="V495" s="7">
        <f t="shared" si="147"/>
        <v>1.0473541835216764E-22</v>
      </c>
      <c r="W495" s="7">
        <f t="shared" si="144"/>
        <v>2.0081819779621578E-28</v>
      </c>
      <c r="X495" s="7">
        <f t="shared" si="136"/>
        <v>1.0473561917036544E-22</v>
      </c>
      <c r="Y495" s="7">
        <f t="shared" si="137"/>
        <v>4135104.2700000009</v>
      </c>
    </row>
    <row r="496" spans="1:25" s="20" customFormat="1" x14ac:dyDescent="0.25">
      <c r="A496" s="5">
        <f t="shared" si="145"/>
        <v>44382</v>
      </c>
      <c r="B496" s="20">
        <f t="shared" si="146"/>
        <v>484</v>
      </c>
      <c r="G496" s="20">
        <f t="shared" si="138"/>
        <v>3.7992301334423544E-6</v>
      </c>
      <c r="H496" s="20" t="str">
        <f>IF(Datos!C488="","",Datos!C488)</f>
        <v/>
      </c>
      <c r="I496" s="7">
        <f t="shared" si="139"/>
        <v>337.22293690495735</v>
      </c>
      <c r="J496" s="20" t="str">
        <f t="shared" si="148"/>
        <v/>
      </c>
      <c r="K496" s="16" t="str">
        <f t="shared" si="135"/>
        <v/>
      </c>
      <c r="L496" s="7">
        <f t="shared" si="140"/>
        <v>4125536.0532057425</v>
      </c>
      <c r="M496" s="7">
        <f t="shared" si="141"/>
        <v>5.3844788658250664</v>
      </c>
      <c r="N496" s="20" t="str">
        <f>IF(Datos!D488="","",Datos!D488)</f>
        <v/>
      </c>
      <c r="O496" s="7">
        <f t="shared" si="142"/>
        <v>2472.3295443084294</v>
      </c>
      <c r="P496" s="20" t="str">
        <f t="shared" si="149"/>
        <v/>
      </c>
      <c r="Q496" s="16" t="str">
        <f t="shared" ref="Q496:Q559" si="151">IF( OR(P496=0,N496=0,P496="",N496=""),"",ABS(P496/N496))</f>
        <v/>
      </c>
      <c r="R496" s="20" t="str">
        <f>IF(Datos!E488="","",Datos!E488)</f>
        <v/>
      </c>
      <c r="S496" s="7">
        <f t="shared" si="143"/>
        <v>6753.2798341789403</v>
      </c>
      <c r="T496" s="10" t="str">
        <f t="shared" si="150"/>
        <v/>
      </c>
      <c r="U496" s="16" t="str">
        <f t="shared" ref="U496:U559" si="152">IF( OR(T496=0,R496=0,T496="",R496=""),"",ABS(T496/R496))</f>
        <v/>
      </c>
      <c r="V496" s="7">
        <f t="shared" si="147"/>
        <v>9.0583559451093977E-23</v>
      </c>
      <c r="W496" s="7">
        <f t="shared" si="144"/>
        <v>1.6888937022899025E-28</v>
      </c>
      <c r="X496" s="7">
        <f t="shared" si="136"/>
        <v>9.0583728340464203E-23</v>
      </c>
      <c r="Y496" s="7">
        <f t="shared" si="137"/>
        <v>4135104.2700000005</v>
      </c>
    </row>
    <row r="497" spans="1:25" s="20" customFormat="1" x14ac:dyDescent="0.25">
      <c r="A497" s="5">
        <f t="shared" si="145"/>
        <v>44383</v>
      </c>
      <c r="B497" s="20">
        <f t="shared" si="146"/>
        <v>485</v>
      </c>
      <c r="G497" s="20">
        <f t="shared" si="138"/>
        <v>3.694358211141675E-6</v>
      </c>
      <c r="H497" s="20" t="str">
        <f>IF(Datos!C489="","",Datos!C489)</f>
        <v/>
      </c>
      <c r="I497" s="7">
        <f t="shared" si="139"/>
        <v>334.65969424581374</v>
      </c>
      <c r="J497" s="20" t="str">
        <f t="shared" si="148"/>
        <v/>
      </c>
      <c r="K497" s="16" t="str">
        <f t="shared" si="135"/>
        <v/>
      </c>
      <c r="L497" s="7">
        <f t="shared" si="140"/>
        <v>4125536.2018360253</v>
      </c>
      <c r="M497" s="7">
        <f t="shared" si="141"/>
        <v>5.2358485830012098</v>
      </c>
      <c r="N497" s="20" t="str">
        <f>IF(Datos!D489="","",Datos!D489)</f>
        <v/>
      </c>
      <c r="O497" s="7">
        <f t="shared" si="142"/>
        <v>2473.0164561746751</v>
      </c>
      <c r="P497" s="20" t="str">
        <f t="shared" si="149"/>
        <v/>
      </c>
      <c r="Q497" s="16" t="str">
        <f t="shared" si="151"/>
        <v/>
      </c>
      <c r="R497" s="20" t="str">
        <f>IF(Datos!E489="","",Datos!E489)</f>
        <v/>
      </c>
      <c r="S497" s="7">
        <f t="shared" si="143"/>
        <v>6755.1561649718378</v>
      </c>
      <c r="T497" s="10" t="str">
        <f t="shared" si="150"/>
        <v/>
      </c>
      <c r="U497" s="16" t="str">
        <f t="shared" si="152"/>
        <v/>
      </c>
      <c r="V497" s="7">
        <f t="shared" si="147"/>
        <v>7.8343898899794173E-23</v>
      </c>
      <c r="W497" s="7">
        <f t="shared" si="144"/>
        <v>1.4203702088502822E-28</v>
      </c>
      <c r="X497" s="7">
        <f t="shared" si="136"/>
        <v>7.8344040936815055E-23</v>
      </c>
      <c r="Y497" s="7">
        <f t="shared" si="137"/>
        <v>4135104.2700000005</v>
      </c>
    </row>
    <row r="498" spans="1:25" s="20" customFormat="1" x14ac:dyDescent="0.25">
      <c r="A498" s="5">
        <f t="shared" si="145"/>
        <v>44384</v>
      </c>
      <c r="B498" s="20">
        <f t="shared" si="146"/>
        <v>486</v>
      </c>
      <c r="G498" s="20">
        <f t="shared" si="138"/>
        <v>3.5923811174512006E-6</v>
      </c>
      <c r="H498" s="20" t="str">
        <f>IF(Datos!C490="","",Datos!C490)</f>
        <v/>
      </c>
      <c r="I498" s="7">
        <f t="shared" si="139"/>
        <v>332.1159348786133</v>
      </c>
      <c r="J498" s="20" t="str">
        <f t="shared" si="148"/>
        <v/>
      </c>
      <c r="K498" s="16" t="str">
        <f t="shared" si="135"/>
        <v/>
      </c>
      <c r="L498" s="7">
        <f t="shared" si="140"/>
        <v>4125536.3463635971</v>
      </c>
      <c r="M498" s="7">
        <f t="shared" si="141"/>
        <v>5.0913210112331084</v>
      </c>
      <c r="N498" s="20" t="str">
        <f>IF(Datos!D490="","",Datos!D490)</f>
        <v/>
      </c>
      <c r="O498" s="7">
        <f t="shared" si="142"/>
        <v>2473.6981468011832</v>
      </c>
      <c r="P498" s="20" t="str">
        <f t="shared" si="149"/>
        <v/>
      </c>
      <c r="Q498" s="16" t="str">
        <f t="shared" si="151"/>
        <v/>
      </c>
      <c r="R498" s="20" t="str">
        <f>IF(Datos!E490="","",Datos!E490)</f>
        <v/>
      </c>
      <c r="S498" s="7">
        <f t="shared" si="143"/>
        <v>6757.0182337125298</v>
      </c>
      <c r="T498" s="10" t="str">
        <f t="shared" si="150"/>
        <v/>
      </c>
      <c r="U498" s="16" t="str">
        <f t="shared" si="152"/>
        <v/>
      </c>
      <c r="V498" s="7">
        <f t="shared" si="147"/>
        <v>6.7758060896945743E-23</v>
      </c>
      <c r="W498" s="7">
        <f t="shared" si="144"/>
        <v>1.194540231234456E-28</v>
      </c>
      <c r="X498" s="7">
        <f t="shared" si="136"/>
        <v>6.775818035096887E-23</v>
      </c>
      <c r="Y498" s="7">
        <f t="shared" si="137"/>
        <v>4135104.2700000005</v>
      </c>
    </row>
    <row r="499" spans="1:25" s="20" customFormat="1" x14ac:dyDescent="0.25">
      <c r="A499" s="5">
        <f t="shared" si="145"/>
        <v>44385</v>
      </c>
      <c r="B499" s="20">
        <f t="shared" si="146"/>
        <v>487</v>
      </c>
      <c r="G499" s="20">
        <f t="shared" si="138"/>
        <v>3.4932189450659172E-6</v>
      </c>
      <c r="H499" s="20" t="str">
        <f>IF(Datos!C491="","",Datos!C491)</f>
        <v/>
      </c>
      <c r="I499" s="7">
        <f t="shared" si="139"/>
        <v>329.59151071021176</v>
      </c>
      <c r="J499" s="20" t="str">
        <f t="shared" si="148"/>
        <v/>
      </c>
      <c r="K499" s="16" t="str">
        <f t="shared" si="135"/>
        <v/>
      </c>
      <c r="L499" s="7">
        <f t="shared" si="140"/>
        <v>4125536.486901707</v>
      </c>
      <c r="M499" s="7">
        <f t="shared" si="141"/>
        <v>4.9507829014729419</v>
      </c>
      <c r="N499" s="20" t="str">
        <f>IF(Datos!D491="","",Datos!D491)</f>
        <v/>
      </c>
      <c r="O499" s="7">
        <f t="shared" si="142"/>
        <v>2474.3746558747689</v>
      </c>
      <c r="P499" s="20" t="str">
        <f t="shared" si="149"/>
        <v/>
      </c>
      <c r="Q499" s="16" t="str">
        <f t="shared" si="151"/>
        <v/>
      </c>
      <c r="R499" s="20" t="str">
        <f>IF(Datos!E491="","",Datos!E491)</f>
        <v/>
      </c>
      <c r="S499" s="7">
        <f t="shared" si="143"/>
        <v>6758.8661488073458</v>
      </c>
      <c r="T499" s="10" t="str">
        <f t="shared" si="150"/>
        <v/>
      </c>
      <c r="U499" s="16" t="str">
        <f t="shared" si="152"/>
        <v/>
      </c>
      <c r="V499" s="7">
        <f t="shared" si="147"/>
        <v>5.860258126790186E-23</v>
      </c>
      <c r="W499" s="7">
        <f t="shared" si="144"/>
        <v>1.0046157799354265E-28</v>
      </c>
      <c r="X499" s="7">
        <f t="shared" si="136"/>
        <v>5.8602681729479853E-23</v>
      </c>
      <c r="Y499" s="7">
        <f t="shared" si="137"/>
        <v>4135104.2700000009</v>
      </c>
    </row>
    <row r="500" spans="1:25" s="20" customFormat="1" x14ac:dyDescent="0.25">
      <c r="A500" s="5">
        <f t="shared" si="145"/>
        <v>44386</v>
      </c>
      <c r="B500" s="20">
        <f t="shared" si="146"/>
        <v>488</v>
      </c>
      <c r="G500" s="20">
        <f t="shared" si="138"/>
        <v>3.3967939923994455E-6</v>
      </c>
      <c r="H500" s="20" t="str">
        <f>IF(Datos!C492="","",Datos!C492)</f>
        <v/>
      </c>
      <c r="I500" s="7">
        <f t="shared" si="139"/>
        <v>327.08627477312569</v>
      </c>
      <c r="J500" s="20" t="str">
        <f t="shared" si="148"/>
        <v/>
      </c>
      <c r="K500" s="16" t="str">
        <f t="shared" si="135"/>
        <v/>
      </c>
      <c r="L500" s="7">
        <f t="shared" si="140"/>
        <v>4125536.623560478</v>
      </c>
      <c r="M500" s="7">
        <f t="shared" si="141"/>
        <v>4.8141241307392058</v>
      </c>
      <c r="N500" s="20" t="str">
        <f>IF(Datos!D492="","",Datos!D492)</f>
        <v/>
      </c>
      <c r="O500" s="7">
        <f t="shared" si="142"/>
        <v>2475.046022780587</v>
      </c>
      <c r="P500" s="20" t="str">
        <f t="shared" si="149"/>
        <v/>
      </c>
      <c r="Q500" s="16" t="str">
        <f t="shared" si="151"/>
        <v/>
      </c>
      <c r="R500" s="20" t="str">
        <f>IF(Datos!E492="","",Datos!E492)</f>
        <v/>
      </c>
      <c r="S500" s="7">
        <f t="shared" si="143"/>
        <v>6760.7000178386133</v>
      </c>
      <c r="T500" s="10" t="str">
        <f t="shared" si="150"/>
        <v/>
      </c>
      <c r="U500" s="16" t="str">
        <f t="shared" si="152"/>
        <v/>
      </c>
      <c r="V500" s="7">
        <f t="shared" si="147"/>
        <v>5.0684190229071529E-23</v>
      </c>
      <c r="W500" s="7">
        <f t="shared" si="144"/>
        <v>8.4488811022654331E-29</v>
      </c>
      <c r="X500" s="7">
        <f t="shared" si="136"/>
        <v>5.0684274717882554E-23</v>
      </c>
      <c r="Y500" s="7">
        <f t="shared" si="137"/>
        <v>4135104.2700000009</v>
      </c>
    </row>
    <row r="501" spans="1:25" s="20" customFormat="1" x14ac:dyDescent="0.25">
      <c r="A501" s="5">
        <f t="shared" si="145"/>
        <v>44387</v>
      </c>
      <c r="B501" s="20">
        <f t="shared" si="146"/>
        <v>489</v>
      </c>
      <c r="G501" s="20">
        <f t="shared" si="138"/>
        <v>3.3030307026985491E-6</v>
      </c>
      <c r="H501" s="20" t="str">
        <f>IF(Datos!C493="","",Datos!C493)</f>
        <v/>
      </c>
      <c r="I501" s="7">
        <f t="shared" si="139"/>
        <v>324.60008121697638</v>
      </c>
      <c r="J501" s="20" t="str">
        <f t="shared" si="148"/>
        <v/>
      </c>
      <c r="K501" s="16" t="str">
        <f t="shared" si="135"/>
        <v/>
      </c>
      <c r="L501" s="7">
        <f t="shared" si="140"/>
        <v>4125536.756446993</v>
      </c>
      <c r="M501" s="7">
        <f t="shared" si="141"/>
        <v>4.6812376158264426</v>
      </c>
      <c r="N501" s="20" t="str">
        <f>IF(Datos!D493="","",Datos!D493)</f>
        <v/>
      </c>
      <c r="O501" s="7">
        <f t="shared" si="142"/>
        <v>2475.7122866044238</v>
      </c>
      <c r="P501" s="20" t="str">
        <f t="shared" si="149"/>
        <v/>
      </c>
      <c r="Q501" s="16" t="str">
        <f t="shared" si="151"/>
        <v/>
      </c>
      <c r="R501" s="20" t="str">
        <f>IF(Datos!E493="","",Datos!E493)</f>
        <v/>
      </c>
      <c r="S501" s="7">
        <f t="shared" si="143"/>
        <v>6762.519947570926</v>
      </c>
      <c r="T501" s="10" t="str">
        <f t="shared" si="150"/>
        <v/>
      </c>
      <c r="U501" s="16" t="str">
        <f t="shared" si="152"/>
        <v/>
      </c>
      <c r="V501" s="7">
        <f t="shared" si="147"/>
        <v>4.3835732540698908E-23</v>
      </c>
      <c r="W501" s="7">
        <f t="shared" si="144"/>
        <v>7.105561296862361E-29</v>
      </c>
      <c r="X501" s="7">
        <f t="shared" si="136"/>
        <v>4.3835803596311877E-23</v>
      </c>
      <c r="Y501" s="7">
        <f t="shared" si="137"/>
        <v>4135104.2700000009</v>
      </c>
    </row>
    <row r="502" spans="1:25" s="20" customFormat="1" x14ac:dyDescent="0.25">
      <c r="A502" s="5">
        <f t="shared" si="145"/>
        <v>44388</v>
      </c>
      <c r="B502" s="20">
        <f t="shared" si="146"/>
        <v>490</v>
      </c>
      <c r="G502" s="20">
        <f t="shared" si="138"/>
        <v>3.2118556048383144E-6</v>
      </c>
      <c r="H502" s="20" t="str">
        <f>IF(Datos!C494="","",Datos!C494)</f>
        <v/>
      </c>
      <c r="I502" s="7">
        <f t="shared" si="139"/>
        <v>322.13278529999866</v>
      </c>
      <c r="J502" s="20" t="str">
        <f t="shared" si="148"/>
        <v/>
      </c>
      <c r="K502" s="16" t="str">
        <f t="shared" si="135"/>
        <v/>
      </c>
      <c r="L502" s="7">
        <f t="shared" si="140"/>
        <v>4125536.8856653795</v>
      </c>
      <c r="M502" s="7">
        <f t="shared" si="141"/>
        <v>4.5520192293968869</v>
      </c>
      <c r="N502" s="20" t="str">
        <f>IF(Datos!D494="","",Datos!D494)</f>
        <v/>
      </c>
      <c r="O502" s="7">
        <f t="shared" si="142"/>
        <v>2476.373486134974</v>
      </c>
      <c r="P502" s="20" t="str">
        <f t="shared" si="149"/>
        <v/>
      </c>
      <c r="Q502" s="16" t="str">
        <f t="shared" si="151"/>
        <v/>
      </c>
      <c r="R502" s="20" t="str">
        <f>IF(Datos!E494="","",Datos!E494)</f>
        <v/>
      </c>
      <c r="S502" s="7">
        <f t="shared" si="143"/>
        <v>6764.3260439573532</v>
      </c>
      <c r="T502" s="10" t="str">
        <f t="shared" si="150"/>
        <v/>
      </c>
      <c r="U502" s="16" t="str">
        <f t="shared" si="152"/>
        <v/>
      </c>
      <c r="V502" s="7">
        <f t="shared" si="147"/>
        <v>3.7912638924935971E-23</v>
      </c>
      <c r="W502" s="7">
        <f t="shared" si="144"/>
        <v>5.9758208770575314E-29</v>
      </c>
      <c r="X502" s="7">
        <f t="shared" si="136"/>
        <v>3.7912698683144743E-23</v>
      </c>
      <c r="Y502" s="7">
        <f t="shared" si="137"/>
        <v>4135104.2700000014</v>
      </c>
    </row>
    <row r="503" spans="1:25" s="20" customFormat="1" x14ac:dyDescent="0.25">
      <c r="A503" s="5">
        <f t="shared" si="145"/>
        <v>44389</v>
      </c>
      <c r="B503" s="20">
        <f t="shared" si="146"/>
        <v>491</v>
      </c>
      <c r="G503" s="20">
        <f t="shared" si="138"/>
        <v>3.123197255751571E-6</v>
      </c>
      <c r="H503" s="20" t="str">
        <f>IF(Datos!C495="","",Datos!C495)</f>
        <v/>
      </c>
      <c r="I503" s="7">
        <f t="shared" si="139"/>
        <v>319.68424338061425</v>
      </c>
      <c r="J503" s="20" t="str">
        <f t="shared" si="148"/>
        <v/>
      </c>
      <c r="K503" s="16" t="str">
        <f t="shared" si="135"/>
        <v/>
      </c>
      <c r="L503" s="7">
        <f t="shared" si="140"/>
        <v>4125537.0113168904</v>
      </c>
      <c r="M503" s="7">
        <f t="shared" si="141"/>
        <v>4.4263677183882679</v>
      </c>
      <c r="N503" s="20" t="str">
        <f>IF(Datos!D495="","",Datos!D495)</f>
        <v/>
      </c>
      <c r="O503" s="7">
        <f t="shared" si="142"/>
        <v>2477.0296598660975</v>
      </c>
      <c r="P503" s="20" t="str">
        <f t="shared" si="149"/>
        <v/>
      </c>
      <c r="Q503" s="16" t="str">
        <f t="shared" si="151"/>
        <v/>
      </c>
      <c r="R503" s="20" t="str">
        <f>IF(Datos!E495="","",Datos!E495)</f>
        <v/>
      </c>
      <c r="S503" s="7">
        <f t="shared" si="143"/>
        <v>6766.1184121456135</v>
      </c>
      <c r="T503" s="10" t="str">
        <f t="shared" si="150"/>
        <v/>
      </c>
      <c r="U503" s="16" t="str">
        <f t="shared" si="152"/>
        <v/>
      </c>
      <c r="V503" s="7">
        <f t="shared" si="147"/>
        <v>3.2789874262913482E-23</v>
      </c>
      <c r="W503" s="7">
        <f t="shared" si="144"/>
        <v>5.0257020934538737E-29</v>
      </c>
      <c r="X503" s="7">
        <f t="shared" si="136"/>
        <v>3.2789924519934416E-23</v>
      </c>
      <c r="Y503" s="7">
        <f t="shared" si="137"/>
        <v>4135104.2700000009</v>
      </c>
    </row>
    <row r="504" spans="1:25" s="20" customFormat="1" x14ac:dyDescent="0.25">
      <c r="A504" s="5">
        <f t="shared" si="145"/>
        <v>44390</v>
      </c>
      <c r="B504" s="20">
        <f t="shared" si="146"/>
        <v>492</v>
      </c>
      <c r="G504" s="20">
        <f t="shared" si="138"/>
        <v>3.0369861844474741E-6</v>
      </c>
      <c r="H504" s="20" t="str">
        <f>IF(Datos!C496="","",Datos!C496)</f>
        <v/>
      </c>
      <c r="I504" s="7">
        <f t="shared" si="139"/>
        <v>317.25431290906926</v>
      </c>
      <c r="J504" s="20" t="str">
        <f t="shared" si="148"/>
        <v/>
      </c>
      <c r="K504" s="16" t="str">
        <f t="shared" si="135"/>
        <v/>
      </c>
      <c r="L504" s="7">
        <f t="shared" si="140"/>
        <v>4125537.1334999842</v>
      </c>
      <c r="M504" s="7">
        <f t="shared" si="141"/>
        <v>4.3041846246738444</v>
      </c>
      <c r="N504" s="20" t="str">
        <f>IF(Datos!D496="","",Datos!D496)</f>
        <v/>
      </c>
      <c r="O504" s="7">
        <f t="shared" si="142"/>
        <v>2477.6808459990616</v>
      </c>
      <c r="P504" s="20" t="str">
        <f t="shared" si="149"/>
        <v/>
      </c>
      <c r="Q504" s="16" t="str">
        <f t="shared" si="151"/>
        <v/>
      </c>
      <c r="R504" s="20" t="str">
        <f>IF(Datos!E496="","",Datos!E496)</f>
        <v/>
      </c>
      <c r="S504" s="7">
        <f t="shared" si="143"/>
        <v>6767.8971564841941</v>
      </c>
      <c r="T504" s="10" t="str">
        <f t="shared" si="150"/>
        <v/>
      </c>
      <c r="U504" s="16" t="str">
        <f t="shared" si="152"/>
        <v/>
      </c>
      <c r="V504" s="7">
        <f t="shared" si="147"/>
        <v>2.8359298148984616E-23</v>
      </c>
      <c r="W504" s="7">
        <f t="shared" si="144"/>
        <v>4.2266462555541692E-29</v>
      </c>
      <c r="X504" s="7">
        <f t="shared" si="136"/>
        <v>2.8359340415447172E-23</v>
      </c>
      <c r="Y504" s="7">
        <f t="shared" si="137"/>
        <v>4135104.2700000014</v>
      </c>
    </row>
    <row r="505" spans="1:25" s="20" customFormat="1" x14ac:dyDescent="0.25">
      <c r="A505" s="5">
        <f t="shared" si="145"/>
        <v>44391</v>
      </c>
      <c r="B505" s="20">
        <f t="shared" si="146"/>
        <v>493</v>
      </c>
      <c r="G505" s="20">
        <f t="shared" si="138"/>
        <v>2.9531548375753551E-6</v>
      </c>
      <c r="H505" s="20" t="str">
        <f>IF(Datos!C497="","",Datos!C497)</f>
        <v/>
      </c>
      <c r="I505" s="7">
        <f t="shared" si="139"/>
        <v>314.84285241913523</v>
      </c>
      <c r="J505" s="20" t="str">
        <f t="shared" si="148"/>
        <v/>
      </c>
      <c r="K505" s="16" t="str">
        <f t="shared" si="135"/>
        <v/>
      </c>
      <c r="L505" s="7">
        <f t="shared" si="140"/>
        <v>4125537.2523104008</v>
      </c>
      <c r="M505" s="7">
        <f t="shared" si="141"/>
        <v>4.185374207912492</v>
      </c>
      <c r="N505" s="20" t="str">
        <f>IF(Datos!D497="","",Datos!D497)</f>
        <v/>
      </c>
      <c r="O505" s="7">
        <f t="shared" si="142"/>
        <v>2478.3270824447645</v>
      </c>
      <c r="P505" s="20" t="str">
        <f t="shared" si="149"/>
        <v/>
      </c>
      <c r="Q505" s="16" t="str">
        <f t="shared" si="151"/>
        <v/>
      </c>
      <c r="R505" s="20" t="str">
        <f>IF(Datos!E497="","",Datos!E497)</f>
        <v/>
      </c>
      <c r="S505" s="7">
        <f t="shared" si="143"/>
        <v>6769.6623805284253</v>
      </c>
      <c r="T505" s="10" t="str">
        <f t="shared" si="150"/>
        <v/>
      </c>
      <c r="U505" s="16" t="str">
        <f t="shared" si="152"/>
        <v/>
      </c>
      <c r="V505" s="7">
        <f t="shared" si="147"/>
        <v>2.4527382084894392E-23</v>
      </c>
      <c r="W505" s="7">
        <f t="shared" si="144"/>
        <v>3.5546353177974956E-29</v>
      </c>
      <c r="X505" s="7">
        <f t="shared" si="136"/>
        <v>2.452741763124757E-23</v>
      </c>
      <c r="Y505" s="7">
        <f t="shared" si="137"/>
        <v>4135104.2700000014</v>
      </c>
    </row>
    <row r="506" spans="1:25" s="20" customFormat="1" x14ac:dyDescent="0.25">
      <c r="A506" s="5">
        <f t="shared" si="145"/>
        <v>44392</v>
      </c>
      <c r="B506" s="20">
        <f t="shared" si="146"/>
        <v>494</v>
      </c>
      <c r="G506" s="20">
        <f t="shared" si="138"/>
        <v>2.8716375264912111E-6</v>
      </c>
      <c r="H506" s="20" t="str">
        <f>IF(Datos!C498="","",Datos!C498)</f>
        <v/>
      </c>
      <c r="I506" s="7">
        <f t="shared" si="139"/>
        <v>312.44972151987309</v>
      </c>
      <c r="J506" s="20" t="str">
        <f t="shared" si="148"/>
        <v/>
      </c>
      <c r="K506" s="16" t="str">
        <f t="shared" si="135"/>
        <v/>
      </c>
      <c r="L506" s="7">
        <f t="shared" si="140"/>
        <v>4125537.3678412382</v>
      </c>
      <c r="M506" s="7">
        <f t="shared" si="141"/>
        <v>4.0698433705284014</v>
      </c>
      <c r="N506" s="20" t="str">
        <f>IF(Datos!D498="","",Datos!D498)</f>
        <v/>
      </c>
      <c r="O506" s="7">
        <f t="shared" si="142"/>
        <v>2478.9684068259421</v>
      </c>
      <c r="P506" s="20" t="str">
        <f t="shared" si="149"/>
        <v/>
      </c>
      <c r="Q506" s="16" t="str">
        <f t="shared" si="151"/>
        <v/>
      </c>
      <c r="R506" s="20" t="str">
        <f>IF(Datos!E498="","",Datos!E498)</f>
        <v/>
      </c>
      <c r="S506" s="7">
        <f t="shared" si="143"/>
        <v>6771.4141870465101</v>
      </c>
      <c r="T506" s="10" t="str">
        <f t="shared" si="150"/>
        <v/>
      </c>
      <c r="U506" s="16" t="str">
        <f t="shared" si="152"/>
        <v/>
      </c>
      <c r="V506" s="7">
        <f t="shared" si="147"/>
        <v>2.1213235125061255E-23</v>
      </c>
      <c r="W506" s="7">
        <f t="shared" si="144"/>
        <v>2.9894699474632907E-29</v>
      </c>
      <c r="X506" s="7">
        <f t="shared" si="136"/>
        <v>2.1213265019760731E-23</v>
      </c>
      <c r="Y506" s="7">
        <f t="shared" si="137"/>
        <v>4135104.2700000014</v>
      </c>
    </row>
    <row r="507" spans="1:25" s="20" customFormat="1" x14ac:dyDescent="0.25">
      <c r="A507" s="5">
        <f t="shared" si="145"/>
        <v>44393</v>
      </c>
      <c r="B507" s="20">
        <f t="shared" si="146"/>
        <v>495</v>
      </c>
      <c r="G507" s="20">
        <f t="shared" si="138"/>
        <v>2.7923703757853287E-6</v>
      </c>
      <c r="H507" s="20" t="str">
        <f>IF(Datos!C499="","",Datos!C499)</f>
        <v/>
      </c>
      <c r="I507" s="7">
        <f t="shared" si="139"/>
        <v>310.07478088745995</v>
      </c>
      <c r="J507" s="20" t="str">
        <f t="shared" si="148"/>
        <v/>
      </c>
      <c r="K507" s="16" t="str">
        <f t="shared" si="135"/>
        <v/>
      </c>
      <c r="L507" s="7">
        <f t="shared" si="140"/>
        <v>4125537.480183024</v>
      </c>
      <c r="M507" s="7">
        <f t="shared" si="141"/>
        <v>3.9575015847615918</v>
      </c>
      <c r="N507" s="20" t="str">
        <f>IF(Datos!D499="","",Datos!D499)</f>
        <v/>
      </c>
      <c r="O507" s="7">
        <f t="shared" si="142"/>
        <v>2479.6048564793587</v>
      </c>
      <c r="P507" s="20" t="str">
        <f t="shared" si="149"/>
        <v/>
      </c>
      <c r="Q507" s="16" t="str">
        <f t="shared" si="151"/>
        <v/>
      </c>
      <c r="R507" s="20" t="str">
        <f>IF(Datos!E499="","",Datos!E499)</f>
        <v/>
      </c>
      <c r="S507" s="7">
        <f t="shared" si="143"/>
        <v>6773.1526780255072</v>
      </c>
      <c r="T507" s="10" t="str">
        <f t="shared" si="150"/>
        <v/>
      </c>
      <c r="U507" s="16" t="str">
        <f t="shared" si="152"/>
        <v/>
      </c>
      <c r="V507" s="7">
        <f t="shared" si="147"/>
        <v>1.8346896295362562E-23</v>
      </c>
      <c r="W507" s="7">
        <f t="shared" si="144"/>
        <v>2.514162374802547E-29</v>
      </c>
      <c r="X507" s="7">
        <f t="shared" si="136"/>
        <v>1.834692143698631E-23</v>
      </c>
      <c r="Y507" s="7">
        <f t="shared" si="137"/>
        <v>4135104.2700000009</v>
      </c>
    </row>
    <row r="508" spans="1:25" s="20" customFormat="1" x14ac:dyDescent="0.25">
      <c r="A508" s="5">
        <f t="shared" si="145"/>
        <v>44394</v>
      </c>
      <c r="B508" s="20">
        <f t="shared" si="146"/>
        <v>496</v>
      </c>
      <c r="G508" s="20">
        <f t="shared" si="138"/>
        <v>2.715291273230742E-6</v>
      </c>
      <c r="H508" s="20" t="str">
        <f>IF(Datos!C500="","",Datos!C500)</f>
        <v/>
      </c>
      <c r="I508" s="7">
        <f t="shared" si="139"/>
        <v>307.71789225707789</v>
      </c>
      <c r="J508" s="20" t="str">
        <f t="shared" si="148"/>
        <v/>
      </c>
      <c r="K508" s="16" t="str">
        <f t="shared" si="135"/>
        <v/>
      </c>
      <c r="L508" s="7">
        <f t="shared" si="140"/>
        <v>4125537.5894237868</v>
      </c>
      <c r="M508" s="7">
        <f t="shared" si="141"/>
        <v>3.8482608217320862</v>
      </c>
      <c r="N508" s="20" t="str">
        <f>IF(Datos!D500="","",Datos!D500)</f>
        <v/>
      </c>
      <c r="O508" s="7">
        <f t="shared" si="142"/>
        <v>2480.2364684579807</v>
      </c>
      <c r="P508" s="20" t="str">
        <f t="shared" si="149"/>
        <v/>
      </c>
      <c r="Q508" s="16" t="str">
        <f t="shared" si="151"/>
        <v/>
      </c>
      <c r="R508" s="20" t="str">
        <f>IF(Datos!E500="","",Datos!E500)</f>
        <v/>
      </c>
      <c r="S508" s="7">
        <f t="shared" si="143"/>
        <v>6774.8779546772676</v>
      </c>
      <c r="T508" s="10" t="str">
        <f t="shared" si="150"/>
        <v/>
      </c>
      <c r="U508" s="16" t="str">
        <f t="shared" si="152"/>
        <v/>
      </c>
      <c r="V508" s="7">
        <f t="shared" si="147"/>
        <v>1.5867857739238734E-23</v>
      </c>
      <c r="W508" s="7">
        <f t="shared" si="144"/>
        <v>2.1144257758377964E-29</v>
      </c>
      <c r="X508" s="7">
        <f t="shared" si="136"/>
        <v>1.5867878883496493E-23</v>
      </c>
      <c r="Y508" s="7">
        <f t="shared" si="137"/>
        <v>4135104.2700000009</v>
      </c>
    </row>
    <row r="509" spans="1:25" s="20" customFormat="1" x14ac:dyDescent="0.25">
      <c r="A509" s="5">
        <f t="shared" si="145"/>
        <v>44395</v>
      </c>
      <c r="B509" s="20">
        <f t="shared" si="146"/>
        <v>497</v>
      </c>
      <c r="G509" s="20">
        <f t="shared" si="138"/>
        <v>2.6403398211132698E-6</v>
      </c>
      <c r="H509" s="20" t="str">
        <f>IF(Datos!C501="","",Datos!C501)</f>
        <v/>
      </c>
      <c r="I509" s="7">
        <f t="shared" si="139"/>
        <v>305.37891841486442</v>
      </c>
      <c r="J509" s="20" t="str">
        <f t="shared" si="148"/>
        <v/>
      </c>
      <c r="K509" s="16" t="str">
        <f t="shared" si="135"/>
        <v/>
      </c>
      <c r="L509" s="7">
        <f t="shared" si="140"/>
        <v>4125537.6956491261</v>
      </c>
      <c r="M509" s="7">
        <f t="shared" si="141"/>
        <v>3.7420354824621613</v>
      </c>
      <c r="N509" s="20" t="str">
        <f>IF(Datos!D501="","",Datos!D501)</f>
        <v/>
      </c>
      <c r="O509" s="7">
        <f t="shared" si="142"/>
        <v>2480.8632795331332</v>
      </c>
      <c r="P509" s="20" t="str">
        <f t="shared" si="149"/>
        <v/>
      </c>
      <c r="Q509" s="16" t="str">
        <f t="shared" si="151"/>
        <v/>
      </c>
      <c r="R509" s="20" t="str">
        <f>IF(Datos!E501="","",Datos!E501)</f>
        <v/>
      </c>
      <c r="S509" s="7">
        <f t="shared" si="143"/>
        <v>6776.5901174443279</v>
      </c>
      <c r="T509" s="10" t="str">
        <f t="shared" si="150"/>
        <v/>
      </c>
      <c r="U509" s="16" t="str">
        <f t="shared" si="152"/>
        <v/>
      </c>
      <c r="V509" s="7">
        <f t="shared" si="147"/>
        <v>1.3723787415445766E-23</v>
      </c>
      <c r="W509" s="7">
        <f t="shared" si="144"/>
        <v>1.7782448398191089E-29</v>
      </c>
      <c r="X509" s="7">
        <f t="shared" si="136"/>
        <v>1.3723805197894166E-23</v>
      </c>
      <c r="Y509" s="7">
        <f t="shared" si="137"/>
        <v>4135104.2700000009</v>
      </c>
    </row>
    <row r="510" spans="1:25" s="20" customFormat="1" x14ac:dyDescent="0.25">
      <c r="A510" s="5">
        <f t="shared" si="145"/>
        <v>44396</v>
      </c>
      <c r="B510" s="20">
        <f t="shared" si="146"/>
        <v>498</v>
      </c>
      <c r="G510" s="20">
        <f t="shared" si="138"/>
        <v>2.5674572889050149E-6</v>
      </c>
      <c r="H510" s="20" t="str">
        <f>IF(Datos!C502="","",Datos!C502)</f>
        <v/>
      </c>
      <c r="I510" s="7">
        <f t="shared" si="139"/>
        <v>303.05772318992416</v>
      </c>
      <c r="J510" s="20" t="str">
        <f t="shared" si="148"/>
        <v/>
      </c>
      <c r="K510" s="16" t="str">
        <f t="shared" si="135"/>
        <v/>
      </c>
      <c r="L510" s="7">
        <f t="shared" si="140"/>
        <v>4125537.7989422777</v>
      </c>
      <c r="M510" s="7">
        <f t="shared" si="141"/>
        <v>3.638742330802621</v>
      </c>
      <c r="N510" s="20" t="str">
        <f>IF(Datos!D502="","",Datos!D502)</f>
        <v/>
      </c>
      <c r="O510" s="7">
        <f t="shared" si="142"/>
        <v>2481.4853261966423</v>
      </c>
      <c r="P510" s="20" t="str">
        <f t="shared" si="149"/>
        <v/>
      </c>
      <c r="Q510" s="16" t="str">
        <f t="shared" si="151"/>
        <v/>
      </c>
      <c r="R510" s="20" t="str">
        <f>IF(Datos!E502="","",Datos!E502)</f>
        <v/>
      </c>
      <c r="S510" s="7">
        <f t="shared" si="143"/>
        <v>6778.2892660057587</v>
      </c>
      <c r="T510" s="10" t="str">
        <f t="shared" si="150"/>
        <v/>
      </c>
      <c r="U510" s="16" t="str">
        <f t="shared" si="152"/>
        <v/>
      </c>
      <c r="V510" s="7">
        <f t="shared" si="147"/>
        <v>1.1869424384204727E-23</v>
      </c>
      <c r="W510" s="7">
        <f t="shared" si="144"/>
        <v>1.4955146135453542E-29</v>
      </c>
      <c r="X510" s="7">
        <f t="shared" si="136"/>
        <v>1.1869439339350862E-23</v>
      </c>
      <c r="Y510" s="7">
        <f t="shared" si="137"/>
        <v>4135104.2700000005</v>
      </c>
    </row>
    <row r="511" spans="1:25" s="20" customFormat="1" x14ac:dyDescent="0.25">
      <c r="A511" s="5">
        <f t="shared" si="145"/>
        <v>44397</v>
      </c>
      <c r="B511" s="20">
        <f t="shared" si="146"/>
        <v>499</v>
      </c>
      <c r="G511" s="20">
        <f t="shared" si="138"/>
        <v>2.496586567244256E-6</v>
      </c>
      <c r="H511" s="20" t="str">
        <f>IF(Datos!C503="","",Datos!C503)</f>
        <v/>
      </c>
      <c r="I511" s="7">
        <f t="shared" si="139"/>
        <v>300.75417144640119</v>
      </c>
      <c r="J511" s="20" t="str">
        <f t="shared" si="148"/>
        <v/>
      </c>
      <c r="K511" s="16" t="str">
        <f t="shared" si="135"/>
        <v/>
      </c>
      <c r="L511" s="7">
        <f t="shared" si="140"/>
        <v>4125537.8993841801</v>
      </c>
      <c r="M511" s="7">
        <f t="shared" si="141"/>
        <v>3.5383004282105377</v>
      </c>
      <c r="N511" s="20" t="str">
        <f>IF(Datos!D503="","",Datos!D503)</f>
        <v/>
      </c>
      <c r="O511" s="7">
        <f t="shared" si="142"/>
        <v>2482.102644662958</v>
      </c>
      <c r="P511" s="20" t="str">
        <f t="shared" si="149"/>
        <v/>
      </c>
      <c r="Q511" s="16" t="str">
        <f t="shared" si="151"/>
        <v/>
      </c>
      <c r="R511" s="20" t="str">
        <f>IF(Datos!E503="","",Datos!E503)</f>
        <v/>
      </c>
      <c r="S511" s="7">
        <f t="shared" si="143"/>
        <v>6779.9754992829658</v>
      </c>
      <c r="T511" s="10" t="str">
        <f t="shared" si="150"/>
        <v/>
      </c>
      <c r="U511" s="16" t="str">
        <f t="shared" si="152"/>
        <v/>
      </c>
      <c r="V511" s="7">
        <f t="shared" si="147"/>
        <v>1.0265623361740422E-23</v>
      </c>
      <c r="W511" s="7">
        <f t="shared" si="144"/>
        <v>1.2577367670051382E-29</v>
      </c>
      <c r="X511" s="7">
        <f t="shared" si="136"/>
        <v>1.0265635939108092E-23</v>
      </c>
      <c r="Y511" s="7">
        <f t="shared" si="137"/>
        <v>4135104.2700000005</v>
      </c>
    </row>
    <row r="512" spans="1:25" s="20" customFormat="1" x14ac:dyDescent="0.25">
      <c r="A512" s="5">
        <f t="shared" si="145"/>
        <v>44398</v>
      </c>
      <c r="B512" s="20">
        <f t="shared" si="146"/>
        <v>500</v>
      </c>
      <c r="G512" s="20">
        <f t="shared" si="138"/>
        <v>2.4276721231856301E-6</v>
      </c>
      <c r="H512" s="20" t="str">
        <f>IF(Datos!C504="","",Datos!C504)</f>
        <v/>
      </c>
      <c r="I512" s="7">
        <f t="shared" si="139"/>
        <v>298.46812907561167</v>
      </c>
      <c r="J512" s="20" t="str">
        <f t="shared" si="148"/>
        <v/>
      </c>
      <c r="K512" s="16" t="str">
        <f t="shared" si="135"/>
        <v/>
      </c>
      <c r="L512" s="7">
        <f t="shared" si="140"/>
        <v>4125537.997053538</v>
      </c>
      <c r="M512" s="7">
        <f t="shared" si="141"/>
        <v>3.4406310703273544</v>
      </c>
      <c r="N512" s="20" t="str">
        <f>IF(Datos!D504="","",Datos!D504)</f>
        <v/>
      </c>
      <c r="O512" s="7">
        <f t="shared" si="142"/>
        <v>2482.7152708712629</v>
      </c>
      <c r="P512" s="20" t="str">
        <f t="shared" si="149"/>
        <v/>
      </c>
      <c r="Q512" s="16" t="str">
        <f t="shared" si="151"/>
        <v/>
      </c>
      <c r="R512" s="20" t="str">
        <f>IF(Datos!E504="","",Datos!E504)</f>
        <v/>
      </c>
      <c r="S512" s="7">
        <f t="shared" si="143"/>
        <v>6781.6489154454503</v>
      </c>
      <c r="T512" s="10" t="str">
        <f t="shared" si="150"/>
        <v/>
      </c>
      <c r="U512" s="16" t="str">
        <f t="shared" si="152"/>
        <v/>
      </c>
      <c r="V512" s="7">
        <f t="shared" si="147"/>
        <v>8.8785283741754244E-24</v>
      </c>
      <c r="W512" s="7">
        <f t="shared" si="144"/>
        <v>1.0577641507454591E-29</v>
      </c>
      <c r="X512" s="7">
        <f t="shared" si="136"/>
        <v>8.8785389518169316E-24</v>
      </c>
      <c r="Y512" s="7">
        <f t="shared" si="137"/>
        <v>4135104.2700000005</v>
      </c>
    </row>
    <row r="513" spans="1:25" s="20" customFormat="1" x14ac:dyDescent="0.25">
      <c r="A513" s="5">
        <f t="shared" si="145"/>
        <v>44399</v>
      </c>
      <c r="B513" s="20">
        <f t="shared" si="146"/>
        <v>501</v>
      </c>
      <c r="G513" s="20">
        <f t="shared" si="138"/>
        <v>2.3606599566855797E-6</v>
      </c>
      <c r="H513" s="20" t="str">
        <f>IF(Datos!C505="","",Datos!C505)</f>
        <v/>
      </c>
      <c r="I513" s="7">
        <f t="shared" si="139"/>
        <v>296.19946298823635</v>
      </c>
      <c r="J513" s="20" t="str">
        <f t="shared" si="148"/>
        <v/>
      </c>
      <c r="K513" s="16" t="str">
        <f t="shared" si="135"/>
        <v/>
      </c>
      <c r="L513" s="7">
        <f t="shared" si="140"/>
        <v>4125538.0920268828</v>
      </c>
      <c r="M513" s="7">
        <f t="shared" si="141"/>
        <v>3.3456577253076514</v>
      </c>
      <c r="N513" s="20" t="str">
        <f>IF(Datos!D505="","",Datos!D505)</f>
        <v/>
      </c>
      <c r="O513" s="7">
        <f t="shared" si="142"/>
        <v>2483.3232404875648</v>
      </c>
      <c r="P513" s="20" t="str">
        <f t="shared" si="149"/>
        <v/>
      </c>
      <c r="Q513" s="16" t="str">
        <f t="shared" si="151"/>
        <v/>
      </c>
      <c r="R513" s="20" t="str">
        <f>IF(Datos!E505="","",Datos!E505)</f>
        <v/>
      </c>
      <c r="S513" s="7">
        <f t="shared" si="143"/>
        <v>6783.3096119165239</v>
      </c>
      <c r="T513" s="10" t="str">
        <f t="shared" si="150"/>
        <v/>
      </c>
      <c r="U513" s="16" t="str">
        <f t="shared" si="152"/>
        <v/>
      </c>
      <c r="V513" s="7">
        <f t="shared" si="147"/>
        <v>7.6788580669646359E-24</v>
      </c>
      <c r="W513" s="7">
        <f t="shared" si="144"/>
        <v>8.895859669159727E-30</v>
      </c>
      <c r="X513" s="7">
        <f t="shared" si="136"/>
        <v>7.678866962824305E-24</v>
      </c>
      <c r="Y513" s="7">
        <f t="shared" si="137"/>
        <v>4135104.2700000005</v>
      </c>
    </row>
    <row r="514" spans="1:25" s="20" customFormat="1" x14ac:dyDescent="0.25">
      <c r="A514" s="5">
        <f t="shared" si="145"/>
        <v>44400</v>
      </c>
      <c r="B514" s="20">
        <f t="shared" si="146"/>
        <v>502</v>
      </c>
      <c r="G514" s="20">
        <f t="shared" si="138"/>
        <v>2.2954975582889489E-6</v>
      </c>
      <c r="H514" s="20" t="str">
        <f>IF(Datos!C506="","",Datos!C506)</f>
        <v/>
      </c>
      <c r="I514" s="7">
        <f t="shared" si="139"/>
        <v>293.94804110657219</v>
      </c>
      <c r="J514" s="20" t="str">
        <f t="shared" si="148"/>
        <v/>
      </c>
      <c r="K514" s="16" t="str">
        <f t="shared" si="135"/>
        <v/>
      </c>
      <c r="L514" s="7">
        <f t="shared" si="140"/>
        <v>4125538.1843786342</v>
      </c>
      <c r="M514" s="7">
        <f t="shared" si="141"/>
        <v>3.2533059738502517</v>
      </c>
      <c r="N514" s="20" t="str">
        <f>IF(Datos!D506="","",Datos!D506)</f>
        <v/>
      </c>
      <c r="O514" s="7">
        <f t="shared" si="142"/>
        <v>2483.9265889067728</v>
      </c>
      <c r="P514" s="20" t="str">
        <f t="shared" si="149"/>
        <v/>
      </c>
      <c r="Q514" s="16" t="str">
        <f t="shared" si="151"/>
        <v/>
      </c>
      <c r="R514" s="20" t="str">
        <f>IF(Datos!E506="","",Datos!E506)</f>
        <v/>
      </c>
      <c r="S514" s="7">
        <f t="shared" si="143"/>
        <v>6784.9576853789804</v>
      </c>
      <c r="T514" s="10" t="str">
        <f t="shared" si="150"/>
        <v/>
      </c>
      <c r="U514" s="16" t="str">
        <f t="shared" si="152"/>
        <v/>
      </c>
      <c r="V514" s="7">
        <f t="shared" si="147"/>
        <v>6.6412875830466552E-24</v>
      </c>
      <c r="W514" s="7">
        <f t="shared" si="144"/>
        <v>7.4814709669253525E-30</v>
      </c>
      <c r="X514" s="7">
        <f t="shared" si="136"/>
        <v>6.6412950645176216E-24</v>
      </c>
      <c r="Y514" s="7">
        <f t="shared" si="137"/>
        <v>4135104.27</v>
      </c>
    </row>
    <row r="515" spans="1:25" s="20" customFormat="1" x14ac:dyDescent="0.25">
      <c r="A515" s="5">
        <f t="shared" si="145"/>
        <v>44401</v>
      </c>
      <c r="B515" s="20">
        <f t="shared" si="146"/>
        <v>503</v>
      </c>
      <c r="G515" s="20">
        <f t="shared" si="138"/>
        <v>2.2321338679835767E-6</v>
      </c>
      <c r="H515" s="20" t="str">
        <f>IF(Datos!C507="","",Datos!C507)</f>
        <v/>
      </c>
      <c r="I515" s="7">
        <f t="shared" si="139"/>
        <v>291.71373235684314</v>
      </c>
      <c r="J515" s="20" t="str">
        <f t="shared" si="148"/>
        <v/>
      </c>
      <c r="K515" s="16" t="str">
        <f t="shared" si="135"/>
        <v/>
      </c>
      <c r="L515" s="7">
        <f t="shared" si="140"/>
        <v>4125538.2741811574</v>
      </c>
      <c r="M515" s="7">
        <f t="shared" si="141"/>
        <v>3.1635034508846771</v>
      </c>
      <c r="N515" s="20" t="str">
        <f>IF(Datos!D507="","",Datos!D507)</f>
        <v/>
      </c>
      <c r="O515" s="7">
        <f t="shared" si="142"/>
        <v>2484.5253512547583</v>
      </c>
      <c r="P515" s="20" t="str">
        <f t="shared" si="149"/>
        <v/>
      </c>
      <c r="Q515" s="16" t="str">
        <f t="shared" si="151"/>
        <v/>
      </c>
      <c r="R515" s="20" t="str">
        <f>IF(Datos!E507="","",Datos!E507)</f>
        <v/>
      </c>
      <c r="S515" s="7">
        <f t="shared" si="143"/>
        <v>6786.5932317807237</v>
      </c>
      <c r="T515" s="10" t="str">
        <f t="shared" si="150"/>
        <v/>
      </c>
      <c r="U515" s="16" t="str">
        <f t="shared" si="152"/>
        <v/>
      </c>
      <c r="V515" s="7">
        <f t="shared" si="147"/>
        <v>5.7439139614058247E-24</v>
      </c>
      <c r="W515" s="7">
        <f t="shared" si="144"/>
        <v>6.291961534482437E-30</v>
      </c>
      <c r="X515" s="7">
        <f t="shared" si="136"/>
        <v>5.7439202533673591E-24</v>
      </c>
      <c r="Y515" s="7">
        <f t="shared" si="137"/>
        <v>4135104.2700000009</v>
      </c>
    </row>
    <row r="516" spans="1:25" s="20" customFormat="1" x14ac:dyDescent="0.25">
      <c r="A516" s="5">
        <f t="shared" si="145"/>
        <v>44402</v>
      </c>
      <c r="B516" s="20">
        <f t="shared" si="146"/>
        <v>504</v>
      </c>
      <c r="G516" s="20">
        <f t="shared" si="138"/>
        <v>2.1705192351906462E-6</v>
      </c>
      <c r="H516" s="20" t="str">
        <f>IF(Datos!C508="","",Datos!C508)</f>
        <v/>
      </c>
      <c r="I516" s="7">
        <f t="shared" si="139"/>
        <v>289.49640666156932</v>
      </c>
      <c r="J516" s="20" t="str">
        <f t="shared" si="148"/>
        <v/>
      </c>
      <c r="K516" s="16" t="str">
        <f t="shared" si="135"/>
        <v/>
      </c>
      <c r="L516" s="7">
        <f t="shared" si="140"/>
        <v>4125538.3615048192</v>
      </c>
      <c r="M516" s="7">
        <f t="shared" si="141"/>
        <v>3.0761797888672593</v>
      </c>
      <c r="N516" s="20" t="str">
        <f>IF(Datos!D508="","",Datos!D508)</f>
        <v/>
      </c>
      <c r="O516" s="7">
        <f t="shared" si="142"/>
        <v>2485.1195623904005</v>
      </c>
      <c r="P516" s="20" t="str">
        <f t="shared" si="149"/>
        <v/>
      </c>
      <c r="Q516" s="16" t="str">
        <f t="shared" si="151"/>
        <v/>
      </c>
      <c r="R516" s="20" t="str">
        <f>IF(Datos!E508="","",Datos!E508)</f>
        <v/>
      </c>
      <c r="S516" s="7">
        <f t="shared" si="143"/>
        <v>6788.2163463403558</v>
      </c>
      <c r="T516" s="10" t="str">
        <f t="shared" si="150"/>
        <v/>
      </c>
      <c r="U516" s="16" t="str">
        <f t="shared" si="152"/>
        <v/>
      </c>
      <c r="V516" s="7">
        <f t="shared" si="147"/>
        <v>4.9677937708144966E-24</v>
      </c>
      <c r="W516" s="7">
        <f t="shared" si="144"/>
        <v>5.2915769447258892E-30</v>
      </c>
      <c r="X516" s="7">
        <f t="shared" si="136"/>
        <v>4.9677990623914413E-24</v>
      </c>
      <c r="Y516" s="7">
        <f t="shared" si="137"/>
        <v>4135104.2700000005</v>
      </c>
    </row>
    <row r="517" spans="1:25" s="20" customFormat="1" x14ac:dyDescent="0.25">
      <c r="A517" s="5">
        <f t="shared" si="145"/>
        <v>44403</v>
      </c>
      <c r="B517" s="20">
        <f t="shared" si="146"/>
        <v>505</v>
      </c>
      <c r="G517" s="20">
        <f t="shared" si="138"/>
        <v>2.1106053798594351E-6</v>
      </c>
      <c r="H517" s="20" t="str">
        <f>IF(Datos!C509="","",Datos!C509)</f>
        <v/>
      </c>
      <c r="I517" s="7">
        <f t="shared" si="139"/>
        <v>287.295934931994</v>
      </c>
      <c r="J517" s="20" t="str">
        <f t="shared" si="148"/>
        <v/>
      </c>
      <c r="K517" s="16" t="str">
        <f t="shared" si="135"/>
        <v/>
      </c>
      <c r="L517" s="7">
        <f t="shared" si="140"/>
        <v>4125538.4464180456</v>
      </c>
      <c r="M517" s="7">
        <f t="shared" si="141"/>
        <v>2.9912665626424753</v>
      </c>
      <c r="N517" s="20" t="str">
        <f>IF(Datos!D509="","",Datos!D509)</f>
        <v/>
      </c>
      <c r="O517" s="7">
        <f t="shared" si="142"/>
        <v>2485.7092569076135</v>
      </c>
      <c r="P517" s="20" t="str">
        <f t="shared" si="149"/>
        <v/>
      </c>
      <c r="Q517" s="16" t="str">
        <f t="shared" si="151"/>
        <v/>
      </c>
      <c r="R517" s="20" t="str">
        <f>IF(Datos!E509="","",Datos!E509)</f>
        <v/>
      </c>
      <c r="S517" s="7">
        <f t="shared" si="143"/>
        <v>6789.8271235527181</v>
      </c>
      <c r="T517" s="10" t="str">
        <f t="shared" si="150"/>
        <v/>
      </c>
      <c r="U517" s="16" t="str">
        <f t="shared" si="152"/>
        <v/>
      </c>
      <c r="V517" s="7">
        <f t="shared" si="147"/>
        <v>4.2965432183760188E-24</v>
      </c>
      <c r="W517" s="7">
        <f t="shared" si="144"/>
        <v>4.4502475019221834E-30</v>
      </c>
      <c r="X517" s="7">
        <f t="shared" si="136"/>
        <v>4.2965476686235204E-24</v>
      </c>
      <c r="Y517" s="7">
        <f t="shared" si="137"/>
        <v>4135104.2700000005</v>
      </c>
    </row>
    <row r="518" spans="1:25" s="20" customFormat="1" x14ac:dyDescent="0.25">
      <c r="A518" s="5">
        <f t="shared" si="145"/>
        <v>44404</v>
      </c>
      <c r="B518" s="20">
        <f t="shared" si="146"/>
        <v>506</v>
      </c>
      <c r="G518" s="20">
        <f t="shared" si="138"/>
        <v>2.0523453546359924E-6</v>
      </c>
      <c r="H518" s="20" t="str">
        <f>IF(Datos!C510="","",Datos!C510)</f>
        <v/>
      </c>
      <c r="I518" s="7">
        <f t="shared" si="139"/>
        <v>285.11218906056831</v>
      </c>
      <c r="J518" s="20" t="str">
        <f t="shared" si="148"/>
        <v/>
      </c>
      <c r="K518" s="16" t="str">
        <f t="shared" si="135"/>
        <v/>
      </c>
      <c r="L518" s="7">
        <f t="shared" si="140"/>
        <v>4125538.5289873723</v>
      </c>
      <c r="M518" s="7">
        <f t="shared" si="141"/>
        <v>2.9086972358263004</v>
      </c>
      <c r="N518" s="20" t="str">
        <f>IF(Datos!D510="","",Datos!D510)</f>
        <v/>
      </c>
      <c r="O518" s="7">
        <f t="shared" si="142"/>
        <v>2486.2944691373636</v>
      </c>
      <c r="P518" s="20" t="str">
        <f t="shared" si="149"/>
        <v/>
      </c>
      <c r="Q518" s="16" t="str">
        <f t="shared" si="151"/>
        <v/>
      </c>
      <c r="R518" s="20" t="str">
        <f>IF(Datos!E510="","",Datos!E510)</f>
        <v/>
      </c>
      <c r="S518" s="7">
        <f t="shared" si="143"/>
        <v>6791.4256571943934</v>
      </c>
      <c r="T518" s="10" t="str">
        <f t="shared" si="150"/>
        <v/>
      </c>
      <c r="U518" s="16" t="str">
        <f t="shared" si="152"/>
        <v/>
      </c>
      <c r="V518" s="7">
        <f t="shared" si="147"/>
        <v>3.7159922913038117E-24</v>
      </c>
      <c r="W518" s="7">
        <f t="shared" si="144"/>
        <v>3.7426844054660983E-30</v>
      </c>
      <c r="X518" s="7">
        <f t="shared" si="136"/>
        <v>3.7159960339882175E-24</v>
      </c>
      <c r="Y518" s="7">
        <f t="shared" si="137"/>
        <v>4135104.2700000005</v>
      </c>
    </row>
    <row r="519" spans="1:25" s="20" customFormat="1" x14ac:dyDescent="0.25">
      <c r="A519" s="5">
        <f t="shared" si="145"/>
        <v>44405</v>
      </c>
      <c r="B519" s="20">
        <f t="shared" si="146"/>
        <v>507</v>
      </c>
      <c r="G519" s="20">
        <f t="shared" si="138"/>
        <v>1.9956935080760864E-6</v>
      </c>
      <c r="H519" s="20" t="str">
        <f>IF(Datos!C511="","",Datos!C511)</f>
        <v/>
      </c>
      <c r="I519" s="7">
        <f t="shared" si="139"/>
        <v>282.94504191349318</v>
      </c>
      <c r="J519" s="20" t="str">
        <f t="shared" si="148"/>
        <v/>
      </c>
      <c r="K519" s="16" t="str">
        <f t="shared" si="135"/>
        <v/>
      </c>
      <c r="L519" s="7">
        <f t="shared" si="140"/>
        <v>4125538.6092774994</v>
      </c>
      <c r="M519" s="7">
        <f t="shared" si="141"/>
        <v>2.8284071086695679</v>
      </c>
      <c r="N519" s="20" t="str">
        <f>IF(Datos!D511="","",Datos!D511)</f>
        <v/>
      </c>
      <c r="O519" s="7">
        <f t="shared" si="142"/>
        <v>2486.8752331496653</v>
      </c>
      <c r="P519" s="20" t="str">
        <f t="shared" si="149"/>
        <v/>
      </c>
      <c r="Q519" s="16" t="str">
        <f t="shared" si="151"/>
        <v/>
      </c>
      <c r="R519" s="20" t="str">
        <f>IF(Datos!E511="","",Datos!E511)</f>
        <v/>
      </c>
      <c r="S519" s="7">
        <f t="shared" si="143"/>
        <v>6793.0120403291667</v>
      </c>
      <c r="T519" s="10" t="str">
        <f t="shared" si="150"/>
        <v/>
      </c>
      <c r="U519" s="16" t="str">
        <f t="shared" si="152"/>
        <v/>
      </c>
      <c r="V519" s="7">
        <f t="shared" si="147"/>
        <v>3.2138856309898993E-24</v>
      </c>
      <c r="W519" s="7">
        <f t="shared" si="144"/>
        <v>3.1476196177484923E-30</v>
      </c>
      <c r="X519" s="7">
        <f t="shared" si="136"/>
        <v>3.2138887786095172E-24</v>
      </c>
      <c r="Y519" s="7">
        <f t="shared" si="137"/>
        <v>4135104.2700000005</v>
      </c>
    </row>
    <row r="520" spans="1:25" s="20" customFormat="1" x14ac:dyDescent="0.25">
      <c r="A520" s="5">
        <f t="shared" si="145"/>
        <v>44406</v>
      </c>
      <c r="B520" s="20">
        <f t="shared" si="146"/>
        <v>508</v>
      </c>
      <c r="G520" s="20">
        <f t="shared" si="138"/>
        <v>1.9406054488736052E-6</v>
      </c>
      <c r="H520" s="20" t="str">
        <f>IF(Datos!C512="","",Datos!C512)</f>
        <v/>
      </c>
      <c r="I520" s="7">
        <f t="shared" si="139"/>
        <v>280.79436732331772</v>
      </c>
      <c r="J520" s="20" t="str">
        <f t="shared" si="148"/>
        <v/>
      </c>
      <c r="K520" s="16" t="str">
        <f t="shared" si="135"/>
        <v/>
      </c>
      <c r="L520" s="7">
        <f t="shared" si="140"/>
        <v>4125538.6873513409</v>
      </c>
      <c r="M520" s="7">
        <f t="shared" si="141"/>
        <v>2.7503332673604799</v>
      </c>
      <c r="N520" s="20" t="str">
        <f>IF(Datos!D512="","",Datos!D512)</f>
        <v/>
      </c>
      <c r="O520" s="7">
        <f t="shared" si="142"/>
        <v>2487.4515827555661</v>
      </c>
      <c r="P520" s="20" t="str">
        <f t="shared" si="149"/>
        <v/>
      </c>
      <c r="Q520" s="16" t="str">
        <f t="shared" si="151"/>
        <v/>
      </c>
      <c r="R520" s="20" t="str">
        <f>IF(Datos!E512="","",Datos!E512)</f>
        <v/>
      </c>
      <c r="S520" s="7">
        <f t="shared" si="143"/>
        <v>6794.5863653134411</v>
      </c>
      <c r="T520" s="10" t="str">
        <f t="shared" si="150"/>
        <v/>
      </c>
      <c r="U520" s="16" t="str">
        <f t="shared" si="152"/>
        <v/>
      </c>
      <c r="V520" s="7">
        <f t="shared" si="147"/>
        <v>2.7796238249151552E-24</v>
      </c>
      <c r="W520" s="7">
        <f t="shared" si="144"/>
        <v>2.6471665881338462E-30</v>
      </c>
      <c r="X520" s="7">
        <f t="shared" si="136"/>
        <v>2.7796264720817433E-24</v>
      </c>
      <c r="Y520" s="7">
        <f t="shared" si="137"/>
        <v>4135104.2700000005</v>
      </c>
    </row>
    <row r="521" spans="1:25" s="20" customFormat="1" x14ac:dyDescent="0.25">
      <c r="A521" s="5">
        <f t="shared" si="145"/>
        <v>44407</v>
      </c>
      <c r="B521" s="20">
        <f t="shared" si="146"/>
        <v>509</v>
      </c>
      <c r="G521" s="20">
        <f t="shared" si="138"/>
        <v>1.8870380110763717E-6</v>
      </c>
      <c r="H521" s="20" t="str">
        <f>IF(Datos!C513="","",Datos!C513)</f>
        <v/>
      </c>
      <c r="I521" s="7">
        <f t="shared" si="139"/>
        <v>278.66004008159388</v>
      </c>
      <c r="J521" s="20" t="str">
        <f t="shared" si="148"/>
        <v/>
      </c>
      <c r="K521" s="16" t="str">
        <f t="shared" si="135"/>
        <v/>
      </c>
      <c r="L521" s="7">
        <f t="shared" si="140"/>
        <v>4125538.7632700736</v>
      </c>
      <c r="M521" s="7">
        <f t="shared" si="141"/>
        <v>2.6744145347265444</v>
      </c>
      <c r="N521" s="20" t="str">
        <f>IF(Datos!D513="","",Datos!D513)</f>
        <v/>
      </c>
      <c r="O521" s="7">
        <f t="shared" si="142"/>
        <v>2488.0235515091144</v>
      </c>
      <c r="P521" s="20" t="str">
        <f t="shared" si="149"/>
        <v/>
      </c>
      <c r="Q521" s="16" t="str">
        <f t="shared" si="151"/>
        <v/>
      </c>
      <c r="R521" s="20" t="str">
        <f>IF(Datos!E513="","",Datos!E513)</f>
        <v/>
      </c>
      <c r="S521" s="7">
        <f t="shared" si="143"/>
        <v>6796.1487238016171</v>
      </c>
      <c r="T521" s="10" t="str">
        <f t="shared" si="150"/>
        <v/>
      </c>
      <c r="U521" s="16" t="str">
        <f t="shared" si="152"/>
        <v/>
      </c>
      <c r="V521" s="7">
        <f t="shared" si="147"/>
        <v>2.4040396551576174E-24</v>
      </c>
      <c r="W521" s="7">
        <f t="shared" si="144"/>
        <v>2.2262826177230538E-30</v>
      </c>
      <c r="X521" s="7">
        <f t="shared" si="136"/>
        <v>2.4040418814402353E-24</v>
      </c>
      <c r="Y521" s="7">
        <f t="shared" si="137"/>
        <v>4135104.2700000005</v>
      </c>
    </row>
    <row r="522" spans="1:25" s="20" customFormat="1" x14ac:dyDescent="0.25">
      <c r="A522" s="5">
        <f t="shared" si="145"/>
        <v>44408</v>
      </c>
      <c r="B522" s="20">
        <f t="shared" si="146"/>
        <v>510</v>
      </c>
      <c r="G522" s="20">
        <f t="shared" si="138"/>
        <v>1.834949220262133E-6</v>
      </c>
      <c r="H522" s="20" t="str">
        <f>IF(Datos!C514="","",Datos!C514)</f>
        <v/>
      </c>
      <c r="I522" s="7">
        <f t="shared" si="139"/>
        <v>276.54193593158726</v>
      </c>
      <c r="J522" s="20" t="str">
        <f t="shared" si="148"/>
        <v/>
      </c>
      <c r="K522" s="16" t="str">
        <f t="shared" si="135"/>
        <v/>
      </c>
      <c r="L522" s="7">
        <f t="shared" si="140"/>
        <v>4125538.8370931861</v>
      </c>
      <c r="M522" s="7">
        <f t="shared" si="141"/>
        <v>2.6005914222973101</v>
      </c>
      <c r="N522" s="20" t="str">
        <f>IF(Datos!D514="","",Datos!D514)</f>
        <v/>
      </c>
      <c r="O522" s="7">
        <f t="shared" si="142"/>
        <v>2488.5911727093135</v>
      </c>
      <c r="P522" s="20" t="str">
        <f t="shared" si="149"/>
        <v/>
      </c>
      <c r="Q522" s="16" t="str">
        <f t="shared" si="151"/>
        <v/>
      </c>
      <c r="R522" s="20" t="str">
        <f>IF(Datos!E514="","",Datos!E514)</f>
        <v/>
      </c>
      <c r="S522" s="7">
        <f t="shared" si="143"/>
        <v>6797.6992067514248</v>
      </c>
      <c r="T522" s="10" t="str">
        <f t="shared" si="150"/>
        <v/>
      </c>
      <c r="U522" s="16" t="str">
        <f t="shared" si="152"/>
        <v/>
      </c>
      <c r="V522" s="7">
        <f t="shared" si="147"/>
        <v>2.079204580175185E-24</v>
      </c>
      <c r="W522" s="7">
        <f t="shared" si="144"/>
        <v>1.8723167046835596E-30</v>
      </c>
      <c r="X522" s="7">
        <f t="shared" si="136"/>
        <v>2.0792064524918896E-24</v>
      </c>
      <c r="Y522" s="7">
        <f t="shared" si="137"/>
        <v>4135104.2700000005</v>
      </c>
    </row>
    <row r="523" spans="1:25" s="20" customFormat="1" x14ac:dyDescent="0.25">
      <c r="A523" s="5">
        <f t="shared" si="145"/>
        <v>44409</v>
      </c>
      <c r="B523" s="20">
        <f t="shared" si="146"/>
        <v>511</v>
      </c>
      <c r="G523" s="20">
        <f t="shared" si="138"/>
        <v>1.7842982606482011E-6</v>
      </c>
      <c r="H523" s="20" t="str">
        <f>IF(Datos!C515="","",Datos!C515)</f>
        <v/>
      </c>
      <c r="I523" s="7">
        <f t="shared" si="139"/>
        <v>274.43993156104295</v>
      </c>
      <c r="J523" s="20" t="str">
        <f t="shared" si="148"/>
        <v/>
      </c>
      <c r="K523" s="16" t="str">
        <f t="shared" si="135"/>
        <v/>
      </c>
      <c r="L523" s="7">
        <f t="shared" si="140"/>
        <v>4125538.9088785248</v>
      </c>
      <c r="M523" s="7">
        <f t="shared" si="141"/>
        <v>2.5288060836903368</v>
      </c>
      <c r="N523" s="20" t="str">
        <f>IF(Datos!D515="","",Datos!D515)</f>
        <v/>
      </c>
      <c r="O523" s="7">
        <f t="shared" si="142"/>
        <v>2489.1544794020597</v>
      </c>
      <c r="P523" s="20" t="str">
        <f t="shared" si="149"/>
        <v/>
      </c>
      <c r="Q523" s="16" t="str">
        <f t="shared" si="151"/>
        <v/>
      </c>
      <c r="R523" s="20" t="str">
        <f>IF(Datos!E515="","",Datos!E515)</f>
        <v/>
      </c>
      <c r="S523" s="7">
        <f t="shared" si="143"/>
        <v>6799.2379044292229</v>
      </c>
      <c r="T523" s="10" t="str">
        <f t="shared" si="150"/>
        <v/>
      </c>
      <c r="U523" s="16" t="str">
        <f t="shared" si="152"/>
        <v/>
      </c>
      <c r="V523" s="7">
        <f t="shared" si="147"/>
        <v>1.7982613647518615E-24</v>
      </c>
      <c r="W523" s="7">
        <f t="shared" si="144"/>
        <v>1.5746292792948777E-30</v>
      </c>
      <c r="X523" s="7">
        <f t="shared" si="136"/>
        <v>1.7982629393811407E-24</v>
      </c>
      <c r="Y523" s="7">
        <f t="shared" si="137"/>
        <v>4135104.2700000009</v>
      </c>
    </row>
    <row r="524" spans="1:25" s="20" customFormat="1" x14ac:dyDescent="0.25">
      <c r="A524" s="5">
        <f t="shared" si="145"/>
        <v>44410</v>
      </c>
      <c r="B524" s="20">
        <f t="shared" si="146"/>
        <v>512</v>
      </c>
      <c r="G524" s="20">
        <f t="shared" si="138"/>
        <v>1.735045443108983E-6</v>
      </c>
      <c r="H524" s="20" t="str">
        <f>IF(Datos!C516="","",Datos!C516)</f>
        <v/>
      </c>
      <c r="I524" s="7">
        <f t="shared" si="139"/>
        <v>272.35390459500661</v>
      </c>
      <c r="J524" s="20" t="str">
        <f t="shared" si="148"/>
        <v/>
      </c>
      <c r="K524" s="16" t="str">
        <f t="shared" si="135"/>
        <v/>
      </c>
      <c r="L524" s="7">
        <f t="shared" si="140"/>
        <v>4125538.9786823392</v>
      </c>
      <c r="M524" s="7">
        <f t="shared" si="141"/>
        <v>2.459002269283872</v>
      </c>
      <c r="N524" s="20" t="str">
        <f>IF(Datos!D516="","",Datos!D516)</f>
        <v/>
      </c>
      <c r="O524" s="7">
        <f t="shared" si="142"/>
        <v>2489.7135043820663</v>
      </c>
      <c r="P524" s="20" t="str">
        <f t="shared" si="149"/>
        <v/>
      </c>
      <c r="Q524" s="16" t="str">
        <f t="shared" si="151"/>
        <v/>
      </c>
      <c r="R524" s="20" t="str">
        <f>IF(Datos!E516="","",Datos!E516)</f>
        <v/>
      </c>
      <c r="S524" s="7">
        <f t="shared" si="143"/>
        <v>6800.7649064152529</v>
      </c>
      <c r="T524" s="10" t="str">
        <f t="shared" si="150"/>
        <v/>
      </c>
      <c r="U524" s="16" t="str">
        <f t="shared" si="152"/>
        <v/>
      </c>
      <c r="V524" s="7">
        <f t="shared" si="147"/>
        <v>1.5552793249747651E-24</v>
      </c>
      <c r="W524" s="7">
        <f t="shared" si="144"/>
        <v>1.324272398712023E-30</v>
      </c>
      <c r="X524" s="7">
        <f t="shared" si="136"/>
        <v>1.5552806492471639E-24</v>
      </c>
      <c r="Y524" s="7">
        <f t="shared" si="137"/>
        <v>4135104.2700000009</v>
      </c>
    </row>
    <row r="525" spans="1:25" s="20" customFormat="1" x14ac:dyDescent="0.25">
      <c r="A525" s="5">
        <f t="shared" si="145"/>
        <v>44411</v>
      </c>
      <c r="B525" s="20">
        <f t="shared" si="146"/>
        <v>513</v>
      </c>
      <c r="G525" s="20">
        <f t="shared" si="138"/>
        <v>1.6871521740763415E-6</v>
      </c>
      <c r="H525" s="20" t="str">
        <f>IF(Datos!C517="","",Datos!C517)</f>
        <v/>
      </c>
      <c r="I525" s="7">
        <f t="shared" si="139"/>
        <v>270.28373358869987</v>
      </c>
      <c r="J525" s="20" t="str">
        <f t="shared" si="148"/>
        <v/>
      </c>
      <c r="K525" s="16" t="str">
        <f t="shared" ref="K525:K588" si="153">IF( OR(J525=0,H525=0,J525="",H525=""),"",ABS(J525/H525))</f>
        <v/>
      </c>
      <c r="L525" s="7">
        <f t="shared" si="140"/>
        <v>4125539.0465593264</v>
      </c>
      <c r="M525" s="7">
        <f t="shared" si="141"/>
        <v>2.3911252821407225</v>
      </c>
      <c r="N525" s="20" t="str">
        <f>IF(Datos!D517="","",Datos!D517)</f>
        <v/>
      </c>
      <c r="O525" s="7">
        <f t="shared" si="142"/>
        <v>2490.2682801947726</v>
      </c>
      <c r="P525" s="20" t="str">
        <f t="shared" si="149"/>
        <v/>
      </c>
      <c r="Q525" s="16" t="str">
        <f t="shared" si="151"/>
        <v/>
      </c>
      <c r="R525" s="20" t="str">
        <f>IF(Datos!E517="","",Datos!E517)</f>
        <v/>
      </c>
      <c r="S525" s="7">
        <f t="shared" si="143"/>
        <v>6802.2803016088528</v>
      </c>
      <c r="T525" s="10" t="str">
        <f t="shared" si="150"/>
        <v/>
      </c>
      <c r="U525" s="16" t="str">
        <f t="shared" si="152"/>
        <v/>
      </c>
      <c r="V525" s="7">
        <f t="shared" si="147"/>
        <v>1.3451291325043272E-24</v>
      </c>
      <c r="W525" s="7">
        <f t="shared" si="144"/>
        <v>1.1137207887429075E-30</v>
      </c>
      <c r="X525" s="7">
        <f t="shared" ref="X525:X588" si="154">V525+W525</f>
        <v>1.3451302462251159E-24</v>
      </c>
      <c r="Y525" s="7">
        <f t="shared" ref="Y525:Y588" si="155">W525+V525+M525+O525+I525+L525+S525</f>
        <v>4135104.2700000009</v>
      </c>
    </row>
    <row r="526" spans="1:25" s="20" customFormat="1" x14ac:dyDescent="0.25">
      <c r="A526" s="5">
        <f t="shared" si="145"/>
        <v>44412</v>
      </c>
      <c r="B526" s="20">
        <f t="shared" si="146"/>
        <v>514</v>
      </c>
      <c r="G526" s="20">
        <f t="shared" ref="G526:G589" si="156">$O$3*(($O$5)^(-1))*(1-$O$2)^(B526)</f>
        <v>1.6405809252984105E-6</v>
      </c>
      <c r="H526" s="20" t="str">
        <f>IF(Datos!C518="","",Datos!C518)</f>
        <v/>
      </c>
      <c r="I526" s="7">
        <f t="shared" ref="I526:I589" si="157">$O$5*V525-$O$8*I525-$O$7*I525+I525</f>
        <v>268.22929802045019</v>
      </c>
      <c r="J526" s="20" t="str">
        <f t="shared" si="148"/>
        <v/>
      </c>
      <c r="K526" s="16" t="str">
        <f t="shared" si="153"/>
        <v/>
      </c>
      <c r="L526" s="7">
        <f t="shared" ref="L526:L589" si="158">$O$2*M525+L525</f>
        <v>4125539.1125626732</v>
      </c>
      <c r="M526" s="7">
        <f t="shared" ref="M526:M589" si="159">-($O$3/$E$2)*M525*V525-$O$2*M525+M525</f>
        <v>2.3251219351487769</v>
      </c>
      <c r="N526" s="20" t="str">
        <f>IF(Datos!D518="","",Datos!D518)</f>
        <v/>
      </c>
      <c r="O526" s="7">
        <f t="shared" ref="O526:O589" si="160">$O$7*I525+O525</f>
        <v>2490.81883913824</v>
      </c>
      <c r="P526" s="20" t="str">
        <f t="shared" si="149"/>
        <v/>
      </c>
      <c r="Q526" s="16" t="str">
        <f t="shared" si="151"/>
        <v/>
      </c>
      <c r="R526" s="20" t="str">
        <f>IF(Datos!E518="","",Datos!E518)</f>
        <v/>
      </c>
      <c r="S526" s="7">
        <f t="shared" ref="S526:S589" si="161">$O$8*I525+S525</f>
        <v>6803.7841782336354</v>
      </c>
      <c r="T526" s="10" t="str">
        <f t="shared" si="150"/>
        <v/>
      </c>
      <c r="U526" s="16" t="str">
        <f t="shared" si="152"/>
        <v/>
      </c>
      <c r="V526" s="7">
        <f t="shared" si="147"/>
        <v>1.1633745352900197E-24</v>
      </c>
      <c r="W526" s="7">
        <f t="shared" ref="W526:W589" si="162">($O$3/$E$2)*M525*V525-$O$4*W525+W525</f>
        <v>9.3664564829201577E-31</v>
      </c>
      <c r="X526" s="7">
        <f t="shared" si="154"/>
        <v>1.163375471935668E-24</v>
      </c>
      <c r="Y526" s="7">
        <f t="shared" si="155"/>
        <v>4135104.2700000005</v>
      </c>
    </row>
    <row r="527" spans="1:25" s="20" customFormat="1" x14ac:dyDescent="0.25">
      <c r="A527" s="5">
        <f t="shared" ref="A527:A590" si="163">A526+1</f>
        <v>44413</v>
      </c>
      <c r="B527" s="20">
        <f t="shared" ref="B527:B590" si="164">IF(A526="","",B526+1)</f>
        <v>515</v>
      </c>
      <c r="G527" s="20">
        <f t="shared" si="156"/>
        <v>1.5952952044331724E-6</v>
      </c>
      <c r="H527" s="20" t="str">
        <f>IF(Datos!C519="","",Datos!C519)</f>
        <v/>
      </c>
      <c r="I527" s="7">
        <f t="shared" si="157"/>
        <v>266.19047828467421</v>
      </c>
      <c r="J527" s="20" t="str">
        <f t="shared" si="148"/>
        <v/>
      </c>
      <c r="K527" s="16" t="str">
        <f t="shared" si="153"/>
        <v/>
      </c>
      <c r="L527" s="7">
        <f t="shared" si="158"/>
        <v>4125539.1767440988</v>
      </c>
      <c r="M527" s="7">
        <f t="shared" si="159"/>
        <v>2.2609405093445987</v>
      </c>
      <c r="N527" s="20" t="str">
        <f>IF(Datos!D519="","",Datos!D519)</f>
        <v/>
      </c>
      <c r="O527" s="7">
        <f t="shared" si="160"/>
        <v>2491.36521326503</v>
      </c>
      <c r="P527" s="20" t="str">
        <f t="shared" si="149"/>
        <v/>
      </c>
      <c r="Q527" s="16" t="str">
        <f t="shared" si="151"/>
        <v/>
      </c>
      <c r="R527" s="20" t="str">
        <f>IF(Datos!E519="","",Datos!E519)</f>
        <v/>
      </c>
      <c r="S527" s="7">
        <f t="shared" si="161"/>
        <v>6805.2766238426211</v>
      </c>
      <c r="T527" s="10" t="str">
        <f t="shared" si="150"/>
        <v/>
      </c>
      <c r="U527" s="16" t="str">
        <f t="shared" si="152"/>
        <v/>
      </c>
      <c r="V527" s="7">
        <f t="shared" ref="V527:V590" si="165">$O$4*W526-$O$5*V526+V526</f>
        <v>1.006178708984454E-24</v>
      </c>
      <c r="W527" s="7">
        <f t="shared" si="162"/>
        <v>7.8772441748067662E-31</v>
      </c>
      <c r="X527" s="7">
        <f t="shared" si="154"/>
        <v>1.0061794967088714E-24</v>
      </c>
      <c r="Y527" s="7">
        <f t="shared" si="155"/>
        <v>4135104.2700000005</v>
      </c>
    </row>
    <row r="528" spans="1:25" s="20" customFormat="1" x14ac:dyDescent="0.25">
      <c r="A528" s="5">
        <f t="shared" si="163"/>
        <v>44414</v>
      </c>
      <c r="B528" s="20">
        <f t="shared" si="164"/>
        <v>516</v>
      </c>
      <c r="G528" s="20">
        <f t="shared" si="156"/>
        <v>1.551259526453756E-6</v>
      </c>
      <c r="H528" s="20" t="str">
        <f>IF(Datos!C520="","",Datos!C520)</f>
        <v/>
      </c>
      <c r="I528" s="7">
        <f t="shared" si="157"/>
        <v>264.16715568491458</v>
      </c>
      <c r="J528" s="20" t="str">
        <f t="shared" si="148"/>
        <v/>
      </c>
      <c r="K528" s="16" t="str">
        <f t="shared" si="153"/>
        <v/>
      </c>
      <c r="L528" s="7">
        <f t="shared" si="158"/>
        <v>4125539.2391538946</v>
      </c>
      <c r="M528" s="7">
        <f t="shared" si="159"/>
        <v>2.1985307133874352</v>
      </c>
      <c r="N528" s="20" t="str">
        <f>IF(Datos!D520="","",Datos!D520)</f>
        <v/>
      </c>
      <c r="O528" s="7">
        <f t="shared" si="160"/>
        <v>2491.9074343840725</v>
      </c>
      <c r="P528" s="20" t="str">
        <f t="shared" si="149"/>
        <v/>
      </c>
      <c r="Q528" s="16" t="str">
        <f t="shared" si="151"/>
        <v/>
      </c>
      <c r="R528" s="20" t="str">
        <f>IF(Datos!E520="","",Datos!E520)</f>
        <v/>
      </c>
      <c r="S528" s="7">
        <f t="shared" si="161"/>
        <v>6806.7577253233385</v>
      </c>
      <c r="T528" s="10" t="str">
        <f t="shared" si="150"/>
        <v/>
      </c>
      <c r="U528" s="16" t="str">
        <f t="shared" si="152"/>
        <v/>
      </c>
      <c r="V528" s="7">
        <f t="shared" si="165"/>
        <v>8.7022326215801501E-25</v>
      </c>
      <c r="W528" s="7">
        <f t="shared" si="162"/>
        <v>6.6248079144902649E-31</v>
      </c>
      <c r="X528" s="7">
        <f t="shared" si="154"/>
        <v>8.7022392463880645E-25</v>
      </c>
      <c r="Y528" s="7">
        <f t="shared" si="155"/>
        <v>4135104.2700000005</v>
      </c>
    </row>
    <row r="529" spans="1:25" s="20" customFormat="1" x14ac:dyDescent="0.25">
      <c r="A529" s="5">
        <f t="shared" si="163"/>
        <v>44415</v>
      </c>
      <c r="B529" s="20">
        <f t="shared" si="164"/>
        <v>517</v>
      </c>
      <c r="G529" s="20">
        <f t="shared" si="156"/>
        <v>1.5084393858430467E-6</v>
      </c>
      <c r="H529" s="20" t="str">
        <f>IF(Datos!C521="","",Datos!C521)</f>
        <v/>
      </c>
      <c r="I529" s="7">
        <f t="shared" si="157"/>
        <v>262.15921242692957</v>
      </c>
      <c r="J529" s="20" t="str">
        <f t="shared" si="148"/>
        <v/>
      </c>
      <c r="K529" s="16" t="str">
        <f t="shared" si="153"/>
        <v/>
      </c>
      <c r="L529" s="7">
        <f t="shared" si="158"/>
        <v>4125539.2998409639</v>
      </c>
      <c r="M529" s="7">
        <f t="shared" si="159"/>
        <v>2.13784364415188</v>
      </c>
      <c r="N529" s="20" t="str">
        <f>IF(Datos!D521="","",Datos!D521)</f>
        <v/>
      </c>
      <c r="O529" s="7">
        <f t="shared" si="160"/>
        <v>2492.4455340625163</v>
      </c>
      <c r="P529" s="20" t="str">
        <f t="shared" si="149"/>
        <v/>
      </c>
      <c r="Q529" s="16" t="str">
        <f t="shared" si="151"/>
        <v/>
      </c>
      <c r="R529" s="20" t="str">
        <f>IF(Datos!E521="","",Datos!E521)</f>
        <v/>
      </c>
      <c r="S529" s="7">
        <f t="shared" si="161"/>
        <v>6808.2275689028802</v>
      </c>
      <c r="T529" s="10" t="str">
        <f t="shared" si="150"/>
        <v/>
      </c>
      <c r="U529" s="16" t="str">
        <f t="shared" si="152"/>
        <v/>
      </c>
      <c r="V529" s="7">
        <f t="shared" si="165"/>
        <v>7.5263818553396902E-25</v>
      </c>
      <c r="W529" s="7">
        <f t="shared" si="162"/>
        <v>5.5715017096863027E-31</v>
      </c>
      <c r="X529" s="7">
        <f t="shared" si="154"/>
        <v>7.5263874268413999E-25</v>
      </c>
      <c r="Y529" s="7">
        <f t="shared" si="155"/>
        <v>4135104.2700000005</v>
      </c>
    </row>
    <row r="530" spans="1:25" s="20" customFormat="1" x14ac:dyDescent="0.25">
      <c r="A530" s="5">
        <f t="shared" si="163"/>
        <v>44416</v>
      </c>
      <c r="B530" s="20">
        <f t="shared" si="164"/>
        <v>518</v>
      </c>
      <c r="G530" s="20">
        <f t="shared" si="156"/>
        <v>1.4668012295558192E-6</v>
      </c>
      <c r="H530" s="20" t="str">
        <f>IF(Datos!C522="","",Datos!C522)</f>
        <v/>
      </c>
      <c r="I530" s="7">
        <f t="shared" si="157"/>
        <v>260.16653161183547</v>
      </c>
      <c r="J530" s="20" t="str">
        <f t="shared" si="148"/>
        <v/>
      </c>
      <c r="K530" s="16" t="str">
        <f t="shared" si="153"/>
        <v/>
      </c>
      <c r="L530" s="7">
        <f t="shared" si="158"/>
        <v>4125539.3588528596</v>
      </c>
      <c r="M530" s="7">
        <f t="shared" si="159"/>
        <v>2.0788317484083185</v>
      </c>
      <c r="N530" s="20" t="str">
        <f>IF(Datos!D522="","",Datos!D522)</f>
        <v/>
      </c>
      <c r="O530" s="7">
        <f t="shared" si="160"/>
        <v>2492.9795436275672</v>
      </c>
      <c r="P530" s="20" t="str">
        <f t="shared" si="149"/>
        <v/>
      </c>
      <c r="Q530" s="16" t="str">
        <f t="shared" si="151"/>
        <v/>
      </c>
      <c r="R530" s="20" t="str">
        <f>IF(Datos!E522="","",Datos!E522)</f>
        <v/>
      </c>
      <c r="S530" s="7">
        <f t="shared" si="161"/>
        <v>6809.6862401529233</v>
      </c>
      <c r="T530" s="10" t="str">
        <f t="shared" si="150"/>
        <v/>
      </c>
      <c r="U530" s="16" t="str">
        <f t="shared" si="152"/>
        <v/>
      </c>
      <c r="V530" s="7">
        <f t="shared" si="165"/>
        <v>6.5094126648895711E-25</v>
      </c>
      <c r="W530" s="7">
        <f t="shared" si="162"/>
        <v>4.6856650557397851E-31</v>
      </c>
      <c r="X530" s="7">
        <f t="shared" si="154"/>
        <v>6.5094173505546264E-25</v>
      </c>
      <c r="Y530" s="7">
        <f t="shared" si="155"/>
        <v>4135104.2700000005</v>
      </c>
    </row>
    <row r="531" spans="1:25" s="20" customFormat="1" x14ac:dyDescent="0.25">
      <c r="A531" s="5">
        <f t="shared" si="163"/>
        <v>44417</v>
      </c>
      <c r="B531" s="20">
        <f t="shared" si="164"/>
        <v>519</v>
      </c>
      <c r="G531" s="20">
        <f t="shared" si="156"/>
        <v>1.4263124307272146E-6</v>
      </c>
      <c r="H531" s="20" t="str">
        <f>IF(Datos!C523="","",Datos!C523)</f>
        <v/>
      </c>
      <c r="I531" s="7">
        <f t="shared" si="157"/>
        <v>258.18899722930075</v>
      </c>
      <c r="J531" s="20" t="str">
        <f t="shared" si="148"/>
        <v/>
      </c>
      <c r="K531" s="16" t="str">
        <f t="shared" si="153"/>
        <v/>
      </c>
      <c r="L531" s="7">
        <f t="shared" si="158"/>
        <v>4125539.4162358223</v>
      </c>
      <c r="M531" s="7">
        <f t="shared" si="159"/>
        <v>2.0214487855611245</v>
      </c>
      <c r="N531" s="20" t="str">
        <f>IF(Datos!D523="","",Datos!D523)</f>
        <v/>
      </c>
      <c r="O531" s="7">
        <f t="shared" si="160"/>
        <v>2493.5094941683114</v>
      </c>
      <c r="P531" s="20" t="str">
        <f t="shared" si="149"/>
        <v/>
      </c>
      <c r="Q531" s="16" t="str">
        <f t="shared" si="151"/>
        <v/>
      </c>
      <c r="R531" s="20" t="str">
        <f>IF(Datos!E523="","",Datos!E523)</f>
        <v/>
      </c>
      <c r="S531" s="7">
        <f t="shared" si="161"/>
        <v>6811.1338239947136</v>
      </c>
      <c r="T531" s="10" t="str">
        <f t="shared" si="150"/>
        <v/>
      </c>
      <c r="U531" s="16" t="str">
        <f t="shared" si="152"/>
        <v/>
      </c>
      <c r="V531" s="7">
        <f t="shared" si="165"/>
        <v>5.6298568987278516E-25</v>
      </c>
      <c r="W531" s="7">
        <f t="shared" si="162"/>
        <v>3.9406712793732375E-31</v>
      </c>
      <c r="X531" s="7">
        <f t="shared" si="154"/>
        <v>5.6298608393991313E-25</v>
      </c>
      <c r="Y531" s="7">
        <f t="shared" si="155"/>
        <v>4135104.27</v>
      </c>
    </row>
    <row r="532" spans="1:25" s="20" customFormat="1" x14ac:dyDescent="0.25">
      <c r="A532" s="5">
        <f t="shared" si="163"/>
        <v>44418</v>
      </c>
      <c r="B532" s="20">
        <f t="shared" si="164"/>
        <v>520</v>
      </c>
      <c r="G532" s="20">
        <f t="shared" si="156"/>
        <v>1.3869412631069505E-6</v>
      </c>
      <c r="H532" s="20" t="str">
        <f>IF(Datos!C524="","",Datos!C524)</f>
        <v/>
      </c>
      <c r="I532" s="7">
        <f t="shared" si="157"/>
        <v>256.22649415079223</v>
      </c>
      <c r="J532" s="20" t="str">
        <f t="shared" si="148"/>
        <v/>
      </c>
      <c r="K532" s="16" t="str">
        <f t="shared" si="153"/>
        <v/>
      </c>
      <c r="L532" s="7">
        <f t="shared" si="158"/>
        <v>4125539.4720348166</v>
      </c>
      <c r="M532" s="7">
        <f t="shared" si="159"/>
        <v>1.965649791415411</v>
      </c>
      <c r="N532" s="20" t="str">
        <f>IF(Datos!D524="","",Datos!D524)</f>
        <v/>
      </c>
      <c r="O532" s="7">
        <f t="shared" si="160"/>
        <v>2494.035416537527</v>
      </c>
      <c r="P532" s="20" t="str">
        <f t="shared" si="149"/>
        <v/>
      </c>
      <c r="Q532" s="16" t="str">
        <f t="shared" si="151"/>
        <v/>
      </c>
      <c r="R532" s="20" t="str">
        <f>IF(Datos!E524="","",Datos!E524)</f>
        <v/>
      </c>
      <c r="S532" s="7">
        <f t="shared" si="161"/>
        <v>6812.5704047040063</v>
      </c>
      <c r="T532" s="10" t="str">
        <f t="shared" si="150"/>
        <v/>
      </c>
      <c r="U532" s="16" t="str">
        <f t="shared" si="152"/>
        <v/>
      </c>
      <c r="V532" s="7">
        <f t="shared" si="165"/>
        <v>4.8691471901231654E-25</v>
      </c>
      <c r="W532" s="7">
        <f t="shared" si="162"/>
        <v>3.3141271899223058E-31</v>
      </c>
      <c r="X532" s="7">
        <f t="shared" si="154"/>
        <v>4.8691505042503551E-25</v>
      </c>
      <c r="Y532" s="7">
        <f t="shared" si="155"/>
        <v>4135104.2700000005</v>
      </c>
    </row>
    <row r="533" spans="1:25" s="20" customFormat="1" x14ac:dyDescent="0.25">
      <c r="A533" s="5">
        <f t="shared" si="163"/>
        <v>44419</v>
      </c>
      <c r="B533" s="20">
        <f t="shared" si="164"/>
        <v>521</v>
      </c>
      <c r="G533" s="20">
        <f t="shared" si="156"/>
        <v>1.3486568761992352E-6</v>
      </c>
      <c r="H533" s="20" t="str">
        <f>IF(Datos!C525="","",Datos!C525)</f>
        <v/>
      </c>
      <c r="I533" s="7">
        <f t="shared" si="157"/>
        <v>254.27890812287259</v>
      </c>
      <c r="J533" s="20" t="str">
        <f t="shared" si="148"/>
        <v/>
      </c>
      <c r="K533" s="16" t="str">
        <f t="shared" si="153"/>
        <v/>
      </c>
      <c r="L533" s="7">
        <f t="shared" si="158"/>
        <v>4125539.5262935651</v>
      </c>
      <c r="M533" s="7">
        <f t="shared" si="159"/>
        <v>1.9113910429439449</v>
      </c>
      <c r="N533" s="20" t="str">
        <f>IF(Datos!D525="","",Datos!D525)</f>
        <v/>
      </c>
      <c r="O533" s="7">
        <f t="shared" si="160"/>
        <v>2494.5573413534785</v>
      </c>
      <c r="P533" s="20" t="str">
        <f t="shared" si="149"/>
        <v/>
      </c>
      <c r="Q533" s="16" t="str">
        <f t="shared" si="151"/>
        <v/>
      </c>
      <c r="R533" s="20" t="str">
        <f>IF(Datos!E525="","",Datos!E525)</f>
        <v/>
      </c>
      <c r="S533" s="7">
        <f t="shared" si="161"/>
        <v>6813.9960659159742</v>
      </c>
      <c r="T533" s="10" t="str">
        <f t="shared" si="150"/>
        <v/>
      </c>
      <c r="U533" s="16" t="str">
        <f t="shared" si="152"/>
        <v/>
      </c>
      <c r="V533" s="7">
        <f t="shared" si="165"/>
        <v>4.211225002250415E-25</v>
      </c>
      <c r="W533" s="7">
        <f t="shared" si="162"/>
        <v>2.7871999811152448E-31</v>
      </c>
      <c r="X533" s="7">
        <f t="shared" si="154"/>
        <v>4.2112277894503958E-25</v>
      </c>
      <c r="Y533" s="7">
        <f t="shared" si="155"/>
        <v>4135104.2700000005</v>
      </c>
    </row>
    <row r="534" spans="1:25" s="20" customFormat="1" x14ac:dyDescent="0.25">
      <c r="A534" s="5">
        <f t="shared" si="163"/>
        <v>44420</v>
      </c>
      <c r="B534" s="20">
        <f t="shared" si="164"/>
        <v>522</v>
      </c>
      <c r="G534" s="20">
        <f t="shared" si="156"/>
        <v>1.3114292710889093E-6</v>
      </c>
      <c r="H534" s="20" t="str">
        <f>IF(Datos!C526="","",Datos!C526)</f>
        <v/>
      </c>
      <c r="I534" s="7">
        <f t="shared" si="157"/>
        <v>252.34612576054857</v>
      </c>
      <c r="J534" s="20" t="str">
        <f t="shared" si="148"/>
        <v/>
      </c>
      <c r="K534" s="16" t="str">
        <f t="shared" si="153"/>
        <v/>
      </c>
      <c r="L534" s="7">
        <f t="shared" si="158"/>
        <v>4125539.5790545838</v>
      </c>
      <c r="M534" s="7">
        <f t="shared" si="159"/>
        <v>1.8586300240266176</v>
      </c>
      <c r="N534" s="20" t="str">
        <f>IF(Datos!D526="","",Datos!D526)</f>
        <v/>
      </c>
      <c r="O534" s="7">
        <f t="shared" si="160"/>
        <v>2495.0752990016999</v>
      </c>
      <c r="P534" s="20" t="str">
        <f t="shared" si="149"/>
        <v/>
      </c>
      <c r="Q534" s="16" t="str">
        <f t="shared" si="151"/>
        <v/>
      </c>
      <c r="R534" s="20" t="str">
        <f>IF(Datos!E526="","",Datos!E526)</f>
        <v/>
      </c>
      <c r="S534" s="7">
        <f t="shared" si="161"/>
        <v>6815.4108906300771</v>
      </c>
      <c r="T534" s="10" t="str">
        <f t="shared" si="150"/>
        <v/>
      </c>
      <c r="U534" s="16" t="str">
        <f t="shared" si="152"/>
        <v/>
      </c>
      <c r="V534" s="7">
        <f t="shared" si="165"/>
        <v>3.6422016343358385E-25</v>
      </c>
      <c r="W534" s="7">
        <f t="shared" si="162"/>
        <v>2.344051151353653E-31</v>
      </c>
      <c r="X534" s="7">
        <f t="shared" si="154"/>
        <v>3.6422039783869897E-25</v>
      </c>
      <c r="Y534" s="7">
        <f t="shared" si="155"/>
        <v>4135104.27</v>
      </c>
    </row>
    <row r="535" spans="1:25" s="20" customFormat="1" x14ac:dyDescent="0.25">
      <c r="A535" s="5">
        <f t="shared" si="163"/>
        <v>44421</v>
      </c>
      <c r="B535" s="20">
        <f t="shared" si="164"/>
        <v>523</v>
      </c>
      <c r="G535" s="20">
        <f t="shared" si="156"/>
        <v>1.2752292769348673E-6</v>
      </c>
      <c r="H535" s="20" t="str">
        <f>IF(Datos!C527="","",Datos!C527)</f>
        <v/>
      </c>
      <c r="I535" s="7">
        <f t="shared" si="157"/>
        <v>250.42803454067001</v>
      </c>
      <c r="J535" s="20" t="str">
        <f t="shared" si="148"/>
        <v/>
      </c>
      <c r="K535" s="16" t="str">
        <f t="shared" si="153"/>
        <v/>
      </c>
      <c r="L535" s="7">
        <f t="shared" si="158"/>
        <v>4125539.6303592157</v>
      </c>
      <c r="M535" s="7">
        <f t="shared" si="159"/>
        <v>1.8073253921356243</v>
      </c>
      <c r="N535" s="20" t="str">
        <f>IF(Datos!D527="","",Datos!D527)</f>
        <v/>
      </c>
      <c r="O535" s="7">
        <f t="shared" si="160"/>
        <v>2495.5893196367642</v>
      </c>
      <c r="P535" s="20" t="str">
        <f t="shared" si="149"/>
        <v/>
      </c>
      <c r="Q535" s="16" t="str">
        <f t="shared" si="151"/>
        <v/>
      </c>
      <c r="R535" s="20" t="str">
        <f>IF(Datos!E527="","",Datos!E527)</f>
        <v/>
      </c>
      <c r="S535" s="7">
        <f t="shared" si="161"/>
        <v>6816.8149612148918</v>
      </c>
      <c r="T535" s="10" t="str">
        <f t="shared" si="150"/>
        <v/>
      </c>
      <c r="U535" s="16" t="str">
        <f t="shared" si="152"/>
        <v/>
      </c>
      <c r="V535" s="7">
        <f t="shared" si="165"/>
        <v>3.1500650327175712E-25</v>
      </c>
      <c r="W535" s="7">
        <f t="shared" si="162"/>
        <v>1.9713604272179136E-31</v>
      </c>
      <c r="X535" s="7">
        <f t="shared" si="154"/>
        <v>3.1500670040779983E-25</v>
      </c>
      <c r="Y535" s="7">
        <f t="shared" si="155"/>
        <v>4135104.27</v>
      </c>
    </row>
    <row r="536" spans="1:25" s="20" customFormat="1" x14ac:dyDescent="0.25">
      <c r="A536" s="5">
        <f t="shared" si="163"/>
        <v>44422</v>
      </c>
      <c r="B536" s="20">
        <f t="shared" si="164"/>
        <v>524</v>
      </c>
      <c r="G536" s="20">
        <f t="shared" si="156"/>
        <v>1.2400285281123444E-6</v>
      </c>
      <c r="H536" s="20" t="str">
        <f>IF(Datos!C528="","",Datos!C528)</f>
        <v/>
      </c>
      <c r="I536" s="7">
        <f t="shared" si="157"/>
        <v>248.52452279537894</v>
      </c>
      <c r="J536" s="20" t="str">
        <f t="shared" si="148"/>
        <v/>
      </c>
      <c r="K536" s="16" t="str">
        <f t="shared" si="153"/>
        <v/>
      </c>
      <c r="L536" s="7">
        <f t="shared" si="158"/>
        <v>4125539.6802476617</v>
      </c>
      <c r="M536" s="7">
        <f t="shared" si="159"/>
        <v>1.7574369459402477</v>
      </c>
      <c r="N536" s="20" t="str">
        <f>IF(Datos!D528="","",Datos!D528)</f>
        <v/>
      </c>
      <c r="O536" s="7">
        <f t="shared" si="160"/>
        <v>2496.0994331840379</v>
      </c>
      <c r="P536" s="20" t="str">
        <f t="shared" si="149"/>
        <v/>
      </c>
      <c r="Q536" s="16" t="str">
        <f t="shared" si="151"/>
        <v/>
      </c>
      <c r="R536" s="20" t="str">
        <f>IF(Datos!E528="","",Datos!E528)</f>
        <v/>
      </c>
      <c r="S536" s="7">
        <f t="shared" si="161"/>
        <v>6818.208359412909</v>
      </c>
      <c r="T536" s="10" t="str">
        <f t="shared" si="150"/>
        <v/>
      </c>
      <c r="U536" s="16" t="str">
        <f t="shared" si="152"/>
        <v/>
      </c>
      <c r="V536" s="7">
        <f t="shared" si="165"/>
        <v>2.7244262176584508E-25</v>
      </c>
      <c r="W536" s="7">
        <f t="shared" si="162"/>
        <v>1.6579253802420525E-31</v>
      </c>
      <c r="X536" s="7">
        <f t="shared" si="154"/>
        <v>2.7244278755838308E-25</v>
      </c>
      <c r="Y536" s="7">
        <f t="shared" si="155"/>
        <v>4135104.27</v>
      </c>
    </row>
    <row r="537" spans="1:25" s="20" customFormat="1" x14ac:dyDescent="0.25">
      <c r="A537" s="5">
        <f t="shared" si="163"/>
        <v>44423</v>
      </c>
      <c r="B537" s="20">
        <f t="shared" si="164"/>
        <v>525</v>
      </c>
      <c r="G537" s="20">
        <f t="shared" si="156"/>
        <v>1.2057994419861521E-6</v>
      </c>
      <c r="H537" s="20" t="str">
        <f>IF(Datos!C529="","",Datos!C529)</f>
        <v/>
      </c>
      <c r="I537" s="7">
        <f t="shared" si="157"/>
        <v>246.63547970560842</v>
      </c>
      <c r="J537" s="20" t="str">
        <f t="shared" si="148"/>
        <v/>
      </c>
      <c r="K537" s="16" t="str">
        <f t="shared" si="153"/>
        <v/>
      </c>
      <c r="L537" s="7">
        <f t="shared" si="158"/>
        <v>4125539.7287590136</v>
      </c>
      <c r="M537" s="7">
        <f t="shared" si="159"/>
        <v>1.7089255938058627</v>
      </c>
      <c r="N537" s="20" t="str">
        <f>IF(Datos!D529="","",Datos!D529)</f>
        <v/>
      </c>
      <c r="O537" s="7">
        <f t="shared" si="160"/>
        <v>2496.6056693414239</v>
      </c>
      <c r="P537" s="20" t="str">
        <f t="shared" si="149"/>
        <v/>
      </c>
      <c r="Q537" s="16" t="str">
        <f t="shared" si="151"/>
        <v/>
      </c>
      <c r="R537" s="20" t="str">
        <f>IF(Datos!E529="","",Datos!E529)</f>
        <v/>
      </c>
      <c r="S537" s="7">
        <f t="shared" si="161"/>
        <v>6819.5911663452935</v>
      </c>
      <c r="T537" s="10" t="str">
        <f t="shared" si="150"/>
        <v/>
      </c>
      <c r="U537" s="16" t="str">
        <f t="shared" si="152"/>
        <v/>
      </c>
      <c r="V537" s="7">
        <f t="shared" si="165"/>
        <v>2.3562999730270374E-25</v>
      </c>
      <c r="W537" s="7">
        <f t="shared" si="162"/>
        <v>1.3943247021953755E-31</v>
      </c>
      <c r="X537" s="7">
        <f t="shared" si="154"/>
        <v>2.3563013673517394E-25</v>
      </c>
      <c r="Y537" s="7">
        <f t="shared" si="155"/>
        <v>4135104.27</v>
      </c>
    </row>
    <row r="538" spans="1:25" s="20" customFormat="1" x14ac:dyDescent="0.25">
      <c r="A538" s="5">
        <f t="shared" si="163"/>
        <v>44424</v>
      </c>
      <c r="B538" s="20">
        <f t="shared" si="164"/>
        <v>526</v>
      </c>
      <c r="G538" s="20">
        <f t="shared" si="156"/>
        <v>1.1725151972974529E-6</v>
      </c>
      <c r="H538" s="20" t="str">
        <f>IF(Datos!C530="","",Datos!C530)</f>
        <v/>
      </c>
      <c r="I538" s="7">
        <f t="shared" si="157"/>
        <v>244.76079529463092</v>
      </c>
      <c r="J538" s="20" t="str">
        <f t="shared" si="148"/>
        <v/>
      </c>
      <c r="K538" s="16" t="str">
        <f t="shared" si="153"/>
        <v/>
      </c>
      <c r="L538" s="7">
        <f t="shared" si="158"/>
        <v>4125539.7759312843</v>
      </c>
      <c r="M538" s="7">
        <f t="shared" si="159"/>
        <v>1.6617533231624766</v>
      </c>
      <c r="N538" s="20" t="str">
        <f>IF(Datos!D530="","",Datos!D530)</f>
        <v/>
      </c>
      <c r="O538" s="7">
        <f t="shared" si="160"/>
        <v>2497.1080575810911</v>
      </c>
      <c r="P538" s="20" t="str">
        <f t="shared" si="149"/>
        <v/>
      </c>
      <c r="Q538" s="16" t="str">
        <f t="shared" si="151"/>
        <v/>
      </c>
      <c r="R538" s="20" t="str">
        <f>IF(Datos!E530="","",Datos!E530)</f>
        <v/>
      </c>
      <c r="S538" s="7">
        <f t="shared" si="161"/>
        <v>6820.9634625166036</v>
      </c>
      <c r="T538" s="10" t="str">
        <f t="shared" si="150"/>
        <v/>
      </c>
      <c r="U538" s="16" t="str">
        <f t="shared" si="152"/>
        <v/>
      </c>
      <c r="V538" s="7">
        <f t="shared" si="165"/>
        <v>2.0379151692442185E-25</v>
      </c>
      <c r="W538" s="7">
        <f t="shared" si="162"/>
        <v>1.1726350175599221E-31</v>
      </c>
      <c r="X538" s="7">
        <f t="shared" si="154"/>
        <v>2.0379163418792361E-25</v>
      </c>
      <c r="Y538" s="7">
        <f t="shared" si="155"/>
        <v>4135104.27</v>
      </c>
    </row>
    <row r="539" spans="1:25" s="20" customFormat="1" x14ac:dyDescent="0.25">
      <c r="A539" s="5">
        <f t="shared" si="163"/>
        <v>44425</v>
      </c>
      <c r="B539" s="20">
        <f t="shared" si="164"/>
        <v>527</v>
      </c>
      <c r="G539" s="20">
        <f t="shared" si="156"/>
        <v>1.1401497131471336E-6</v>
      </c>
      <c r="H539" s="20" t="str">
        <f>IF(Datos!C531="","",Datos!C531)</f>
        <v/>
      </c>
      <c r="I539" s="7">
        <f t="shared" si="157"/>
        <v>242.90036042165568</v>
      </c>
      <c r="J539" s="20" t="str">
        <f t="shared" si="148"/>
        <v/>
      </c>
      <c r="K539" s="16" t="str">
        <f t="shared" si="153"/>
        <v/>
      </c>
      <c r="L539" s="7">
        <f t="shared" si="158"/>
        <v>4125539.8218014366</v>
      </c>
      <c r="M539" s="7">
        <f t="shared" si="159"/>
        <v>1.6158831707188053</v>
      </c>
      <c r="N539" s="20" t="str">
        <f>IF(Datos!D531="","",Datos!D531)</f>
        <v/>
      </c>
      <c r="O539" s="7">
        <f t="shared" si="160"/>
        <v>2497.6066271511886</v>
      </c>
      <c r="P539" s="20" t="str">
        <f t="shared" si="149"/>
        <v/>
      </c>
      <c r="Q539" s="16" t="str">
        <f t="shared" si="151"/>
        <v/>
      </c>
      <c r="R539" s="20" t="str">
        <f>IF(Datos!E531="","",Datos!E531)</f>
        <v/>
      </c>
      <c r="S539" s="7">
        <f t="shared" si="161"/>
        <v>6822.3253278194816</v>
      </c>
      <c r="T539" s="10" t="str">
        <f t="shared" si="150"/>
        <v/>
      </c>
      <c r="U539" s="16" t="str">
        <f t="shared" si="152"/>
        <v/>
      </c>
      <c r="V539" s="7">
        <f t="shared" si="165"/>
        <v>1.7625507154445448E-25</v>
      </c>
      <c r="W539" s="7">
        <f t="shared" si="162"/>
        <v>9.8619272111786896E-32</v>
      </c>
      <c r="X539" s="7">
        <f t="shared" si="154"/>
        <v>1.7625517016372659E-25</v>
      </c>
      <c r="Y539" s="7">
        <f t="shared" si="155"/>
        <v>4135104.27</v>
      </c>
    </row>
    <row r="540" spans="1:25" s="20" customFormat="1" x14ac:dyDescent="0.25">
      <c r="A540" s="5">
        <f t="shared" si="163"/>
        <v>44426</v>
      </c>
      <c r="B540" s="20">
        <f t="shared" si="164"/>
        <v>528</v>
      </c>
      <c r="G540" s="20">
        <f t="shared" si="156"/>
        <v>1.1086776285593092E-6</v>
      </c>
      <c r="H540" s="20" t="str">
        <f>IF(Datos!C532="","",Datos!C532)</f>
        <v/>
      </c>
      <c r="I540" s="7">
        <f t="shared" si="157"/>
        <v>241.05406677547458</v>
      </c>
      <c r="J540" s="20" t="str">
        <f t="shared" si="148"/>
        <v/>
      </c>
      <c r="K540" s="16" t="str">
        <f t="shared" si="153"/>
        <v/>
      </c>
      <c r="L540" s="7">
        <f t="shared" si="158"/>
        <v>4125539.866405414</v>
      </c>
      <c r="M540" s="7">
        <f t="shared" si="159"/>
        <v>1.5712791934985426</v>
      </c>
      <c r="N540" s="20" t="str">
        <f>IF(Datos!D532="","",Datos!D532)</f>
        <v/>
      </c>
      <c r="O540" s="7">
        <f t="shared" si="160"/>
        <v>2498.1014070775495</v>
      </c>
      <c r="P540" s="20" t="str">
        <f t="shared" si="149"/>
        <v/>
      </c>
      <c r="Q540" s="16" t="str">
        <f t="shared" si="151"/>
        <v/>
      </c>
      <c r="R540" s="20" t="str">
        <f>IF(Datos!E532="","",Datos!E532)</f>
        <v/>
      </c>
      <c r="S540" s="7">
        <f t="shared" si="161"/>
        <v>6823.6768415393017</v>
      </c>
      <c r="T540" s="10" t="str">
        <f t="shared" si="150"/>
        <v/>
      </c>
      <c r="U540" s="16" t="str">
        <f t="shared" si="152"/>
        <v/>
      </c>
      <c r="V540" s="7">
        <f t="shared" si="165"/>
        <v>1.5243936778287831E-25</v>
      </c>
      <c r="W540" s="7">
        <f t="shared" si="162"/>
        <v>8.2939368193161161E-32</v>
      </c>
      <c r="X540" s="7">
        <f t="shared" si="154"/>
        <v>1.5243945072224651E-25</v>
      </c>
      <c r="Y540" s="7">
        <f t="shared" si="155"/>
        <v>4135104.27</v>
      </c>
    </row>
    <row r="541" spans="1:25" s="20" customFormat="1" x14ac:dyDescent="0.25">
      <c r="A541" s="5">
        <f t="shared" si="163"/>
        <v>44427</v>
      </c>
      <c r="B541" s="20">
        <f t="shared" si="164"/>
        <v>529</v>
      </c>
      <c r="G541" s="20">
        <f t="shared" si="156"/>
        <v>1.0780742826089481E-6</v>
      </c>
      <c r="H541" s="20" t="str">
        <f>IF(Datos!C533="","",Datos!C533)</f>
        <v/>
      </c>
      <c r="I541" s="7">
        <f t="shared" si="157"/>
        <v>239.22180686815668</v>
      </c>
      <c r="J541" s="20" t="str">
        <f t="shared" si="148"/>
        <v/>
      </c>
      <c r="K541" s="16" t="str">
        <f t="shared" si="153"/>
        <v/>
      </c>
      <c r="L541" s="7">
        <f t="shared" si="158"/>
        <v>4125539.9097781666</v>
      </c>
      <c r="M541" s="7">
        <f t="shared" si="159"/>
        <v>1.5279064406761309</v>
      </c>
      <c r="N541" s="20" t="str">
        <f>IF(Datos!D533="","",Datos!D533)</f>
        <v/>
      </c>
      <c r="O541" s="7">
        <f t="shared" si="160"/>
        <v>2498.5924261653809</v>
      </c>
      <c r="P541" s="20" t="str">
        <f t="shared" si="149"/>
        <v/>
      </c>
      <c r="Q541" s="16" t="str">
        <f t="shared" si="151"/>
        <v/>
      </c>
      <c r="R541" s="20" t="str">
        <f>IF(Datos!E533="","",Datos!E533)</f>
        <v/>
      </c>
      <c r="S541" s="7">
        <f t="shared" si="161"/>
        <v>6825.018082358788</v>
      </c>
      <c r="T541" s="10" t="str">
        <f t="shared" si="150"/>
        <v/>
      </c>
      <c r="U541" s="16" t="str">
        <f t="shared" si="152"/>
        <v/>
      </c>
      <c r="V541" s="7">
        <f t="shared" si="165"/>
        <v>1.3184165691079938E-25</v>
      </c>
      <c r="W541" s="7">
        <f t="shared" si="162"/>
        <v>6.9752479319080818E-32</v>
      </c>
      <c r="X541" s="7">
        <f t="shared" si="154"/>
        <v>1.3184172666327869E-25</v>
      </c>
      <c r="Y541" s="7">
        <f t="shared" si="155"/>
        <v>4135104.2699999996</v>
      </c>
    </row>
    <row r="542" spans="1:25" s="20" customFormat="1" x14ac:dyDescent="0.25">
      <c r="A542" s="5">
        <f t="shared" si="163"/>
        <v>44428</v>
      </c>
      <c r="B542" s="20">
        <f t="shared" si="164"/>
        <v>530</v>
      </c>
      <c r="G542" s="20">
        <f t="shared" si="156"/>
        <v>1.048315695098039E-6</v>
      </c>
      <c r="H542" s="20" t="str">
        <f>IF(Datos!C534="","",Datos!C534)</f>
        <v/>
      </c>
      <c r="I542" s="7">
        <f t="shared" si="157"/>
        <v>237.40347402879024</v>
      </c>
      <c r="J542" s="20" t="str">
        <f t="shared" si="148"/>
        <v/>
      </c>
      <c r="K542" s="16" t="str">
        <f t="shared" si="153"/>
        <v/>
      </c>
      <c r="L542" s="7">
        <f t="shared" si="158"/>
        <v>4125539.9519536812</v>
      </c>
      <c r="M542" s="7">
        <f t="shared" si="159"/>
        <v>1.4857309261899601</v>
      </c>
      <c r="N542" s="20" t="str">
        <f>IF(Datos!D534="","",Datos!D534)</f>
        <v/>
      </c>
      <c r="O542" s="7">
        <f t="shared" si="160"/>
        <v>2499.0797130009405</v>
      </c>
      <c r="P542" s="20" t="str">
        <f t="shared" si="149"/>
        <v/>
      </c>
      <c r="Q542" s="16" t="str">
        <f t="shared" si="151"/>
        <v/>
      </c>
      <c r="R542" s="20" t="str">
        <f>IF(Datos!E534="","",Datos!E534)</f>
        <v/>
      </c>
      <c r="S542" s="7">
        <f t="shared" si="161"/>
        <v>6826.3491283625945</v>
      </c>
      <c r="T542" s="10" t="str">
        <f t="shared" si="150"/>
        <v/>
      </c>
      <c r="U542" s="16" t="str">
        <f t="shared" si="152"/>
        <v/>
      </c>
      <c r="V542" s="7">
        <f t="shared" si="165"/>
        <v>1.1402712186374524E-25</v>
      </c>
      <c r="W542" s="7">
        <f t="shared" si="162"/>
        <v>5.8662230462700478E-32</v>
      </c>
      <c r="X542" s="7">
        <f t="shared" si="154"/>
        <v>1.1402718052597571E-25</v>
      </c>
      <c r="Y542" s="7">
        <f t="shared" si="155"/>
        <v>4135104.27</v>
      </c>
    </row>
    <row r="543" spans="1:25" s="20" customFormat="1" x14ac:dyDescent="0.25">
      <c r="A543" s="5">
        <f t="shared" si="163"/>
        <v>44429</v>
      </c>
      <c r="B543" s="20">
        <f t="shared" si="164"/>
        <v>531</v>
      </c>
      <c r="G543" s="20">
        <f t="shared" si="156"/>
        <v>1.0193785477651682E-6</v>
      </c>
      <c r="H543" s="20" t="str">
        <f>IF(Datos!C535="","",Datos!C535)</f>
        <v/>
      </c>
      <c r="I543" s="7">
        <f t="shared" si="157"/>
        <v>235.59896239727274</v>
      </c>
      <c r="J543" s="20" t="str">
        <f t="shared" si="148"/>
        <v/>
      </c>
      <c r="K543" s="16" t="str">
        <f t="shared" si="153"/>
        <v/>
      </c>
      <c r="L543" s="7">
        <f t="shared" si="158"/>
        <v>4125539.9929650053</v>
      </c>
      <c r="M543" s="7">
        <f t="shared" si="159"/>
        <v>1.4447196021115383</v>
      </c>
      <c r="N543" s="20" t="str">
        <f>IF(Datos!D535="","",Datos!D535)</f>
        <v/>
      </c>
      <c r="O543" s="7">
        <f t="shared" si="160"/>
        <v>2499.5632959532008</v>
      </c>
      <c r="P543" s="20" t="str">
        <f t="shared" si="149"/>
        <v/>
      </c>
      <c r="Q543" s="16" t="str">
        <f t="shared" si="151"/>
        <v/>
      </c>
      <c r="R543" s="20" t="str">
        <f>IF(Datos!E535="","",Datos!E535)</f>
        <v/>
      </c>
      <c r="S543" s="7">
        <f t="shared" si="161"/>
        <v>6827.6700570418516</v>
      </c>
      <c r="T543" s="10" t="str">
        <f t="shared" si="150"/>
        <v/>
      </c>
      <c r="U543" s="16" t="str">
        <f t="shared" si="152"/>
        <v/>
      </c>
      <c r="V543" s="7">
        <f t="shared" si="165"/>
        <v>9.8619698285399133E-26</v>
      </c>
      <c r="W543" s="7">
        <f t="shared" si="162"/>
        <v>4.9335267922981273E-32</v>
      </c>
      <c r="X543" s="7">
        <f t="shared" si="154"/>
        <v>9.8619747620667058E-26</v>
      </c>
      <c r="Y543" s="7">
        <f t="shared" si="155"/>
        <v>4135104.27</v>
      </c>
    </row>
    <row r="544" spans="1:25" s="20" customFormat="1" x14ac:dyDescent="0.25">
      <c r="A544" s="5">
        <f t="shared" si="163"/>
        <v>44430</v>
      </c>
      <c r="B544" s="20">
        <f t="shared" si="164"/>
        <v>532</v>
      </c>
      <c r="G544" s="20">
        <f t="shared" si="156"/>
        <v>9.9124016601377206E-7</v>
      </c>
      <c r="H544" s="20" t="str">
        <f>IF(Datos!C536="","",Datos!C536)</f>
        <v/>
      </c>
      <c r="I544" s="7">
        <f t="shared" si="157"/>
        <v>233.80816691814772</v>
      </c>
      <c r="J544" s="20" t="str">
        <f t="shared" si="148"/>
        <v/>
      </c>
      <c r="K544" s="16" t="str">
        <f t="shared" si="153"/>
        <v/>
      </c>
      <c r="L544" s="7">
        <f t="shared" si="158"/>
        <v>4125540.0328442748</v>
      </c>
      <c r="M544" s="7">
        <f t="shared" si="159"/>
        <v>1.4048403327497661</v>
      </c>
      <c r="N544" s="20" t="str">
        <f>IF(Datos!D536="","",Datos!D536)</f>
        <v/>
      </c>
      <c r="O544" s="7">
        <f t="shared" si="160"/>
        <v>2500.0432031755008</v>
      </c>
      <c r="P544" s="20" t="str">
        <f t="shared" si="149"/>
        <v/>
      </c>
      <c r="Q544" s="16" t="str">
        <f t="shared" si="151"/>
        <v/>
      </c>
      <c r="R544" s="20" t="str">
        <f>IF(Datos!E536="","",Datos!E536)</f>
        <v/>
      </c>
      <c r="S544" s="7">
        <f t="shared" si="161"/>
        <v>6828.9809452986765</v>
      </c>
      <c r="T544" s="10" t="str">
        <f t="shared" si="150"/>
        <v/>
      </c>
      <c r="U544" s="16" t="str">
        <f t="shared" si="152"/>
        <v/>
      </c>
      <c r="V544" s="7">
        <f t="shared" si="165"/>
        <v>8.5294135835156924E-26</v>
      </c>
      <c r="W544" s="7">
        <f t="shared" si="162"/>
        <v>4.1491239303672561E-32</v>
      </c>
      <c r="X544" s="7">
        <f t="shared" si="154"/>
        <v>8.5294177326396229E-26</v>
      </c>
      <c r="Y544" s="7">
        <f t="shared" si="155"/>
        <v>4135104.2699999996</v>
      </c>
    </row>
    <row r="545" spans="1:25" s="20" customFormat="1" x14ac:dyDescent="0.25">
      <c r="A545" s="5">
        <f t="shared" si="163"/>
        <v>44431</v>
      </c>
      <c r="B545" s="20">
        <f t="shared" si="164"/>
        <v>533</v>
      </c>
      <c r="G545" s="20">
        <f t="shared" si="156"/>
        <v>9.638785011447584E-7</v>
      </c>
      <c r="H545" s="20" t="str">
        <f>IF(Datos!C537="","",Datos!C537)</f>
        <v/>
      </c>
      <c r="I545" s="7">
        <f t="shared" si="157"/>
        <v>232.0309833344887</v>
      </c>
      <c r="J545" s="20" t="str">
        <f t="shared" si="148"/>
        <v/>
      </c>
      <c r="K545" s="16" t="str">
        <f t="shared" si="153"/>
        <v/>
      </c>
      <c r="L545" s="7">
        <f t="shared" si="158"/>
        <v>4125540.0716227381</v>
      </c>
      <c r="M545" s="7">
        <f t="shared" si="159"/>
        <v>1.3660618694700213</v>
      </c>
      <c r="N545" s="20" t="str">
        <f>IF(Datos!D537="","",Datos!D537)</f>
        <v/>
      </c>
      <c r="O545" s="7">
        <f t="shared" si="160"/>
        <v>2500.5194626071852</v>
      </c>
      <c r="P545" s="20" t="str">
        <f t="shared" si="149"/>
        <v/>
      </c>
      <c r="Q545" s="16" t="str">
        <f t="shared" si="151"/>
        <v/>
      </c>
      <c r="R545" s="20" t="str">
        <f>IF(Datos!E537="","",Datos!E537)</f>
        <v/>
      </c>
      <c r="S545" s="7">
        <f t="shared" si="161"/>
        <v>6830.2818694506514</v>
      </c>
      <c r="T545" s="10" t="str">
        <f t="shared" si="150"/>
        <v/>
      </c>
      <c r="U545" s="16" t="str">
        <f t="shared" si="152"/>
        <v/>
      </c>
      <c r="V545" s="7">
        <f t="shared" si="165"/>
        <v>7.3769132174742164E-26</v>
      </c>
      <c r="W545" s="7">
        <f t="shared" si="162"/>
        <v>3.4894366616195581E-32</v>
      </c>
      <c r="X545" s="7">
        <f t="shared" si="154"/>
        <v>7.376916706910878E-26</v>
      </c>
      <c r="Y545" s="7">
        <f t="shared" si="155"/>
        <v>4135104.27</v>
      </c>
    </row>
    <row r="546" spans="1:25" s="20" customFormat="1" x14ac:dyDescent="0.25">
      <c r="A546" s="5">
        <f t="shared" si="163"/>
        <v>44432</v>
      </c>
      <c r="B546" s="20">
        <f t="shared" si="164"/>
        <v>534</v>
      </c>
      <c r="G546" s="20">
        <f t="shared" si="156"/>
        <v>9.3727211307956367E-7</v>
      </c>
      <c r="H546" s="20" t="str">
        <f>IF(Datos!C538="","",Datos!C538)</f>
        <v/>
      </c>
      <c r="I546" s="7">
        <f t="shared" si="157"/>
        <v>230.26730818182958</v>
      </c>
      <c r="J546" s="20" t="str">
        <f t="shared" si="148"/>
        <v/>
      </c>
      <c r="K546" s="16" t="str">
        <f t="shared" si="153"/>
        <v/>
      </c>
      <c r="L546" s="7">
        <f t="shared" si="158"/>
        <v>4125540.1093307813</v>
      </c>
      <c r="M546" s="7">
        <f t="shared" si="159"/>
        <v>1.3283538262083259</v>
      </c>
      <c r="N546" s="20" t="str">
        <f>IF(Datos!D538="","",Datos!D538)</f>
        <v/>
      </c>
      <c r="O546" s="7">
        <f t="shared" si="160"/>
        <v>2500.9921019752305</v>
      </c>
      <c r="P546" s="20" t="str">
        <f t="shared" si="149"/>
        <v/>
      </c>
      <c r="Q546" s="16" t="str">
        <f t="shared" si="151"/>
        <v/>
      </c>
      <c r="R546" s="20" t="str">
        <f>IF(Datos!E538="","",Datos!E538)</f>
        <v/>
      </c>
      <c r="S546" s="7">
        <f t="shared" si="161"/>
        <v>6831.5729052352654</v>
      </c>
      <c r="T546" s="10" t="str">
        <f t="shared" si="150"/>
        <v/>
      </c>
      <c r="U546" s="16" t="str">
        <f t="shared" si="152"/>
        <v/>
      </c>
      <c r="V546" s="7">
        <f t="shared" si="165"/>
        <v>6.3801394693191124E-26</v>
      </c>
      <c r="W546" s="7">
        <f t="shared" si="162"/>
        <v>2.9346359209296784E-32</v>
      </c>
      <c r="X546" s="7">
        <f t="shared" si="154"/>
        <v>6.3801424039550327E-26</v>
      </c>
      <c r="Y546" s="7">
        <f t="shared" si="155"/>
        <v>4135104.27</v>
      </c>
    </row>
    <row r="547" spans="1:25" s="20" customFormat="1" x14ac:dyDescent="0.25">
      <c r="A547" s="5">
        <f t="shared" si="163"/>
        <v>44433</v>
      </c>
      <c r="B547" s="20">
        <f t="shared" si="164"/>
        <v>535</v>
      </c>
      <c r="G547" s="20">
        <f t="shared" si="156"/>
        <v>9.1140015356011938E-7</v>
      </c>
      <c r="H547" s="20" t="str">
        <f>IF(Datos!C539="","",Datos!C539)</f>
        <v/>
      </c>
      <c r="I547" s="7">
        <f t="shared" si="157"/>
        <v>228.51703878214107</v>
      </c>
      <c r="J547" s="20" t="str">
        <f t="shared" si="148"/>
        <v/>
      </c>
      <c r="K547" s="16" t="str">
        <f t="shared" si="153"/>
        <v/>
      </c>
      <c r="L547" s="7">
        <f t="shared" si="158"/>
        <v>4125540.1459979517</v>
      </c>
      <c r="M547" s="7">
        <f t="shared" si="159"/>
        <v>1.2916866556614055</v>
      </c>
      <c r="N547" s="20" t="str">
        <f>IF(Datos!D539="","",Datos!D539)</f>
        <v/>
      </c>
      <c r="O547" s="7">
        <f t="shared" si="160"/>
        <v>2501.46114879586</v>
      </c>
      <c r="P547" s="20" t="str">
        <f t="shared" si="149"/>
        <v/>
      </c>
      <c r="Q547" s="16" t="str">
        <f t="shared" si="151"/>
        <v/>
      </c>
      <c r="R547" s="20" t="str">
        <f>IF(Datos!E539="","",Datos!E539)</f>
        <v/>
      </c>
      <c r="S547" s="7">
        <f t="shared" si="161"/>
        <v>6832.8541278143248</v>
      </c>
      <c r="T547" s="10" t="str">
        <f t="shared" si="150"/>
        <v/>
      </c>
      <c r="U547" s="16" t="str">
        <f t="shared" si="152"/>
        <v/>
      </c>
      <c r="V547" s="7">
        <f t="shared" si="165"/>
        <v>5.51805046139292E-26</v>
      </c>
      <c r="W547" s="7">
        <f t="shared" si="162"/>
        <v>2.4680453501040285E-32</v>
      </c>
      <c r="X547" s="7">
        <f t="shared" si="154"/>
        <v>5.5180529294382697E-26</v>
      </c>
      <c r="Y547" s="7">
        <f t="shared" si="155"/>
        <v>4135104.27</v>
      </c>
    </row>
    <row r="548" spans="1:25" s="20" customFormat="1" x14ac:dyDescent="0.25">
      <c r="A548" s="5">
        <f t="shared" si="163"/>
        <v>44434</v>
      </c>
      <c r="B548" s="20">
        <f t="shared" si="164"/>
        <v>536</v>
      </c>
      <c r="G548" s="20">
        <f t="shared" si="156"/>
        <v>8.8624234981255275E-7</v>
      </c>
      <c r="H548" s="20" t="str">
        <f>IF(Datos!C540="","",Datos!C540)</f>
        <v/>
      </c>
      <c r="I548" s="7">
        <f t="shared" si="157"/>
        <v>226.78007323785295</v>
      </c>
      <c r="J548" s="20" t="str">
        <f t="shared" si="148"/>
        <v/>
      </c>
      <c r="K548" s="16" t="str">
        <f t="shared" si="153"/>
        <v/>
      </c>
      <c r="L548" s="7">
        <f t="shared" si="158"/>
        <v>4125540.1816529813</v>
      </c>
      <c r="M548" s="7">
        <f t="shared" si="159"/>
        <v>1.2560316261339866</v>
      </c>
      <c r="N548" s="20" t="str">
        <f>IF(Datos!D540="","",Datos!D540)</f>
        <v/>
      </c>
      <c r="O548" s="7">
        <f t="shared" si="160"/>
        <v>2501.9266303761451</v>
      </c>
      <c r="P548" s="20" t="str">
        <f t="shared" si="149"/>
        <v/>
      </c>
      <c r="Q548" s="16" t="str">
        <f t="shared" si="151"/>
        <v/>
      </c>
      <c r="R548" s="20" t="str">
        <f>IF(Datos!E540="","",Datos!E540)</f>
        <v/>
      </c>
      <c r="S548" s="7">
        <f t="shared" si="161"/>
        <v>6834.1256117783278</v>
      </c>
      <c r="T548" s="10" t="str">
        <f t="shared" si="150"/>
        <v/>
      </c>
      <c r="U548" s="16" t="str">
        <f t="shared" si="152"/>
        <v/>
      </c>
      <c r="V548" s="7">
        <f t="shared" si="165"/>
        <v>4.7724475065822764E-26</v>
      </c>
      <c r="W548" s="7">
        <f t="shared" si="162"/>
        <v>2.0756400358299492E-32</v>
      </c>
      <c r="X548" s="7">
        <f t="shared" si="154"/>
        <v>4.7724495822223123E-26</v>
      </c>
      <c r="Y548" s="7">
        <f t="shared" si="155"/>
        <v>4135104.27</v>
      </c>
    </row>
    <row r="549" spans="1:25" s="20" customFormat="1" x14ac:dyDescent="0.25">
      <c r="A549" s="5">
        <f t="shared" si="163"/>
        <v>44435</v>
      </c>
      <c r="B549" s="20">
        <f t="shared" si="164"/>
        <v>537</v>
      </c>
      <c r="G549" s="20">
        <f t="shared" si="156"/>
        <v>8.6177898866182884E-7</v>
      </c>
      <c r="H549" s="20" t="str">
        <f>IF(Datos!C541="","",Datos!C541)</f>
        <v/>
      </c>
      <c r="I549" s="7">
        <f t="shared" si="157"/>
        <v>225.05631042592177</v>
      </c>
      <c r="J549" s="20" t="str">
        <f t="shared" si="148"/>
        <v/>
      </c>
      <c r="K549" s="16" t="str">
        <f t="shared" si="153"/>
        <v/>
      </c>
      <c r="L549" s="7">
        <f t="shared" si="158"/>
        <v>4125540.2163238083</v>
      </c>
      <c r="M549" s="7">
        <f t="shared" si="159"/>
        <v>1.2213607990251876</v>
      </c>
      <c r="N549" s="20" t="str">
        <f>IF(Datos!D541="","",Datos!D541)</f>
        <v/>
      </c>
      <c r="O549" s="7">
        <f t="shared" si="160"/>
        <v>2502.388573815595</v>
      </c>
      <c r="P549" s="20" t="str">
        <f t="shared" si="149"/>
        <v/>
      </c>
      <c r="Q549" s="16" t="str">
        <f t="shared" si="151"/>
        <v/>
      </c>
      <c r="R549" s="20" t="str">
        <f>IF(Datos!E541="","",Datos!E541)</f>
        <v/>
      </c>
      <c r="S549" s="7">
        <f t="shared" si="161"/>
        <v>6835.3874311508089</v>
      </c>
      <c r="T549" s="10" t="str">
        <f t="shared" si="150"/>
        <v/>
      </c>
      <c r="U549" s="16" t="str">
        <f t="shared" si="152"/>
        <v/>
      </c>
      <c r="V549" s="7">
        <f t="shared" si="165"/>
        <v>4.1275909349568583E-26</v>
      </c>
      <c r="W549" s="7">
        <f t="shared" si="162"/>
        <v>1.7456249453442869E-32</v>
      </c>
      <c r="X549" s="7">
        <f t="shared" si="154"/>
        <v>4.1275926805818034E-26</v>
      </c>
      <c r="Y549" s="7">
        <f t="shared" si="155"/>
        <v>4135104.2699999996</v>
      </c>
    </row>
    <row r="550" spans="1:25" s="20" customFormat="1" x14ac:dyDescent="0.25">
      <c r="A550" s="5">
        <f t="shared" si="163"/>
        <v>44436</v>
      </c>
      <c r="B550" s="20">
        <f t="shared" si="164"/>
        <v>538</v>
      </c>
      <c r="G550" s="20">
        <f t="shared" si="156"/>
        <v>8.3799090108488211E-7</v>
      </c>
      <c r="H550" s="20" t="str">
        <f>IF(Datos!C542="","",Datos!C542)</f>
        <v/>
      </c>
      <c r="I550" s="7">
        <f t="shared" si="157"/>
        <v>223.3456499919437</v>
      </c>
      <c r="J550" s="20" t="str">
        <f t="shared" si="148"/>
        <v/>
      </c>
      <c r="K550" s="16" t="str">
        <f t="shared" si="153"/>
        <v/>
      </c>
      <c r="L550" s="7">
        <f t="shared" si="158"/>
        <v>4125540.2500376003</v>
      </c>
      <c r="M550" s="7">
        <f t="shared" si="159"/>
        <v>1.1876470069363649</v>
      </c>
      <c r="N550" s="20" t="str">
        <f>IF(Datos!D542="","",Datos!D542)</f>
        <v/>
      </c>
      <c r="O550" s="7">
        <f t="shared" si="160"/>
        <v>2502.8470060077348</v>
      </c>
      <c r="P550" s="20" t="str">
        <f t="shared" si="149"/>
        <v/>
      </c>
      <c r="Q550" s="16" t="str">
        <f t="shared" si="151"/>
        <v/>
      </c>
      <c r="R550" s="20" t="str">
        <f>IF(Datos!E542="","",Datos!E542)</f>
        <v/>
      </c>
      <c r="S550" s="7">
        <f t="shared" si="161"/>
        <v>6836.6396593926474</v>
      </c>
      <c r="T550" s="10" t="str">
        <f t="shared" si="150"/>
        <v/>
      </c>
      <c r="U550" s="16" t="str">
        <f t="shared" si="152"/>
        <v/>
      </c>
      <c r="V550" s="7">
        <f t="shared" si="165"/>
        <v>3.5698678300821723E-26</v>
      </c>
      <c r="W550" s="7">
        <f t="shared" si="162"/>
        <v>1.468080388357775E-32</v>
      </c>
      <c r="X550" s="7">
        <f t="shared" si="154"/>
        <v>3.5698692981625606E-26</v>
      </c>
      <c r="Y550" s="7">
        <f t="shared" si="155"/>
        <v>4135104.2699999996</v>
      </c>
    </row>
    <row r="551" spans="1:25" s="20" customFormat="1" x14ac:dyDescent="0.25">
      <c r="A551" s="5">
        <f t="shared" si="163"/>
        <v>44437</v>
      </c>
      <c r="B551" s="20">
        <f t="shared" si="164"/>
        <v>539</v>
      </c>
      <c r="G551" s="20">
        <f t="shared" si="156"/>
        <v>8.1485944719013644E-7</v>
      </c>
      <c r="H551" s="20" t="str">
        <f>IF(Datos!C543="","",Datos!C543)</f>
        <v/>
      </c>
      <c r="I551" s="7">
        <f t="shared" si="157"/>
        <v>221.64799234431203</v>
      </c>
      <c r="J551" s="20" t="str">
        <f t="shared" si="148"/>
        <v/>
      </c>
      <c r="K551" s="16" t="str">
        <f t="shared" si="153"/>
        <v/>
      </c>
      <c r="L551" s="7">
        <f t="shared" si="158"/>
        <v>4125540.2828207747</v>
      </c>
      <c r="M551" s="7">
        <f t="shared" si="159"/>
        <v>1.1548638323832578</v>
      </c>
      <c r="N551" s="20" t="str">
        <f>IF(Datos!D543="","",Datos!D543)</f>
        <v/>
      </c>
      <c r="O551" s="7">
        <f t="shared" si="160"/>
        <v>2503.3019536416709</v>
      </c>
      <c r="P551" s="20" t="str">
        <f t="shared" si="149"/>
        <v/>
      </c>
      <c r="Q551" s="16" t="str">
        <f t="shared" si="151"/>
        <v/>
      </c>
      <c r="R551" s="20" t="str">
        <f>IF(Datos!E543="","",Datos!E543)</f>
        <v/>
      </c>
      <c r="S551" s="7">
        <f t="shared" si="161"/>
        <v>6837.8823694063431</v>
      </c>
      <c r="T551" s="10" t="str">
        <f t="shared" si="150"/>
        <v/>
      </c>
      <c r="U551" s="16" t="str">
        <f t="shared" si="152"/>
        <v/>
      </c>
      <c r="V551" s="7">
        <f t="shared" si="165"/>
        <v>3.0875046609525286E-26</v>
      </c>
      <c r="W551" s="7">
        <f t="shared" si="162"/>
        <v>1.2346638484580241E-32</v>
      </c>
      <c r="X551" s="7">
        <f t="shared" si="154"/>
        <v>3.0875058956163771E-26</v>
      </c>
      <c r="Y551" s="7">
        <f t="shared" si="155"/>
        <v>4135104.2699999996</v>
      </c>
    </row>
    <row r="552" spans="1:25" s="20" customFormat="1" x14ac:dyDescent="0.25">
      <c r="A552" s="5">
        <f t="shared" si="163"/>
        <v>44438</v>
      </c>
      <c r="B552" s="20">
        <f t="shared" si="164"/>
        <v>540</v>
      </c>
      <c r="G552" s="20">
        <f t="shared" si="156"/>
        <v>7.9236650161164117E-7</v>
      </c>
      <c r="H552" s="20" t="str">
        <f>IF(Datos!C544="","",Datos!C544)</f>
        <v/>
      </c>
      <c r="I552" s="7">
        <f t="shared" si="157"/>
        <v>219.96323864841915</v>
      </c>
      <c r="J552" s="20" t="str">
        <f t="shared" si="148"/>
        <v/>
      </c>
      <c r="K552" s="16" t="str">
        <f t="shared" si="153"/>
        <v/>
      </c>
      <c r="L552" s="7">
        <f t="shared" si="158"/>
        <v>4125540.3146990198</v>
      </c>
      <c r="M552" s="7">
        <f t="shared" si="159"/>
        <v>1.1229855870957512</v>
      </c>
      <c r="N552" s="20" t="str">
        <f>IF(Datos!D544="","",Datos!D544)</f>
        <v/>
      </c>
      <c r="O552" s="7">
        <f t="shared" si="160"/>
        <v>2503.753443203645</v>
      </c>
      <c r="P552" s="20" t="str">
        <f t="shared" si="149"/>
        <v/>
      </c>
      <c r="Q552" s="16" t="str">
        <f t="shared" si="151"/>
        <v/>
      </c>
      <c r="R552" s="20" t="str">
        <f>IF(Datos!E544="","",Datos!E544)</f>
        <v/>
      </c>
      <c r="S552" s="7">
        <f t="shared" si="161"/>
        <v>6839.115633540262</v>
      </c>
      <c r="T552" s="10" t="str">
        <f t="shared" si="150"/>
        <v/>
      </c>
      <c r="U552" s="16" t="str">
        <f t="shared" si="152"/>
        <v/>
      </c>
      <c r="V552" s="7">
        <f t="shared" si="165"/>
        <v>2.6703187432312704E-26</v>
      </c>
      <c r="W552" s="7">
        <f t="shared" si="162"/>
        <v>1.0383592215775298E-32</v>
      </c>
      <c r="X552" s="7">
        <f t="shared" si="154"/>
        <v>2.6703197815904919E-26</v>
      </c>
      <c r="Y552" s="7">
        <f t="shared" si="155"/>
        <v>4135104.2699999991</v>
      </c>
    </row>
    <row r="553" spans="1:25" s="20" customFormat="1" x14ac:dyDescent="0.25">
      <c r="A553" s="5">
        <f t="shared" si="163"/>
        <v>44439</v>
      </c>
      <c r="B553" s="20">
        <f t="shared" si="164"/>
        <v>541</v>
      </c>
      <c r="G553" s="20">
        <f t="shared" si="156"/>
        <v>7.7049443930637999E-7</v>
      </c>
      <c r="H553" s="20" t="str">
        <f>IF(Datos!C545="","",Datos!C545)</f>
        <v/>
      </c>
      <c r="I553" s="7">
        <f t="shared" si="157"/>
        <v>218.29129082090253</v>
      </c>
      <c r="J553" s="20" t="str">
        <f t="shared" si="148"/>
        <v/>
      </c>
      <c r="K553" s="16" t="str">
        <f t="shared" si="153"/>
        <v/>
      </c>
      <c r="L553" s="7">
        <f t="shared" si="158"/>
        <v>4125540.3456973149</v>
      </c>
      <c r="M553" s="7">
        <f t="shared" si="159"/>
        <v>1.0919872918890376</v>
      </c>
      <c r="N553" s="20" t="str">
        <f>IF(Datos!D545="","",Datos!D545)</f>
        <v/>
      </c>
      <c r="O553" s="7">
        <f t="shared" si="160"/>
        <v>2504.2015009785764</v>
      </c>
      <c r="P553" s="20" t="str">
        <f t="shared" si="149"/>
        <v/>
      </c>
      <c r="Q553" s="16" t="str">
        <f t="shared" si="151"/>
        <v/>
      </c>
      <c r="R553" s="20" t="str">
        <f>IF(Datos!E545="","",Datos!E545)</f>
        <v/>
      </c>
      <c r="S553" s="7">
        <f t="shared" si="161"/>
        <v>6840.3395235928474</v>
      </c>
      <c r="T553" s="10" t="str">
        <f t="shared" si="150"/>
        <v/>
      </c>
      <c r="U553" s="16" t="str">
        <f t="shared" si="152"/>
        <v/>
      </c>
      <c r="V553" s="7">
        <f t="shared" si="165"/>
        <v>2.3095032831672129E-26</v>
      </c>
      <c r="W553" s="7">
        <f t="shared" si="162"/>
        <v>8.7326592408319195E-33</v>
      </c>
      <c r="X553" s="7">
        <f t="shared" si="154"/>
        <v>2.309504156433137E-26</v>
      </c>
      <c r="Y553" s="7">
        <f t="shared" si="155"/>
        <v>4135104.2699999991</v>
      </c>
    </row>
    <row r="554" spans="1:25" s="20" customFormat="1" x14ac:dyDescent="0.25">
      <c r="A554" s="5">
        <f t="shared" si="163"/>
        <v>44440</v>
      </c>
      <c r="B554" s="20">
        <f t="shared" si="164"/>
        <v>542</v>
      </c>
      <c r="G554" s="20">
        <f t="shared" si="156"/>
        <v>7.4922612174362383E-7</v>
      </c>
      <c r="H554" s="20" t="str">
        <f>IF(Datos!C546="","",Datos!C546)</f>
        <v/>
      </c>
      <c r="I554" s="7">
        <f t="shared" si="157"/>
        <v>216.63205152393454</v>
      </c>
      <c r="J554" s="20" t="str">
        <f t="shared" si="148"/>
        <v/>
      </c>
      <c r="K554" s="16" t="str">
        <f t="shared" si="153"/>
        <v/>
      </c>
      <c r="L554" s="7">
        <f t="shared" si="158"/>
        <v>4125540.3758399496</v>
      </c>
      <c r="M554" s="7">
        <f t="shared" si="159"/>
        <v>1.0618446570904041</v>
      </c>
      <c r="N554" s="20" t="str">
        <f>IF(Datos!D546="","",Datos!D546)</f>
        <v/>
      </c>
      <c r="O554" s="7">
        <f t="shared" si="160"/>
        <v>2504.6461530515917</v>
      </c>
      <c r="P554" s="20" t="str">
        <f t="shared" si="149"/>
        <v/>
      </c>
      <c r="Q554" s="16" t="str">
        <f t="shared" si="151"/>
        <v/>
      </c>
      <c r="R554" s="20" t="str">
        <f>IF(Datos!E546="","",Datos!E546)</f>
        <v/>
      </c>
      <c r="S554" s="7">
        <f t="shared" si="161"/>
        <v>6841.5541108167999</v>
      </c>
      <c r="T554" s="10" t="str">
        <f t="shared" si="150"/>
        <v/>
      </c>
      <c r="U554" s="16" t="str">
        <f t="shared" si="152"/>
        <v/>
      </c>
      <c r="V554" s="7">
        <f t="shared" si="165"/>
        <v>1.9974414664825891E-26</v>
      </c>
      <c r="W554" s="7">
        <f t="shared" si="162"/>
        <v>7.3442153145234334E-33</v>
      </c>
      <c r="X554" s="7">
        <f t="shared" si="154"/>
        <v>1.9974422009041206E-26</v>
      </c>
      <c r="Y554" s="7">
        <f t="shared" si="155"/>
        <v>4135104.2699999991</v>
      </c>
    </row>
    <row r="555" spans="1:25" s="20" customFormat="1" x14ac:dyDescent="0.25">
      <c r="A555" s="5">
        <f t="shared" si="163"/>
        <v>44441</v>
      </c>
      <c r="B555" s="20">
        <f t="shared" si="164"/>
        <v>543</v>
      </c>
      <c r="G555" s="20">
        <f t="shared" si="156"/>
        <v>7.2854488347550531E-7</v>
      </c>
      <c r="H555" s="20" t="str">
        <f>IF(Datos!C547="","",Datos!C547)</f>
        <v/>
      </c>
      <c r="I555" s="7">
        <f t="shared" si="157"/>
        <v>214.98542415955555</v>
      </c>
      <c r="J555" s="20" t="str">
        <f t="shared" ref="J555:J618" si="166">IF(H555="","",H555-I555)</f>
        <v/>
      </c>
      <c r="K555" s="16" t="str">
        <f t="shared" si="153"/>
        <v/>
      </c>
      <c r="L555" s="7">
        <f t="shared" si="158"/>
        <v>4125540.405150543</v>
      </c>
      <c r="M555" s="7">
        <f t="shared" si="159"/>
        <v>1.0325340635063089</v>
      </c>
      <c r="N555" s="20" t="str">
        <f>IF(Datos!D547="","",Datos!D547)</f>
        <v/>
      </c>
      <c r="O555" s="7">
        <f t="shared" si="160"/>
        <v>2505.0874253095431</v>
      </c>
      <c r="P555" s="20" t="str">
        <f t="shared" ref="P555:P618" si="167">IF(N555="","",N555-O555)</f>
        <v/>
      </c>
      <c r="Q555" s="16" t="str">
        <f t="shared" si="151"/>
        <v/>
      </c>
      <c r="R555" s="20" t="str">
        <f>IF(Datos!E547="","",Datos!E547)</f>
        <v/>
      </c>
      <c r="S555" s="7">
        <f t="shared" si="161"/>
        <v>6842.7594659232282</v>
      </c>
      <c r="T555" s="10" t="str">
        <f t="shared" ref="T555:T618" si="168">IF(R555="","",R555-S555)</f>
        <v/>
      </c>
      <c r="U555" s="16" t="str">
        <f t="shared" si="152"/>
        <v/>
      </c>
      <c r="V555" s="7">
        <f t="shared" si="165"/>
        <v>1.7275456676638579E-26</v>
      </c>
      <c r="W555" s="7">
        <f t="shared" si="162"/>
        <v>6.1765261636908762E-33</v>
      </c>
      <c r="X555" s="7">
        <f t="shared" si="154"/>
        <v>1.7275462853164743E-26</v>
      </c>
      <c r="Y555" s="7">
        <f t="shared" si="155"/>
        <v>4135104.2699999986</v>
      </c>
    </row>
    <row r="556" spans="1:25" s="20" customFormat="1" x14ac:dyDescent="0.25">
      <c r="A556" s="5">
        <f t="shared" si="163"/>
        <v>44442</v>
      </c>
      <c r="B556" s="20">
        <f t="shared" si="164"/>
        <v>544</v>
      </c>
      <c r="G556" s="20">
        <f t="shared" si="156"/>
        <v>7.0843451907829161E-7</v>
      </c>
      <c r="H556" s="20" t="str">
        <f>IF(Datos!C548="","",Datos!C548)</f>
        <v/>
      </c>
      <c r="I556" s="7">
        <f t="shared" si="157"/>
        <v>213.35131286405027</v>
      </c>
      <c r="J556" s="20" t="str">
        <f t="shared" si="166"/>
        <v/>
      </c>
      <c r="K556" s="16" t="str">
        <f t="shared" si="153"/>
        <v/>
      </c>
      <c r="L556" s="7">
        <f t="shared" si="158"/>
        <v>4125540.4336520624</v>
      </c>
      <c r="M556" s="7">
        <f t="shared" si="159"/>
        <v>1.0040325439148317</v>
      </c>
      <c r="N556" s="20" t="str">
        <f>IF(Datos!D548="","",Datos!D548)</f>
        <v/>
      </c>
      <c r="O556" s="7">
        <f t="shared" si="160"/>
        <v>2505.5253434425163</v>
      </c>
      <c r="P556" s="20" t="str">
        <f t="shared" si="167"/>
        <v/>
      </c>
      <c r="Q556" s="16" t="str">
        <f t="shared" si="151"/>
        <v/>
      </c>
      <c r="R556" s="20" t="str">
        <f>IF(Datos!E548="","",Datos!E548)</f>
        <v/>
      </c>
      <c r="S556" s="7">
        <f t="shared" si="161"/>
        <v>6843.9556590857601</v>
      </c>
      <c r="T556" s="10" t="str">
        <f t="shared" si="168"/>
        <v/>
      </c>
      <c r="U556" s="16" t="str">
        <f t="shared" si="152"/>
        <v/>
      </c>
      <c r="V556" s="7">
        <f t="shared" si="165"/>
        <v>1.4941183853757494E-26</v>
      </c>
      <c r="W556" s="7">
        <f t="shared" si="162"/>
        <v>5.1944930269848792E-33</v>
      </c>
      <c r="X556" s="7">
        <f t="shared" si="154"/>
        <v>1.494118904825052E-26</v>
      </c>
      <c r="Y556" s="7">
        <f t="shared" si="155"/>
        <v>4135104.2699999986</v>
      </c>
    </row>
    <row r="557" spans="1:25" s="20" customFormat="1" x14ac:dyDescent="0.25">
      <c r="A557" s="5">
        <f t="shared" si="163"/>
        <v>44443</v>
      </c>
      <c r="B557" s="20">
        <f t="shared" si="164"/>
        <v>545</v>
      </c>
      <c r="G557" s="20">
        <f t="shared" si="156"/>
        <v>6.8887927045412323E-7</v>
      </c>
      <c r="H557" s="20" t="str">
        <f>IF(Datos!C549="","",Datos!C549)</f>
        <v/>
      </c>
      <c r="I557" s="7">
        <f t="shared" si="157"/>
        <v>211.7296225023666</v>
      </c>
      <c r="J557" s="20" t="str">
        <f t="shared" si="166"/>
        <v/>
      </c>
      <c r="K557" s="16" t="str">
        <f t="shared" si="153"/>
        <v/>
      </c>
      <c r="L557" s="7">
        <f t="shared" si="158"/>
        <v>4125540.4613668411</v>
      </c>
      <c r="M557" s="7">
        <f t="shared" si="159"/>
        <v>0.97631776506899604</v>
      </c>
      <c r="N557" s="20" t="str">
        <f>IF(Datos!D549="","",Datos!D549)</f>
        <v/>
      </c>
      <c r="O557" s="7">
        <f t="shared" si="160"/>
        <v>2505.9599329453258</v>
      </c>
      <c r="P557" s="20" t="str">
        <f t="shared" si="167"/>
        <v/>
      </c>
      <c r="Q557" s="16" t="str">
        <f t="shared" si="151"/>
        <v/>
      </c>
      <c r="R557" s="20" t="str">
        <f>IF(Datos!E549="","",Datos!E549)</f>
        <v/>
      </c>
      <c r="S557" s="7">
        <f t="shared" si="161"/>
        <v>6845.1427599446342</v>
      </c>
      <c r="T557" s="10" t="str">
        <f t="shared" si="168"/>
        <v/>
      </c>
      <c r="U557" s="16" t="str">
        <f t="shared" si="152"/>
        <v/>
      </c>
      <c r="V557" s="7">
        <f t="shared" si="165"/>
        <v>1.2922319683551417E-26</v>
      </c>
      <c r="W557" s="7">
        <f t="shared" si="162"/>
        <v>4.3685976465282148E-33</v>
      </c>
      <c r="X557" s="7">
        <f t="shared" si="154"/>
        <v>1.2922324052149063E-26</v>
      </c>
      <c r="Y557" s="7">
        <f t="shared" si="155"/>
        <v>4135104.2699999986</v>
      </c>
    </row>
    <row r="558" spans="1:25" s="20" customFormat="1" x14ac:dyDescent="0.25">
      <c r="A558" s="5">
        <f t="shared" si="163"/>
        <v>44444</v>
      </c>
      <c r="B558" s="20">
        <f t="shared" si="164"/>
        <v>546</v>
      </c>
      <c r="G558" s="20">
        <f t="shared" si="156"/>
        <v>6.6986381448326952E-7</v>
      </c>
      <c r="H558" s="20" t="str">
        <f>IF(Datos!C550="","",Datos!C550)</f>
        <v/>
      </c>
      <c r="I558" s="7">
        <f t="shared" si="157"/>
        <v>210.12025866257713</v>
      </c>
      <c r="J558" s="20" t="str">
        <f t="shared" si="166"/>
        <v/>
      </c>
      <c r="K558" s="16" t="str">
        <f t="shared" si="153"/>
        <v/>
      </c>
      <c r="L558" s="7">
        <f t="shared" si="158"/>
        <v>4125540.488316596</v>
      </c>
      <c r="M558" s="7">
        <f t="shared" si="159"/>
        <v>0.94936801019686412</v>
      </c>
      <c r="N558" s="20" t="str">
        <f>IF(Datos!D550="","",Datos!D550)</f>
        <v/>
      </c>
      <c r="O558" s="7">
        <f t="shared" si="160"/>
        <v>2506.3912191189993</v>
      </c>
      <c r="P558" s="20" t="str">
        <f t="shared" si="167"/>
        <v/>
      </c>
      <c r="Q558" s="16" t="str">
        <f t="shared" si="151"/>
        <v/>
      </c>
      <c r="R558" s="20" t="str">
        <f>IF(Datos!E550="","",Datos!E550)</f>
        <v/>
      </c>
      <c r="S558" s="7">
        <f t="shared" si="161"/>
        <v>6846.3208376107505</v>
      </c>
      <c r="T558" s="10" t="str">
        <f t="shared" si="168"/>
        <v/>
      </c>
      <c r="U558" s="16" t="str">
        <f t="shared" si="152"/>
        <v/>
      </c>
      <c r="V558" s="7">
        <f t="shared" si="165"/>
        <v>1.1176245928065664E-26</v>
      </c>
      <c r="W558" s="7">
        <f t="shared" si="162"/>
        <v>3.6740149998085043E-33</v>
      </c>
      <c r="X558" s="7">
        <f t="shared" si="154"/>
        <v>1.1176249602080663E-26</v>
      </c>
      <c r="Y558" s="7">
        <f t="shared" si="155"/>
        <v>4135104.2699999986</v>
      </c>
    </row>
    <row r="559" spans="1:25" s="20" customFormat="1" x14ac:dyDescent="0.25">
      <c r="A559" s="5">
        <f t="shared" si="163"/>
        <v>44445</v>
      </c>
      <c r="B559" s="20">
        <f t="shared" si="164"/>
        <v>547</v>
      </c>
      <c r="G559" s="20">
        <f t="shared" si="156"/>
        <v>6.513732510172246E-7</v>
      </c>
      <c r="H559" s="20" t="str">
        <f>IF(Datos!C551="","",Datos!C551)</f>
        <v/>
      </c>
      <c r="I559" s="7">
        <f t="shared" si="157"/>
        <v>208.52312765038266</v>
      </c>
      <c r="J559" s="20" t="str">
        <f t="shared" si="166"/>
        <v/>
      </c>
      <c r="K559" s="16" t="str">
        <f t="shared" si="153"/>
        <v/>
      </c>
      <c r="L559" s="7">
        <f t="shared" si="158"/>
        <v>4125540.5145224445</v>
      </c>
      <c r="M559" s="7">
        <f t="shared" si="159"/>
        <v>0.92316216198468792</v>
      </c>
      <c r="N559" s="20" t="str">
        <f>IF(Datos!D551="","",Datos!D551)</f>
        <v/>
      </c>
      <c r="O559" s="7">
        <f t="shared" si="160"/>
        <v>2506.8192270722502</v>
      </c>
      <c r="P559" s="20" t="str">
        <f t="shared" si="167"/>
        <v/>
      </c>
      <c r="Q559" s="16" t="str">
        <f t="shared" si="151"/>
        <v/>
      </c>
      <c r="R559" s="20" t="str">
        <f>IF(Datos!E551="","",Datos!E551)</f>
        <v/>
      </c>
      <c r="S559" s="7">
        <f t="shared" si="161"/>
        <v>6847.4899606696936</v>
      </c>
      <c r="T559" s="10" t="str">
        <f t="shared" si="168"/>
        <v/>
      </c>
      <c r="U559" s="16" t="str">
        <f t="shared" si="152"/>
        <v/>
      </c>
      <c r="V559" s="7">
        <f t="shared" si="165"/>
        <v>9.666102953888222E-27</v>
      </c>
      <c r="W559" s="7">
        <f t="shared" si="162"/>
        <v>3.089867102082264E-33</v>
      </c>
      <c r="X559" s="7">
        <f t="shared" si="154"/>
        <v>9.6661060437553242E-27</v>
      </c>
      <c r="Y559" s="7">
        <f t="shared" si="155"/>
        <v>4135104.2699999986</v>
      </c>
    </row>
    <row r="560" spans="1:25" s="20" customFormat="1" x14ac:dyDescent="0.25">
      <c r="A560" s="5">
        <f t="shared" si="163"/>
        <v>44446</v>
      </c>
      <c r="B560" s="20">
        <f t="shared" si="164"/>
        <v>548</v>
      </c>
      <c r="G560" s="20">
        <f t="shared" si="156"/>
        <v>6.3339309120323483E-7</v>
      </c>
      <c r="H560" s="20" t="str">
        <f>IF(Datos!C552="","",Datos!C552)</f>
        <v/>
      </c>
      <c r="I560" s="7">
        <f t="shared" si="157"/>
        <v>206.93813648365739</v>
      </c>
      <c r="J560" s="20" t="str">
        <f t="shared" si="166"/>
        <v/>
      </c>
      <c r="K560" s="16" t="str">
        <f t="shared" si="153"/>
        <v/>
      </c>
      <c r="L560" s="7">
        <f t="shared" si="158"/>
        <v>4125540.5400049202</v>
      </c>
      <c r="M560" s="7">
        <f t="shared" si="159"/>
        <v>0.89767968602978554</v>
      </c>
      <c r="N560" s="20" t="str">
        <f>IF(Datos!D552="","",Datos!D552)</f>
        <v/>
      </c>
      <c r="O560" s="7">
        <f t="shared" si="160"/>
        <v>2507.2439817229401</v>
      </c>
      <c r="P560" s="20" t="str">
        <f t="shared" si="167"/>
        <v/>
      </c>
      <c r="Q560" s="16" t="str">
        <f t="shared" ref="Q560:Q623" si="169">IF( OR(P560=0,N560=0,P560="",N560=""),"",ABS(P560/N560))</f>
        <v/>
      </c>
      <c r="R560" s="20" t="str">
        <f>IF(Datos!E552="","",Datos!E552)</f>
        <v/>
      </c>
      <c r="S560" s="7">
        <f t="shared" si="161"/>
        <v>6848.6501971857288</v>
      </c>
      <c r="T560" s="10" t="str">
        <f t="shared" si="168"/>
        <v/>
      </c>
      <c r="U560" s="16" t="str">
        <f t="shared" ref="U560:U623" si="170">IF( OR(T560=0,R560=0,T560="",R560=""),"",ABS(T560/R560))</f>
        <v/>
      </c>
      <c r="V560" s="7">
        <f t="shared" si="165"/>
        <v>8.3600116259446645E-27</v>
      </c>
      <c r="W560" s="7">
        <f t="shared" si="162"/>
        <v>2.598595449899724E-33</v>
      </c>
      <c r="X560" s="7">
        <f t="shared" si="154"/>
        <v>8.3600142245401146E-27</v>
      </c>
      <c r="Y560" s="7">
        <f t="shared" si="155"/>
        <v>4135104.2699999986</v>
      </c>
    </row>
    <row r="561" spans="1:25" s="20" customFormat="1" x14ac:dyDescent="0.25">
      <c r="A561" s="5">
        <f t="shared" si="163"/>
        <v>44447</v>
      </c>
      <c r="B561" s="20">
        <f t="shared" si="164"/>
        <v>549</v>
      </c>
      <c r="G561" s="20">
        <f t="shared" si="156"/>
        <v>6.1590924613111041E-7</v>
      </c>
      <c r="H561" s="20" t="str">
        <f>IF(Datos!C553="","",Datos!C553)</f>
        <v/>
      </c>
      <c r="I561" s="7">
        <f t="shared" si="157"/>
        <v>205.36519288703576</v>
      </c>
      <c r="J561" s="20" t="str">
        <f t="shared" si="166"/>
        <v/>
      </c>
      <c r="K561" s="16" t="str">
        <f t="shared" si="153"/>
        <v/>
      </c>
      <c r="L561" s="7">
        <f t="shared" si="158"/>
        <v>4125540.5647839913</v>
      </c>
      <c r="M561" s="7">
        <f t="shared" si="159"/>
        <v>0.87290061475017455</v>
      </c>
      <c r="N561" s="20" t="str">
        <f>IF(Datos!D553="","",Datos!D553)</f>
        <v/>
      </c>
      <c r="O561" s="7">
        <f t="shared" si="160"/>
        <v>2507.6655077995292</v>
      </c>
      <c r="P561" s="20" t="str">
        <f t="shared" si="167"/>
        <v/>
      </c>
      <c r="Q561" s="16" t="str">
        <f t="shared" si="169"/>
        <v/>
      </c>
      <c r="R561" s="20" t="str">
        <f>IF(Datos!E553="","",Datos!E553)</f>
        <v/>
      </c>
      <c r="S561" s="7">
        <f t="shared" si="161"/>
        <v>6849.8016147057615</v>
      </c>
      <c r="T561" s="10" t="str">
        <f t="shared" si="168"/>
        <v/>
      </c>
      <c r="U561" s="16" t="str">
        <f t="shared" si="170"/>
        <v/>
      </c>
      <c r="V561" s="7">
        <f t="shared" si="165"/>
        <v>7.2304003394438471E-27</v>
      </c>
      <c r="W561" s="7">
        <f t="shared" si="162"/>
        <v>2.185433242501176E-33</v>
      </c>
      <c r="X561" s="7">
        <f t="shared" si="154"/>
        <v>7.2304025248770895E-27</v>
      </c>
      <c r="Y561" s="7">
        <f t="shared" si="155"/>
        <v>4135104.2699999986</v>
      </c>
    </row>
    <row r="562" spans="1:25" s="20" customFormat="1" x14ac:dyDescent="0.25">
      <c r="A562" s="5">
        <f t="shared" si="163"/>
        <v>44448</v>
      </c>
      <c r="B562" s="20">
        <f t="shared" si="164"/>
        <v>550</v>
      </c>
      <c r="G562" s="20">
        <f t="shared" si="156"/>
        <v>5.9890801579342429E-7</v>
      </c>
      <c r="H562" s="20" t="str">
        <f>IF(Datos!C554="","",Datos!C554)</f>
        <v/>
      </c>
      <c r="I562" s="7">
        <f t="shared" si="157"/>
        <v>203.80420528654028</v>
      </c>
      <c r="J562" s="20" t="str">
        <f t="shared" si="166"/>
        <v/>
      </c>
      <c r="K562" s="16" t="str">
        <f t="shared" si="153"/>
        <v/>
      </c>
      <c r="L562" s="7">
        <f t="shared" si="158"/>
        <v>4125540.5888790744</v>
      </c>
      <c r="M562" s="7">
        <f t="shared" si="159"/>
        <v>0.84880553173835616</v>
      </c>
      <c r="N562" s="20" t="str">
        <f>IF(Datos!D554="","",Datos!D554)</f>
        <v/>
      </c>
      <c r="O562" s="7">
        <f t="shared" si="160"/>
        <v>2508.0838298425156</v>
      </c>
      <c r="P562" s="20" t="str">
        <f t="shared" si="167"/>
        <v/>
      </c>
      <c r="Q562" s="16" t="str">
        <f t="shared" si="169"/>
        <v/>
      </c>
      <c r="R562" s="20" t="str">
        <f>IF(Datos!E554="","",Datos!E554)</f>
        <v/>
      </c>
      <c r="S562" s="7">
        <f t="shared" si="161"/>
        <v>6850.9442802632702</v>
      </c>
      <c r="T562" s="10" t="str">
        <f t="shared" si="168"/>
        <v/>
      </c>
      <c r="U562" s="16" t="str">
        <f t="shared" si="170"/>
        <v/>
      </c>
      <c r="V562" s="7">
        <f t="shared" si="165"/>
        <v>6.2534229836544122E-27</v>
      </c>
      <c r="W562" s="7">
        <f t="shared" si="162"/>
        <v>1.8379615169816427E-33</v>
      </c>
      <c r="X562" s="7">
        <f t="shared" si="154"/>
        <v>6.253424821615929E-27</v>
      </c>
      <c r="Y562" s="7">
        <f t="shared" si="155"/>
        <v>4135104.2699999986</v>
      </c>
    </row>
    <row r="563" spans="1:25" s="20" customFormat="1" x14ac:dyDescent="0.25">
      <c r="A563" s="5">
        <f t="shared" si="163"/>
        <v>44449</v>
      </c>
      <c r="B563" s="20">
        <f t="shared" si="164"/>
        <v>551</v>
      </c>
      <c r="G563" s="20">
        <f t="shared" si="156"/>
        <v>5.8237607835044714E-7</v>
      </c>
      <c r="H563" s="20" t="str">
        <f>IF(Datos!C555="","",Datos!C555)</f>
        <v/>
      </c>
      <c r="I563" s="7">
        <f t="shared" si="157"/>
        <v>202.25508280425029</v>
      </c>
      <c r="J563" s="20" t="str">
        <f t="shared" si="166"/>
        <v/>
      </c>
      <c r="K563" s="16" t="str">
        <f t="shared" si="153"/>
        <v/>
      </c>
      <c r="L563" s="7">
        <f t="shared" si="158"/>
        <v>4125540.6123090498</v>
      </c>
      <c r="M563" s="7">
        <f t="shared" si="159"/>
        <v>0.82537555654698824</v>
      </c>
      <c r="N563" s="20" t="str">
        <f>IF(Datos!D555="","",Datos!D555)</f>
        <v/>
      </c>
      <c r="O563" s="7">
        <f t="shared" si="160"/>
        <v>2508.4989722058644</v>
      </c>
      <c r="P563" s="20" t="str">
        <f t="shared" si="167"/>
        <v/>
      </c>
      <c r="Q563" s="16" t="str">
        <f t="shared" si="169"/>
        <v/>
      </c>
      <c r="R563" s="20" t="str">
        <f>IF(Datos!E555="","",Datos!E555)</f>
        <v/>
      </c>
      <c r="S563" s="7">
        <f t="shared" si="161"/>
        <v>6852.0782603822117</v>
      </c>
      <c r="T563" s="10" t="str">
        <f t="shared" si="168"/>
        <v/>
      </c>
      <c r="U563" s="16" t="str">
        <f t="shared" si="170"/>
        <v/>
      </c>
      <c r="V563" s="7">
        <f t="shared" si="165"/>
        <v>5.4084555507562086E-27</v>
      </c>
      <c r="W563" s="7">
        <f t="shared" si="162"/>
        <v>1.5457358554202687E-33</v>
      </c>
      <c r="X563" s="7">
        <f t="shared" si="154"/>
        <v>5.408457096492064E-27</v>
      </c>
      <c r="Y563" s="7">
        <f t="shared" si="155"/>
        <v>4135104.2699999986</v>
      </c>
    </row>
    <row r="564" spans="1:25" s="20" customFormat="1" x14ac:dyDescent="0.25">
      <c r="A564" s="5">
        <f t="shared" si="163"/>
        <v>44450</v>
      </c>
      <c r="B564" s="20">
        <f t="shared" si="164"/>
        <v>552</v>
      </c>
      <c r="G564" s="20">
        <f t="shared" si="156"/>
        <v>5.663004796914093E-7</v>
      </c>
      <c r="H564" s="20" t="str">
        <f>IF(Datos!C556="","",Datos!C556)</f>
        <v/>
      </c>
      <c r="I564" s="7">
        <f t="shared" si="157"/>
        <v>200.71773525301123</v>
      </c>
      <c r="J564" s="20" t="str">
        <f t="shared" si="166"/>
        <v/>
      </c>
      <c r="K564" s="16" t="str">
        <f t="shared" si="153"/>
        <v/>
      </c>
      <c r="L564" s="7">
        <f t="shared" si="158"/>
        <v>4125540.6350922766</v>
      </c>
      <c r="M564" s="7">
        <f t="shared" si="159"/>
        <v>0.80259232989452756</v>
      </c>
      <c r="N564" s="20" t="str">
        <f>IF(Datos!D556="","",Datos!D556)</f>
        <v/>
      </c>
      <c r="O564" s="7">
        <f t="shared" si="160"/>
        <v>2508.9109590584253</v>
      </c>
      <c r="P564" s="20" t="str">
        <f t="shared" si="167"/>
        <v/>
      </c>
      <c r="Q564" s="16" t="str">
        <f t="shared" si="169"/>
        <v/>
      </c>
      <c r="R564" s="20" t="str">
        <f>IF(Datos!E556="","",Datos!E556)</f>
        <v/>
      </c>
      <c r="S564" s="7">
        <f t="shared" si="161"/>
        <v>6853.2036210808901</v>
      </c>
      <c r="T564" s="10" t="str">
        <f t="shared" si="168"/>
        <v/>
      </c>
      <c r="U564" s="16" t="str">
        <f t="shared" si="170"/>
        <v/>
      </c>
      <c r="V564" s="7">
        <f t="shared" si="165"/>
        <v>4.6776607632026768E-27</v>
      </c>
      <c r="W564" s="7">
        <f t="shared" si="162"/>
        <v>1.2999724434396801E-33</v>
      </c>
      <c r="X564" s="7">
        <f t="shared" si="154"/>
        <v>4.6776620631751201E-27</v>
      </c>
      <c r="Y564" s="7">
        <f t="shared" si="155"/>
        <v>4135104.2699999991</v>
      </c>
    </row>
    <row r="565" spans="1:25" s="20" customFormat="1" x14ac:dyDescent="0.25">
      <c r="A565" s="5">
        <f t="shared" si="163"/>
        <v>44451</v>
      </c>
      <c r="B565" s="20">
        <f t="shared" si="164"/>
        <v>553</v>
      </c>
      <c r="G565" s="20">
        <f t="shared" si="156"/>
        <v>5.5066862328390477E-7</v>
      </c>
      <c r="H565" s="20" t="str">
        <f>IF(Datos!C557="","",Datos!C557)</f>
        <v/>
      </c>
      <c r="I565" s="7">
        <f t="shared" si="157"/>
        <v>199.19207313118403</v>
      </c>
      <c r="J565" s="20" t="str">
        <f t="shared" si="166"/>
        <v/>
      </c>
      <c r="K565" s="16" t="str">
        <f t="shared" si="153"/>
        <v/>
      </c>
      <c r="L565" s="7">
        <f t="shared" si="158"/>
        <v>4125540.6572466074</v>
      </c>
      <c r="M565" s="7">
        <f t="shared" si="159"/>
        <v>0.78043799927924651</v>
      </c>
      <c r="N565" s="20" t="str">
        <f>IF(Datos!D557="","",Datos!D557)</f>
        <v/>
      </c>
      <c r="O565" s="7">
        <f t="shared" si="160"/>
        <v>2509.3198143853397</v>
      </c>
      <c r="P565" s="20" t="str">
        <f t="shared" si="167"/>
        <v/>
      </c>
      <c r="Q565" s="16" t="str">
        <f t="shared" si="169"/>
        <v/>
      </c>
      <c r="R565" s="20" t="str">
        <f>IF(Datos!E557="","",Datos!E557)</f>
        <v/>
      </c>
      <c r="S565" s="7">
        <f t="shared" si="161"/>
        <v>6854.320427875803</v>
      </c>
      <c r="T565" s="10" t="str">
        <f t="shared" si="168"/>
        <v/>
      </c>
      <c r="U565" s="16" t="str">
        <f t="shared" si="170"/>
        <v/>
      </c>
      <c r="V565" s="7">
        <f t="shared" si="165"/>
        <v>4.0456115288964331E-27</v>
      </c>
      <c r="W565" s="7">
        <f t="shared" si="162"/>
        <v>1.0932840436602192E-33</v>
      </c>
      <c r="X565" s="7">
        <f t="shared" si="154"/>
        <v>4.0456126221804764E-27</v>
      </c>
      <c r="Y565" s="7">
        <f t="shared" si="155"/>
        <v>4135104.2699999991</v>
      </c>
    </row>
    <row r="566" spans="1:25" s="20" customFormat="1" x14ac:dyDescent="0.25">
      <c r="A566" s="5">
        <f t="shared" si="163"/>
        <v>44452</v>
      </c>
      <c r="B566" s="20">
        <f t="shared" si="164"/>
        <v>554</v>
      </c>
      <c r="G566" s="20">
        <f t="shared" si="156"/>
        <v>5.3546826030349048E-7</v>
      </c>
      <c r="H566" s="20" t="str">
        <f>IF(Datos!C558="","",Datos!C558)</f>
        <v/>
      </c>
      <c r="I566" s="7">
        <f t="shared" si="157"/>
        <v>197.67800761743456</v>
      </c>
      <c r="J566" s="20" t="str">
        <f t="shared" si="166"/>
        <v/>
      </c>
      <c r="K566" s="16" t="str">
        <f t="shared" si="153"/>
        <v/>
      </c>
      <c r="L566" s="7">
        <f t="shared" si="158"/>
        <v>4125540.6787894014</v>
      </c>
      <c r="M566" s="7">
        <f t="shared" si="159"/>
        <v>0.7588952049903539</v>
      </c>
      <c r="N566" s="20" t="str">
        <f>IF(Datos!D558="","",Datos!D558)</f>
        <v/>
      </c>
      <c r="O566" s="7">
        <f t="shared" si="160"/>
        <v>2509.7255619894372</v>
      </c>
      <c r="P566" s="20" t="str">
        <f t="shared" si="167"/>
        <v/>
      </c>
      <c r="Q566" s="16" t="str">
        <f t="shared" si="169"/>
        <v/>
      </c>
      <c r="R566" s="20" t="str">
        <f>IF(Datos!E558="","",Datos!E558)</f>
        <v/>
      </c>
      <c r="S566" s="7">
        <f t="shared" si="161"/>
        <v>6855.4287457854552</v>
      </c>
      <c r="T566" s="10" t="str">
        <f t="shared" si="168"/>
        <v/>
      </c>
      <c r="U566" s="16" t="str">
        <f t="shared" si="170"/>
        <v/>
      </c>
      <c r="V566" s="7">
        <f t="shared" si="165"/>
        <v>3.4989652753317127E-27</v>
      </c>
      <c r="W566" s="7">
        <f t="shared" si="162"/>
        <v>9.194579478681396E-34</v>
      </c>
      <c r="X566" s="7">
        <f t="shared" si="154"/>
        <v>3.4989661947896609E-27</v>
      </c>
      <c r="Y566" s="7">
        <f t="shared" si="155"/>
        <v>4135104.2699999986</v>
      </c>
    </row>
    <row r="567" spans="1:25" s="20" customFormat="1" x14ac:dyDescent="0.25">
      <c r="A567" s="5">
        <f t="shared" si="163"/>
        <v>44453</v>
      </c>
      <c r="B567" s="20">
        <f t="shared" si="164"/>
        <v>555</v>
      </c>
      <c r="G567" s="20">
        <f t="shared" si="156"/>
        <v>5.2068748003574008E-7</v>
      </c>
      <c r="H567" s="20" t="str">
        <f>IF(Datos!C559="","",Datos!C559)</f>
        <v/>
      </c>
      <c r="I567" s="7">
        <f t="shared" si="157"/>
        <v>196.17545056556258</v>
      </c>
      <c r="J567" s="20" t="str">
        <f t="shared" si="166"/>
        <v/>
      </c>
      <c r="K567" s="16" t="str">
        <f t="shared" si="153"/>
        <v/>
      </c>
      <c r="L567" s="7">
        <f t="shared" si="158"/>
        <v>4125540.69973754</v>
      </c>
      <c r="M567" s="7">
        <f t="shared" si="159"/>
        <v>0.73794706650525621</v>
      </c>
      <c r="N567" s="20" t="str">
        <f>IF(Datos!D559="","",Datos!D559)</f>
        <v/>
      </c>
      <c r="O567" s="7">
        <f t="shared" si="160"/>
        <v>2510.1282254926214</v>
      </c>
      <c r="P567" s="20" t="str">
        <f t="shared" si="167"/>
        <v/>
      </c>
      <c r="Q567" s="16" t="str">
        <f t="shared" si="169"/>
        <v/>
      </c>
      <c r="R567" s="20" t="str">
        <f>IF(Datos!E559="","",Datos!E559)</f>
        <v/>
      </c>
      <c r="S567" s="7">
        <f t="shared" si="161"/>
        <v>6856.528639334143</v>
      </c>
      <c r="T567" s="10" t="str">
        <f t="shared" si="168"/>
        <v/>
      </c>
      <c r="U567" s="16" t="str">
        <f t="shared" si="170"/>
        <v/>
      </c>
      <c r="V567" s="7">
        <f t="shared" si="165"/>
        <v>3.0261822879092716E-27</v>
      </c>
      <c r="W567" s="7">
        <f t="shared" si="162"/>
        <v>7.7326923352354066E-34</v>
      </c>
      <c r="X567" s="7">
        <f t="shared" si="154"/>
        <v>3.026183061178505E-27</v>
      </c>
      <c r="Y567" s="7">
        <f t="shared" si="155"/>
        <v>4135104.2699999991</v>
      </c>
    </row>
    <row r="568" spans="1:25" s="20" customFormat="1" x14ac:dyDescent="0.25">
      <c r="A568" s="5">
        <f t="shared" si="163"/>
        <v>44454</v>
      </c>
      <c r="B568" s="20">
        <f t="shared" si="164"/>
        <v>556</v>
      </c>
      <c r="G568" s="20">
        <f t="shared" si="156"/>
        <v>5.0631470054323578E-7</v>
      </c>
      <c r="H568" s="20" t="str">
        <f>IF(Datos!C560="","",Datos!C560)</f>
        <v/>
      </c>
      <c r="I568" s="7">
        <f t="shared" si="157"/>
        <v>194.68431449937</v>
      </c>
      <c r="J568" s="20" t="str">
        <f t="shared" si="166"/>
        <v/>
      </c>
      <c r="K568" s="16" t="str">
        <f t="shared" si="153"/>
        <v/>
      </c>
      <c r="L568" s="7">
        <f t="shared" si="158"/>
        <v>4125540.7201074371</v>
      </c>
      <c r="M568" s="7">
        <f t="shared" si="159"/>
        <v>0.71757716926230264</v>
      </c>
      <c r="N568" s="20" t="str">
        <f>IF(Datos!D560="","",Datos!D560)</f>
        <v/>
      </c>
      <c r="O568" s="7">
        <f t="shared" si="160"/>
        <v>2510.5278283372454</v>
      </c>
      <c r="P568" s="20" t="str">
        <f t="shared" si="167"/>
        <v/>
      </c>
      <c r="Q568" s="16" t="str">
        <f t="shared" si="169"/>
        <v/>
      </c>
      <c r="R568" s="20" t="str">
        <f>IF(Datos!E560="","",Datos!E560)</f>
        <v/>
      </c>
      <c r="S568" s="7">
        <f t="shared" si="161"/>
        <v>6857.6201725557121</v>
      </c>
      <c r="T568" s="10" t="str">
        <f t="shared" si="168"/>
        <v/>
      </c>
      <c r="U568" s="16" t="str">
        <f t="shared" si="170"/>
        <v/>
      </c>
      <c r="V568" s="7">
        <f t="shared" si="165"/>
        <v>2.6172821065549909E-27</v>
      </c>
      <c r="W568" s="7">
        <f t="shared" si="162"/>
        <v>6.5032371142064567E-34</v>
      </c>
      <c r="X568" s="7">
        <f t="shared" si="154"/>
        <v>2.6172827568787023E-27</v>
      </c>
      <c r="Y568" s="7">
        <f t="shared" si="155"/>
        <v>4135104.2699999986</v>
      </c>
    </row>
    <row r="569" spans="1:25" s="20" customFormat="1" x14ac:dyDescent="0.25">
      <c r="A569" s="5">
        <f t="shared" si="163"/>
        <v>44455</v>
      </c>
      <c r="B569" s="20">
        <f t="shared" si="164"/>
        <v>557</v>
      </c>
      <c r="G569" s="20">
        <f t="shared" si="156"/>
        <v>4.923386595901831E-7</v>
      </c>
      <c r="H569" s="20" t="str">
        <f>IF(Datos!C561="","",Datos!C561)</f>
        <v/>
      </c>
      <c r="I569" s="7">
        <f t="shared" si="157"/>
        <v>193.2045126075682</v>
      </c>
      <c r="J569" s="20" t="str">
        <f t="shared" si="166"/>
        <v/>
      </c>
      <c r="K569" s="16" t="str">
        <f t="shared" si="153"/>
        <v/>
      </c>
      <c r="L569" s="7">
        <f t="shared" si="158"/>
        <v>4125540.7399150548</v>
      </c>
      <c r="M569" s="7">
        <f t="shared" si="159"/>
        <v>0.69776955179864752</v>
      </c>
      <c r="N569" s="20" t="str">
        <f>IF(Datos!D561="","",Datos!D561)</f>
        <v/>
      </c>
      <c r="O569" s="7">
        <f t="shared" si="160"/>
        <v>2510.9243937874753</v>
      </c>
      <c r="P569" s="20" t="str">
        <f t="shared" si="167"/>
        <v/>
      </c>
      <c r="Q569" s="16" t="str">
        <f t="shared" si="169"/>
        <v/>
      </c>
      <c r="R569" s="20" t="str">
        <f>IF(Datos!E561="","",Datos!E561)</f>
        <v/>
      </c>
      <c r="S569" s="7">
        <f t="shared" si="161"/>
        <v>6858.703408997284</v>
      </c>
      <c r="T569" s="10" t="str">
        <f t="shared" si="168"/>
        <v/>
      </c>
      <c r="U569" s="16" t="str">
        <f t="shared" si="170"/>
        <v/>
      </c>
      <c r="V569" s="7">
        <f t="shared" si="165"/>
        <v>2.2636328381822086E-27</v>
      </c>
      <c r="W569" s="7">
        <f t="shared" si="162"/>
        <v>5.4692584377734571E-34</v>
      </c>
      <c r="X569" s="7">
        <f t="shared" si="154"/>
        <v>2.2636333851080526E-27</v>
      </c>
      <c r="Y569" s="7">
        <f t="shared" si="155"/>
        <v>4135104.2699999991</v>
      </c>
    </row>
    <row r="570" spans="1:25" s="20" customFormat="1" x14ac:dyDescent="0.25">
      <c r="A570" s="5">
        <f t="shared" si="163"/>
        <v>44456</v>
      </c>
      <c r="B570" s="20">
        <f t="shared" si="164"/>
        <v>558</v>
      </c>
      <c r="G570" s="20">
        <f t="shared" si="156"/>
        <v>4.78748405817538E-7</v>
      </c>
      <c r="H570" s="20" t="str">
        <f>IF(Datos!C562="","",Datos!C562)</f>
        <v/>
      </c>
      <c r="I570" s="7">
        <f t="shared" si="157"/>
        <v>191.73595873872404</v>
      </c>
      <c r="J570" s="20" t="str">
        <f t="shared" si="166"/>
        <v/>
      </c>
      <c r="K570" s="16" t="str">
        <f t="shared" si="153"/>
        <v/>
      </c>
      <c r="L570" s="7">
        <f t="shared" si="158"/>
        <v>4125540.7591759134</v>
      </c>
      <c r="M570" s="7">
        <f t="shared" si="159"/>
        <v>0.67850869324315255</v>
      </c>
      <c r="N570" s="20" t="str">
        <f>IF(Datos!D562="","",Datos!D562)</f>
        <v/>
      </c>
      <c r="O570" s="7">
        <f t="shared" si="160"/>
        <v>2511.3179449306463</v>
      </c>
      <c r="P570" s="20" t="str">
        <f t="shared" si="167"/>
        <v/>
      </c>
      <c r="Q570" s="16" t="str">
        <f t="shared" si="169"/>
        <v/>
      </c>
      <c r="R570" s="20" t="str">
        <f>IF(Datos!E562="","",Datos!E562)</f>
        <v/>
      </c>
      <c r="S570" s="7">
        <f t="shared" si="161"/>
        <v>6859.7784117229576</v>
      </c>
      <c r="T570" s="10" t="str">
        <f t="shared" si="168"/>
        <v/>
      </c>
      <c r="U570" s="16" t="str">
        <f t="shared" si="170"/>
        <v/>
      </c>
      <c r="V570" s="7">
        <f t="shared" si="165"/>
        <v>1.9577689373896738E-27</v>
      </c>
      <c r="W570" s="7">
        <f t="shared" si="162"/>
        <v>4.5996766259864313E-34</v>
      </c>
      <c r="X570" s="7">
        <f t="shared" si="154"/>
        <v>1.9577693973573362E-27</v>
      </c>
      <c r="Y570" s="7">
        <f t="shared" si="155"/>
        <v>4135104.2699999986</v>
      </c>
    </row>
    <row r="571" spans="1:25" s="20" customFormat="1" x14ac:dyDescent="0.25">
      <c r="A571" s="5">
        <f t="shared" si="163"/>
        <v>44457</v>
      </c>
      <c r="B571" s="20">
        <f t="shared" si="164"/>
        <v>559</v>
      </c>
      <c r="G571" s="20">
        <f t="shared" si="156"/>
        <v>4.6553329016173002E-7</v>
      </c>
      <c r="H571" s="20" t="str">
        <f>IF(Datos!C563="","",Datos!C563)</f>
        <v/>
      </c>
      <c r="I571" s="7">
        <f t="shared" si="157"/>
        <v>190.27856739624423</v>
      </c>
      <c r="J571" s="20" t="str">
        <f t="shared" si="166"/>
        <v/>
      </c>
      <c r="K571" s="16" t="str">
        <f t="shared" si="153"/>
        <v/>
      </c>
      <c r="L571" s="7">
        <f t="shared" si="158"/>
        <v>4125540.7779051056</v>
      </c>
      <c r="M571" s="7">
        <f t="shared" si="159"/>
        <v>0.65977950115452833</v>
      </c>
      <c r="N571" s="20" t="str">
        <f>IF(Datos!D563="","",Datos!D563)</f>
        <v/>
      </c>
      <c r="O571" s="7">
        <f t="shared" si="160"/>
        <v>2511.7085046786055</v>
      </c>
      <c r="P571" s="20" t="str">
        <f t="shared" si="167"/>
        <v/>
      </c>
      <c r="Q571" s="16" t="str">
        <f t="shared" si="169"/>
        <v/>
      </c>
      <c r="R571" s="20" t="str">
        <f>IF(Datos!E563="","",Datos!E563)</f>
        <v/>
      </c>
      <c r="S571" s="7">
        <f t="shared" si="161"/>
        <v>6860.845243317478</v>
      </c>
      <c r="T571" s="10" t="str">
        <f t="shared" si="168"/>
        <v/>
      </c>
      <c r="U571" s="16" t="str">
        <f t="shared" si="170"/>
        <v/>
      </c>
      <c r="V571" s="7">
        <f t="shared" si="165"/>
        <v>1.6932336087501674E-27</v>
      </c>
      <c r="W571" s="7">
        <f t="shared" si="162"/>
        <v>3.8683534939043892E-34</v>
      </c>
      <c r="X571" s="7">
        <f t="shared" si="154"/>
        <v>1.6932339955855168E-27</v>
      </c>
      <c r="Y571" s="7">
        <f t="shared" si="155"/>
        <v>4135104.2699999991</v>
      </c>
    </row>
    <row r="572" spans="1:25" s="20" customFormat="1" x14ac:dyDescent="0.25">
      <c r="A572" s="5">
        <f t="shared" si="163"/>
        <v>44458</v>
      </c>
      <c r="B572" s="20">
        <f t="shared" si="164"/>
        <v>560</v>
      </c>
      <c r="G572" s="20">
        <f t="shared" si="156"/>
        <v>4.5268295751026067E-7</v>
      </c>
      <c r="H572" s="20" t="str">
        <f>IF(Datos!C564="","",Datos!C564)</f>
        <v/>
      </c>
      <c r="I572" s="7">
        <f t="shared" si="157"/>
        <v>188.83225373339795</v>
      </c>
      <c r="J572" s="20" t="str">
        <f t="shared" si="166"/>
        <v/>
      </c>
      <c r="K572" s="16" t="str">
        <f t="shared" si="153"/>
        <v/>
      </c>
      <c r="L572" s="7">
        <f t="shared" si="158"/>
        <v>4125540.7961173072</v>
      </c>
      <c r="M572" s="7">
        <f t="shared" si="159"/>
        <v>0.64156729969518533</v>
      </c>
      <c r="N572" s="20" t="str">
        <f>IF(Datos!D564="","",Datos!D564)</f>
        <v/>
      </c>
      <c r="O572" s="7">
        <f t="shared" si="160"/>
        <v>2512.0960957690468</v>
      </c>
      <c r="P572" s="20" t="str">
        <f t="shared" si="167"/>
        <v/>
      </c>
      <c r="Q572" s="16" t="str">
        <f t="shared" si="169"/>
        <v/>
      </c>
      <c r="R572" s="20" t="str">
        <f>IF(Datos!E564="","",Datos!E564)</f>
        <v/>
      </c>
      <c r="S572" s="7">
        <f t="shared" si="161"/>
        <v>6861.9039658898828</v>
      </c>
      <c r="T572" s="10" t="str">
        <f t="shared" si="168"/>
        <v/>
      </c>
      <c r="U572" s="16" t="str">
        <f t="shared" si="170"/>
        <v/>
      </c>
      <c r="V572" s="7">
        <f t="shared" si="165"/>
        <v>1.464442503805578E-27</v>
      </c>
      <c r="W572" s="7">
        <f t="shared" si="162"/>
        <v>3.2533066816973569E-34</v>
      </c>
      <c r="X572" s="7">
        <f t="shared" si="154"/>
        <v>1.4644428291362462E-27</v>
      </c>
      <c r="Y572" s="7">
        <f t="shared" si="155"/>
        <v>4135104.2699999991</v>
      </c>
    </row>
    <row r="573" spans="1:25" s="20" customFormat="1" x14ac:dyDescent="0.25">
      <c r="A573" s="5">
        <f t="shared" si="163"/>
        <v>44459</v>
      </c>
      <c r="B573" s="20">
        <f t="shared" si="164"/>
        <v>561</v>
      </c>
      <c r="G573" s="20">
        <f t="shared" si="156"/>
        <v>4.4018733858763345E-7</v>
      </c>
      <c r="H573" s="20" t="str">
        <f>IF(Datos!C565="","",Datos!C565)</f>
        <v/>
      </c>
      <c r="I573" s="7">
        <f t="shared" si="157"/>
        <v>187.39693354837715</v>
      </c>
      <c r="J573" s="20" t="str">
        <f t="shared" si="166"/>
        <v/>
      </c>
      <c r="K573" s="16" t="str">
        <f t="shared" si="153"/>
        <v/>
      </c>
      <c r="L573" s="7">
        <f t="shared" si="158"/>
        <v>4125540.8138267887</v>
      </c>
      <c r="M573" s="7">
        <f t="shared" si="159"/>
        <v>0.62385781813152763</v>
      </c>
      <c r="N573" s="20" t="str">
        <f>IF(Datos!D565="","",Datos!D565)</f>
        <v/>
      </c>
      <c r="O573" s="7">
        <f t="shared" si="160"/>
        <v>2512.4807407668336</v>
      </c>
      <c r="P573" s="20" t="str">
        <f t="shared" si="167"/>
        <v/>
      </c>
      <c r="Q573" s="16" t="str">
        <f t="shared" si="169"/>
        <v/>
      </c>
      <c r="R573" s="20" t="str">
        <f>IF(Datos!E565="","",Datos!E565)</f>
        <v/>
      </c>
      <c r="S573" s="7">
        <f t="shared" si="161"/>
        <v>6862.9546410771172</v>
      </c>
      <c r="T573" s="10" t="str">
        <f t="shared" si="168"/>
        <v/>
      </c>
      <c r="U573" s="16" t="str">
        <f t="shared" si="170"/>
        <v/>
      </c>
      <c r="V573" s="7">
        <f t="shared" si="165"/>
        <v>1.2665658354146482E-27</v>
      </c>
      <c r="W573" s="7">
        <f t="shared" si="162"/>
        <v>2.7360489018176466E-34</v>
      </c>
      <c r="X573" s="7">
        <f t="shared" si="154"/>
        <v>1.2665661090195384E-27</v>
      </c>
      <c r="Y573" s="7">
        <f t="shared" si="155"/>
        <v>4135104.2699999991</v>
      </c>
    </row>
    <row r="574" spans="1:25" s="20" customFormat="1" x14ac:dyDescent="0.25">
      <c r="A574" s="5">
        <f t="shared" si="163"/>
        <v>44460</v>
      </c>
      <c r="B574" s="20">
        <f t="shared" si="164"/>
        <v>562</v>
      </c>
      <c r="G574" s="20">
        <f t="shared" si="156"/>
        <v>4.2803664206526241E-7</v>
      </c>
      <c r="H574" s="20" t="str">
        <f>IF(Datos!C566="","",Datos!C566)</f>
        <v/>
      </c>
      <c r="I574" s="7">
        <f t="shared" si="157"/>
        <v>185.97252327939452</v>
      </c>
      <c r="J574" s="20" t="str">
        <f t="shared" si="166"/>
        <v/>
      </c>
      <c r="K574" s="16" t="str">
        <f t="shared" si="153"/>
        <v/>
      </c>
      <c r="L574" s="7">
        <f t="shared" si="158"/>
        <v>4125540.8310474274</v>
      </c>
      <c r="M574" s="7">
        <f t="shared" si="159"/>
        <v>0.60663717965167818</v>
      </c>
      <c r="N574" s="20" t="str">
        <f>IF(Datos!D566="","",Datos!D566)</f>
        <v/>
      </c>
      <c r="O574" s="7">
        <f t="shared" si="160"/>
        <v>2512.8624620653131</v>
      </c>
      <c r="P574" s="20" t="str">
        <f t="shared" si="167"/>
        <v/>
      </c>
      <c r="Q574" s="16" t="str">
        <f t="shared" si="169"/>
        <v/>
      </c>
      <c r="R574" s="20" t="str">
        <f>IF(Datos!E566="","",Datos!E566)</f>
        <v/>
      </c>
      <c r="S574" s="7">
        <f t="shared" si="161"/>
        <v>6863.9973300476204</v>
      </c>
      <c r="T574" s="10" t="str">
        <f t="shared" si="168"/>
        <v/>
      </c>
      <c r="U574" s="16" t="str">
        <f t="shared" si="170"/>
        <v/>
      </c>
      <c r="V574" s="7">
        <f t="shared" si="165"/>
        <v>1.0954264208892572E-27</v>
      </c>
      <c r="W574" s="7">
        <f t="shared" si="162"/>
        <v>2.3010322421372294E-34</v>
      </c>
      <c r="X574" s="7">
        <f t="shared" si="154"/>
        <v>1.0954266509924814E-27</v>
      </c>
      <c r="Y574" s="7">
        <f t="shared" si="155"/>
        <v>4135104.2699999996</v>
      </c>
    </row>
    <row r="575" spans="1:25" s="20" customFormat="1" x14ac:dyDescent="0.25">
      <c r="A575" s="5">
        <f t="shared" si="163"/>
        <v>44461</v>
      </c>
      <c r="B575" s="20">
        <f t="shared" si="164"/>
        <v>563</v>
      </c>
      <c r="G575" s="20">
        <f t="shared" si="156"/>
        <v>4.1622134688917381E-7</v>
      </c>
      <c r="H575" s="20" t="str">
        <f>IF(Datos!C567="","",Datos!C567)</f>
        <v/>
      </c>
      <c r="I575" s="7">
        <f t="shared" si="157"/>
        <v>184.55893999981862</v>
      </c>
      <c r="J575" s="20" t="str">
        <f t="shared" si="166"/>
        <v/>
      </c>
      <c r="K575" s="16" t="str">
        <f t="shared" si="153"/>
        <v/>
      </c>
      <c r="L575" s="7">
        <f t="shared" si="158"/>
        <v>4125540.8477927167</v>
      </c>
      <c r="M575" s="7">
        <f t="shared" si="159"/>
        <v>0.58989189049187385</v>
      </c>
      <c r="N575" s="20" t="str">
        <f>IF(Datos!D567="","",Datos!D567)</f>
        <v/>
      </c>
      <c r="O575" s="7">
        <f t="shared" si="160"/>
        <v>2513.2412818876205</v>
      </c>
      <c r="P575" s="20" t="str">
        <f t="shared" si="167"/>
        <v/>
      </c>
      <c r="Q575" s="16" t="str">
        <f t="shared" si="169"/>
        <v/>
      </c>
      <c r="R575" s="20" t="str">
        <f>IF(Datos!E567="","",Datos!E567)</f>
        <v/>
      </c>
      <c r="S575" s="7">
        <f t="shared" si="161"/>
        <v>6865.0320935048885</v>
      </c>
      <c r="T575" s="10" t="str">
        <f t="shared" si="168"/>
        <v/>
      </c>
      <c r="U575" s="16" t="str">
        <f t="shared" si="170"/>
        <v/>
      </c>
      <c r="V575" s="7">
        <f t="shared" si="165"/>
        <v>9.4741150161130905E-28</v>
      </c>
      <c r="W575" s="7">
        <f t="shared" si="162"/>
        <v>1.9351808217496855E-34</v>
      </c>
      <c r="X575" s="7">
        <f t="shared" si="154"/>
        <v>9.4741169512939114E-28</v>
      </c>
      <c r="Y575" s="7">
        <f t="shared" si="155"/>
        <v>4135104.2699999996</v>
      </c>
    </row>
    <row r="576" spans="1:25" s="20" customFormat="1" x14ac:dyDescent="0.25">
      <c r="A576" s="5">
        <f t="shared" si="163"/>
        <v>44462</v>
      </c>
      <c r="B576" s="20">
        <f t="shared" si="164"/>
        <v>564</v>
      </c>
      <c r="G576" s="20">
        <f t="shared" si="156"/>
        <v>4.0473219481948968E-7</v>
      </c>
      <c r="H576" s="20" t="str">
        <f>IF(Datos!C568="","",Datos!C568)</f>
        <v/>
      </c>
      <c r="I576" s="7">
        <f t="shared" si="157"/>
        <v>183.15610141334611</v>
      </c>
      <c r="J576" s="20" t="str">
        <f t="shared" si="166"/>
        <v/>
      </c>
      <c r="K576" s="16" t="str">
        <f t="shared" si="153"/>
        <v/>
      </c>
      <c r="L576" s="7">
        <f t="shared" si="158"/>
        <v>4125540.8640757781</v>
      </c>
      <c r="M576" s="7">
        <f t="shared" si="159"/>
        <v>0.57360882936300972</v>
      </c>
      <c r="N576" s="20" t="str">
        <f>IF(Datos!D568="","",Datos!D568)</f>
        <v/>
      </c>
      <c r="O576" s="7">
        <f t="shared" si="160"/>
        <v>2513.6172222879718</v>
      </c>
      <c r="P576" s="20" t="str">
        <f t="shared" si="167"/>
        <v/>
      </c>
      <c r="Q576" s="16" t="str">
        <f t="shared" si="169"/>
        <v/>
      </c>
      <c r="R576" s="20" t="str">
        <f>IF(Datos!E568="","",Datos!E568)</f>
        <v/>
      </c>
      <c r="S576" s="7">
        <f t="shared" si="161"/>
        <v>6866.0589916910103</v>
      </c>
      <c r="T576" s="10" t="str">
        <f t="shared" si="168"/>
        <v/>
      </c>
      <c r="U576" s="16" t="str">
        <f t="shared" si="170"/>
        <v/>
      </c>
      <c r="V576" s="7">
        <f t="shared" si="165"/>
        <v>8.1939647764339203E-28</v>
      </c>
      <c r="W576" s="7">
        <f t="shared" si="162"/>
        <v>1.6274977518645815E-34</v>
      </c>
      <c r="X576" s="7">
        <f t="shared" si="154"/>
        <v>8.1939664039316724E-28</v>
      </c>
      <c r="Y576" s="7">
        <f t="shared" si="155"/>
        <v>4135104.27</v>
      </c>
    </row>
    <row r="577" spans="1:25" s="20" customFormat="1" x14ac:dyDescent="0.25">
      <c r="A577" s="5">
        <f t="shared" si="163"/>
        <v>44463</v>
      </c>
      <c r="B577" s="20">
        <f t="shared" si="164"/>
        <v>565</v>
      </c>
      <c r="G577" s="20">
        <f t="shared" si="156"/>
        <v>3.9356018317584787E-7</v>
      </c>
      <c r="H577" s="20" t="str">
        <f>IF(Datos!C569="","",Datos!C569)</f>
        <v/>
      </c>
      <c r="I577" s="7">
        <f t="shared" si="157"/>
        <v>181.76392584921049</v>
      </c>
      <c r="J577" s="20" t="str">
        <f t="shared" si="166"/>
        <v/>
      </c>
      <c r="K577" s="16" t="str">
        <f t="shared" si="153"/>
        <v/>
      </c>
      <c r="L577" s="7">
        <f t="shared" si="158"/>
        <v>4125540.8799093701</v>
      </c>
      <c r="M577" s="7">
        <f t="shared" si="159"/>
        <v>0.55777523716904687</v>
      </c>
      <c r="N577" s="20" t="str">
        <f>IF(Datos!D569="","",Datos!D569)</f>
        <v/>
      </c>
      <c r="O577" s="7">
        <f t="shared" si="160"/>
        <v>2513.9903051529477</v>
      </c>
      <c r="P577" s="20" t="str">
        <f t="shared" si="167"/>
        <v/>
      </c>
      <c r="Q577" s="16" t="str">
        <f t="shared" si="169"/>
        <v/>
      </c>
      <c r="R577" s="20" t="str">
        <f>IF(Datos!E569="","",Datos!E569)</f>
        <v/>
      </c>
      <c r="S577" s="7">
        <f t="shared" si="161"/>
        <v>6867.0780843901694</v>
      </c>
      <c r="T577" s="10" t="str">
        <f t="shared" si="168"/>
        <v/>
      </c>
      <c r="U577" s="16" t="str">
        <f t="shared" si="170"/>
        <v/>
      </c>
      <c r="V577" s="7">
        <f t="shared" si="165"/>
        <v>7.0867894737156839E-28</v>
      </c>
      <c r="W577" s="7">
        <f t="shared" si="162"/>
        <v>1.3687345877058444E-34</v>
      </c>
      <c r="X577" s="7">
        <f t="shared" si="154"/>
        <v>7.0867908424502714E-28</v>
      </c>
      <c r="Y577" s="7">
        <f t="shared" si="155"/>
        <v>4135104.2699999996</v>
      </c>
    </row>
    <row r="578" spans="1:25" s="20" customFormat="1" x14ac:dyDescent="0.25">
      <c r="A578" s="5">
        <f t="shared" si="163"/>
        <v>44464</v>
      </c>
      <c r="B578" s="20">
        <f t="shared" si="164"/>
        <v>566</v>
      </c>
      <c r="G578" s="20">
        <f t="shared" si="156"/>
        <v>3.8269655778307323E-7</v>
      </c>
      <c r="H578" s="20" t="str">
        <f>IF(Datos!C570="","",Datos!C570)</f>
        <v/>
      </c>
      <c r="I578" s="7">
        <f t="shared" si="157"/>
        <v>180.38233225742755</v>
      </c>
      <c r="J578" s="20" t="str">
        <f t="shared" si="166"/>
        <v/>
      </c>
      <c r="K578" s="16" t="str">
        <f t="shared" si="153"/>
        <v/>
      </c>
      <c r="L578" s="7">
        <f t="shared" si="158"/>
        <v>4125540.8953059004</v>
      </c>
      <c r="M578" s="7">
        <f t="shared" si="159"/>
        <v>0.54237870700922874</v>
      </c>
      <c r="N578" s="20" t="str">
        <f>IF(Datos!D570="","",Datos!D570)</f>
        <v/>
      </c>
      <c r="O578" s="7">
        <f t="shared" si="160"/>
        <v>2514.3605522027692</v>
      </c>
      <c r="P578" s="20" t="str">
        <f t="shared" si="167"/>
        <v/>
      </c>
      <c r="Q578" s="16" t="str">
        <f t="shared" si="169"/>
        <v/>
      </c>
      <c r="R578" s="20" t="str">
        <f>IF(Datos!E570="","",Datos!E570)</f>
        <v/>
      </c>
      <c r="S578" s="7">
        <f t="shared" si="161"/>
        <v>6868.0894309321302</v>
      </c>
      <c r="T578" s="10" t="str">
        <f t="shared" si="168"/>
        <v/>
      </c>
      <c r="U578" s="16" t="str">
        <f t="shared" si="170"/>
        <v/>
      </c>
      <c r="V578" s="7">
        <f t="shared" si="165"/>
        <v>6.1292165975763343E-28</v>
      </c>
      <c r="W578" s="7">
        <f t="shared" si="162"/>
        <v>1.1511133356983678E-34</v>
      </c>
      <c r="X578" s="7">
        <f t="shared" si="154"/>
        <v>6.1292177486896703E-28</v>
      </c>
      <c r="Y578" s="7">
        <f t="shared" si="155"/>
        <v>4135104.2699999996</v>
      </c>
    </row>
    <row r="579" spans="1:25" s="20" customFormat="1" x14ac:dyDescent="0.25">
      <c r="A579" s="5">
        <f t="shared" si="163"/>
        <v>44465</v>
      </c>
      <c r="B579" s="20">
        <f t="shared" si="164"/>
        <v>567</v>
      </c>
      <c r="G579" s="20">
        <f t="shared" si="156"/>
        <v>3.7213280611157356E-7</v>
      </c>
      <c r="H579" s="20" t="str">
        <f>IF(Datos!C571="","",Datos!C571)</f>
        <v/>
      </c>
      <c r="I579" s="7">
        <f t="shared" si="157"/>
        <v>179.01124020407659</v>
      </c>
      <c r="J579" s="20" t="str">
        <f t="shared" si="166"/>
        <v/>
      </c>
      <c r="K579" s="16" t="str">
        <f t="shared" si="153"/>
        <v/>
      </c>
      <c r="L579" s="7">
        <f t="shared" si="158"/>
        <v>4125540.9102774328</v>
      </c>
      <c r="M579" s="7">
        <f t="shared" si="159"/>
        <v>0.52740717445626983</v>
      </c>
      <c r="N579" s="20" t="str">
        <f>IF(Datos!D571="","",Datos!D571)</f>
        <v/>
      </c>
      <c r="O579" s="7">
        <f t="shared" si="160"/>
        <v>2514.7279849925608</v>
      </c>
      <c r="P579" s="20" t="str">
        <f t="shared" si="167"/>
        <v/>
      </c>
      <c r="Q579" s="16" t="str">
        <f t="shared" si="169"/>
        <v/>
      </c>
      <c r="R579" s="20" t="str">
        <f>IF(Datos!E571="","",Datos!E571)</f>
        <v/>
      </c>
      <c r="S579" s="7">
        <f t="shared" si="161"/>
        <v>6869.093090195689</v>
      </c>
      <c r="T579" s="10" t="str">
        <f t="shared" si="168"/>
        <v/>
      </c>
      <c r="U579" s="16" t="str">
        <f t="shared" si="170"/>
        <v/>
      </c>
      <c r="V579" s="7">
        <f t="shared" si="165"/>
        <v>5.3010317492317626E-28</v>
      </c>
      <c r="W579" s="7">
        <f t="shared" si="162"/>
        <v>9.6809265994928009E-35</v>
      </c>
      <c r="X579" s="7">
        <f t="shared" si="154"/>
        <v>5.3010327173244226E-28</v>
      </c>
      <c r="Y579" s="7">
        <f t="shared" si="155"/>
        <v>4135104.2699999996</v>
      </c>
    </row>
    <row r="580" spans="1:25" s="20" customFormat="1" x14ac:dyDescent="0.25">
      <c r="A580" s="5">
        <f t="shared" si="163"/>
        <v>44466</v>
      </c>
      <c r="B580" s="20">
        <f t="shared" si="164"/>
        <v>568</v>
      </c>
      <c r="G580" s="20">
        <f t="shared" si="156"/>
        <v>3.6186065060708287E-7</v>
      </c>
      <c r="H580" s="20" t="str">
        <f>IF(Datos!C572="","",Datos!C572)</f>
        <v/>
      </c>
      <c r="I580" s="7">
        <f t="shared" si="157"/>
        <v>177.65056986661784</v>
      </c>
      <c r="J580" s="20" t="str">
        <f t="shared" si="166"/>
        <v/>
      </c>
      <c r="K580" s="16" t="str">
        <f t="shared" si="153"/>
        <v/>
      </c>
      <c r="L580" s="7">
        <f t="shared" si="158"/>
        <v>4125540.9248356991</v>
      </c>
      <c r="M580" s="7">
        <f t="shared" si="159"/>
        <v>0.51284890810290107</v>
      </c>
      <c r="N580" s="20" t="str">
        <f>IF(Datos!D572="","",Datos!D572)</f>
        <v/>
      </c>
      <c r="O580" s="7">
        <f t="shared" si="160"/>
        <v>2515.092624913606</v>
      </c>
      <c r="P580" s="20" t="str">
        <f t="shared" si="167"/>
        <v/>
      </c>
      <c r="Q580" s="16" t="str">
        <f t="shared" si="169"/>
        <v/>
      </c>
      <c r="R580" s="20" t="str">
        <f>IF(Datos!E572="","",Datos!E572)</f>
        <v/>
      </c>
      <c r="S580" s="7">
        <f t="shared" si="161"/>
        <v>6870.0891206121032</v>
      </c>
      <c r="T580" s="10" t="str">
        <f t="shared" si="168"/>
        <v/>
      </c>
      <c r="U580" s="16" t="str">
        <f t="shared" si="170"/>
        <v/>
      </c>
      <c r="V580" s="7">
        <f t="shared" si="165"/>
        <v>4.5847519151051297E-28</v>
      </c>
      <c r="W580" s="7">
        <f t="shared" si="162"/>
        <v>8.1417126058574052E-35</v>
      </c>
      <c r="X580" s="7">
        <f t="shared" si="154"/>
        <v>4.5847527292763907E-28</v>
      </c>
      <c r="Y580" s="7">
        <f t="shared" si="155"/>
        <v>4135104.2699999996</v>
      </c>
    </row>
    <row r="581" spans="1:25" s="20" customFormat="1" x14ac:dyDescent="0.25">
      <c r="A581" s="5">
        <f t="shared" si="163"/>
        <v>44467</v>
      </c>
      <c r="B581" s="20">
        <f t="shared" si="164"/>
        <v>569</v>
      </c>
      <c r="G581" s="20">
        <f t="shared" si="156"/>
        <v>3.5187204220452874E-7</v>
      </c>
      <c r="H581" s="20" t="str">
        <f>IF(Datos!C573="","",Datos!C573)</f>
        <v/>
      </c>
      <c r="I581" s="7">
        <f t="shared" si="157"/>
        <v>176.30024202924531</v>
      </c>
      <c r="J581" s="20" t="str">
        <f t="shared" si="166"/>
        <v/>
      </c>
      <c r="K581" s="16" t="str">
        <f t="shared" si="153"/>
        <v/>
      </c>
      <c r="L581" s="7">
        <f t="shared" si="158"/>
        <v>4125540.9389921068</v>
      </c>
      <c r="M581" s="7">
        <f t="shared" si="159"/>
        <v>0.49869250036936263</v>
      </c>
      <c r="N581" s="20" t="str">
        <f>IF(Datos!D573="","",Datos!D573)</f>
        <v/>
      </c>
      <c r="O581" s="7">
        <f t="shared" si="160"/>
        <v>2515.4544931945916</v>
      </c>
      <c r="P581" s="20" t="str">
        <f t="shared" si="167"/>
        <v/>
      </c>
      <c r="Q581" s="16" t="str">
        <f t="shared" si="169"/>
        <v/>
      </c>
      <c r="R581" s="20" t="str">
        <f>IF(Datos!E573="","",Datos!E573)</f>
        <v/>
      </c>
      <c r="S581" s="7">
        <f t="shared" si="161"/>
        <v>6871.0775801684904</v>
      </c>
      <c r="T581" s="10" t="str">
        <f t="shared" si="168"/>
        <v/>
      </c>
      <c r="U581" s="16" t="str">
        <f t="shared" si="170"/>
        <v/>
      </c>
      <c r="V581" s="7">
        <f t="shared" si="165"/>
        <v>3.9652564000111367E-28</v>
      </c>
      <c r="W581" s="7">
        <f t="shared" si="162"/>
        <v>6.8472251383385973E-35</v>
      </c>
      <c r="X581" s="7">
        <f t="shared" si="154"/>
        <v>3.9652570847336504E-28</v>
      </c>
      <c r="Y581" s="7">
        <f t="shared" si="155"/>
        <v>4135104.2699999996</v>
      </c>
    </row>
    <row r="582" spans="1:25" s="20" customFormat="1" x14ac:dyDescent="0.25">
      <c r="A582" s="5">
        <f t="shared" si="163"/>
        <v>44468</v>
      </c>
      <c r="B582" s="20">
        <f t="shared" si="164"/>
        <v>570</v>
      </c>
      <c r="G582" s="20">
        <f t="shared" si="156"/>
        <v>3.4215915402093774E-7</v>
      </c>
      <c r="H582" s="20" t="str">
        <f>IF(Datos!C574="","",Datos!C574)</f>
        <v/>
      </c>
      <c r="I582" s="7">
        <f t="shared" si="157"/>
        <v>174.96017807827488</v>
      </c>
      <c r="J582" s="20" t="str">
        <f t="shared" si="166"/>
        <v/>
      </c>
      <c r="K582" s="16" t="str">
        <f t="shared" si="153"/>
        <v/>
      </c>
      <c r="L582" s="7">
        <f t="shared" si="158"/>
        <v>4125540.9527577488</v>
      </c>
      <c r="M582" s="7">
        <f t="shared" si="159"/>
        <v>0.48492685856464229</v>
      </c>
      <c r="N582" s="20" t="str">
        <f>IF(Datos!D574="","",Datos!D574)</f>
        <v/>
      </c>
      <c r="O582" s="7">
        <f t="shared" si="160"/>
        <v>2515.8136109028455</v>
      </c>
      <c r="P582" s="20" t="str">
        <f t="shared" si="167"/>
        <v/>
      </c>
      <c r="Q582" s="16" t="str">
        <f t="shared" si="169"/>
        <v/>
      </c>
      <c r="R582" s="20" t="str">
        <f>IF(Datos!E574="","",Datos!E574)</f>
        <v/>
      </c>
      <c r="S582" s="7">
        <f t="shared" si="161"/>
        <v>6872.0585264112069</v>
      </c>
      <c r="T582" s="10" t="str">
        <f t="shared" si="168"/>
        <v/>
      </c>
      <c r="U582" s="16" t="str">
        <f t="shared" si="170"/>
        <v/>
      </c>
      <c r="V582" s="7">
        <f t="shared" si="165"/>
        <v>3.429467628914271E-28</v>
      </c>
      <c r="W582" s="7">
        <f t="shared" si="162"/>
        <v>5.7585540339814632E-35</v>
      </c>
      <c r="X582" s="7">
        <f t="shared" si="154"/>
        <v>3.4294682047696743E-28</v>
      </c>
      <c r="Y582" s="7">
        <f t="shared" si="155"/>
        <v>4135104.2699999996</v>
      </c>
    </row>
    <row r="583" spans="1:25" s="20" customFormat="1" x14ac:dyDescent="0.25">
      <c r="A583" s="5">
        <f t="shared" si="163"/>
        <v>44469</v>
      </c>
      <c r="B583" s="20">
        <f t="shared" si="164"/>
        <v>571</v>
      </c>
      <c r="G583" s="20">
        <f t="shared" si="156"/>
        <v>3.3271437522244002E-7</v>
      </c>
      <c r="H583" s="20" t="str">
        <f>IF(Datos!C575="","",Datos!C575)</f>
        <v/>
      </c>
      <c r="I583" s="7">
        <f t="shared" si="157"/>
        <v>173.6302999975677</v>
      </c>
      <c r="J583" s="20" t="str">
        <f t="shared" si="166"/>
        <v/>
      </c>
      <c r="K583" s="16" t="str">
        <f t="shared" si="153"/>
        <v/>
      </c>
      <c r="L583" s="7">
        <f t="shared" si="158"/>
        <v>4125540.9661434111</v>
      </c>
      <c r="M583" s="7">
        <f t="shared" si="159"/>
        <v>0.47154119619445428</v>
      </c>
      <c r="N583" s="20" t="str">
        <f>IF(Datos!D575="","",Datos!D575)</f>
        <v/>
      </c>
      <c r="O583" s="7">
        <f t="shared" si="160"/>
        <v>2516.1699989455615</v>
      </c>
      <c r="P583" s="20" t="str">
        <f t="shared" si="167"/>
        <v/>
      </c>
      <c r="Q583" s="16" t="str">
        <f t="shared" si="169"/>
        <v/>
      </c>
      <c r="R583" s="20" t="str">
        <f>IF(Datos!E575="","",Datos!E575)</f>
        <v/>
      </c>
      <c r="S583" s="7">
        <f t="shared" si="161"/>
        <v>6873.0320164491986</v>
      </c>
      <c r="T583" s="10" t="str">
        <f t="shared" si="168"/>
        <v/>
      </c>
      <c r="U583" s="16" t="str">
        <f t="shared" si="170"/>
        <v/>
      </c>
      <c r="V583" s="7">
        <f t="shared" si="165"/>
        <v>2.9660750789850965E-28</v>
      </c>
      <c r="W583" s="7">
        <f t="shared" si="162"/>
        <v>4.842975629727612E-35</v>
      </c>
      <c r="X583" s="7">
        <f t="shared" si="154"/>
        <v>2.9660755632826594E-28</v>
      </c>
      <c r="Y583" s="7">
        <f t="shared" si="155"/>
        <v>4135104.2699999996</v>
      </c>
    </row>
    <row r="584" spans="1:25" s="20" customFormat="1" x14ac:dyDescent="0.25">
      <c r="A584" s="5">
        <f t="shared" si="163"/>
        <v>44470</v>
      </c>
      <c r="B584" s="20">
        <f t="shared" si="164"/>
        <v>572</v>
      </c>
      <c r="G584" s="20">
        <f t="shared" si="156"/>
        <v>3.2353030506056442E-7</v>
      </c>
      <c r="H584" s="20" t="str">
        <f>IF(Datos!C576="","",Datos!C576)</f>
        <v/>
      </c>
      <c r="I584" s="7">
        <f t="shared" si="157"/>
        <v>172.31053036398816</v>
      </c>
      <c r="J584" s="20" t="str">
        <f t="shared" si="166"/>
        <v/>
      </c>
      <c r="K584" s="16" t="str">
        <f t="shared" si="153"/>
        <v/>
      </c>
      <c r="L584" s="7">
        <f t="shared" si="158"/>
        <v>4125540.9791595829</v>
      </c>
      <c r="M584" s="7">
        <f t="shared" si="159"/>
        <v>0.45852502450914817</v>
      </c>
      <c r="N584" s="20" t="str">
        <f>IF(Datos!D576="","",Datos!D576)</f>
        <v/>
      </c>
      <c r="O584" s="7">
        <f t="shared" si="160"/>
        <v>2516.523678071017</v>
      </c>
      <c r="P584" s="20" t="str">
        <f t="shared" si="167"/>
        <v/>
      </c>
      <c r="Q584" s="16" t="str">
        <f t="shared" si="169"/>
        <v/>
      </c>
      <c r="R584" s="20" t="str">
        <f>IF(Datos!E576="","",Datos!E576)</f>
        <v/>
      </c>
      <c r="S584" s="7">
        <f t="shared" si="161"/>
        <v>6873.9981069573223</v>
      </c>
      <c r="T584" s="10" t="str">
        <f t="shared" si="168"/>
        <v/>
      </c>
      <c r="U584" s="16" t="str">
        <f t="shared" si="170"/>
        <v/>
      </c>
      <c r="V584" s="7">
        <f t="shared" si="165"/>
        <v>2.5652965141588451E-28</v>
      </c>
      <c r="W584" s="7">
        <f t="shared" si="162"/>
        <v>4.0729691433902264E-35</v>
      </c>
      <c r="X584" s="7">
        <f t="shared" si="154"/>
        <v>2.5652969214557596E-28</v>
      </c>
      <c r="Y584" s="7">
        <f t="shared" si="155"/>
        <v>4135104.27</v>
      </c>
    </row>
    <row r="585" spans="1:25" s="20" customFormat="1" x14ac:dyDescent="0.25">
      <c r="A585" s="5">
        <f t="shared" si="163"/>
        <v>44471</v>
      </c>
      <c r="B585" s="20">
        <f t="shared" si="164"/>
        <v>573</v>
      </c>
      <c r="G585" s="20">
        <f t="shared" si="156"/>
        <v>3.1459974707315332E-7</v>
      </c>
      <c r="H585" s="20" t="str">
        <f>IF(Datos!C577="","",Datos!C577)</f>
        <v/>
      </c>
      <c r="I585" s="7">
        <f t="shared" si="157"/>
        <v>171.00079234289643</v>
      </c>
      <c r="J585" s="20" t="str">
        <f t="shared" si="166"/>
        <v/>
      </c>
      <c r="K585" s="16" t="str">
        <f t="shared" si="153"/>
        <v/>
      </c>
      <c r="L585" s="7">
        <f t="shared" si="158"/>
        <v>4125540.9918164629</v>
      </c>
      <c r="M585" s="7">
        <f t="shared" si="159"/>
        <v>0.44586814428492472</v>
      </c>
      <c r="N585" s="20" t="str">
        <f>IF(Datos!D577="","",Datos!D577)</f>
        <v/>
      </c>
      <c r="O585" s="7">
        <f t="shared" si="160"/>
        <v>2516.874668869782</v>
      </c>
      <c r="P585" s="20" t="str">
        <f t="shared" si="167"/>
        <v/>
      </c>
      <c r="Q585" s="16" t="str">
        <f t="shared" si="169"/>
        <v/>
      </c>
      <c r="R585" s="20" t="str">
        <f>IF(Datos!E577="","",Datos!E577)</f>
        <v/>
      </c>
      <c r="S585" s="7">
        <f t="shared" si="161"/>
        <v>6874.9568541796489</v>
      </c>
      <c r="T585" s="10" t="str">
        <f t="shared" si="168"/>
        <v/>
      </c>
      <c r="U585" s="16" t="str">
        <f t="shared" si="170"/>
        <v/>
      </c>
      <c r="V585" s="7">
        <f t="shared" si="165"/>
        <v>2.2186714818561446E-28</v>
      </c>
      <c r="W585" s="7">
        <f t="shared" si="162"/>
        <v>3.4253894445546373E-35</v>
      </c>
      <c r="X585" s="7">
        <f t="shared" si="154"/>
        <v>2.218671824395089E-28</v>
      </c>
      <c r="Y585" s="7">
        <f t="shared" si="155"/>
        <v>4135104.2699999996</v>
      </c>
    </row>
    <row r="586" spans="1:25" s="20" customFormat="1" x14ac:dyDescent="0.25">
      <c r="A586" s="5">
        <f t="shared" si="163"/>
        <v>44472</v>
      </c>
      <c r="B586" s="20">
        <f t="shared" si="164"/>
        <v>574</v>
      </c>
      <c r="G586" s="20">
        <f t="shared" si="156"/>
        <v>3.0591570344535241E-7</v>
      </c>
      <c r="H586" s="20" t="str">
        <f>IF(Datos!C578="","",Datos!C578)</f>
        <v/>
      </c>
      <c r="I586" s="7">
        <f t="shared" si="157"/>
        <v>169.70100968367535</v>
      </c>
      <c r="J586" s="20" t="str">
        <f t="shared" si="166"/>
        <v/>
      </c>
      <c r="K586" s="16" t="str">
        <f t="shared" si="153"/>
        <v/>
      </c>
      <c r="L586" s="7">
        <f t="shared" si="158"/>
        <v>4125541.0041239695</v>
      </c>
      <c r="M586" s="7">
        <f t="shared" si="159"/>
        <v>0.43356063783191867</v>
      </c>
      <c r="N586" s="20" t="str">
        <f>IF(Datos!D578="","",Datos!D578)</f>
        <v/>
      </c>
      <c r="O586" s="7">
        <f t="shared" si="160"/>
        <v>2517.2229917759159</v>
      </c>
      <c r="P586" s="20" t="str">
        <f t="shared" si="167"/>
        <v/>
      </c>
      <c r="Q586" s="16" t="str">
        <f t="shared" si="169"/>
        <v/>
      </c>
      <c r="R586" s="20" t="str">
        <f>IF(Datos!E578="","",Datos!E578)</f>
        <v/>
      </c>
      <c r="S586" s="7">
        <f t="shared" si="161"/>
        <v>6875.9083139327358</v>
      </c>
      <c r="T586" s="10" t="str">
        <f t="shared" si="168"/>
        <v/>
      </c>
      <c r="U586" s="16" t="str">
        <f t="shared" si="170"/>
        <v/>
      </c>
      <c r="V586" s="7">
        <f t="shared" si="165"/>
        <v>1.9188827125798037E-28</v>
      </c>
      <c r="W586" s="7">
        <f t="shared" si="162"/>
        <v>2.8807713502844248E-35</v>
      </c>
      <c r="X586" s="7">
        <f t="shared" si="154"/>
        <v>1.9188830006569387E-28</v>
      </c>
      <c r="Y586" s="7">
        <f t="shared" si="155"/>
        <v>4135104.2699999996</v>
      </c>
    </row>
    <row r="587" spans="1:25" s="20" customFormat="1" x14ac:dyDescent="0.25">
      <c r="A587" s="5">
        <f t="shared" si="163"/>
        <v>44473</v>
      </c>
      <c r="B587" s="20">
        <f t="shared" si="164"/>
        <v>575</v>
      </c>
      <c r="G587" s="20">
        <f t="shared" si="156"/>
        <v>2.9747136952625645E-7</v>
      </c>
      <c r="H587" s="20" t="str">
        <f>IF(Datos!C579="","",Datos!C579)</f>
        <v/>
      </c>
      <c r="I587" s="7">
        <f t="shared" si="157"/>
        <v>168.41110671529117</v>
      </c>
      <c r="J587" s="20" t="str">
        <f t="shared" si="166"/>
        <v/>
      </c>
      <c r="K587" s="16" t="str">
        <f t="shared" si="153"/>
        <v/>
      </c>
      <c r="L587" s="7">
        <f t="shared" si="158"/>
        <v>4125541.0160917463</v>
      </c>
      <c r="M587" s="7">
        <f t="shared" si="159"/>
        <v>0.42159286122288642</v>
      </c>
      <c r="N587" s="20" t="str">
        <f>IF(Datos!D579="","",Datos!D579)</f>
        <v/>
      </c>
      <c r="O587" s="7">
        <f t="shared" si="160"/>
        <v>2517.5686670681589</v>
      </c>
      <c r="P587" s="20" t="str">
        <f t="shared" si="167"/>
        <v/>
      </c>
      <c r="Q587" s="16" t="str">
        <f t="shared" si="169"/>
        <v/>
      </c>
      <c r="R587" s="20" t="str">
        <f>IF(Datos!E579="","",Datos!E579)</f>
        <v/>
      </c>
      <c r="S587" s="7">
        <f t="shared" si="161"/>
        <v>6876.8525416088769</v>
      </c>
      <c r="T587" s="10" t="str">
        <f t="shared" si="168"/>
        <v/>
      </c>
      <c r="U587" s="16" t="str">
        <f t="shared" si="170"/>
        <v/>
      </c>
      <c r="V587" s="7">
        <f t="shared" si="165"/>
        <v>1.659601652131225E-28</v>
      </c>
      <c r="W587" s="7">
        <f t="shared" si="162"/>
        <v>2.4227445339268095E-35</v>
      </c>
      <c r="X587" s="7">
        <f t="shared" si="154"/>
        <v>1.6596018944056785E-28</v>
      </c>
      <c r="Y587" s="7">
        <f t="shared" si="155"/>
        <v>4135104.2699999996</v>
      </c>
    </row>
    <row r="588" spans="1:25" s="20" customFormat="1" x14ac:dyDescent="0.25">
      <c r="A588" s="5">
        <f t="shared" si="163"/>
        <v>44474</v>
      </c>
      <c r="B588" s="20">
        <f t="shared" si="164"/>
        <v>576</v>
      </c>
      <c r="G588" s="20">
        <f t="shared" si="156"/>
        <v>2.892601284969145E-7</v>
      </c>
      <c r="H588" s="20" t="str">
        <f>IF(Datos!C580="","",Datos!C580)</f>
        <v/>
      </c>
      <c r="I588" s="7">
        <f t="shared" si="157"/>
        <v>167.13100834188816</v>
      </c>
      <c r="J588" s="20" t="str">
        <f t="shared" si="166"/>
        <v/>
      </c>
      <c r="K588" s="16" t="str">
        <f t="shared" si="153"/>
        <v/>
      </c>
      <c r="L588" s="7">
        <f t="shared" si="158"/>
        <v>4125541.0277291709</v>
      </c>
      <c r="M588" s="7">
        <f t="shared" si="159"/>
        <v>0.40995543673640827</v>
      </c>
      <c r="N588" s="20" t="str">
        <f>IF(Datos!D580="","",Datos!D580)</f>
        <v/>
      </c>
      <c r="O588" s="7">
        <f t="shared" si="160"/>
        <v>2517.9117148711111</v>
      </c>
      <c r="P588" s="20" t="str">
        <f t="shared" si="167"/>
        <v/>
      </c>
      <c r="Q588" s="16" t="str">
        <f t="shared" si="169"/>
        <v/>
      </c>
      <c r="R588" s="20" t="str">
        <f>IF(Datos!E580="","",Datos!E580)</f>
        <v/>
      </c>
      <c r="S588" s="7">
        <f t="shared" si="161"/>
        <v>6877.7895921793279</v>
      </c>
      <c r="T588" s="10" t="str">
        <f t="shared" si="168"/>
        <v/>
      </c>
      <c r="U588" s="16" t="str">
        <f t="shared" si="170"/>
        <v/>
      </c>
      <c r="V588" s="7">
        <f t="shared" si="165"/>
        <v>1.4353548656296056E-28</v>
      </c>
      <c r="W588" s="7">
        <f t="shared" si="162"/>
        <v>2.0375414601545189E-35</v>
      </c>
      <c r="X588" s="7">
        <f t="shared" si="154"/>
        <v>1.4353550693837517E-28</v>
      </c>
      <c r="Y588" s="7">
        <f t="shared" si="155"/>
        <v>4135104.27</v>
      </c>
    </row>
    <row r="589" spans="1:25" s="20" customFormat="1" x14ac:dyDescent="0.25">
      <c r="A589" s="5">
        <f t="shared" si="163"/>
        <v>44475</v>
      </c>
      <c r="B589" s="20">
        <f t="shared" si="164"/>
        <v>577</v>
      </c>
      <c r="G589" s="20">
        <f t="shared" si="156"/>
        <v>2.8127554618551682E-7</v>
      </c>
      <c r="H589" s="20" t="str">
        <f>IF(Datos!C581="","",Datos!C581)</f>
        <v/>
      </c>
      <c r="I589" s="7">
        <f t="shared" si="157"/>
        <v>165.8606400384167</v>
      </c>
      <c r="J589" s="20" t="str">
        <f t="shared" si="166"/>
        <v/>
      </c>
      <c r="K589" s="16" t="str">
        <f t="shared" ref="K589:K652" si="171">IF( OR(J589=0,H589=0,J589="",H589=""),"",ABS(J589/H589))</f>
        <v/>
      </c>
      <c r="L589" s="7">
        <f t="shared" si="158"/>
        <v>4125541.0390453623</v>
      </c>
      <c r="M589" s="7">
        <f t="shared" si="159"/>
        <v>0.39863924550868518</v>
      </c>
      <c r="N589" s="20" t="str">
        <f>IF(Datos!D581="","",Datos!D581)</f>
        <v/>
      </c>
      <c r="O589" s="7">
        <f t="shared" si="160"/>
        <v>2518.2521551564055</v>
      </c>
      <c r="P589" s="20" t="str">
        <f t="shared" si="167"/>
        <v/>
      </c>
      <c r="Q589" s="16" t="str">
        <f t="shared" si="169"/>
        <v/>
      </c>
      <c r="R589" s="20" t="str">
        <f>IF(Datos!E581="","",Datos!E581)</f>
        <v/>
      </c>
      <c r="S589" s="7">
        <f t="shared" si="161"/>
        <v>6878.7195201975055</v>
      </c>
      <c r="T589" s="10" t="str">
        <f t="shared" si="168"/>
        <v/>
      </c>
      <c r="U589" s="16" t="str">
        <f t="shared" si="170"/>
        <v/>
      </c>
      <c r="V589" s="7">
        <f t="shared" si="165"/>
        <v>1.2414084931208779E-28</v>
      </c>
      <c r="W589" s="7">
        <f t="shared" si="162"/>
        <v>1.713583555593462E-35</v>
      </c>
      <c r="X589" s="7">
        <f t="shared" ref="X589:X652" si="172">V589+W589</f>
        <v>1.2414086644792335E-28</v>
      </c>
      <c r="Y589" s="7">
        <f t="shared" ref="Y589:Y652" si="173">W589+V589+M589+O589+I589+L589+S589</f>
        <v>4135104.2700000005</v>
      </c>
    </row>
    <row r="590" spans="1:25" s="20" customFormat="1" x14ac:dyDescent="0.25">
      <c r="A590" s="5">
        <f t="shared" si="163"/>
        <v>44476</v>
      </c>
      <c r="B590" s="20">
        <f t="shared" si="164"/>
        <v>578</v>
      </c>
      <c r="G590" s="20">
        <f t="shared" ref="G590:G653" si="174">$O$3*(($O$5)^(-1))*(1-$O$2)^(B590)</f>
        <v>2.7351136602570067E-7</v>
      </c>
      <c r="H590" s="20" t="str">
        <f>IF(Datos!C582="","",Datos!C582)</f>
        <v/>
      </c>
      <c r="I590" s="7">
        <f t="shared" ref="I590:I653" si="175">$O$5*V589-$O$8*I589-$O$7*I589+I589</f>
        <v>164.59992784629452</v>
      </c>
      <c r="J590" s="20" t="str">
        <f t="shared" si="166"/>
        <v/>
      </c>
      <c r="K590" s="16" t="str">
        <f t="shared" si="171"/>
        <v/>
      </c>
      <c r="L590" s="7">
        <f t="shared" ref="L590:L653" si="176">$O$2*M589+L589</f>
        <v>4125541.0500491876</v>
      </c>
      <c r="M590" s="7">
        <f t="shared" ref="M590:M653" si="177">-($O$3/$E$2)*M589*V589-$O$2*M589+M589</f>
        <v>0.38763542038817078</v>
      </c>
      <c r="N590" s="20" t="str">
        <f>IF(Datos!D582="","",Datos!D582)</f>
        <v/>
      </c>
      <c r="O590" s="7">
        <f t="shared" ref="O590:O653" si="178">$O$7*I589+O589</f>
        <v>2518.5900077438696</v>
      </c>
      <c r="P590" s="20" t="str">
        <f t="shared" si="167"/>
        <v/>
      </c>
      <c r="Q590" s="16" t="str">
        <f t="shared" si="169"/>
        <v/>
      </c>
      <c r="R590" s="20" t="str">
        <f>IF(Datos!E582="","",Datos!E582)</f>
        <v/>
      </c>
      <c r="S590" s="7">
        <f t="shared" ref="S590:S653" si="179">$O$8*I589+S589</f>
        <v>6879.6423798021642</v>
      </c>
      <c r="T590" s="10" t="str">
        <f t="shared" si="168"/>
        <v/>
      </c>
      <c r="U590" s="16" t="str">
        <f t="shared" si="170"/>
        <v/>
      </c>
      <c r="V590" s="7">
        <f t="shared" si="165"/>
        <v>1.0736683176324688E-28</v>
      </c>
      <c r="W590" s="7">
        <f t="shared" ref="W590:W653" si="180">($O$3/$E$2)*M589*V589-$O$4*W589+W589</f>
        <v>1.4411331760158097E-35</v>
      </c>
      <c r="X590" s="7">
        <f t="shared" si="172"/>
        <v>1.0736684617457864E-28</v>
      </c>
      <c r="Y590" s="7">
        <f t="shared" si="173"/>
        <v>4135104.2700000005</v>
      </c>
    </row>
    <row r="591" spans="1:25" s="20" customFormat="1" x14ac:dyDescent="0.25">
      <c r="A591" s="5">
        <f t="shared" ref="A591:A654" si="181">A590+1</f>
        <v>44477</v>
      </c>
      <c r="B591" s="20">
        <f t="shared" ref="B591:B654" si="182">IF(A590="","",B590+1)</f>
        <v>579</v>
      </c>
      <c r="G591" s="20">
        <f t="shared" si="174"/>
        <v>2.659615041540244E-7</v>
      </c>
      <c r="H591" s="20" t="str">
        <f>IF(Datos!C583="","",Datos!C583)</f>
        <v/>
      </c>
      <c r="I591" s="7">
        <f t="shared" si="175"/>
        <v>163.34879836910093</v>
      </c>
      <c r="J591" s="20" t="str">
        <f t="shared" si="166"/>
        <v/>
      </c>
      <c r="K591" s="16" t="str">
        <f t="shared" si="171"/>
        <v/>
      </c>
      <c r="L591" s="7">
        <f t="shared" si="176"/>
        <v>4125541.0607492691</v>
      </c>
      <c r="M591" s="7">
        <f t="shared" si="177"/>
        <v>0.3769353389874408</v>
      </c>
      <c r="N591" s="20" t="str">
        <f>IF(Datos!D583="","",Datos!D583)</f>
        <v/>
      </c>
      <c r="O591" s="7">
        <f t="shared" si="178"/>
        <v>2518.9252923026797</v>
      </c>
      <c r="P591" s="20" t="str">
        <f t="shared" si="167"/>
        <v/>
      </c>
      <c r="Q591" s="16" t="str">
        <f t="shared" si="169"/>
        <v/>
      </c>
      <c r="R591" s="20" t="str">
        <f>IF(Datos!E583="","",Datos!E583)</f>
        <v/>
      </c>
      <c r="S591" s="7">
        <f t="shared" si="179"/>
        <v>6880.5582247205475</v>
      </c>
      <c r="T591" s="10" t="str">
        <f t="shared" si="168"/>
        <v/>
      </c>
      <c r="U591" s="16" t="str">
        <f t="shared" si="170"/>
        <v/>
      </c>
      <c r="V591" s="7">
        <f t="shared" ref="V591:V654" si="183">$O$4*W590-$O$5*V590+V590</f>
        <v>9.2859333610877232E-29</v>
      </c>
      <c r="W591" s="7">
        <f t="shared" si="180"/>
        <v>1.2120009088124079E-35</v>
      </c>
      <c r="X591" s="7">
        <f t="shared" si="172"/>
        <v>9.2859345730886321E-29</v>
      </c>
      <c r="Y591" s="7">
        <f t="shared" si="173"/>
        <v>4135104.2700000005</v>
      </c>
    </row>
    <row r="592" spans="1:25" s="20" customFormat="1" x14ac:dyDescent="0.25">
      <c r="A592" s="5">
        <f t="shared" si="181"/>
        <v>44478</v>
      </c>
      <c r="B592" s="20">
        <f t="shared" si="182"/>
        <v>580</v>
      </c>
      <c r="G592" s="20">
        <f t="shared" si="174"/>
        <v>2.586200446427679E-7</v>
      </c>
      <c r="H592" s="20" t="str">
        <f>IF(Datos!C584="","",Datos!C584)</f>
        <v/>
      </c>
      <c r="I592" s="7">
        <f t="shared" si="175"/>
        <v>162.10717876830392</v>
      </c>
      <c r="J592" s="20" t="str">
        <f t="shared" si="166"/>
        <v/>
      </c>
      <c r="K592" s="16" t="str">
        <f t="shared" si="171"/>
        <v/>
      </c>
      <c r="L592" s="7">
        <f t="shared" si="176"/>
        <v>4125541.0711539909</v>
      </c>
      <c r="M592" s="7">
        <f t="shared" si="177"/>
        <v>0.36653061692685474</v>
      </c>
      <c r="N592" s="20" t="str">
        <f>IF(Datos!D584="","",Datos!D584)</f>
        <v/>
      </c>
      <c r="O592" s="7">
        <f t="shared" si="178"/>
        <v>2519.2580283525067</v>
      </c>
      <c r="P592" s="20" t="str">
        <f t="shared" si="167"/>
        <v/>
      </c>
      <c r="Q592" s="16" t="str">
        <f t="shared" si="169"/>
        <v/>
      </c>
      <c r="R592" s="20" t="str">
        <f>IF(Datos!E584="","",Datos!E584)</f>
        <v/>
      </c>
      <c r="S592" s="7">
        <f t="shared" si="179"/>
        <v>6881.4671082715176</v>
      </c>
      <c r="T592" s="10" t="str">
        <f t="shared" si="168"/>
        <v/>
      </c>
      <c r="U592" s="16" t="str">
        <f t="shared" si="170"/>
        <v/>
      </c>
      <c r="V592" s="7">
        <f t="shared" si="183"/>
        <v>8.0312100870814969E-29</v>
      </c>
      <c r="W592" s="7">
        <f t="shared" si="180"/>
        <v>1.0192994127442057E-35</v>
      </c>
      <c r="X592" s="7">
        <f t="shared" si="172"/>
        <v>8.0312111063809092E-29</v>
      </c>
      <c r="Y592" s="7">
        <f t="shared" si="173"/>
        <v>4135104.27</v>
      </c>
    </row>
    <row r="593" spans="1:25" s="20" customFormat="1" x14ac:dyDescent="0.25">
      <c r="A593" s="5">
        <f t="shared" si="181"/>
        <v>44479</v>
      </c>
      <c r="B593" s="20">
        <f t="shared" si="182"/>
        <v>581</v>
      </c>
      <c r="G593" s="20">
        <f t="shared" si="174"/>
        <v>2.5148123486432465E-7</v>
      </c>
      <c r="H593" s="20" t="str">
        <f>IF(Datos!C585="","",Datos!C585)</f>
        <v/>
      </c>
      <c r="I593" s="7">
        <f t="shared" si="175"/>
        <v>160.87499675901952</v>
      </c>
      <c r="J593" s="20" t="str">
        <f t="shared" si="166"/>
        <v/>
      </c>
      <c r="K593" s="16" t="str">
        <f t="shared" si="171"/>
        <v/>
      </c>
      <c r="L593" s="7">
        <f t="shared" si="176"/>
        <v>4125541.0812715064</v>
      </c>
      <c r="M593" s="7">
        <f t="shared" si="177"/>
        <v>0.35641310126471581</v>
      </c>
      <c r="N593" s="20" t="str">
        <f>IF(Datos!D585="","",Datos!D585)</f>
        <v/>
      </c>
      <c r="O593" s="7">
        <f t="shared" si="178"/>
        <v>2519.5882352646508</v>
      </c>
      <c r="P593" s="20" t="str">
        <f t="shared" si="167"/>
        <v/>
      </c>
      <c r="Q593" s="16" t="str">
        <f t="shared" si="169"/>
        <v/>
      </c>
      <c r="R593" s="20" t="str">
        <f>IF(Datos!E585="","",Datos!E585)</f>
        <v/>
      </c>
      <c r="S593" s="7">
        <f t="shared" si="179"/>
        <v>6882.3690833686578</v>
      </c>
      <c r="T593" s="10" t="str">
        <f t="shared" si="168"/>
        <v/>
      </c>
      <c r="U593" s="16" t="str">
        <f t="shared" si="170"/>
        <v/>
      </c>
      <c r="V593" s="7">
        <f t="shared" si="183"/>
        <v>6.9460260847258001E-29</v>
      </c>
      <c r="W593" s="7">
        <f t="shared" si="180"/>
        <v>8.5723639580508242E-36</v>
      </c>
      <c r="X593" s="7">
        <f t="shared" si="172"/>
        <v>6.9460269419621965E-29</v>
      </c>
      <c r="Y593" s="7">
        <f t="shared" si="173"/>
        <v>4135104.27</v>
      </c>
    </row>
    <row r="594" spans="1:25" s="20" customFormat="1" x14ac:dyDescent="0.25">
      <c r="A594" s="5">
        <f t="shared" si="181"/>
        <v>44480</v>
      </c>
      <c r="B594" s="20">
        <f t="shared" si="182"/>
        <v>582</v>
      </c>
      <c r="G594" s="20">
        <f t="shared" si="174"/>
        <v>2.4453948098355238E-7</v>
      </c>
      <c r="H594" s="20" t="str">
        <f>IF(Datos!C586="","",Datos!C586)</f>
        <v/>
      </c>
      <c r="I594" s="7">
        <f t="shared" si="175"/>
        <v>159.65218060580355</v>
      </c>
      <c r="J594" s="20" t="str">
        <f t="shared" si="166"/>
        <v/>
      </c>
      <c r="K594" s="16" t="str">
        <f t="shared" si="171"/>
        <v/>
      </c>
      <c r="L594" s="7">
        <f t="shared" si="176"/>
        <v>4125541.0911097433</v>
      </c>
      <c r="M594" s="7">
        <f t="shared" si="177"/>
        <v>0.34657486410878163</v>
      </c>
      <c r="N594" s="20" t="str">
        <f>IF(Datos!D586="","",Datos!D586)</f>
        <v/>
      </c>
      <c r="O594" s="7">
        <f t="shared" si="178"/>
        <v>2519.9159322631713</v>
      </c>
      <c r="P594" s="20" t="str">
        <f t="shared" si="167"/>
        <v/>
      </c>
      <c r="Q594" s="16" t="str">
        <f t="shared" si="169"/>
        <v/>
      </c>
      <c r="R594" s="20" t="str">
        <f>IF(Datos!E586="","",Datos!E586)</f>
        <v/>
      </c>
      <c r="S594" s="7">
        <f t="shared" si="179"/>
        <v>6883.2642025233536</v>
      </c>
      <c r="T594" s="10" t="str">
        <f t="shared" si="168"/>
        <v/>
      </c>
      <c r="U594" s="16" t="str">
        <f t="shared" si="170"/>
        <v/>
      </c>
      <c r="V594" s="7">
        <f t="shared" si="183"/>
        <v>6.0074730660007526E-29</v>
      </c>
      <c r="W594" s="7">
        <f t="shared" si="180"/>
        <v>7.2094050845463951E-36</v>
      </c>
      <c r="X594" s="7">
        <f t="shared" si="172"/>
        <v>6.0074737869412607E-29</v>
      </c>
      <c r="Y594" s="7">
        <f t="shared" si="173"/>
        <v>4135104.27</v>
      </c>
    </row>
    <row r="595" spans="1:25" s="20" customFormat="1" x14ac:dyDescent="0.25">
      <c r="A595" s="5">
        <f t="shared" si="181"/>
        <v>44481</v>
      </c>
      <c r="B595" s="20">
        <f t="shared" si="182"/>
        <v>583</v>
      </c>
      <c r="G595" s="20">
        <f t="shared" si="174"/>
        <v>2.3778934357455075E-7</v>
      </c>
      <c r="H595" s="20" t="str">
        <f>IF(Datos!C587="","",Datos!C587)</f>
        <v/>
      </c>
      <c r="I595" s="7">
        <f t="shared" si="175"/>
        <v>158.43865911847533</v>
      </c>
      <c r="J595" s="20" t="str">
        <f t="shared" si="166"/>
        <v/>
      </c>
      <c r="K595" s="16" t="str">
        <f t="shared" si="171"/>
        <v/>
      </c>
      <c r="L595" s="7">
        <f t="shared" si="176"/>
        <v>4125541.1006764108</v>
      </c>
      <c r="M595" s="7">
        <f t="shared" si="177"/>
        <v>0.33700819640411883</v>
      </c>
      <c r="N595" s="20" t="str">
        <f>IF(Datos!D587="","",Datos!D587)</f>
        <v/>
      </c>
      <c r="O595" s="7">
        <f t="shared" si="178"/>
        <v>2520.2411384260045</v>
      </c>
      <c r="P595" s="20" t="str">
        <f t="shared" si="167"/>
        <v/>
      </c>
      <c r="Q595" s="16" t="str">
        <f t="shared" si="169"/>
        <v/>
      </c>
      <c r="R595" s="20" t="str">
        <f>IF(Datos!E587="","",Datos!E587)</f>
        <v/>
      </c>
      <c r="S595" s="7">
        <f t="shared" si="179"/>
        <v>6884.1525178478487</v>
      </c>
      <c r="T595" s="10" t="str">
        <f t="shared" si="168"/>
        <v/>
      </c>
      <c r="U595" s="16" t="str">
        <f t="shared" si="170"/>
        <v/>
      </c>
      <c r="V595" s="7">
        <f t="shared" si="183"/>
        <v>5.1957381295865193E-29</v>
      </c>
      <c r="W595" s="7">
        <f t="shared" si="180"/>
        <v>6.063149188605685E-36</v>
      </c>
      <c r="X595" s="7">
        <f t="shared" si="172"/>
        <v>5.1957387359014385E-29</v>
      </c>
      <c r="Y595" s="7">
        <f t="shared" si="173"/>
        <v>4135104.2699999996</v>
      </c>
    </row>
    <row r="596" spans="1:25" s="20" customFormat="1" x14ac:dyDescent="0.25">
      <c r="A596" s="5">
        <f t="shared" si="181"/>
        <v>44482</v>
      </c>
      <c r="B596" s="20">
        <f t="shared" si="182"/>
        <v>584</v>
      </c>
      <c r="G596" s="20">
        <f t="shared" si="174"/>
        <v>2.3122553335843074E-7</v>
      </c>
      <c r="H596" s="20" t="str">
        <f>IF(Datos!C588="","",Datos!C588)</f>
        <v/>
      </c>
      <c r="I596" s="7">
        <f t="shared" si="175"/>
        <v>157.23436164797306</v>
      </c>
      <c r="J596" s="20" t="str">
        <f t="shared" si="166"/>
        <v/>
      </c>
      <c r="K596" s="16" t="str">
        <f t="shared" si="171"/>
        <v/>
      </c>
      <c r="L596" s="7">
        <f t="shared" si="176"/>
        <v>4125541.1099790055</v>
      </c>
      <c r="M596" s="7">
        <f t="shared" si="177"/>
        <v>0.32770560189243497</v>
      </c>
      <c r="N596" s="20" t="str">
        <f>IF(Datos!D588="","",Datos!D588)</f>
        <v/>
      </c>
      <c r="O596" s="7">
        <f t="shared" si="178"/>
        <v>2520.5638726860743</v>
      </c>
      <c r="P596" s="20" t="str">
        <f t="shared" si="167"/>
        <v/>
      </c>
      <c r="Q596" s="16" t="str">
        <f t="shared" si="169"/>
        <v/>
      </c>
      <c r="R596" s="20" t="str">
        <f>IF(Datos!E588="","",Datos!E588)</f>
        <v/>
      </c>
      <c r="S596" s="7">
        <f t="shared" si="179"/>
        <v>6885.0340810582811</v>
      </c>
      <c r="T596" s="10" t="str">
        <f t="shared" si="168"/>
        <v/>
      </c>
      <c r="U596" s="16" t="str">
        <f t="shared" si="170"/>
        <v/>
      </c>
      <c r="V596" s="7">
        <f t="shared" si="183"/>
        <v>4.4936855097191244E-29</v>
      </c>
      <c r="W596" s="7">
        <f t="shared" si="180"/>
        <v>5.099141688652324E-36</v>
      </c>
      <c r="X596" s="7">
        <f t="shared" si="172"/>
        <v>4.4936860196332932E-29</v>
      </c>
      <c r="Y596" s="7">
        <f t="shared" si="173"/>
        <v>4135104.2699999996</v>
      </c>
    </row>
    <row r="597" spans="1:25" s="20" customFormat="1" x14ac:dyDescent="0.25">
      <c r="A597" s="5">
        <f t="shared" si="181"/>
        <v>44483</v>
      </c>
      <c r="B597" s="20">
        <f t="shared" si="182"/>
        <v>585</v>
      </c>
      <c r="G597" s="20">
        <f t="shared" si="174"/>
        <v>2.2484290705873689E-7</v>
      </c>
      <c r="H597" s="20" t="str">
        <f>IF(Datos!C589="","",Datos!C589)</f>
        <v/>
      </c>
      <c r="I597" s="7">
        <f t="shared" si="175"/>
        <v>156.03921808224078</v>
      </c>
      <c r="J597" s="20" t="str">
        <f t="shared" si="166"/>
        <v/>
      </c>
      <c r="K597" s="16" t="str">
        <f t="shared" si="171"/>
        <v/>
      </c>
      <c r="L597" s="7">
        <f t="shared" si="176"/>
        <v>4125541.119024816</v>
      </c>
      <c r="M597" s="7">
        <f t="shared" si="177"/>
        <v>0.3186597912381533</v>
      </c>
      <c r="N597" s="20" t="str">
        <f>IF(Datos!D589="","",Datos!D589)</f>
        <v/>
      </c>
      <c r="O597" s="7">
        <f t="shared" si="178"/>
        <v>2520.884153832395</v>
      </c>
      <c r="P597" s="20" t="str">
        <f t="shared" si="167"/>
        <v/>
      </c>
      <c r="Q597" s="16" t="str">
        <f t="shared" si="169"/>
        <v/>
      </c>
      <c r="R597" s="20" t="str">
        <f>IF(Datos!E589="","",Datos!E589)</f>
        <v/>
      </c>
      <c r="S597" s="7">
        <f t="shared" si="179"/>
        <v>6885.9089434776924</v>
      </c>
      <c r="T597" s="10" t="str">
        <f t="shared" si="168"/>
        <v/>
      </c>
      <c r="U597" s="16" t="str">
        <f t="shared" si="170"/>
        <v/>
      </c>
      <c r="V597" s="7">
        <f t="shared" si="183"/>
        <v>3.8864948394698039E-29</v>
      </c>
      <c r="W597" s="7">
        <f t="shared" si="180"/>
        <v>4.2884060917086644E-36</v>
      </c>
      <c r="X597" s="7">
        <f t="shared" si="172"/>
        <v>3.8864952683104128E-29</v>
      </c>
      <c r="Y597" s="7">
        <f t="shared" si="173"/>
        <v>4135104.2699999996</v>
      </c>
    </row>
    <row r="598" spans="1:25" s="20" customFormat="1" x14ac:dyDescent="0.25">
      <c r="A598" s="5">
        <f t="shared" si="181"/>
        <v>44484</v>
      </c>
      <c r="B598" s="20">
        <f t="shared" si="182"/>
        <v>586</v>
      </c>
      <c r="G598" s="20">
        <f t="shared" si="174"/>
        <v>2.1863646337127382E-7</v>
      </c>
      <c r="H598" s="20" t="str">
        <f>IF(Datos!C590="","",Datos!C590)</f>
        <v/>
      </c>
      <c r="I598" s="7">
        <f t="shared" si="175"/>
        <v>154.85315884214663</v>
      </c>
      <c r="J598" s="20" t="str">
        <f t="shared" si="166"/>
        <v/>
      </c>
      <c r="K598" s="16" t="str">
        <f t="shared" si="171"/>
        <v/>
      </c>
      <c r="L598" s="7">
        <f t="shared" si="176"/>
        <v>4125541.1278209309</v>
      </c>
      <c r="M598" s="7">
        <f t="shared" si="177"/>
        <v>0.3098636763166287</v>
      </c>
      <c r="N598" s="20" t="str">
        <f>IF(Datos!D590="","",Datos!D590)</f>
        <v/>
      </c>
      <c r="O598" s="7">
        <f t="shared" si="178"/>
        <v>2521.2020005111654</v>
      </c>
      <c r="P598" s="20" t="str">
        <f t="shared" si="167"/>
        <v/>
      </c>
      <c r="Q598" s="16" t="str">
        <f t="shared" si="169"/>
        <v/>
      </c>
      <c r="R598" s="20" t="str">
        <f>IF(Datos!E590="","",Datos!E590)</f>
        <v/>
      </c>
      <c r="S598" s="7">
        <f t="shared" si="179"/>
        <v>6886.7771560390165</v>
      </c>
      <c r="T598" s="10" t="str">
        <f t="shared" si="168"/>
        <v/>
      </c>
      <c r="U598" s="16" t="str">
        <f t="shared" si="170"/>
        <v/>
      </c>
      <c r="V598" s="7">
        <f t="shared" si="183"/>
        <v>3.3613482921757974E-29</v>
      </c>
      <c r="W598" s="7">
        <f t="shared" si="180"/>
        <v>3.6065730075651959E-36</v>
      </c>
      <c r="X598" s="7">
        <f t="shared" si="172"/>
        <v>3.3613486528330979E-29</v>
      </c>
      <c r="Y598" s="7">
        <f t="shared" si="173"/>
        <v>4135104.2699999996</v>
      </c>
    </row>
    <row r="599" spans="1:25" s="20" customFormat="1" x14ac:dyDescent="0.25">
      <c r="A599" s="5">
        <f t="shared" si="181"/>
        <v>44485</v>
      </c>
      <c r="B599" s="20">
        <f t="shared" si="182"/>
        <v>587</v>
      </c>
      <c r="G599" s="20">
        <f t="shared" si="174"/>
        <v>2.1260133904517976E-7</v>
      </c>
      <c r="H599" s="20" t="str">
        <f>IF(Datos!C591="","",Datos!C591)</f>
        <v/>
      </c>
      <c r="I599" s="7">
        <f t="shared" si="175"/>
        <v>153.67611487743196</v>
      </c>
      <c r="J599" s="20" t="str">
        <f t="shared" si="166"/>
        <v/>
      </c>
      <c r="K599" s="16" t="str">
        <f t="shared" si="171"/>
        <v/>
      </c>
      <c r="L599" s="7">
        <f t="shared" si="176"/>
        <v>4125541.1363742426</v>
      </c>
      <c r="M599" s="7">
        <f t="shared" si="177"/>
        <v>0.3013103646600282</v>
      </c>
      <c r="N599" s="20" t="str">
        <f>IF(Datos!D591="","",Datos!D591)</f>
        <v/>
      </c>
      <c r="O599" s="7">
        <f t="shared" si="178"/>
        <v>2521.5174312268532</v>
      </c>
      <c r="P599" s="20" t="str">
        <f t="shared" si="167"/>
        <v/>
      </c>
      <c r="Q599" s="16" t="str">
        <f t="shared" si="169"/>
        <v/>
      </c>
      <c r="R599" s="20" t="str">
        <f>IF(Datos!E591="","",Datos!E591)</f>
        <v/>
      </c>
      <c r="S599" s="7">
        <f t="shared" si="179"/>
        <v>6887.6387692880435</v>
      </c>
      <c r="T599" s="10" t="str">
        <f t="shared" si="168"/>
        <v/>
      </c>
      <c r="U599" s="16" t="str">
        <f t="shared" si="170"/>
        <v/>
      </c>
      <c r="V599" s="7">
        <f t="shared" si="183"/>
        <v>2.9071599965692218E-29</v>
      </c>
      <c r="W599" s="7">
        <f t="shared" si="180"/>
        <v>3.0331476448739964E-36</v>
      </c>
      <c r="X599" s="7">
        <f t="shared" si="172"/>
        <v>2.9071602998839861E-29</v>
      </c>
      <c r="Y599" s="7">
        <f t="shared" si="173"/>
        <v>4135104.2699999996</v>
      </c>
    </row>
    <row r="600" spans="1:25" s="20" customFormat="1" x14ac:dyDescent="0.25">
      <c r="A600" s="5">
        <f t="shared" si="181"/>
        <v>44486</v>
      </c>
      <c r="B600" s="20">
        <f t="shared" si="182"/>
        <v>588</v>
      </c>
      <c r="G600" s="20">
        <f t="shared" si="174"/>
        <v>2.0673280507217593E-7</v>
      </c>
      <c r="H600" s="20" t="str">
        <f>IF(Datos!C592="","",Datos!C592)</f>
        <v/>
      </c>
      <c r="I600" s="7">
        <f t="shared" si="175"/>
        <v>152.50801766269146</v>
      </c>
      <c r="J600" s="20" t="str">
        <f t="shared" si="166"/>
        <v/>
      </c>
      <c r="K600" s="16" t="str">
        <f t="shared" si="171"/>
        <v/>
      </c>
      <c r="L600" s="7">
        <f t="shared" si="176"/>
        <v>4125541.1446914533</v>
      </c>
      <c r="M600" s="7">
        <f t="shared" si="177"/>
        <v>0.29299315405652493</v>
      </c>
      <c r="N600" s="20" t="str">
        <f>IF(Datos!D592="","",Datos!D592)</f>
        <v/>
      </c>
      <c r="O600" s="7">
        <f t="shared" si="178"/>
        <v>2521.8304643432739</v>
      </c>
      <c r="P600" s="20" t="str">
        <f t="shared" si="167"/>
        <v/>
      </c>
      <c r="Q600" s="16" t="str">
        <f t="shared" si="169"/>
        <v/>
      </c>
      <c r="R600" s="20" t="str">
        <f>IF(Datos!E592="","",Datos!E592)</f>
        <v/>
      </c>
      <c r="S600" s="7">
        <f t="shared" si="179"/>
        <v>6888.4938333863629</v>
      </c>
      <c r="T600" s="10" t="str">
        <f t="shared" si="168"/>
        <v/>
      </c>
      <c r="U600" s="16" t="str">
        <f t="shared" si="170"/>
        <v/>
      </c>
      <c r="V600" s="7">
        <f t="shared" si="183"/>
        <v>2.5143420135492909E-29</v>
      </c>
      <c r="W600" s="7">
        <f t="shared" si="180"/>
        <v>2.5508937713093885E-36</v>
      </c>
      <c r="X600" s="7">
        <f t="shared" si="172"/>
        <v>2.514342268638668E-29</v>
      </c>
      <c r="Y600" s="7">
        <f t="shared" si="173"/>
        <v>4135104.2699999996</v>
      </c>
    </row>
    <row r="601" spans="1:25" s="20" customFormat="1" x14ac:dyDescent="0.25">
      <c r="A601" s="5">
        <f t="shared" si="181"/>
        <v>44487</v>
      </c>
      <c r="B601" s="20">
        <f t="shared" si="182"/>
        <v>589</v>
      </c>
      <c r="G601" s="20">
        <f t="shared" si="174"/>
        <v>2.0102626298100581E-7</v>
      </c>
      <c r="H601" s="20" t="str">
        <f>IF(Datos!C593="","",Datos!C593)</f>
        <v/>
      </c>
      <c r="I601" s="7">
        <f t="shared" si="175"/>
        <v>151.34879919338368</v>
      </c>
      <c r="J601" s="20" t="str">
        <f t="shared" si="166"/>
        <v/>
      </c>
      <c r="K601" s="16" t="str">
        <f t="shared" si="171"/>
        <v/>
      </c>
      <c r="L601" s="7">
        <f t="shared" si="176"/>
        <v>4125541.15277908</v>
      </c>
      <c r="M601" s="7">
        <f t="shared" si="177"/>
        <v>0.28490552729857271</v>
      </c>
      <c r="N601" s="20" t="str">
        <f>IF(Datos!D593="","",Datos!D593)</f>
        <v/>
      </c>
      <c r="O601" s="7">
        <f t="shared" si="178"/>
        <v>2522.141118084658</v>
      </c>
      <c r="P601" s="20" t="str">
        <f t="shared" si="167"/>
        <v/>
      </c>
      <c r="Q601" s="16" t="str">
        <f t="shared" si="169"/>
        <v/>
      </c>
      <c r="R601" s="20" t="str">
        <f>IF(Datos!E593="","",Datos!E593)</f>
        <v/>
      </c>
      <c r="S601" s="7">
        <f t="shared" si="179"/>
        <v>6889.342398114286</v>
      </c>
      <c r="T601" s="10" t="str">
        <f t="shared" si="168"/>
        <v/>
      </c>
      <c r="U601" s="16" t="str">
        <f t="shared" si="170"/>
        <v/>
      </c>
      <c r="V601" s="7">
        <f t="shared" si="183"/>
        <v>2.1746019343602651E-29</v>
      </c>
      <c r="W601" s="7">
        <f t="shared" si="180"/>
        <v>2.1453156206555165E-36</v>
      </c>
      <c r="X601" s="7">
        <f t="shared" si="172"/>
        <v>2.1746021488918271E-29</v>
      </c>
      <c r="Y601" s="7">
        <f t="shared" si="173"/>
        <v>4135104.27</v>
      </c>
    </row>
    <row r="602" spans="1:25" s="20" customFormat="1" x14ac:dyDescent="0.25">
      <c r="A602" s="5">
        <f t="shared" si="181"/>
        <v>44488</v>
      </c>
      <c r="B602" s="20">
        <f t="shared" si="182"/>
        <v>590</v>
      </c>
      <c r="G602" s="20">
        <f t="shared" si="174"/>
        <v>1.9547724123416088E-7</v>
      </c>
      <c r="H602" s="20" t="str">
        <f>IF(Datos!C594="","",Datos!C594)</f>
        <v/>
      </c>
      <c r="I602" s="7">
        <f t="shared" si="175"/>
        <v>150.19839198187191</v>
      </c>
      <c r="J602" s="20" t="str">
        <f t="shared" si="166"/>
        <v/>
      </c>
      <c r="K602" s="16" t="str">
        <f t="shared" si="171"/>
        <v/>
      </c>
      <c r="L602" s="7">
        <f t="shared" si="176"/>
        <v>4125541.1606434602</v>
      </c>
      <c r="M602" s="7">
        <f t="shared" si="177"/>
        <v>0.27704114707614647</v>
      </c>
      <c r="N602" s="20" t="str">
        <f>IF(Datos!D594="","",Datos!D594)</f>
        <v/>
      </c>
      <c r="O602" s="7">
        <f t="shared" si="178"/>
        <v>2522.4494105367144</v>
      </c>
      <c r="P602" s="20" t="str">
        <f t="shared" si="167"/>
        <v/>
      </c>
      <c r="Q602" s="16" t="str">
        <f t="shared" si="169"/>
        <v/>
      </c>
      <c r="R602" s="20" t="str">
        <f>IF(Datos!E594="","",Datos!E594)</f>
        <v/>
      </c>
      <c r="S602" s="7">
        <f t="shared" si="179"/>
        <v>6890.1845128737414</v>
      </c>
      <c r="T602" s="10" t="str">
        <f t="shared" si="168"/>
        <v/>
      </c>
      <c r="U602" s="16" t="str">
        <f t="shared" si="170"/>
        <v/>
      </c>
      <c r="V602" s="7">
        <f t="shared" si="183"/>
        <v>1.8807678274661215E-29</v>
      </c>
      <c r="W602" s="7">
        <f t="shared" si="180"/>
        <v>1.8042221738027516E-36</v>
      </c>
      <c r="X602" s="7">
        <f t="shared" si="172"/>
        <v>1.880768007888339E-29</v>
      </c>
      <c r="Y602" s="7">
        <f t="shared" si="173"/>
        <v>4135104.2699999996</v>
      </c>
    </row>
    <row r="603" spans="1:25" s="20" customFormat="1" x14ac:dyDescent="0.25">
      <c r="A603" s="5">
        <f t="shared" si="181"/>
        <v>44489</v>
      </c>
      <c r="B603" s="20">
        <f t="shared" si="182"/>
        <v>591</v>
      </c>
      <c r="G603" s="20">
        <f t="shared" si="174"/>
        <v>1.9008139172406929E-7</v>
      </c>
      <c r="H603" s="20" t="str">
        <f>IF(Datos!C595="","",Datos!C595)</f>
        <v/>
      </c>
      <c r="I603" s="7">
        <f t="shared" si="175"/>
        <v>149.05672905349519</v>
      </c>
      <c r="J603" s="20" t="str">
        <f t="shared" si="166"/>
        <v/>
      </c>
      <c r="K603" s="16" t="str">
        <f t="shared" si="171"/>
        <v/>
      </c>
      <c r="L603" s="7">
        <f t="shared" si="176"/>
        <v>4125541.1682907562</v>
      </c>
      <c r="M603" s="7">
        <f t="shared" si="177"/>
        <v>0.26939385101094709</v>
      </c>
      <c r="N603" s="20" t="str">
        <f>IF(Datos!D595="","",Datos!D595)</f>
        <v/>
      </c>
      <c r="O603" s="7">
        <f t="shared" si="178"/>
        <v>2522.7553596476805</v>
      </c>
      <c r="P603" s="20" t="str">
        <f t="shared" si="167"/>
        <v/>
      </c>
      <c r="Q603" s="16" t="str">
        <f t="shared" si="169"/>
        <v/>
      </c>
      <c r="R603" s="20" t="str">
        <f>IF(Datos!E595="","",Datos!E595)</f>
        <v/>
      </c>
      <c r="S603" s="7">
        <f t="shared" si="179"/>
        <v>6891.0202266911519</v>
      </c>
      <c r="T603" s="10" t="str">
        <f t="shared" si="168"/>
        <v/>
      </c>
      <c r="U603" s="16" t="str">
        <f t="shared" si="170"/>
        <v/>
      </c>
      <c r="V603" s="7">
        <f t="shared" si="183"/>
        <v>1.6266368387446229E-29</v>
      </c>
      <c r="W603" s="7">
        <f t="shared" si="180"/>
        <v>1.5173607166580565E-36</v>
      </c>
      <c r="X603" s="7">
        <f t="shared" si="172"/>
        <v>1.6266369904806945E-29</v>
      </c>
      <c r="Y603" s="7">
        <f t="shared" si="173"/>
        <v>4135104.2699999996</v>
      </c>
    </row>
    <row r="604" spans="1:25" s="20" customFormat="1" x14ac:dyDescent="0.25">
      <c r="A604" s="5">
        <f t="shared" si="181"/>
        <v>44490</v>
      </c>
      <c r="B604" s="20">
        <f t="shared" si="182"/>
        <v>592</v>
      </c>
      <c r="G604" s="20">
        <f t="shared" si="174"/>
        <v>1.8483448636600142E-7</v>
      </c>
      <c r="H604" s="20" t="str">
        <f>IF(Datos!C596="","",Datos!C596)</f>
        <v/>
      </c>
      <c r="I604" s="7">
        <f t="shared" si="175"/>
        <v>147.9237439426692</v>
      </c>
      <c r="J604" s="20" t="str">
        <f t="shared" si="166"/>
        <v/>
      </c>
      <c r="K604" s="16" t="str">
        <f t="shared" si="171"/>
        <v/>
      </c>
      <c r="L604" s="7">
        <f t="shared" si="176"/>
        <v>4125541.1757269604</v>
      </c>
      <c r="M604" s="7">
        <f t="shared" si="177"/>
        <v>0.26195764682767936</v>
      </c>
      <c r="N604" s="20" t="str">
        <f>IF(Datos!D596="","",Datos!D596)</f>
        <v/>
      </c>
      <c r="O604" s="7">
        <f t="shared" si="178"/>
        <v>2523.058983229369</v>
      </c>
      <c r="P604" s="20" t="str">
        <f t="shared" si="167"/>
        <v/>
      </c>
      <c r="Q604" s="16" t="str">
        <f t="shared" si="169"/>
        <v/>
      </c>
      <c r="R604" s="20" t="str">
        <f>IF(Datos!E596="","",Datos!E596)</f>
        <v/>
      </c>
      <c r="S604" s="7">
        <f t="shared" si="179"/>
        <v>6891.8495882202897</v>
      </c>
      <c r="T604" s="10" t="str">
        <f t="shared" si="168"/>
        <v/>
      </c>
      <c r="U604" s="16" t="str">
        <f t="shared" si="170"/>
        <v/>
      </c>
      <c r="V604" s="7">
        <f t="shared" si="183"/>
        <v>1.406844248945645E-29</v>
      </c>
      <c r="W604" s="7">
        <f t="shared" si="180"/>
        <v>1.2761086603238008E-36</v>
      </c>
      <c r="X604" s="7">
        <f t="shared" si="172"/>
        <v>1.4068443765565109E-29</v>
      </c>
      <c r="Y604" s="7">
        <f t="shared" si="173"/>
        <v>4135104.2699999996</v>
      </c>
    </row>
    <row r="605" spans="1:25" s="20" customFormat="1" x14ac:dyDescent="0.25">
      <c r="A605" s="5">
        <f t="shared" si="181"/>
        <v>44491</v>
      </c>
      <c r="B605" s="20">
        <f t="shared" si="182"/>
        <v>593</v>
      </c>
      <c r="G605" s="20">
        <f t="shared" si="174"/>
        <v>1.7973241378502354E-7</v>
      </c>
      <c r="H605" s="20" t="str">
        <f>IF(Datos!C597="","",Datos!C597)</f>
        <v/>
      </c>
      <c r="I605" s="7">
        <f t="shared" si="175"/>
        <v>146.79937068901668</v>
      </c>
      <c r="J605" s="20" t="str">
        <f t="shared" si="166"/>
        <v/>
      </c>
      <c r="K605" s="16" t="str">
        <f t="shared" si="171"/>
        <v/>
      </c>
      <c r="L605" s="7">
        <f t="shared" si="176"/>
        <v>4125541.1829578998</v>
      </c>
      <c r="M605" s="7">
        <f t="shared" si="177"/>
        <v>0.25472670765861943</v>
      </c>
      <c r="N605" s="20" t="str">
        <f>IF(Datos!D597="","",Datos!D597)</f>
        <v/>
      </c>
      <c r="O605" s="7">
        <f t="shared" si="178"/>
        <v>2523.360298958205</v>
      </c>
      <c r="P605" s="20" t="str">
        <f t="shared" si="167"/>
        <v/>
      </c>
      <c r="Q605" s="16" t="str">
        <f t="shared" si="169"/>
        <v/>
      </c>
      <c r="R605" s="20" t="str">
        <f>IF(Datos!E597="","",Datos!E597)</f>
        <v/>
      </c>
      <c r="S605" s="7">
        <f t="shared" si="179"/>
        <v>6892.6726457451059</v>
      </c>
      <c r="T605" s="10" t="str">
        <f t="shared" si="168"/>
        <v/>
      </c>
      <c r="U605" s="16" t="str">
        <f t="shared" si="170"/>
        <v/>
      </c>
      <c r="V605" s="7">
        <f t="shared" si="183"/>
        <v>1.216750224212044E-29</v>
      </c>
      <c r="W605" s="7">
        <f t="shared" si="180"/>
        <v>1.0732143601669374E-36</v>
      </c>
      <c r="X605" s="7">
        <f t="shared" si="172"/>
        <v>1.2167503315334801E-29</v>
      </c>
      <c r="Y605" s="7">
        <f t="shared" si="173"/>
        <v>4135104.27</v>
      </c>
    </row>
    <row r="606" spans="1:25" s="20" customFormat="1" x14ac:dyDescent="0.25">
      <c r="A606" s="5">
        <f t="shared" si="181"/>
        <v>44492</v>
      </c>
      <c r="B606" s="20">
        <f t="shared" si="182"/>
        <v>594</v>
      </c>
      <c r="G606" s="20">
        <f t="shared" si="174"/>
        <v>1.747711760944027E-7</v>
      </c>
      <c r="H606" s="20" t="str">
        <f>IF(Datos!C598="","",Datos!C598)</f>
        <v/>
      </c>
      <c r="I606" s="7">
        <f t="shared" si="175"/>
        <v>145.68354383352738</v>
      </c>
      <c r="J606" s="20" t="str">
        <f t="shared" si="166"/>
        <v/>
      </c>
      <c r="K606" s="16" t="str">
        <f t="shared" si="171"/>
        <v/>
      </c>
      <c r="L606" s="7">
        <f t="shared" si="176"/>
        <v>4125541.1899892399</v>
      </c>
      <c r="M606" s="7">
        <f t="shared" si="177"/>
        <v>0.24769536747779228</v>
      </c>
      <c r="N606" s="20" t="str">
        <f>IF(Datos!D598="","",Datos!D598)</f>
        <v/>
      </c>
      <c r="O606" s="7">
        <f t="shared" si="178"/>
        <v>2523.6593243762541</v>
      </c>
      <c r="P606" s="20" t="str">
        <f t="shared" si="167"/>
        <v/>
      </c>
      <c r="Q606" s="16" t="str">
        <f t="shared" si="169"/>
        <v/>
      </c>
      <c r="R606" s="20" t="str">
        <f>IF(Datos!E598="","",Datos!E598)</f>
        <v/>
      </c>
      <c r="S606" s="7">
        <f t="shared" si="179"/>
        <v>6893.4894471825464</v>
      </c>
      <c r="T606" s="10" t="str">
        <f t="shared" si="168"/>
        <v/>
      </c>
      <c r="U606" s="16" t="str">
        <f t="shared" si="170"/>
        <v/>
      </c>
      <c r="V606" s="7">
        <f t="shared" si="183"/>
        <v>1.0523418689624081E-29</v>
      </c>
      <c r="W606" s="7">
        <f t="shared" si="180"/>
        <v>9.0257914322613459E-37</v>
      </c>
      <c r="X606" s="7">
        <f t="shared" si="172"/>
        <v>1.0523419592203225E-29</v>
      </c>
      <c r="Y606" s="7">
        <f t="shared" si="173"/>
        <v>4135104.2699999996</v>
      </c>
    </row>
    <row r="607" spans="1:25" s="20" customFormat="1" x14ac:dyDescent="0.25">
      <c r="A607" s="5">
        <f t="shared" si="181"/>
        <v>44493</v>
      </c>
      <c r="B607" s="20">
        <f t="shared" si="182"/>
        <v>595</v>
      </c>
      <c r="G607" s="20">
        <f t="shared" si="174"/>
        <v>1.6994688576293926E-7</v>
      </c>
      <c r="H607" s="20" t="str">
        <f>IF(Datos!C599="","",Datos!C599)</f>
        <v/>
      </c>
      <c r="I607" s="7">
        <f t="shared" si="175"/>
        <v>144.57619841474715</v>
      </c>
      <c r="J607" s="20" t="str">
        <f t="shared" si="166"/>
        <v/>
      </c>
      <c r="K607" s="16" t="str">
        <f t="shared" si="171"/>
        <v/>
      </c>
      <c r="L607" s="7">
        <f t="shared" si="176"/>
        <v>4125541.1968264906</v>
      </c>
      <c r="M607" s="7">
        <f t="shared" si="177"/>
        <v>0.24085811666118195</v>
      </c>
      <c r="N607" s="20" t="str">
        <f>IF(Datos!D599="","",Datos!D599)</f>
        <v/>
      </c>
      <c r="O607" s="7">
        <f t="shared" si="178"/>
        <v>2523.9560768922438</v>
      </c>
      <c r="P607" s="20" t="str">
        <f t="shared" si="167"/>
        <v/>
      </c>
      <c r="Q607" s="16" t="str">
        <f t="shared" si="169"/>
        <v/>
      </c>
      <c r="R607" s="20" t="str">
        <f>IF(Datos!E599="","",Datos!E599)</f>
        <v/>
      </c>
      <c r="S607" s="7">
        <f t="shared" si="179"/>
        <v>6894.3000400853371</v>
      </c>
      <c r="T607" s="10" t="str">
        <f t="shared" si="168"/>
        <v/>
      </c>
      <c r="U607" s="16" t="str">
        <f t="shared" si="170"/>
        <v/>
      </c>
      <c r="V607" s="7">
        <f t="shared" si="183"/>
        <v>9.1014851346835155E-30</v>
      </c>
      <c r="W607" s="7">
        <f t="shared" si="180"/>
        <v>7.5907399205904821E-37</v>
      </c>
      <c r="X607" s="7">
        <f t="shared" si="172"/>
        <v>9.1014858937575077E-30</v>
      </c>
      <c r="Y607" s="7">
        <f t="shared" si="173"/>
        <v>4135104.2699999996</v>
      </c>
    </row>
    <row r="608" spans="1:25" s="20" customFormat="1" x14ac:dyDescent="0.25">
      <c r="A608" s="5">
        <f t="shared" si="181"/>
        <v>44494</v>
      </c>
      <c r="B608" s="20">
        <f t="shared" si="182"/>
        <v>596</v>
      </c>
      <c r="G608" s="20">
        <f t="shared" si="174"/>
        <v>1.6525576256877123E-7</v>
      </c>
      <c r="H608" s="20" t="str">
        <f>IF(Datos!C600="","",Datos!C600)</f>
        <v/>
      </c>
      <c r="I608" s="7">
        <f t="shared" si="175"/>
        <v>143.477269964996</v>
      </c>
      <c r="J608" s="20" t="str">
        <f t="shared" si="166"/>
        <v/>
      </c>
      <c r="K608" s="16" t="str">
        <f t="shared" si="171"/>
        <v/>
      </c>
      <c r="L608" s="7">
        <f t="shared" si="176"/>
        <v>4125541.2034750096</v>
      </c>
      <c r="M608" s="7">
        <f t="shared" si="177"/>
        <v>0.23420959766949537</v>
      </c>
      <c r="N608" s="20" t="str">
        <f>IF(Datos!D600="","",Datos!D600)</f>
        <v/>
      </c>
      <c r="O608" s="7">
        <f t="shared" si="178"/>
        <v>2524.2505737825777</v>
      </c>
      <c r="P608" s="20" t="str">
        <f t="shared" si="167"/>
        <v/>
      </c>
      <c r="Q608" s="16" t="str">
        <f t="shared" si="169"/>
        <v/>
      </c>
      <c r="R608" s="20" t="str">
        <f>IF(Datos!E600="","",Datos!E600)</f>
        <v/>
      </c>
      <c r="S608" s="7">
        <f t="shared" si="179"/>
        <v>6895.1044716447541</v>
      </c>
      <c r="T608" s="10" t="str">
        <f t="shared" si="168"/>
        <v/>
      </c>
      <c r="U608" s="16" t="str">
        <f t="shared" si="170"/>
        <v/>
      </c>
      <c r="V608" s="7">
        <f t="shared" si="183"/>
        <v>7.871684478438333E-30</v>
      </c>
      <c r="W608" s="7">
        <f t="shared" si="180"/>
        <v>6.3838537484733641E-37</v>
      </c>
      <c r="X608" s="7">
        <f t="shared" si="172"/>
        <v>7.8716851168237083E-30</v>
      </c>
      <c r="Y608" s="7">
        <f t="shared" si="173"/>
        <v>4135104.2699999996</v>
      </c>
    </row>
    <row r="609" spans="1:25" s="20" customFormat="1" x14ac:dyDescent="0.25">
      <c r="A609" s="5">
        <f t="shared" si="181"/>
        <v>44495</v>
      </c>
      <c r="B609" s="20">
        <f t="shared" si="182"/>
        <v>597</v>
      </c>
      <c r="G609" s="20">
        <f t="shared" si="174"/>
        <v>1.6069413063726494E-7</v>
      </c>
      <c r="H609" s="20" t="str">
        <f>IF(Datos!C601="","",Datos!C601)</f>
        <v/>
      </c>
      <c r="I609" s="7">
        <f t="shared" si="175"/>
        <v>142.3866945066149</v>
      </c>
      <c r="J609" s="20" t="str">
        <f t="shared" si="166"/>
        <v/>
      </c>
      <c r="K609" s="16" t="str">
        <f t="shared" si="171"/>
        <v/>
      </c>
      <c r="L609" s="7">
        <f t="shared" si="176"/>
        <v>4125541.2099400065</v>
      </c>
      <c r="M609" s="7">
        <f t="shared" si="177"/>
        <v>0.22774460085009662</v>
      </c>
      <c r="N609" s="20" t="str">
        <f>IF(Datos!D601="","",Datos!D601)</f>
        <v/>
      </c>
      <c r="O609" s="7">
        <f t="shared" si="178"/>
        <v>2524.5428321923409</v>
      </c>
      <c r="P609" s="20" t="str">
        <f t="shared" si="167"/>
        <v/>
      </c>
      <c r="Q609" s="16" t="str">
        <f t="shared" si="169"/>
        <v/>
      </c>
      <c r="R609" s="20" t="str">
        <f>IF(Datos!E601="","",Datos!E601)</f>
        <v/>
      </c>
      <c r="S609" s="7">
        <f t="shared" si="179"/>
        <v>6895.9027886933718</v>
      </c>
      <c r="T609" s="10" t="str">
        <f t="shared" si="168"/>
        <v/>
      </c>
      <c r="U609" s="16" t="str">
        <f t="shared" si="170"/>
        <v/>
      </c>
      <c r="V609" s="7">
        <f t="shared" si="183"/>
        <v>6.8080555579810893E-30</v>
      </c>
      <c r="W609" s="7">
        <f t="shared" si="180"/>
        <v>5.3688558766547472E-37</v>
      </c>
      <c r="X609" s="7">
        <f t="shared" si="172"/>
        <v>6.8080560948666768E-30</v>
      </c>
      <c r="Y609" s="7">
        <f t="shared" si="173"/>
        <v>4135104.27</v>
      </c>
    </row>
    <row r="610" spans="1:25" s="20" customFormat="1" x14ac:dyDescent="0.25">
      <c r="A610" s="5">
        <f t="shared" si="181"/>
        <v>44496</v>
      </c>
      <c r="B610" s="20">
        <f t="shared" si="182"/>
        <v>598</v>
      </c>
      <c r="G610" s="20">
        <f t="shared" si="174"/>
        <v>1.5625841556066934E-7</v>
      </c>
      <c r="H610" s="20" t="str">
        <f>IF(Datos!C602="","",Datos!C602)</f>
        <v/>
      </c>
      <c r="I610" s="7">
        <f t="shared" si="175"/>
        <v>141.3044085482411</v>
      </c>
      <c r="J610" s="20" t="str">
        <f t="shared" si="166"/>
        <v/>
      </c>
      <c r="K610" s="16" t="str">
        <f t="shared" si="171"/>
        <v/>
      </c>
      <c r="L610" s="7">
        <f t="shared" si="176"/>
        <v>4125541.216226547</v>
      </c>
      <c r="M610" s="7">
        <f t="shared" si="177"/>
        <v>0.22145806035482263</v>
      </c>
      <c r="N610" s="20" t="str">
        <f>IF(Datos!D602="","",Datos!D602)</f>
        <v/>
      </c>
      <c r="O610" s="7">
        <f t="shared" si="178"/>
        <v>2524.8328691362981</v>
      </c>
      <c r="P610" s="20" t="str">
        <f t="shared" si="167"/>
        <v/>
      </c>
      <c r="Q610" s="16" t="str">
        <f t="shared" si="169"/>
        <v/>
      </c>
      <c r="R610" s="20" t="str">
        <f>IF(Datos!E602="","",Datos!E602)</f>
        <v/>
      </c>
      <c r="S610" s="7">
        <f t="shared" si="179"/>
        <v>6896.6950377077883</v>
      </c>
      <c r="T610" s="10" t="str">
        <f t="shared" si="168"/>
        <v/>
      </c>
      <c r="U610" s="16" t="str">
        <f t="shared" si="170"/>
        <v/>
      </c>
      <c r="V610" s="7">
        <f t="shared" si="183"/>
        <v>5.8881451048826792E-30</v>
      </c>
      <c r="W610" s="7">
        <f t="shared" si="180"/>
        <v>4.5152371161469666E-37</v>
      </c>
      <c r="X610" s="7">
        <f t="shared" si="172"/>
        <v>5.8881455564063911E-30</v>
      </c>
      <c r="Y610" s="7">
        <f t="shared" si="173"/>
        <v>4135104.2699999996</v>
      </c>
    </row>
    <row r="611" spans="1:25" s="20" customFormat="1" x14ac:dyDescent="0.25">
      <c r="A611" s="5">
        <f t="shared" si="181"/>
        <v>44497</v>
      </c>
      <c r="B611" s="20">
        <f t="shared" si="182"/>
        <v>599</v>
      </c>
      <c r="G611" s="20">
        <f t="shared" si="174"/>
        <v>1.5194514159727878E-7</v>
      </c>
      <c r="H611" s="20" t="str">
        <f>IF(Datos!C603="","",Datos!C603)</f>
        <v/>
      </c>
      <c r="I611" s="7">
        <f t="shared" si="175"/>
        <v>140.23034908111183</v>
      </c>
      <c r="J611" s="20" t="str">
        <f t="shared" si="166"/>
        <v/>
      </c>
      <c r="K611" s="16" t="str">
        <f t="shared" si="171"/>
        <v/>
      </c>
      <c r="L611" s="7">
        <f t="shared" si="176"/>
        <v>4125541.222339557</v>
      </c>
      <c r="M611" s="7">
        <f t="shared" si="177"/>
        <v>0.21534505017048117</v>
      </c>
      <c r="N611" s="20" t="str">
        <f>IF(Datos!D603="","",Datos!D603)</f>
        <v/>
      </c>
      <c r="O611" s="7">
        <f t="shared" si="178"/>
        <v>2525.1207014998836</v>
      </c>
      <c r="P611" s="20" t="str">
        <f t="shared" si="167"/>
        <v/>
      </c>
      <c r="Q611" s="16" t="str">
        <f t="shared" si="169"/>
        <v/>
      </c>
      <c r="R611" s="20" t="str">
        <f>IF(Datos!E603="","",Datos!E603)</f>
        <v/>
      </c>
      <c r="S611" s="7">
        <f t="shared" si="179"/>
        <v>6897.481264811332</v>
      </c>
      <c r="T611" s="10" t="str">
        <f t="shared" si="168"/>
        <v/>
      </c>
      <c r="U611" s="16" t="str">
        <f t="shared" si="170"/>
        <v/>
      </c>
      <c r="V611" s="7">
        <f t="shared" si="183"/>
        <v>5.0925337555352897E-30</v>
      </c>
      <c r="W611" s="7">
        <f t="shared" si="180"/>
        <v>3.79733907172294E-37</v>
      </c>
      <c r="X611" s="7">
        <f t="shared" si="172"/>
        <v>5.092534135269197E-30</v>
      </c>
      <c r="Y611" s="7">
        <f t="shared" si="173"/>
        <v>4135104.2699999996</v>
      </c>
    </row>
    <row r="612" spans="1:25" s="20" customFormat="1" x14ac:dyDescent="0.25">
      <c r="A612" s="5">
        <f t="shared" si="181"/>
        <v>44498</v>
      </c>
      <c r="B612" s="20">
        <f t="shared" si="182"/>
        <v>600</v>
      </c>
      <c r="G612" s="20">
        <f t="shared" si="174"/>
        <v>1.4775092894790776E-7</v>
      </c>
      <c r="H612" s="20" t="str">
        <f>IF(Datos!C604="","",Datos!C604)</f>
        <v/>
      </c>
      <c r="I612" s="7">
        <f t="shared" si="175"/>
        <v>139.16445357539592</v>
      </c>
      <c r="J612" s="20" t="str">
        <f t="shared" si="166"/>
        <v/>
      </c>
      <c r="K612" s="16" t="str">
        <f t="shared" si="171"/>
        <v/>
      </c>
      <c r="L612" s="7">
        <f t="shared" si="176"/>
        <v>4125541.2282838267</v>
      </c>
      <c r="M612" s="7">
        <f t="shared" si="177"/>
        <v>0.20940078025892087</v>
      </c>
      <c r="N612" s="20" t="str">
        <f>IF(Datos!D604="","",Datos!D604)</f>
        <v/>
      </c>
      <c r="O612" s="7">
        <f t="shared" si="178"/>
        <v>2525.4063460401858</v>
      </c>
      <c r="P612" s="20" t="str">
        <f t="shared" si="167"/>
        <v/>
      </c>
      <c r="Q612" s="16" t="str">
        <f t="shared" si="169"/>
        <v/>
      </c>
      <c r="R612" s="20" t="str">
        <f>IF(Datos!E604="","",Datos!E604)</f>
        <v/>
      </c>
      <c r="S612" s="7">
        <f t="shared" si="179"/>
        <v>6898.2615157767459</v>
      </c>
      <c r="T612" s="10" t="str">
        <f t="shared" si="168"/>
        <v/>
      </c>
      <c r="U612" s="16" t="str">
        <f t="shared" si="170"/>
        <v/>
      </c>
      <c r="V612" s="7">
        <f t="shared" si="183"/>
        <v>4.404426107371187E-30</v>
      </c>
      <c r="W612" s="7">
        <f t="shared" si="180"/>
        <v>3.1935828923468904E-37</v>
      </c>
      <c r="X612" s="7">
        <f t="shared" si="172"/>
        <v>4.4044264267294759E-30</v>
      </c>
      <c r="Y612" s="7">
        <f t="shared" si="173"/>
        <v>4135104.2699999991</v>
      </c>
    </row>
    <row r="613" spans="1:25" s="20" customFormat="1" x14ac:dyDescent="0.25">
      <c r="A613" s="5">
        <f t="shared" si="181"/>
        <v>44499</v>
      </c>
      <c r="B613" s="20">
        <f t="shared" si="182"/>
        <v>601</v>
      </c>
      <c r="G613" s="20">
        <f t="shared" si="174"/>
        <v>1.4367249110754489E-7</v>
      </c>
      <c r="H613" s="20" t="str">
        <f>IF(Datos!C605="","",Datos!C605)</f>
        <v/>
      </c>
      <c r="I613" s="7">
        <f t="shared" si="175"/>
        <v>138.10665997655363</v>
      </c>
      <c r="J613" s="20" t="str">
        <f t="shared" si="166"/>
        <v/>
      </c>
      <c r="K613" s="16" t="str">
        <f t="shared" si="171"/>
        <v/>
      </c>
      <c r="L613" s="7">
        <f t="shared" si="176"/>
        <v>4125541.2340640142</v>
      </c>
      <c r="M613" s="7">
        <f t="shared" si="177"/>
        <v>0.20362059280364878</v>
      </c>
      <c r="N613" s="20" t="str">
        <f>IF(Datos!D605="","",Datos!D605)</f>
        <v/>
      </c>
      <c r="O613" s="7">
        <f t="shared" si="178"/>
        <v>2525.6898193869215</v>
      </c>
      <c r="P613" s="20" t="str">
        <f t="shared" si="167"/>
        <v/>
      </c>
      <c r="Q613" s="16" t="str">
        <f t="shared" si="169"/>
        <v/>
      </c>
      <c r="R613" s="20" t="str">
        <f>IF(Datos!E605="","",Datos!E605)</f>
        <v/>
      </c>
      <c r="S613" s="7">
        <f t="shared" si="179"/>
        <v>6899.0358360288519</v>
      </c>
      <c r="T613" s="10" t="str">
        <f t="shared" si="168"/>
        <v/>
      </c>
      <c r="U613" s="16" t="str">
        <f t="shared" si="170"/>
        <v/>
      </c>
      <c r="V613" s="7">
        <f t="shared" si="183"/>
        <v>3.8092961670263817E-30</v>
      </c>
      <c r="W613" s="7">
        <f t="shared" si="180"/>
        <v>2.6858206460437622E-37</v>
      </c>
      <c r="X613" s="7">
        <f t="shared" si="172"/>
        <v>3.8092964356084463E-30</v>
      </c>
      <c r="Y613" s="7">
        <f t="shared" si="173"/>
        <v>4135104.2699999991</v>
      </c>
    </row>
    <row r="614" spans="1:25" s="20" customFormat="1" x14ac:dyDescent="0.25">
      <c r="A614" s="5">
        <f t="shared" si="181"/>
        <v>44500</v>
      </c>
      <c r="B614" s="20">
        <f t="shared" si="182"/>
        <v>602</v>
      </c>
      <c r="G614" s="20">
        <f t="shared" si="174"/>
        <v>1.397066322901103E-7</v>
      </c>
      <c r="H614" s="20" t="str">
        <f>IF(Datos!C606="","",Datos!C606)</f>
        <v/>
      </c>
      <c r="I614" s="7">
        <f t="shared" si="175"/>
        <v>137.0569067017237</v>
      </c>
      <c r="J614" s="20" t="str">
        <f t="shared" si="166"/>
        <v/>
      </c>
      <c r="K614" s="16" t="str">
        <f t="shared" si="171"/>
        <v/>
      </c>
      <c r="L614" s="7">
        <f t="shared" si="176"/>
        <v>4125541.2396846483</v>
      </c>
      <c r="M614" s="7">
        <f t="shared" si="177"/>
        <v>0.1979999585600542</v>
      </c>
      <c r="N614" s="20" t="str">
        <f>IF(Datos!D606="","",Datos!D606)</f>
        <v/>
      </c>
      <c r="O614" s="7">
        <f t="shared" si="178"/>
        <v>2525.9711380434051</v>
      </c>
      <c r="P614" s="20" t="str">
        <f t="shared" si="167"/>
        <v/>
      </c>
      <c r="Q614" s="16" t="str">
        <f t="shared" si="169"/>
        <v/>
      </c>
      <c r="R614" s="20" t="str">
        <f>IF(Datos!E606="","",Datos!E606)</f>
        <v/>
      </c>
      <c r="S614" s="7">
        <f t="shared" si="179"/>
        <v>6899.8042706471988</v>
      </c>
      <c r="T614" s="10" t="str">
        <f t="shared" si="168"/>
        <v/>
      </c>
      <c r="U614" s="16" t="str">
        <f t="shared" si="170"/>
        <v/>
      </c>
      <c r="V614" s="7">
        <f t="shared" si="183"/>
        <v>3.2945807058442714E-30</v>
      </c>
      <c r="W614" s="7">
        <f t="shared" si="180"/>
        <v>2.2587898225975249E-37</v>
      </c>
      <c r="X614" s="7">
        <f t="shared" si="172"/>
        <v>3.2945809317232534E-30</v>
      </c>
      <c r="Y614" s="7">
        <f t="shared" si="173"/>
        <v>4135104.2699999991</v>
      </c>
    </row>
    <row r="615" spans="1:25" s="20" customFormat="1" x14ac:dyDescent="0.25">
      <c r="A615" s="5">
        <f t="shared" si="181"/>
        <v>44501</v>
      </c>
      <c r="B615" s="20">
        <f t="shared" si="182"/>
        <v>603</v>
      </c>
      <c r="G615" s="20">
        <f t="shared" si="174"/>
        <v>1.3585024492429863E-7</v>
      </c>
      <c r="H615" s="20" t="str">
        <f>IF(Datos!C607="","",Datos!C607)</f>
        <v/>
      </c>
      <c r="I615" s="7">
        <f t="shared" si="175"/>
        <v>136.0151326361383</v>
      </c>
      <c r="J615" s="20" t="str">
        <f t="shared" si="166"/>
        <v/>
      </c>
      <c r="K615" s="16" t="str">
        <f t="shared" si="171"/>
        <v/>
      </c>
      <c r="L615" s="7">
        <f t="shared" si="176"/>
        <v>4125541.2451501335</v>
      </c>
      <c r="M615" s="7">
        <f t="shared" si="177"/>
        <v>0.19253447330637899</v>
      </c>
      <c r="N615" s="20" t="str">
        <f>IF(Datos!D607="","",Datos!D607)</f>
        <v/>
      </c>
      <c r="O615" s="7">
        <f t="shared" si="178"/>
        <v>2526.2503183875074</v>
      </c>
      <c r="P615" s="20" t="str">
        <f t="shared" si="167"/>
        <v/>
      </c>
      <c r="Q615" s="16" t="str">
        <f t="shared" si="169"/>
        <v/>
      </c>
      <c r="R615" s="20" t="str">
        <f>IF(Datos!E607="","",Datos!E607)</f>
        <v/>
      </c>
      <c r="S615" s="7">
        <f t="shared" si="179"/>
        <v>6900.5668643686813</v>
      </c>
      <c r="T615" s="10" t="str">
        <f t="shared" si="168"/>
        <v/>
      </c>
      <c r="U615" s="16" t="str">
        <f t="shared" si="170"/>
        <v/>
      </c>
      <c r="V615" s="7">
        <f t="shared" si="183"/>
        <v>2.8494140494401829E-30</v>
      </c>
      <c r="W615" s="7">
        <f t="shared" si="180"/>
        <v>1.8996545673217808E-37</v>
      </c>
      <c r="X615" s="7">
        <f t="shared" si="172"/>
        <v>2.8494142394056398E-30</v>
      </c>
      <c r="Y615" s="7">
        <f t="shared" si="173"/>
        <v>4135104.2699999991</v>
      </c>
    </row>
    <row r="616" spans="1:25" s="20" customFormat="1" x14ac:dyDescent="0.25">
      <c r="A616" s="5">
        <f t="shared" si="181"/>
        <v>44502</v>
      </c>
      <c r="B616" s="20">
        <f t="shared" si="182"/>
        <v>604</v>
      </c>
      <c r="G616" s="20">
        <f t="shared" si="174"/>
        <v>1.3210030721854543E-7</v>
      </c>
      <c r="H616" s="20" t="str">
        <f>IF(Datos!C608="","",Datos!C608)</f>
        <v/>
      </c>
      <c r="I616" s="7">
        <f t="shared" si="175"/>
        <v>134.98127712956494</v>
      </c>
      <c r="J616" s="20" t="str">
        <f t="shared" si="166"/>
        <v/>
      </c>
      <c r="K616" s="16" t="str">
        <f t="shared" si="171"/>
        <v/>
      </c>
      <c r="L616" s="7">
        <f t="shared" si="176"/>
        <v>4125541.2504647523</v>
      </c>
      <c r="M616" s="7">
        <f t="shared" si="177"/>
        <v>0.18721985439265343</v>
      </c>
      <c r="N616" s="20" t="str">
        <f>IF(Datos!D608="","",Datos!D608)</f>
        <v/>
      </c>
      <c r="O616" s="7">
        <f t="shared" si="178"/>
        <v>2526.5273766726118</v>
      </c>
      <c r="P616" s="20" t="str">
        <f t="shared" si="167"/>
        <v/>
      </c>
      <c r="Q616" s="16" t="str">
        <f t="shared" si="169"/>
        <v/>
      </c>
      <c r="R616" s="20" t="str">
        <f>IF(Datos!E608="","",Datos!E608)</f>
        <v/>
      </c>
      <c r="S616" s="7">
        <f t="shared" si="179"/>
        <v>6901.3236615901506</v>
      </c>
      <c r="T616" s="10" t="str">
        <f t="shared" si="168"/>
        <v/>
      </c>
      <c r="U616" s="16" t="str">
        <f t="shared" si="170"/>
        <v/>
      </c>
      <c r="V616" s="7">
        <f t="shared" si="183"/>
        <v>2.4643987027223915E-30</v>
      </c>
      <c r="W616" s="7">
        <f t="shared" si="180"/>
        <v>1.5976198561398627E-37</v>
      </c>
      <c r="X616" s="7">
        <f t="shared" si="172"/>
        <v>2.4643988624843772E-30</v>
      </c>
      <c r="Y616" s="7">
        <f t="shared" si="173"/>
        <v>4135104.2699999991</v>
      </c>
    </row>
    <row r="617" spans="1:25" s="20" customFormat="1" x14ac:dyDescent="0.25">
      <c r="A617" s="5">
        <f t="shared" si="181"/>
        <v>44503</v>
      </c>
      <c r="B617" s="20">
        <f t="shared" si="182"/>
        <v>605</v>
      </c>
      <c r="G617" s="20">
        <f t="shared" si="174"/>
        <v>1.2845388079320886E-7</v>
      </c>
      <c r="H617" s="20" t="str">
        <f>IF(Datos!C609="","",Datos!C609)</f>
        <v/>
      </c>
      <c r="I617" s="7">
        <f t="shared" si="175"/>
        <v>133.95527999277559</v>
      </c>
      <c r="J617" s="20" t="str">
        <f t="shared" si="166"/>
        <v/>
      </c>
      <c r="K617" s="16" t="str">
        <f t="shared" si="171"/>
        <v/>
      </c>
      <c r="L617" s="7">
        <f t="shared" si="176"/>
        <v>4125541.2556326692</v>
      </c>
      <c r="M617" s="7">
        <f t="shared" si="177"/>
        <v>0.18205193738489348</v>
      </c>
      <c r="N617" s="20" t="str">
        <f>IF(Datos!D609="","",Datos!D609)</f>
        <v/>
      </c>
      <c r="O617" s="7">
        <f t="shared" si="178"/>
        <v>2526.8023290285587</v>
      </c>
      <c r="P617" s="20" t="str">
        <f t="shared" si="167"/>
        <v/>
      </c>
      <c r="Q617" s="16" t="str">
        <f t="shared" si="169"/>
        <v/>
      </c>
      <c r="R617" s="20" t="str">
        <f>IF(Datos!E609="","",Datos!E609)</f>
        <v/>
      </c>
      <c r="S617" s="7">
        <f t="shared" si="179"/>
        <v>6902.0747063709932</v>
      </c>
      <c r="T617" s="10" t="str">
        <f t="shared" si="168"/>
        <v/>
      </c>
      <c r="U617" s="16" t="str">
        <f t="shared" si="170"/>
        <v/>
      </c>
      <c r="V617" s="7">
        <f t="shared" si="183"/>
        <v>2.1314069682531571E-30</v>
      </c>
      <c r="W617" s="7">
        <f t="shared" si="180"/>
        <v>1.3436070147077704E-37</v>
      </c>
      <c r="X617" s="7">
        <f t="shared" si="172"/>
        <v>2.1314071026138584E-30</v>
      </c>
      <c r="Y617" s="7">
        <f t="shared" si="173"/>
        <v>4135104.2699999991</v>
      </c>
    </row>
    <row r="618" spans="1:25" s="20" customFormat="1" x14ac:dyDescent="0.25">
      <c r="A618" s="5">
        <f t="shared" si="181"/>
        <v>44504</v>
      </c>
      <c r="B618" s="20">
        <f t="shared" si="182"/>
        <v>606</v>
      </c>
      <c r="G618" s="20">
        <f t="shared" si="174"/>
        <v>1.2490810837811161E-7</v>
      </c>
      <c r="H618" s="20" t="str">
        <f>IF(Datos!C610="","",Datos!C610)</f>
        <v/>
      </c>
      <c r="I618" s="7">
        <f t="shared" si="175"/>
        <v>132.93708149404245</v>
      </c>
      <c r="J618" s="20" t="str">
        <f t="shared" si="166"/>
        <v/>
      </c>
      <c r="K618" s="16" t="str">
        <f t="shared" si="171"/>
        <v/>
      </c>
      <c r="L618" s="7">
        <f t="shared" si="176"/>
        <v>4125541.260657934</v>
      </c>
      <c r="M618" s="7">
        <f t="shared" si="177"/>
        <v>0.17702667280192969</v>
      </c>
      <c r="N618" s="20" t="str">
        <f>IF(Datos!D610="","",Datos!D610)</f>
        <v/>
      </c>
      <c r="O618" s="7">
        <f t="shared" si="178"/>
        <v>2527.0751914625848</v>
      </c>
      <c r="P618" s="20" t="str">
        <f t="shared" si="167"/>
        <v/>
      </c>
      <c r="Q618" s="16" t="str">
        <f t="shared" si="169"/>
        <v/>
      </c>
      <c r="R618" s="20" t="str">
        <f>IF(Datos!E610="","",Datos!E610)</f>
        <v/>
      </c>
      <c r="S618" s="7">
        <f t="shared" si="179"/>
        <v>6902.8200424357001</v>
      </c>
      <c r="T618" s="10" t="str">
        <f t="shared" si="168"/>
        <v/>
      </c>
      <c r="U618" s="16" t="str">
        <f t="shared" si="170"/>
        <v/>
      </c>
      <c r="V618" s="7">
        <f t="shared" si="183"/>
        <v>1.8434093701040152E-30</v>
      </c>
      <c r="W618" s="7">
        <f t="shared" si="180"/>
        <v>1.129980828214718E-37</v>
      </c>
      <c r="X618" s="7">
        <f t="shared" si="172"/>
        <v>1.843409483102098E-30</v>
      </c>
      <c r="Y618" s="7">
        <f t="shared" si="173"/>
        <v>4135104.2699999991</v>
      </c>
    </row>
    <row r="619" spans="1:25" s="20" customFormat="1" x14ac:dyDescent="0.25">
      <c r="A619" s="5">
        <f t="shared" si="181"/>
        <v>44505</v>
      </c>
      <c r="B619" s="20">
        <f t="shared" si="182"/>
        <v>607</v>
      </c>
      <c r="G619" s="20">
        <f t="shared" si="174"/>
        <v>1.214602115736384E-7</v>
      </c>
      <c r="H619" s="20" t="str">
        <f>IF(Datos!C611="","",Datos!C611)</f>
        <v/>
      </c>
      <c r="I619" s="7">
        <f t="shared" si="175"/>
        <v>131.92662235566058</v>
      </c>
      <c r="J619" s="20" t="str">
        <f t="shared" ref="J619:J682" si="184">IF(H619="","",H619-I619)</f>
        <v/>
      </c>
      <c r="K619" s="16" t="str">
        <f t="shared" si="171"/>
        <v/>
      </c>
      <c r="L619" s="7">
        <f t="shared" si="176"/>
        <v>4125541.2655444839</v>
      </c>
      <c r="M619" s="7">
        <f t="shared" si="177"/>
        <v>0.17214012294231101</v>
      </c>
      <c r="N619" s="20" t="str">
        <f>IF(Datos!D611="","",Datos!D611)</f>
        <v/>
      </c>
      <c r="O619" s="7">
        <f t="shared" si="178"/>
        <v>2527.3459798602557</v>
      </c>
      <c r="P619" s="20" t="str">
        <f t="shared" ref="P619:P682" si="185">IF(N619="","",N619-O619)</f>
        <v/>
      </c>
      <c r="Q619" s="16" t="str">
        <f t="shared" si="169"/>
        <v/>
      </c>
      <c r="R619" s="20" t="str">
        <f>IF(Datos!E611="","",Datos!E611)</f>
        <v/>
      </c>
      <c r="S619" s="7">
        <f t="shared" si="179"/>
        <v>6903.5597131764107</v>
      </c>
      <c r="T619" s="10" t="str">
        <f t="shared" ref="T619:T682" si="186">IF(R619="","",R619-S619)</f>
        <v/>
      </c>
      <c r="U619" s="16" t="str">
        <f t="shared" si="170"/>
        <v/>
      </c>
      <c r="V619" s="7">
        <f t="shared" si="183"/>
        <v>1.5943262612246747E-30</v>
      </c>
      <c r="W619" s="7">
        <f t="shared" si="180"/>
        <v>9.5032003922734694E-38</v>
      </c>
      <c r="X619" s="7">
        <f t="shared" si="172"/>
        <v>1.5943263562566788E-30</v>
      </c>
      <c r="Y619" s="7">
        <f t="shared" si="173"/>
        <v>4135104.2699999991</v>
      </c>
    </row>
    <row r="620" spans="1:25" s="20" customFormat="1" x14ac:dyDescent="0.25">
      <c r="A620" s="5">
        <f t="shared" si="181"/>
        <v>44506</v>
      </c>
      <c r="B620" s="20">
        <f t="shared" si="182"/>
        <v>608</v>
      </c>
      <c r="G620" s="20">
        <f t="shared" si="174"/>
        <v>1.1810748867363514E-7</v>
      </c>
      <c r="H620" s="20" t="str">
        <f>IF(Datos!C612="","",Datos!C612)</f>
        <v/>
      </c>
      <c r="I620" s="7">
        <f t="shared" si="175"/>
        <v>130.92384375049687</v>
      </c>
      <c r="J620" s="20" t="str">
        <f t="shared" si="184"/>
        <v/>
      </c>
      <c r="K620" s="16" t="str">
        <f t="shared" si="171"/>
        <v/>
      </c>
      <c r="L620" s="7">
        <f t="shared" si="176"/>
        <v>4125541.270296148</v>
      </c>
      <c r="M620" s="7">
        <f t="shared" si="177"/>
        <v>0.16738845879879716</v>
      </c>
      <c r="N620" s="20" t="str">
        <f>IF(Datos!D612="","",Datos!D612)</f>
        <v/>
      </c>
      <c r="O620" s="7">
        <f t="shared" si="178"/>
        <v>2527.6147099863902</v>
      </c>
      <c r="P620" s="20" t="str">
        <f t="shared" si="185"/>
        <v/>
      </c>
      <c r="Q620" s="16" t="str">
        <f t="shared" si="169"/>
        <v/>
      </c>
      <c r="R620" s="20" t="str">
        <f>IF(Datos!E612="","",Datos!E612)</f>
        <v/>
      </c>
      <c r="S620" s="7">
        <f t="shared" si="179"/>
        <v>6904.29376165544</v>
      </c>
      <c r="T620" s="10" t="str">
        <f t="shared" si="186"/>
        <v/>
      </c>
      <c r="U620" s="16" t="str">
        <f t="shared" si="170"/>
        <v/>
      </c>
      <c r="V620" s="7">
        <f t="shared" si="183"/>
        <v>1.3788994817498661E-30</v>
      </c>
      <c r="W620" s="7">
        <f t="shared" si="180"/>
        <v>7.9922433511725091E-38</v>
      </c>
      <c r="X620" s="7">
        <f t="shared" si="172"/>
        <v>1.3788995616722996E-30</v>
      </c>
      <c r="Y620" s="7">
        <f t="shared" si="173"/>
        <v>4135104.2699999991</v>
      </c>
    </row>
    <row r="621" spans="1:25" s="20" customFormat="1" x14ac:dyDescent="0.25">
      <c r="A621" s="5">
        <f t="shared" si="181"/>
        <v>44507</v>
      </c>
      <c r="B621" s="20">
        <f t="shared" si="182"/>
        <v>609</v>
      </c>
      <c r="G621" s="20">
        <f t="shared" si="174"/>
        <v>1.1484731254840337E-7</v>
      </c>
      <c r="H621" s="20" t="str">
        <f>IF(Datos!C613="","",Datos!C613)</f>
        <v/>
      </c>
      <c r="I621" s="7">
        <f t="shared" si="175"/>
        <v>129.92868729856517</v>
      </c>
      <c r="J621" s="20" t="str">
        <f t="shared" si="184"/>
        <v/>
      </c>
      <c r="K621" s="16" t="str">
        <f t="shared" si="171"/>
        <v/>
      </c>
      <c r="L621" s="7">
        <f t="shared" si="176"/>
        <v>4125541.2749166498</v>
      </c>
      <c r="M621" s="7">
        <f t="shared" si="177"/>
        <v>0.16276795705802144</v>
      </c>
      <c r="N621" s="20" t="str">
        <f>IF(Datos!D613="","",Datos!D613)</f>
        <v/>
      </c>
      <c r="O621" s="7">
        <f t="shared" si="178"/>
        <v>2527.8813974859777</v>
      </c>
      <c r="P621" s="20" t="str">
        <f t="shared" si="185"/>
        <v/>
      </c>
      <c r="Q621" s="16" t="str">
        <f t="shared" si="169"/>
        <v/>
      </c>
      <c r="R621" s="20" t="str">
        <f>IF(Datos!E613="","",Datos!E613)</f>
        <v/>
      </c>
      <c r="S621" s="7">
        <f t="shared" si="179"/>
        <v>6905.022230607784</v>
      </c>
      <c r="T621" s="10" t="str">
        <f t="shared" si="186"/>
        <v/>
      </c>
      <c r="U621" s="16" t="str">
        <f t="shared" si="170"/>
        <v/>
      </c>
      <c r="V621" s="7">
        <f t="shared" si="183"/>
        <v>1.1925813589446592E-30</v>
      </c>
      <c r="W621" s="7">
        <f t="shared" si="180"/>
        <v>6.7215202342864101E-38</v>
      </c>
      <c r="X621" s="7">
        <f t="shared" si="172"/>
        <v>1.1925814261598616E-30</v>
      </c>
      <c r="Y621" s="7">
        <f t="shared" si="173"/>
        <v>4135104.2699999991</v>
      </c>
    </row>
    <row r="622" spans="1:25" s="20" customFormat="1" x14ac:dyDescent="0.25">
      <c r="A622" s="5">
        <f t="shared" si="181"/>
        <v>44508</v>
      </c>
      <c r="B622" s="20">
        <f t="shared" si="182"/>
        <v>610</v>
      </c>
      <c r="G622" s="20">
        <f t="shared" si="174"/>
        <v>1.1167712858613177E-7</v>
      </c>
      <c r="H622" s="20" t="str">
        <f>IF(Datos!C614="","",Datos!C614)</f>
        <v/>
      </c>
      <c r="I622" s="7">
        <f t="shared" si="175"/>
        <v>128.9410950636275</v>
      </c>
      <c r="J622" s="20" t="str">
        <f t="shared" si="184"/>
        <v/>
      </c>
      <c r="K622" s="16" t="str">
        <f t="shared" si="171"/>
        <v/>
      </c>
      <c r="L622" s="7">
        <f t="shared" si="176"/>
        <v>4125541.2794096097</v>
      </c>
      <c r="M622" s="7">
        <f t="shared" si="177"/>
        <v>0.15827499718297361</v>
      </c>
      <c r="N622" s="20" t="str">
        <f>IF(Datos!D614="","",Datos!D614)</f>
        <v/>
      </c>
      <c r="O622" s="7">
        <f t="shared" si="178"/>
        <v>2528.1460578850902</v>
      </c>
      <c r="P622" s="20" t="str">
        <f t="shared" si="185"/>
        <v/>
      </c>
      <c r="Q622" s="16" t="str">
        <f t="shared" si="169"/>
        <v/>
      </c>
      <c r="R622" s="20" t="str">
        <f>IF(Datos!E614="","",Datos!E614)</f>
        <v/>
      </c>
      <c r="S622" s="7">
        <f t="shared" si="179"/>
        <v>6905.7451624436089</v>
      </c>
      <c r="T622" s="10" t="str">
        <f t="shared" si="186"/>
        <v/>
      </c>
      <c r="U622" s="16" t="str">
        <f t="shared" si="170"/>
        <v/>
      </c>
      <c r="V622" s="7">
        <f t="shared" si="183"/>
        <v>1.031438705571551E-30</v>
      </c>
      <c r="W622" s="7">
        <f t="shared" si="180"/>
        <v>5.6528351597229618E-38</v>
      </c>
      <c r="X622" s="7">
        <f t="shared" si="172"/>
        <v>1.0314387620999026E-30</v>
      </c>
      <c r="Y622" s="7">
        <f t="shared" si="173"/>
        <v>4135104.2699999996</v>
      </c>
    </row>
    <row r="623" spans="1:25" s="20" customFormat="1" x14ac:dyDescent="0.25">
      <c r="A623" s="5">
        <f t="shared" si="181"/>
        <v>44509</v>
      </c>
      <c r="B623" s="20">
        <f t="shared" si="182"/>
        <v>611</v>
      </c>
      <c r="G623" s="20">
        <f t="shared" si="174"/>
        <v>1.0859445269115085E-7</v>
      </c>
      <c r="H623" s="20" t="str">
        <f>IF(Datos!C615="","",Datos!C615)</f>
        <v/>
      </c>
      <c r="I623" s="7">
        <f t="shared" si="175"/>
        <v>127.96100954982114</v>
      </c>
      <c r="J623" s="20" t="str">
        <f t="shared" si="184"/>
        <v/>
      </c>
      <c r="K623" s="16" t="str">
        <f t="shared" si="171"/>
        <v/>
      </c>
      <c r="L623" s="7">
        <f t="shared" si="176"/>
        <v>4125541.2837785482</v>
      </c>
      <c r="M623" s="7">
        <f t="shared" si="177"/>
        <v>0.153906058576016</v>
      </c>
      <c r="N623" s="20" t="str">
        <f>IF(Datos!D615="","",Datos!D615)</f>
        <v/>
      </c>
      <c r="O623" s="7">
        <f t="shared" si="178"/>
        <v>2528.4087065917852</v>
      </c>
      <c r="P623" s="20" t="str">
        <f t="shared" si="185"/>
        <v/>
      </c>
      <c r="Q623" s="16" t="str">
        <f t="shared" si="169"/>
        <v/>
      </c>
      <c r="R623" s="20" t="str">
        <f>IF(Datos!E615="","",Datos!E615)</f>
        <v/>
      </c>
      <c r="S623" s="7">
        <f t="shared" si="179"/>
        <v>6906.4625992507208</v>
      </c>
      <c r="T623" s="10" t="str">
        <f t="shared" si="186"/>
        <v/>
      </c>
      <c r="U623" s="16" t="str">
        <f t="shared" si="170"/>
        <v/>
      </c>
      <c r="V623" s="7">
        <f t="shared" si="183"/>
        <v>8.9206979007998267E-31</v>
      </c>
      <c r="W623" s="7">
        <f t="shared" si="180"/>
        <v>4.7540651820008794E-38</v>
      </c>
      <c r="X623" s="7">
        <f t="shared" si="172"/>
        <v>8.9206983762063441E-31</v>
      </c>
      <c r="Y623" s="7">
        <f t="shared" si="173"/>
        <v>4135104.2699999996</v>
      </c>
    </row>
    <row r="624" spans="1:25" s="20" customFormat="1" x14ac:dyDescent="0.25">
      <c r="A624" s="5">
        <f t="shared" si="181"/>
        <v>44510</v>
      </c>
      <c r="B624" s="20">
        <f t="shared" si="182"/>
        <v>612</v>
      </c>
      <c r="G624" s="20">
        <f t="shared" si="174"/>
        <v>1.0559686933744325E-7</v>
      </c>
      <c r="H624" s="20" t="str">
        <f>IF(Datos!C616="","",Datos!C616)</f>
        <v/>
      </c>
      <c r="I624" s="7">
        <f t="shared" si="175"/>
        <v>126.98837369831135</v>
      </c>
      <c r="J624" s="20" t="str">
        <f t="shared" si="184"/>
        <v/>
      </c>
      <c r="K624" s="16" t="str">
        <f t="shared" si="171"/>
        <v/>
      </c>
      <c r="L624" s="7">
        <f t="shared" si="176"/>
        <v>4125541.2880268889</v>
      </c>
      <c r="M624" s="7">
        <f t="shared" si="177"/>
        <v>0.14965771782021045</v>
      </c>
      <c r="N624" s="20" t="str">
        <f>IF(Datos!D616="","",Datos!D616)</f>
        <v/>
      </c>
      <c r="O624" s="7">
        <f t="shared" si="178"/>
        <v>2528.6693588970029</v>
      </c>
      <c r="P624" s="20" t="str">
        <f t="shared" si="185"/>
        <v/>
      </c>
      <c r="Q624" s="16" t="str">
        <f t="shared" ref="Q624:Q687" si="187">IF( OR(P624=0,N624=0,P624="",N624=""),"",ABS(P624/N624))</f>
        <v/>
      </c>
      <c r="R624" s="20" t="str">
        <f>IF(Datos!E616="","",Datos!E616)</f>
        <v/>
      </c>
      <c r="S624" s="7">
        <f t="shared" si="179"/>
        <v>6907.1745827970126</v>
      </c>
      <c r="T624" s="10" t="str">
        <f t="shared" si="186"/>
        <v/>
      </c>
      <c r="U624" s="16" t="str">
        <f t="shared" ref="U624:U687" si="188">IF( OR(T624=0,R624=0,T624="",R624=""),"",ABS(T624/R624))</f>
        <v/>
      </c>
      <c r="V624" s="7">
        <f t="shared" si="183"/>
        <v>7.7153252585473177E-31</v>
      </c>
      <c r="W624" s="7">
        <f t="shared" si="180"/>
        <v>3.9981947283965215E-38</v>
      </c>
      <c r="X624" s="7">
        <f t="shared" si="172"/>
        <v>7.7153256583667904E-31</v>
      </c>
      <c r="Y624" s="7">
        <f t="shared" si="173"/>
        <v>4135104.2699999991</v>
      </c>
    </row>
    <row r="625" spans="1:25" s="20" customFormat="1" x14ac:dyDescent="0.25">
      <c r="A625" s="5">
        <f t="shared" si="181"/>
        <v>44511</v>
      </c>
      <c r="B625" s="20">
        <f t="shared" si="182"/>
        <v>613</v>
      </c>
      <c r="G625" s="20">
        <f t="shared" si="174"/>
        <v>1.0268202967588333E-7</v>
      </c>
      <c r="H625" s="20" t="str">
        <f>IF(Datos!C617="","",Datos!C617)</f>
        <v/>
      </c>
      <c r="I625" s="7">
        <f t="shared" si="175"/>
        <v>126.02313088396944</v>
      </c>
      <c r="J625" s="20" t="str">
        <f t="shared" si="184"/>
        <v/>
      </c>
      <c r="K625" s="16" t="str">
        <f t="shared" si="171"/>
        <v/>
      </c>
      <c r="L625" s="7">
        <f t="shared" si="176"/>
        <v>4125541.2921579606</v>
      </c>
      <c r="M625" s="7">
        <f t="shared" si="177"/>
        <v>0.1455266459967941</v>
      </c>
      <c r="N625" s="20" t="str">
        <f>IF(Datos!D617="","",Datos!D617)</f>
        <v/>
      </c>
      <c r="O625" s="7">
        <f t="shared" si="178"/>
        <v>2528.9280299754569</v>
      </c>
      <c r="P625" s="20" t="str">
        <f t="shared" si="185"/>
        <v/>
      </c>
      <c r="Q625" s="16" t="str">
        <f t="shared" si="187"/>
        <v/>
      </c>
      <c r="R625" s="20" t="str">
        <f>IF(Datos!E617="","",Datos!E617)</f>
        <v/>
      </c>
      <c r="S625" s="7">
        <f t="shared" si="179"/>
        <v>6907.8811545329008</v>
      </c>
      <c r="T625" s="10" t="str">
        <f t="shared" si="186"/>
        <v/>
      </c>
      <c r="U625" s="16" t="str">
        <f t="shared" si="188"/>
        <v/>
      </c>
      <c r="V625" s="7">
        <f t="shared" si="183"/>
        <v>6.6728236359448264E-31</v>
      </c>
      <c r="W625" s="7">
        <f t="shared" si="180"/>
        <v>3.3625035546204993E-38</v>
      </c>
      <c r="X625" s="7">
        <f t="shared" si="172"/>
        <v>6.6728239721951817E-31</v>
      </c>
      <c r="Y625" s="7">
        <f t="shared" si="173"/>
        <v>4135104.2699999991</v>
      </c>
    </row>
    <row r="626" spans="1:25" s="20" customFormat="1" x14ac:dyDescent="0.25">
      <c r="A626" s="5">
        <f t="shared" si="181"/>
        <v>44512</v>
      </c>
      <c r="B626" s="20">
        <f t="shared" si="182"/>
        <v>614</v>
      </c>
      <c r="G626" s="20">
        <f t="shared" si="174"/>
        <v>9.9847649693724079E-8</v>
      </c>
      <c r="H626" s="20" t="str">
        <f>IF(Datos!C618="","",Datos!C618)</f>
        <v/>
      </c>
      <c r="I626" s="7">
        <f t="shared" si="175"/>
        <v>125.06522491207622</v>
      </c>
      <c r="J626" s="20" t="str">
        <f t="shared" si="184"/>
        <v/>
      </c>
      <c r="K626" s="16" t="str">
        <f t="shared" si="171"/>
        <v/>
      </c>
      <c r="L626" s="7">
        <f t="shared" si="176"/>
        <v>4125541.2961750007</v>
      </c>
      <c r="M626" s="7">
        <f t="shared" si="177"/>
        <v>0.14150960607670213</v>
      </c>
      <c r="N626" s="20" t="str">
        <f>IF(Datos!D618="","",Datos!D618)</f>
        <v/>
      </c>
      <c r="O626" s="7">
        <f t="shared" si="178"/>
        <v>2529.1847348865172</v>
      </c>
      <c r="P626" s="20" t="str">
        <f t="shared" si="185"/>
        <v/>
      </c>
      <c r="Q626" s="16" t="str">
        <f t="shared" si="187"/>
        <v/>
      </c>
      <c r="R626" s="20" t="str">
        <f>IF(Datos!E618="","",Datos!E618)</f>
        <v/>
      </c>
      <c r="S626" s="7">
        <f t="shared" si="179"/>
        <v>6908.5823555937341</v>
      </c>
      <c r="T626" s="10" t="str">
        <f t="shared" si="186"/>
        <v/>
      </c>
      <c r="U626" s="16" t="str">
        <f t="shared" si="188"/>
        <v/>
      </c>
      <c r="V626" s="7">
        <f t="shared" si="183"/>
        <v>5.7711857572542597E-31</v>
      </c>
      <c r="W626" s="7">
        <f t="shared" si="180"/>
        <v>2.8278838110931636E-38</v>
      </c>
      <c r="X626" s="7">
        <f t="shared" si="172"/>
        <v>5.7711860400426412E-31</v>
      </c>
      <c r="Y626" s="7">
        <f t="shared" si="173"/>
        <v>4135104.2699999991</v>
      </c>
    </row>
    <row r="627" spans="1:25" s="20" customFormat="1" x14ac:dyDescent="0.25">
      <c r="A627" s="5">
        <f t="shared" si="181"/>
        <v>44513</v>
      </c>
      <c r="B627" s="20">
        <f t="shared" si="182"/>
        <v>615</v>
      </c>
      <c r="G627" s="20">
        <f t="shared" si="174"/>
        <v>9.7091508424888067E-8</v>
      </c>
      <c r="H627" s="20" t="str">
        <f>IF(Datos!C619="","",Datos!C619)</f>
        <v/>
      </c>
      <c r="I627" s="7">
        <f t="shared" si="175"/>
        <v>124.11460001505039</v>
      </c>
      <c r="J627" s="20" t="str">
        <f t="shared" si="184"/>
        <v/>
      </c>
      <c r="K627" s="16" t="str">
        <f t="shared" si="171"/>
        <v/>
      </c>
      <c r="L627" s="7">
        <f t="shared" si="176"/>
        <v>4125541.3000811562</v>
      </c>
      <c r="M627" s="7">
        <f t="shared" si="177"/>
        <v>0.13760345038409361</v>
      </c>
      <c r="N627" s="20" t="str">
        <f>IF(Datos!D619="","",Datos!D619)</f>
        <v/>
      </c>
      <c r="O627" s="7">
        <f t="shared" si="178"/>
        <v>2529.4394885750867</v>
      </c>
      <c r="P627" s="20" t="str">
        <f t="shared" si="185"/>
        <v/>
      </c>
      <c r="Q627" s="16" t="str">
        <f t="shared" si="187"/>
        <v/>
      </c>
      <c r="R627" s="20" t="str">
        <f>IF(Datos!E619="","",Datos!E619)</f>
        <v/>
      </c>
      <c r="S627" s="7">
        <f t="shared" si="179"/>
        <v>6909.2782268021901</v>
      </c>
      <c r="T627" s="10" t="str">
        <f t="shared" si="186"/>
        <v/>
      </c>
      <c r="U627" s="16" t="str">
        <f t="shared" si="188"/>
        <v/>
      </c>
      <c r="V627" s="7">
        <f t="shared" si="183"/>
        <v>4.9913779891100666E-31</v>
      </c>
      <c r="W627" s="7">
        <f t="shared" si="180"/>
        <v>2.378265691942028E-38</v>
      </c>
      <c r="X627" s="7">
        <f t="shared" si="172"/>
        <v>4.991378226936636E-31</v>
      </c>
      <c r="Y627" s="7">
        <f t="shared" si="173"/>
        <v>4135104.2699999986</v>
      </c>
    </row>
    <row r="628" spans="1:25" x14ac:dyDescent="0.25">
      <c r="A628" s="5">
        <f t="shared" si="181"/>
        <v>44514</v>
      </c>
      <c r="B628" s="20">
        <f t="shared" si="182"/>
        <v>616</v>
      </c>
      <c r="E628" s="20"/>
      <c r="G628" s="20">
        <f t="shared" si="174"/>
        <v>9.4411446209661103E-8</v>
      </c>
      <c r="H628" s="20" t="str">
        <f>IF(Datos!C620="","",Datos!C620)</f>
        <v/>
      </c>
      <c r="I628" s="7">
        <f t="shared" si="175"/>
        <v>123.17120084920187</v>
      </c>
      <c r="J628" s="20" t="str">
        <f t="shared" si="184"/>
        <v/>
      </c>
      <c r="K628" s="16" t="str">
        <f t="shared" si="171"/>
        <v/>
      </c>
      <c r="L628" s="7">
        <f t="shared" si="176"/>
        <v>4125541.3038794883</v>
      </c>
      <c r="M628" s="7">
        <f t="shared" si="177"/>
        <v>0.13380511812989271</v>
      </c>
      <c r="N628" s="20" t="str">
        <f>IF(Datos!D620="","",Datos!D620)</f>
        <v/>
      </c>
      <c r="O628" s="7">
        <f t="shared" si="178"/>
        <v>2529.6923058724719</v>
      </c>
      <c r="P628" s="20" t="str">
        <f t="shared" si="185"/>
        <v/>
      </c>
      <c r="Q628" s="16" t="str">
        <f t="shared" si="187"/>
        <v/>
      </c>
      <c r="R628" s="20" t="str">
        <f>IF(Datos!E620="","",Datos!E620)</f>
        <v/>
      </c>
      <c r="S628" s="7">
        <f t="shared" si="179"/>
        <v>6909.9688086706528</v>
      </c>
      <c r="T628" s="10" t="str">
        <f t="shared" si="186"/>
        <v/>
      </c>
      <c r="U628" s="16" t="str">
        <f t="shared" si="188"/>
        <v/>
      </c>
      <c r="V628" s="7">
        <f t="shared" si="183"/>
        <v>4.3169385393770728E-31</v>
      </c>
      <c r="W628" s="7">
        <f t="shared" si="180"/>
        <v>2.0001344026638354E-38</v>
      </c>
      <c r="X628" s="7">
        <f t="shared" si="172"/>
        <v>4.3169387393905132E-31</v>
      </c>
      <c r="Y628" s="7">
        <f t="shared" si="173"/>
        <v>4135104.2699999986</v>
      </c>
    </row>
    <row r="629" spans="1:25" x14ac:dyDescent="0.25">
      <c r="A629" s="5">
        <f t="shared" si="181"/>
        <v>44515</v>
      </c>
      <c r="B629" s="20">
        <f t="shared" si="182"/>
        <v>617</v>
      </c>
      <c r="E629" s="20"/>
      <c r="G629" s="20">
        <f t="shared" si="174"/>
        <v>9.1805363002423706E-8</v>
      </c>
      <c r="H629" s="20" t="str">
        <f>IF(Datos!C621="","",Datos!C621)</f>
        <v/>
      </c>
      <c r="I629" s="7">
        <f t="shared" si="175"/>
        <v>122.23497249150981</v>
      </c>
      <c r="J629" s="20" t="str">
        <f t="shared" si="184"/>
        <v/>
      </c>
      <c r="K629" s="16" t="str">
        <f t="shared" si="171"/>
        <v/>
      </c>
      <c r="L629" s="7">
        <f t="shared" si="176"/>
        <v>4125541.3075729734</v>
      </c>
      <c r="M629" s="7">
        <f t="shared" si="177"/>
        <v>0.1301116330134128</v>
      </c>
      <c r="N629" s="20" t="str">
        <f>IF(Datos!D621="","",Datos!D621)</f>
        <v/>
      </c>
      <c r="O629" s="7">
        <f t="shared" si="178"/>
        <v>2529.9432014972463</v>
      </c>
      <c r="P629" s="20" t="str">
        <f t="shared" si="185"/>
        <v/>
      </c>
      <c r="Q629" s="16" t="str">
        <f t="shared" si="187"/>
        <v/>
      </c>
      <c r="R629" s="20" t="str">
        <f>IF(Datos!E621="","",Datos!E621)</f>
        <v/>
      </c>
      <c r="S629" s="7">
        <f t="shared" si="179"/>
        <v>6910.6541414035701</v>
      </c>
      <c r="T629" s="10" t="str">
        <f t="shared" si="186"/>
        <v/>
      </c>
      <c r="U629" s="16" t="str">
        <f t="shared" si="188"/>
        <v/>
      </c>
      <c r="V629" s="7">
        <f t="shared" si="183"/>
        <v>3.7336299477247829E-31</v>
      </c>
      <c r="W629" s="7">
        <f t="shared" si="180"/>
        <v>1.6821239272842478E-38</v>
      </c>
      <c r="X629" s="7">
        <f t="shared" si="172"/>
        <v>3.7336301159371756E-31</v>
      </c>
      <c r="Y629" s="7">
        <f t="shared" si="173"/>
        <v>4135104.2699999991</v>
      </c>
    </row>
    <row r="630" spans="1:25" x14ac:dyDescent="0.25">
      <c r="A630" s="5">
        <f t="shared" si="181"/>
        <v>44516</v>
      </c>
      <c r="B630" s="20">
        <f t="shared" si="182"/>
        <v>618</v>
      </c>
      <c r="E630" s="20"/>
      <c r="G630" s="20">
        <f t="shared" si="174"/>
        <v>8.9271216726095788E-8</v>
      </c>
      <c r="H630" s="20" t="str">
        <f>IF(Datos!C622="","",Datos!C622)</f>
        <v/>
      </c>
      <c r="I630" s="7">
        <f t="shared" si="175"/>
        <v>121.30586043642505</v>
      </c>
      <c r="J630" s="20" t="str">
        <f t="shared" si="184"/>
        <v/>
      </c>
      <c r="K630" s="16" t="str">
        <f t="shared" si="171"/>
        <v/>
      </c>
      <c r="L630" s="7">
        <f t="shared" si="176"/>
        <v>4125541.3111645058</v>
      </c>
      <c r="M630" s="7">
        <f t="shared" si="177"/>
        <v>0.12652010089018398</v>
      </c>
      <c r="N630" s="20" t="str">
        <f>IF(Datos!D622="","",Datos!D622)</f>
        <v/>
      </c>
      <c r="O630" s="7">
        <f t="shared" si="178"/>
        <v>2530.1921900561069</v>
      </c>
      <c r="P630" s="20" t="str">
        <f t="shared" si="185"/>
        <v/>
      </c>
      <c r="Q630" s="16" t="str">
        <f t="shared" si="187"/>
        <v/>
      </c>
      <c r="R630" s="20" t="str">
        <f>IF(Datos!E622="","",Datos!E622)</f>
        <v/>
      </c>
      <c r="S630" s="7">
        <f t="shared" si="179"/>
        <v>6911.3342648997941</v>
      </c>
      <c r="T630" s="10" t="str">
        <f t="shared" si="186"/>
        <v/>
      </c>
      <c r="U630" s="16" t="str">
        <f t="shared" si="188"/>
        <v/>
      </c>
      <c r="V630" s="7">
        <f t="shared" si="183"/>
        <v>3.2291385319751429E-31</v>
      </c>
      <c r="W630" s="7">
        <f t="shared" si="180"/>
        <v>1.4146753843159783E-38</v>
      </c>
      <c r="X630" s="7">
        <f t="shared" si="172"/>
        <v>3.2291386734426815E-31</v>
      </c>
      <c r="Y630" s="7">
        <f t="shared" si="173"/>
        <v>4135104.2699999986</v>
      </c>
    </row>
    <row r="631" spans="1:25" x14ac:dyDescent="0.25">
      <c r="A631" s="5">
        <f t="shared" si="181"/>
        <v>44517</v>
      </c>
      <c r="B631" s="20">
        <f t="shared" si="182"/>
        <v>619</v>
      </c>
      <c r="E631" s="20"/>
      <c r="G631" s="20">
        <f t="shared" si="174"/>
        <v>8.6807021672003714E-8</v>
      </c>
      <c r="H631" s="20" t="str">
        <f>IF(Datos!C623="","",Datos!C623)</f>
        <v/>
      </c>
      <c r="I631" s="7">
        <f t="shared" si="175"/>
        <v>120.38381059269689</v>
      </c>
      <c r="J631" s="20" t="str">
        <f t="shared" si="184"/>
        <v/>
      </c>
      <c r="K631" s="16" t="str">
        <f t="shared" si="171"/>
        <v/>
      </c>
      <c r="L631" s="7">
        <f t="shared" si="176"/>
        <v>4125541.3146568993</v>
      </c>
      <c r="M631" s="7">
        <f t="shared" si="177"/>
        <v>0.12302770750415673</v>
      </c>
      <c r="N631" s="20" t="str">
        <f>IF(Datos!D623="","",Datos!D623)</f>
        <v/>
      </c>
      <c r="O631" s="7">
        <f t="shared" si="178"/>
        <v>2530.4392860447242</v>
      </c>
      <c r="P631" s="20" t="str">
        <f t="shared" si="185"/>
        <v/>
      </c>
      <c r="Q631" s="16" t="str">
        <f t="shared" si="187"/>
        <v/>
      </c>
      <c r="R631" s="20" t="str">
        <f>IF(Datos!E623="","",Datos!E623)</f>
        <v/>
      </c>
      <c r="S631" s="7">
        <f t="shared" si="179"/>
        <v>6912.0092187549053</v>
      </c>
      <c r="T631" s="10" t="str">
        <f t="shared" si="186"/>
        <v/>
      </c>
      <c r="U631" s="16" t="str">
        <f t="shared" si="188"/>
        <v/>
      </c>
      <c r="V631" s="7">
        <f t="shared" si="183"/>
        <v>2.7928144455195553E-31</v>
      </c>
      <c r="W631" s="7">
        <f t="shared" si="180"/>
        <v>1.1897497022503271E-38</v>
      </c>
      <c r="X631" s="7">
        <f t="shared" si="172"/>
        <v>2.7928145644945256E-31</v>
      </c>
      <c r="Y631" s="7">
        <f t="shared" si="173"/>
        <v>4135104.2699999991</v>
      </c>
    </row>
    <row r="632" spans="1:25" x14ac:dyDescent="0.25">
      <c r="A632" s="5">
        <f t="shared" si="181"/>
        <v>44518</v>
      </c>
      <c r="B632" s="20">
        <f t="shared" si="182"/>
        <v>620</v>
      </c>
      <c r="E632" s="20"/>
      <c r="G632" s="20">
        <f t="shared" si="174"/>
        <v>8.441084694391709E-8</v>
      </c>
      <c r="H632" s="20" t="str">
        <f>IF(Datos!C624="","",Datos!C624)</f>
        <v/>
      </c>
      <c r="I632" s="7">
        <f t="shared" si="175"/>
        <v>119.46876928022402</v>
      </c>
      <c r="J632" s="20" t="str">
        <f t="shared" si="184"/>
        <v/>
      </c>
      <c r="K632" s="16" t="str">
        <f t="shared" si="171"/>
        <v/>
      </c>
      <c r="L632" s="7">
        <f t="shared" si="176"/>
        <v>4125541.3180528907</v>
      </c>
      <c r="M632" s="7">
        <f t="shared" si="177"/>
        <v>0.11963171628250456</v>
      </c>
      <c r="N632" s="20" t="str">
        <f>IF(Datos!D624="","",Datos!D624)</f>
        <v/>
      </c>
      <c r="O632" s="7">
        <f t="shared" si="178"/>
        <v>2530.6845038485872</v>
      </c>
      <c r="P632" s="20" t="str">
        <f t="shared" si="185"/>
        <v/>
      </c>
      <c r="Q632" s="16" t="str">
        <f t="shared" si="187"/>
        <v/>
      </c>
      <c r="R632" s="20" t="str">
        <f>IF(Datos!E624="","",Datos!E624)</f>
        <v/>
      </c>
      <c r="S632" s="7">
        <f t="shared" si="179"/>
        <v>6912.6790422635149</v>
      </c>
      <c r="T632" s="10" t="str">
        <f t="shared" si="186"/>
        <v/>
      </c>
      <c r="U632" s="16" t="str">
        <f t="shared" si="188"/>
        <v/>
      </c>
      <c r="V632" s="7">
        <f t="shared" si="183"/>
        <v>2.4154468584027207E-31</v>
      </c>
      <c r="W632" s="7">
        <f t="shared" si="180"/>
        <v>1.0005859780738727E-38</v>
      </c>
      <c r="X632" s="7">
        <f t="shared" si="172"/>
        <v>2.4154469584613187E-31</v>
      </c>
      <c r="Y632" s="7">
        <f t="shared" si="173"/>
        <v>4135104.2699999991</v>
      </c>
    </row>
    <row r="633" spans="1:25" x14ac:dyDescent="0.25">
      <c r="A633" s="5">
        <f t="shared" si="181"/>
        <v>44519</v>
      </c>
      <c r="B633" s="20">
        <f t="shared" si="182"/>
        <v>621</v>
      </c>
      <c r="E633" s="20"/>
      <c r="G633" s="20">
        <f t="shared" si="174"/>
        <v>8.2080814945035168E-8</v>
      </c>
      <c r="H633" s="20" t="str">
        <f>IF(Datos!C625="","",Datos!C625)</f>
        <v/>
      </c>
      <c r="I633" s="7">
        <f t="shared" si="175"/>
        <v>118.56068322692936</v>
      </c>
      <c r="J633" s="20" t="str">
        <f t="shared" si="184"/>
        <v/>
      </c>
      <c r="K633" s="16" t="str">
        <f t="shared" si="171"/>
        <v/>
      </c>
      <c r="L633" s="7">
        <f t="shared" si="176"/>
        <v>4125541.3213551408</v>
      </c>
      <c r="M633" s="7">
        <f t="shared" si="177"/>
        <v>0.11632946619129773</v>
      </c>
      <c r="N633" s="20" t="str">
        <f>IF(Datos!D625="","",Datos!D625)</f>
        <v/>
      </c>
      <c r="O633" s="7">
        <f t="shared" si="178"/>
        <v>2530.9278577438399</v>
      </c>
      <c r="P633" s="20" t="str">
        <f t="shared" si="185"/>
        <v/>
      </c>
      <c r="Q633" s="16" t="str">
        <f t="shared" si="187"/>
        <v/>
      </c>
      <c r="R633" s="20" t="str">
        <f>IF(Datos!E625="","",Datos!E625)</f>
        <v/>
      </c>
      <c r="S633" s="7">
        <f t="shared" si="179"/>
        <v>6913.3437744215571</v>
      </c>
      <c r="T633" s="10" t="str">
        <f t="shared" si="186"/>
        <v/>
      </c>
      <c r="U633" s="16" t="str">
        <f t="shared" si="188"/>
        <v/>
      </c>
      <c r="V633" s="7">
        <f t="shared" si="183"/>
        <v>2.089069516133337E-31</v>
      </c>
      <c r="W633" s="7">
        <f t="shared" si="180"/>
        <v>8.4149825545950342E-39</v>
      </c>
      <c r="X633" s="7">
        <f t="shared" si="172"/>
        <v>2.0890696002831626E-31</v>
      </c>
      <c r="Y633" s="7">
        <f t="shared" si="173"/>
        <v>4135104.2699999996</v>
      </c>
    </row>
    <row r="634" spans="1:25" x14ac:dyDescent="0.25">
      <c r="A634" s="5">
        <f t="shared" si="181"/>
        <v>44520</v>
      </c>
      <c r="B634" s="20">
        <f t="shared" si="182"/>
        <v>622</v>
      </c>
      <c r="E634" s="20"/>
      <c r="G634" s="20">
        <f t="shared" si="174"/>
        <v>7.9815099906738002E-8</v>
      </c>
      <c r="H634" s="20" t="str">
        <f>IF(Datos!C626="","",Datos!C626)</f>
        <v/>
      </c>
      <c r="I634" s="7">
        <f t="shared" si="175"/>
        <v>117.65949956565862</v>
      </c>
      <c r="J634" s="20" t="str">
        <f t="shared" si="184"/>
        <v/>
      </c>
      <c r="K634" s="16" t="str">
        <f t="shared" si="171"/>
        <v/>
      </c>
      <c r="L634" s="7">
        <f t="shared" si="176"/>
        <v>4125541.3245662372</v>
      </c>
      <c r="M634" s="7">
        <f t="shared" si="177"/>
        <v>0.11311836965036787</v>
      </c>
      <c r="N634" s="20" t="str">
        <f>IF(Datos!D626="","",Datos!D626)</f>
        <v/>
      </c>
      <c r="O634" s="7">
        <f t="shared" si="178"/>
        <v>2531.169361898113</v>
      </c>
      <c r="P634" s="20" t="str">
        <f t="shared" si="185"/>
        <v/>
      </c>
      <c r="Q634" s="16" t="str">
        <f t="shared" si="187"/>
        <v/>
      </c>
      <c r="R634" s="20" t="str">
        <f>IF(Datos!E626="","",Datos!E626)</f>
        <v/>
      </c>
      <c r="S634" s="7">
        <f t="shared" si="179"/>
        <v>6914.0034539285543</v>
      </c>
      <c r="T634" s="10" t="str">
        <f t="shared" si="186"/>
        <v/>
      </c>
      <c r="U634" s="16" t="str">
        <f t="shared" si="188"/>
        <v/>
      </c>
      <c r="V634" s="7">
        <f t="shared" si="183"/>
        <v>1.8067925715571122E-31</v>
      </c>
      <c r="W634" s="7">
        <f t="shared" si="180"/>
        <v>7.0770461411392509E-39</v>
      </c>
      <c r="X634" s="7">
        <f t="shared" si="172"/>
        <v>1.8067926423275736E-31</v>
      </c>
      <c r="Y634" s="7">
        <f t="shared" si="173"/>
        <v>4135104.2699999991</v>
      </c>
    </row>
    <row r="635" spans="1:25" x14ac:dyDescent="0.25">
      <c r="A635" s="5">
        <f t="shared" si="181"/>
        <v>44521</v>
      </c>
      <c r="B635" s="20">
        <f t="shared" si="182"/>
        <v>623</v>
      </c>
      <c r="E635" s="20"/>
      <c r="G635" s="20">
        <f t="shared" si="174"/>
        <v>7.7611926457948697E-8</v>
      </c>
      <c r="H635" s="20" t="str">
        <f>IF(Datos!C627="","",Datos!C627)</f>
        <v/>
      </c>
      <c r="I635" s="7">
        <f t="shared" si="175"/>
        <v>116.76516583110252</v>
      </c>
      <c r="J635" s="20" t="str">
        <f t="shared" si="184"/>
        <v/>
      </c>
      <c r="K635" s="16" t="str">
        <f t="shared" si="171"/>
        <v/>
      </c>
      <c r="L635" s="7">
        <f t="shared" si="176"/>
        <v>4125541.3276886963</v>
      </c>
      <c r="M635" s="7">
        <f t="shared" si="177"/>
        <v>0.10999591050572946</v>
      </c>
      <c r="N635" s="20" t="str">
        <f>IF(Datos!D627="","",Datos!D627)</f>
        <v/>
      </c>
      <c r="O635" s="7">
        <f t="shared" si="178"/>
        <v>2531.4090303713492</v>
      </c>
      <c r="P635" s="20" t="str">
        <f t="shared" si="185"/>
        <v/>
      </c>
      <c r="Q635" s="16" t="str">
        <f t="shared" si="187"/>
        <v/>
      </c>
      <c r="R635" s="20" t="str">
        <f>IF(Datos!E627="","",Datos!E627)</f>
        <v/>
      </c>
      <c r="S635" s="7">
        <f t="shared" si="179"/>
        <v>6914.658119189874</v>
      </c>
      <c r="T635" s="10" t="str">
        <f t="shared" si="186"/>
        <v/>
      </c>
      <c r="U635" s="16" t="str">
        <f t="shared" si="188"/>
        <v/>
      </c>
      <c r="V635" s="7">
        <f t="shared" si="183"/>
        <v>1.5626571397533149E-31</v>
      </c>
      <c r="W635" s="7">
        <f t="shared" si="180"/>
        <v>5.9518343298462839E-39</v>
      </c>
      <c r="X635" s="7">
        <f t="shared" si="172"/>
        <v>1.5626571992716582E-31</v>
      </c>
      <c r="Y635" s="7">
        <f t="shared" si="173"/>
        <v>4135104.2699999991</v>
      </c>
    </row>
    <row r="636" spans="1:25" x14ac:dyDescent="0.25">
      <c r="A636" s="5">
        <f t="shared" si="181"/>
        <v>44522</v>
      </c>
      <c r="B636" s="20">
        <f t="shared" si="182"/>
        <v>624</v>
      </c>
      <c r="E636" s="20"/>
      <c r="G636" s="20">
        <f t="shared" si="174"/>
        <v>7.5469568233986811E-8</v>
      </c>
      <c r="H636" s="20" t="str">
        <f>IF(Datos!C628="","",Datos!C628)</f>
        <v/>
      </c>
      <c r="I636" s="7">
        <f t="shared" si="175"/>
        <v>115.87762995674231</v>
      </c>
      <c r="J636" s="20" t="str">
        <f t="shared" si="184"/>
        <v/>
      </c>
      <c r="K636" s="16" t="str">
        <f t="shared" si="171"/>
        <v/>
      </c>
      <c r="L636" s="7">
        <f t="shared" si="176"/>
        <v>4125541.3307249648</v>
      </c>
      <c r="M636" s="7">
        <f t="shared" si="177"/>
        <v>0.10695964205796965</v>
      </c>
      <c r="N636" s="20" t="str">
        <f>IF(Datos!D628="","",Datos!D628)</f>
        <v/>
      </c>
      <c r="O636" s="7">
        <f t="shared" si="178"/>
        <v>2531.6468771166201</v>
      </c>
      <c r="P636" s="20" t="str">
        <f t="shared" si="185"/>
        <v/>
      </c>
      <c r="Q636" s="16" t="str">
        <f t="shared" si="187"/>
        <v/>
      </c>
      <c r="R636" s="20" t="str">
        <f>IF(Datos!E628="","",Datos!E628)</f>
        <v/>
      </c>
      <c r="S636" s="7">
        <f t="shared" si="179"/>
        <v>6915.307808318963</v>
      </c>
      <c r="T636" s="10" t="str">
        <f t="shared" si="186"/>
        <v/>
      </c>
      <c r="U636" s="16" t="str">
        <f t="shared" si="188"/>
        <v/>
      </c>
      <c r="V636" s="7">
        <f t="shared" si="183"/>
        <v>1.3515095056003356E-31</v>
      </c>
      <c r="W636" s="7">
        <f t="shared" si="180"/>
        <v>5.0055250683137059E-39</v>
      </c>
      <c r="X636" s="7">
        <f t="shared" si="172"/>
        <v>1.3515095556555862E-31</v>
      </c>
      <c r="Y636" s="7">
        <f t="shared" si="173"/>
        <v>4135104.2699999996</v>
      </c>
    </row>
    <row r="637" spans="1:25" x14ac:dyDescent="0.25">
      <c r="A637" s="5">
        <f t="shared" si="181"/>
        <v>44523</v>
      </c>
      <c r="B637" s="20">
        <f t="shared" si="182"/>
        <v>625</v>
      </c>
      <c r="E637" s="20"/>
      <c r="G637" s="20">
        <f t="shared" si="174"/>
        <v>7.3386346523821749E-8</v>
      </c>
      <c r="H637" s="20" t="str">
        <f>IF(Datos!C629="","",Datos!C629)</f>
        <v/>
      </c>
      <c r="I637" s="7">
        <f t="shared" si="175"/>
        <v>114.99684027181856</v>
      </c>
      <c r="J637" s="20" t="str">
        <f t="shared" si="184"/>
        <v/>
      </c>
      <c r="K637" s="16" t="str">
        <f t="shared" si="171"/>
        <v/>
      </c>
      <c r="L637" s="7">
        <f t="shared" si="176"/>
        <v>4125541.3336774218</v>
      </c>
      <c r="M637" s="7">
        <f t="shared" si="177"/>
        <v>0.10400718514506123</v>
      </c>
      <c r="N637" s="20" t="str">
        <f>IF(Datos!D629="","",Datos!D629)</f>
        <v/>
      </c>
      <c r="O637" s="7">
        <f t="shared" si="178"/>
        <v>2531.8829159809402</v>
      </c>
      <c r="P637" s="20" t="str">
        <f t="shared" si="185"/>
        <v/>
      </c>
      <c r="Q637" s="16" t="str">
        <f t="shared" si="187"/>
        <v/>
      </c>
      <c r="R637" s="20" t="str">
        <f>IF(Datos!E629="","",Datos!E629)</f>
        <v/>
      </c>
      <c r="S637" s="7">
        <f t="shared" si="179"/>
        <v>6915.9525591395668</v>
      </c>
      <c r="T637" s="10" t="str">
        <f t="shared" si="186"/>
        <v/>
      </c>
      <c r="U637" s="16" t="str">
        <f t="shared" si="188"/>
        <v/>
      </c>
      <c r="V637" s="7">
        <f t="shared" si="183"/>
        <v>1.1688923285246606E-31</v>
      </c>
      <c r="W637" s="7">
        <f t="shared" si="180"/>
        <v>4.2096738260224857E-39</v>
      </c>
      <c r="X637" s="7">
        <f t="shared" si="172"/>
        <v>1.1688923706213989E-31</v>
      </c>
      <c r="Y637" s="7">
        <f t="shared" si="173"/>
        <v>4135104.2699999991</v>
      </c>
    </row>
    <row r="638" spans="1:25" x14ac:dyDescent="0.25">
      <c r="A638" s="5">
        <f t="shared" si="181"/>
        <v>44524</v>
      </c>
      <c r="B638" s="20">
        <f t="shared" si="182"/>
        <v>626</v>
      </c>
      <c r="E638" s="20"/>
      <c r="G638" s="20">
        <f t="shared" si="174"/>
        <v>7.1360628954666814E-8</v>
      </c>
      <c r="H638" s="20" t="str">
        <f>IF(Datos!C630="","",Datos!C630)</f>
        <v/>
      </c>
      <c r="I638" s="7">
        <f t="shared" si="175"/>
        <v>114.12274549832298</v>
      </c>
      <c r="J638" s="20" t="str">
        <f t="shared" si="184"/>
        <v/>
      </c>
      <c r="K638" s="16" t="str">
        <f t="shared" si="171"/>
        <v/>
      </c>
      <c r="L638" s="7">
        <f t="shared" si="176"/>
        <v>4125541.3365483806</v>
      </c>
      <c r="M638" s="7">
        <f t="shared" si="177"/>
        <v>0.10113622627809668</v>
      </c>
      <c r="N638" s="20" t="str">
        <f>IF(Datos!D630="","",Datos!D630)</f>
        <v/>
      </c>
      <c r="O638" s="7">
        <f t="shared" si="178"/>
        <v>2532.1171607060724</v>
      </c>
      <c r="P638" s="20" t="str">
        <f t="shared" si="185"/>
        <v/>
      </c>
      <c r="Q638" s="16" t="str">
        <f t="shared" si="187"/>
        <v/>
      </c>
      <c r="R638" s="20" t="str">
        <f>IF(Datos!E630="","",Datos!E630)</f>
        <v/>
      </c>
      <c r="S638" s="7">
        <f t="shared" si="179"/>
        <v>6916.5924091879306</v>
      </c>
      <c r="T638" s="10" t="str">
        <f t="shared" si="186"/>
        <v/>
      </c>
      <c r="U638" s="16" t="str">
        <f t="shared" si="188"/>
        <v/>
      </c>
      <c r="V638" s="7">
        <f t="shared" si="183"/>
        <v>1.0109505477591434E-31</v>
      </c>
      <c r="W638" s="7">
        <f t="shared" si="180"/>
        <v>3.5403585977056468E-39</v>
      </c>
      <c r="X638" s="7">
        <f t="shared" si="172"/>
        <v>1.0109505831627293E-31</v>
      </c>
      <c r="Y638" s="7">
        <f t="shared" si="173"/>
        <v>4135104.2699999991</v>
      </c>
    </row>
    <row r="639" spans="1:25" x14ac:dyDescent="0.25">
      <c r="A639" s="5">
        <f t="shared" si="181"/>
        <v>44525</v>
      </c>
      <c r="B639" s="20">
        <f t="shared" si="182"/>
        <v>627</v>
      </c>
      <c r="E639" s="20"/>
      <c r="G639" s="20">
        <f t="shared" si="174"/>
        <v>6.9390828212883177E-8</v>
      </c>
      <c r="H639" s="20" t="str">
        <f>IF(Datos!C631="","",Datos!C631)</f>
        <v/>
      </c>
      <c r="I639" s="7">
        <f t="shared" si="175"/>
        <v>113.25529474801314</v>
      </c>
      <c r="J639" s="20" t="str">
        <f t="shared" si="184"/>
        <v/>
      </c>
      <c r="K639" s="16" t="str">
        <f t="shared" si="171"/>
        <v/>
      </c>
      <c r="L639" s="7">
        <f t="shared" si="176"/>
        <v>4125541.3393400912</v>
      </c>
      <c r="M639" s="7">
        <f t="shared" si="177"/>
        <v>9.8344515828482401E-2</v>
      </c>
      <c r="N639" s="20" t="str">
        <f>IF(Datos!D631="","",Datos!D631)</f>
        <v/>
      </c>
      <c r="O639" s="7">
        <f t="shared" si="178"/>
        <v>2532.3496249293271</v>
      </c>
      <c r="P639" s="20" t="str">
        <f t="shared" si="185"/>
        <v/>
      </c>
      <c r="Q639" s="16" t="str">
        <f t="shared" si="187"/>
        <v/>
      </c>
      <c r="R639" s="20" t="str">
        <f>IF(Datos!E631="","",Datos!E631)</f>
        <v/>
      </c>
      <c r="S639" s="7">
        <f t="shared" si="179"/>
        <v>6917.2273957149855</v>
      </c>
      <c r="T639" s="10" t="str">
        <f t="shared" si="186"/>
        <v/>
      </c>
      <c r="U639" s="16" t="str">
        <f t="shared" si="188"/>
        <v/>
      </c>
      <c r="V639" s="7">
        <f t="shared" si="183"/>
        <v>8.7435000176502447E-32</v>
      </c>
      <c r="W639" s="7">
        <f t="shared" si="180"/>
        <v>2.9774608465111401E-39</v>
      </c>
      <c r="X639" s="7">
        <f t="shared" si="172"/>
        <v>8.7435003153963295E-32</v>
      </c>
      <c r="Y639" s="7">
        <f t="shared" si="173"/>
        <v>4135104.2699999996</v>
      </c>
    </row>
    <row r="640" spans="1:25" x14ac:dyDescent="0.25">
      <c r="A640" s="5">
        <f t="shared" si="181"/>
        <v>44526</v>
      </c>
      <c r="B640" s="20">
        <f t="shared" si="182"/>
        <v>628</v>
      </c>
      <c r="E640" s="20"/>
      <c r="G640" s="20">
        <f t="shared" si="174"/>
        <v>6.7475400800191121E-8</v>
      </c>
      <c r="H640" s="20" t="str">
        <f>IF(Datos!C632="","",Datos!C632)</f>
        <v/>
      </c>
      <c r="I640" s="7">
        <f t="shared" si="175"/>
        <v>112.3944375194498</v>
      </c>
      <c r="J640" s="20" t="str">
        <f t="shared" si="184"/>
        <v/>
      </c>
      <c r="K640" s="16" t="str">
        <f t="shared" si="171"/>
        <v/>
      </c>
      <c r="L640" s="7">
        <f t="shared" si="176"/>
        <v>4125541.342054741</v>
      </c>
      <c r="M640" s="7">
        <f t="shared" si="177"/>
        <v>9.5629866265172656E-2</v>
      </c>
      <c r="N640" s="20" t="str">
        <f>IF(Datos!D632="","",Datos!D632)</f>
        <v/>
      </c>
      <c r="O640" s="7">
        <f t="shared" si="178"/>
        <v>2532.5803221843585</v>
      </c>
      <c r="P640" s="20" t="str">
        <f t="shared" si="185"/>
        <v/>
      </c>
      <c r="Q640" s="16" t="str">
        <f t="shared" si="187"/>
        <v/>
      </c>
      <c r="R640" s="20" t="str">
        <f>IF(Datos!E632="","",Datos!E632)</f>
        <v/>
      </c>
      <c r="S640" s="7">
        <f t="shared" si="179"/>
        <v>6917.8575556885171</v>
      </c>
      <c r="T640" s="10" t="str">
        <f t="shared" si="186"/>
        <v/>
      </c>
      <c r="U640" s="16" t="str">
        <f t="shared" si="188"/>
        <v/>
      </c>
      <c r="V640" s="7">
        <f t="shared" si="183"/>
        <v>7.5620704386887126E-32</v>
      </c>
      <c r="W640" s="7">
        <f t="shared" si="180"/>
        <v>2.5040607732749184E-39</v>
      </c>
      <c r="X640" s="7">
        <f t="shared" si="172"/>
        <v>7.5620706890947905E-32</v>
      </c>
      <c r="Y640" s="7">
        <f t="shared" si="173"/>
        <v>4135104.2699999996</v>
      </c>
    </row>
    <row r="641" spans="1:25" x14ac:dyDescent="0.25">
      <c r="A641" s="5">
        <f t="shared" si="181"/>
        <v>44527</v>
      </c>
      <c r="B641" s="20">
        <f t="shared" si="182"/>
        <v>629</v>
      </c>
      <c r="E641" s="20"/>
      <c r="G641" s="20">
        <f t="shared" si="174"/>
        <v>6.5612845824214105E-8</v>
      </c>
      <c r="H641" s="20" t="str">
        <f>IF(Datos!C633="","",Datos!C633)</f>
        <v/>
      </c>
      <c r="I641" s="7">
        <f t="shared" si="175"/>
        <v>111.54012369505682</v>
      </c>
      <c r="J641" s="20" t="str">
        <f t="shared" si="184"/>
        <v/>
      </c>
      <c r="K641" s="16" t="str">
        <f t="shared" si="171"/>
        <v/>
      </c>
      <c r="L641" s="7">
        <f t="shared" si="176"/>
        <v>4125541.344694457</v>
      </c>
      <c r="M641" s="7">
        <f t="shared" si="177"/>
        <v>9.2990150440561969E-2</v>
      </c>
      <c r="N641" s="20" t="str">
        <f>IF(Datos!D633="","",Datos!D633)</f>
        <v/>
      </c>
      <c r="O641" s="7">
        <f t="shared" si="178"/>
        <v>2532.8092659019499</v>
      </c>
      <c r="P641" s="20" t="str">
        <f t="shared" si="185"/>
        <v/>
      </c>
      <c r="Q641" s="16" t="str">
        <f t="shared" si="187"/>
        <v/>
      </c>
      <c r="R641" s="20" t="str">
        <f>IF(Datos!E633="","",Datos!E633)</f>
        <v/>
      </c>
      <c r="S641" s="7">
        <f t="shared" si="179"/>
        <v>6918.4829257953188</v>
      </c>
      <c r="T641" s="10" t="str">
        <f t="shared" si="186"/>
        <v/>
      </c>
      <c r="U641" s="16" t="str">
        <f t="shared" si="188"/>
        <v/>
      </c>
      <c r="V641" s="7">
        <f t="shared" si="183"/>
        <v>6.5402766829632776E-32</v>
      </c>
      <c r="W641" s="7">
        <f t="shared" si="180"/>
        <v>2.1059287346776296E-39</v>
      </c>
      <c r="X641" s="7">
        <f t="shared" si="172"/>
        <v>6.5402768935561506E-32</v>
      </c>
      <c r="Y641" s="7">
        <f t="shared" si="173"/>
        <v>4135104.27</v>
      </c>
    </row>
    <row r="642" spans="1:25" x14ac:dyDescent="0.25">
      <c r="A642" s="5">
        <f t="shared" si="181"/>
        <v>44528</v>
      </c>
      <c r="B642" s="20">
        <f t="shared" si="182"/>
        <v>630</v>
      </c>
      <c r="E642" s="20"/>
      <c r="G642" s="20">
        <f t="shared" si="174"/>
        <v>6.3801703822408375E-8</v>
      </c>
      <c r="H642" s="20" t="str">
        <f>IF(Datos!C634="","",Datos!C634)</f>
        <v/>
      </c>
      <c r="I642" s="7">
        <f t="shared" si="175"/>
        <v>110.69230353820342</v>
      </c>
      <c r="J642" s="20" t="str">
        <f t="shared" si="184"/>
        <v/>
      </c>
      <c r="K642" s="16" t="str">
        <f t="shared" si="171"/>
        <v/>
      </c>
      <c r="L642" s="7">
        <f t="shared" si="176"/>
        <v>4125541.3472613078</v>
      </c>
      <c r="M642" s="7">
        <f t="shared" si="177"/>
        <v>9.0423299923692885E-2</v>
      </c>
      <c r="N642" s="20" t="str">
        <f>IF(Datos!D634="","",Datos!D634)</f>
        <v/>
      </c>
      <c r="O642" s="7">
        <f t="shared" si="178"/>
        <v>2533.0364694107975</v>
      </c>
      <c r="P642" s="20" t="str">
        <f t="shared" si="185"/>
        <v/>
      </c>
      <c r="Q642" s="16" t="str">
        <f t="shared" si="187"/>
        <v/>
      </c>
      <c r="R642" s="20" t="str">
        <f>IF(Datos!E634="","",Datos!E634)</f>
        <v/>
      </c>
      <c r="S642" s="7">
        <f t="shared" si="179"/>
        <v>6919.1035424433248</v>
      </c>
      <c r="T642" s="10" t="str">
        <f t="shared" si="186"/>
        <v/>
      </c>
      <c r="U642" s="16" t="str">
        <f t="shared" si="188"/>
        <v/>
      </c>
      <c r="V642" s="7">
        <f t="shared" si="183"/>
        <v>5.6565486154958489E-32</v>
      </c>
      <c r="W642" s="7">
        <f t="shared" si="180"/>
        <v>1.7710975231379156E-39</v>
      </c>
      <c r="X642" s="7">
        <f t="shared" si="172"/>
        <v>5.6565487926056016E-32</v>
      </c>
      <c r="Y642" s="7">
        <f t="shared" si="173"/>
        <v>4135104.27</v>
      </c>
    </row>
    <row r="643" spans="1:25" x14ac:dyDescent="0.25">
      <c r="A643" s="5">
        <f t="shared" si="181"/>
        <v>44529</v>
      </c>
      <c r="B643" s="20">
        <f t="shared" si="182"/>
        <v>631</v>
      </c>
      <c r="E643" s="20"/>
      <c r="G643" s="20">
        <f t="shared" si="174"/>
        <v>6.2040555618455779E-8</v>
      </c>
      <c r="H643" s="20" t="str">
        <f>IF(Datos!C635="","",Datos!C635)</f>
        <v/>
      </c>
      <c r="I643" s="7">
        <f t="shared" si="175"/>
        <v>109.85092769030858</v>
      </c>
      <c r="J643" s="20" t="str">
        <f t="shared" si="184"/>
        <v/>
      </c>
      <c r="K643" s="16" t="str">
        <f t="shared" si="171"/>
        <v/>
      </c>
      <c r="L643" s="7">
        <f t="shared" si="176"/>
        <v>4125541.3497573044</v>
      </c>
      <c r="M643" s="7">
        <f t="shared" si="177"/>
        <v>8.7927303379472896E-2</v>
      </c>
      <c r="N643" s="20" t="str">
        <f>IF(Datos!D635="","",Datos!D635)</f>
        <v/>
      </c>
      <c r="O643" s="7">
        <f t="shared" si="178"/>
        <v>2533.261945938285</v>
      </c>
      <c r="P643" s="20" t="str">
        <f t="shared" si="185"/>
        <v/>
      </c>
      <c r="Q643" s="16" t="str">
        <f t="shared" si="187"/>
        <v/>
      </c>
      <c r="R643" s="20" t="str">
        <f>IF(Datos!E635="","",Datos!E635)</f>
        <v/>
      </c>
      <c r="S643" s="7">
        <f t="shared" si="179"/>
        <v>6919.719441763732</v>
      </c>
      <c r="T643" s="10" t="str">
        <f t="shared" si="186"/>
        <v/>
      </c>
      <c r="U643" s="16" t="str">
        <f t="shared" si="188"/>
        <v/>
      </c>
      <c r="V643" s="7">
        <f t="shared" si="183"/>
        <v>4.8922306771296603E-32</v>
      </c>
      <c r="W643" s="7">
        <f t="shared" si="180"/>
        <v>1.4895026518680359E-39</v>
      </c>
      <c r="X643" s="7">
        <f t="shared" si="172"/>
        <v>4.8922308260799257E-32</v>
      </c>
      <c r="Y643" s="7">
        <f t="shared" si="173"/>
        <v>4135104.27</v>
      </c>
    </row>
    <row r="644" spans="1:25" x14ac:dyDescent="0.25">
      <c r="A644" s="5">
        <f t="shared" si="181"/>
        <v>44530</v>
      </c>
      <c r="B644" s="20">
        <f t="shared" si="182"/>
        <v>632</v>
      </c>
      <c r="E644" s="20"/>
      <c r="G644" s="20">
        <f t="shared" si="174"/>
        <v>6.0328021210224372E-8</v>
      </c>
      <c r="H644" s="20" t="str">
        <f>IF(Datos!C636="","",Datos!C636)</f>
        <v/>
      </c>
      <c r="I644" s="7">
        <f t="shared" si="175"/>
        <v>109.01594716796748</v>
      </c>
      <c r="J644" s="20" t="str">
        <f t="shared" si="184"/>
        <v/>
      </c>
      <c r="K644" s="16" t="str">
        <f t="shared" si="171"/>
        <v/>
      </c>
      <c r="L644" s="7">
        <f t="shared" si="176"/>
        <v>4125541.3521844028</v>
      </c>
      <c r="M644" s="7">
        <f t="shared" si="177"/>
        <v>8.5500204992630668E-2</v>
      </c>
      <c r="N644" s="20" t="str">
        <f>IF(Datos!D636="","",Datos!D636)</f>
        <v/>
      </c>
      <c r="O644" s="7">
        <f t="shared" si="178"/>
        <v>2533.4857086112547</v>
      </c>
      <c r="P644" s="20" t="str">
        <f t="shared" si="185"/>
        <v/>
      </c>
      <c r="Q644" s="16" t="str">
        <f t="shared" si="187"/>
        <v/>
      </c>
      <c r="R644" s="20" t="str">
        <f>IF(Datos!E636="","",Datos!E636)</f>
        <v/>
      </c>
      <c r="S644" s="7">
        <f t="shared" si="179"/>
        <v>6920.3306596131033</v>
      </c>
      <c r="T644" s="10" t="str">
        <f t="shared" si="186"/>
        <v/>
      </c>
      <c r="U644" s="16" t="str">
        <f t="shared" si="188"/>
        <v/>
      </c>
      <c r="V644" s="7">
        <f t="shared" si="183"/>
        <v>4.2311880644645581E-32</v>
      </c>
      <c r="W644" s="7">
        <f t="shared" si="180"/>
        <v>1.2526798326425263E-39</v>
      </c>
      <c r="X644" s="7">
        <f t="shared" si="172"/>
        <v>4.2311881897325411E-32</v>
      </c>
      <c r="Y644" s="7">
        <f t="shared" si="173"/>
        <v>4135104.27</v>
      </c>
    </row>
    <row r="645" spans="1:25" x14ac:dyDescent="0.25">
      <c r="A645" s="5">
        <f t="shared" si="181"/>
        <v>44531</v>
      </c>
      <c r="B645" s="20">
        <f t="shared" si="182"/>
        <v>633</v>
      </c>
      <c r="E645" s="20"/>
      <c r="G645" s="20">
        <f t="shared" si="174"/>
        <v>5.8662758688424992E-8</v>
      </c>
      <c r="H645" s="20" t="str">
        <f>IF(Datos!C637="","",Datos!C637)</f>
        <v/>
      </c>
      <c r="I645" s="7">
        <f t="shared" si="175"/>
        <v>108.18731336009979</v>
      </c>
      <c r="J645" s="20" t="str">
        <f t="shared" si="184"/>
        <v/>
      </c>
      <c r="K645" s="16" t="str">
        <f t="shared" si="171"/>
        <v/>
      </c>
      <c r="L645" s="7">
        <f t="shared" si="176"/>
        <v>4125541.354544505</v>
      </c>
      <c r="M645" s="7">
        <f t="shared" si="177"/>
        <v>8.3140102935176458E-2</v>
      </c>
      <c r="N645" s="20" t="str">
        <f>IF(Datos!D637="","",Datos!D637)</f>
        <v/>
      </c>
      <c r="O645" s="7">
        <f t="shared" si="178"/>
        <v>2533.7077704567714</v>
      </c>
      <c r="P645" s="20" t="str">
        <f t="shared" si="185"/>
        <v/>
      </c>
      <c r="Q645" s="16" t="str">
        <f t="shared" si="187"/>
        <v/>
      </c>
      <c r="R645" s="20" t="str">
        <f>IF(Datos!E637="","",Datos!E637)</f>
        <v/>
      </c>
      <c r="S645" s="7">
        <f t="shared" si="179"/>
        <v>6920.9372315754545</v>
      </c>
      <c r="T645" s="10" t="str">
        <f t="shared" si="186"/>
        <v/>
      </c>
      <c r="U645" s="16" t="str">
        <f t="shared" si="188"/>
        <v/>
      </c>
      <c r="V645" s="7">
        <f t="shared" si="183"/>
        <v>3.6594661231060541E-32</v>
      </c>
      <c r="W645" s="7">
        <f t="shared" si="180"/>
        <v>1.0535105529509082E-39</v>
      </c>
      <c r="X645" s="7">
        <f t="shared" si="172"/>
        <v>3.6594662284571095E-32</v>
      </c>
      <c r="Y645" s="7">
        <f t="shared" si="173"/>
        <v>4135104.2700000005</v>
      </c>
    </row>
    <row r="646" spans="1:25" x14ac:dyDescent="0.25">
      <c r="A646" s="5">
        <f t="shared" si="181"/>
        <v>44532</v>
      </c>
      <c r="B646" s="20">
        <f t="shared" si="182"/>
        <v>634</v>
      </c>
      <c r="E646" s="20"/>
      <c r="G646" s="20">
        <f t="shared" si="174"/>
        <v>5.7043463185116842E-8</v>
      </c>
      <c r="H646" s="20" t="str">
        <f>IF(Datos!C638="","",Datos!C638)</f>
        <v/>
      </c>
      <c r="I646" s="7">
        <f t="shared" si="175"/>
        <v>107.36497802511958</v>
      </c>
      <c r="J646" s="20" t="str">
        <f t="shared" si="184"/>
        <v/>
      </c>
      <c r="K646" s="16" t="str">
        <f t="shared" si="171"/>
        <v/>
      </c>
      <c r="L646" s="7">
        <f t="shared" si="176"/>
        <v>4125541.3568394599</v>
      </c>
      <c r="M646" s="7">
        <f t="shared" si="177"/>
        <v>8.0845147876166049E-2</v>
      </c>
      <c r="N646" s="20" t="str">
        <f>IF(Datos!D638="","",Datos!D638)</f>
        <v/>
      </c>
      <c r="O646" s="7">
        <f t="shared" si="178"/>
        <v>2533.9281444028807</v>
      </c>
      <c r="P646" s="20" t="str">
        <f t="shared" si="185"/>
        <v/>
      </c>
      <c r="Q646" s="16" t="str">
        <f t="shared" si="187"/>
        <v/>
      </c>
      <c r="R646" s="20" t="str">
        <f>IF(Datos!E638="","",Datos!E638)</f>
        <v/>
      </c>
      <c r="S646" s="7">
        <f t="shared" si="179"/>
        <v>6921.5391929643256</v>
      </c>
      <c r="T646" s="10" t="str">
        <f t="shared" si="186"/>
        <v/>
      </c>
      <c r="U646" s="16" t="str">
        <f t="shared" si="188"/>
        <v/>
      </c>
      <c r="V646" s="7">
        <f t="shared" si="183"/>
        <v>3.1649957639986638E-32</v>
      </c>
      <c r="W646" s="7">
        <f t="shared" si="180"/>
        <v>8.8600810499505969E-40</v>
      </c>
      <c r="X646" s="7">
        <f t="shared" si="172"/>
        <v>3.1649958525994743E-32</v>
      </c>
      <c r="Y646" s="7">
        <f t="shared" si="173"/>
        <v>4135104.27</v>
      </c>
    </row>
    <row r="647" spans="1:25" x14ac:dyDescent="0.25">
      <c r="A647" s="5">
        <f t="shared" si="181"/>
        <v>44533</v>
      </c>
      <c r="B647" s="20">
        <f t="shared" si="182"/>
        <v>635</v>
      </c>
      <c r="E647" s="20"/>
      <c r="G647" s="20">
        <f t="shared" si="174"/>
        <v>5.5468865851237789E-8</v>
      </c>
      <c r="H647" s="20" t="str">
        <f>IF(Datos!C639="","",Datos!C639)</f>
        <v/>
      </c>
      <c r="I647" s="7">
        <f t="shared" si="175"/>
        <v>106.54889328812683</v>
      </c>
      <c r="J647" s="20" t="str">
        <f t="shared" si="184"/>
        <v/>
      </c>
      <c r="K647" s="16" t="str">
        <f t="shared" si="171"/>
        <v/>
      </c>
      <c r="L647" s="7">
        <f t="shared" si="176"/>
        <v>4125541.3590710661</v>
      </c>
      <c r="M647" s="7">
        <f t="shared" si="177"/>
        <v>7.8613541532600265E-2</v>
      </c>
      <c r="N647" s="20" t="str">
        <f>IF(Datos!D639="","",Datos!D639)</f>
        <v/>
      </c>
      <c r="O647" s="7">
        <f t="shared" si="178"/>
        <v>2534.1468432793613</v>
      </c>
      <c r="P647" s="20" t="str">
        <f t="shared" si="185"/>
        <v/>
      </c>
      <c r="Q647" s="16" t="str">
        <f t="shared" si="187"/>
        <v/>
      </c>
      <c r="R647" s="20" t="str">
        <f>IF(Datos!E639="","",Datos!E639)</f>
        <v/>
      </c>
      <c r="S647" s="7">
        <f t="shared" si="179"/>
        <v>6922.1365788248377</v>
      </c>
      <c r="T647" s="10" t="str">
        <f t="shared" si="186"/>
        <v/>
      </c>
      <c r="U647" s="16" t="str">
        <f t="shared" si="188"/>
        <v/>
      </c>
      <c r="V647" s="7">
        <f t="shared" si="183"/>
        <v>2.7373386841640894E-32</v>
      </c>
      <c r="W647" s="7">
        <f t="shared" si="180"/>
        <v>7.4513763490881799E-40</v>
      </c>
      <c r="X647" s="7">
        <f t="shared" si="172"/>
        <v>2.7373387586778528E-32</v>
      </c>
      <c r="Y647" s="7">
        <f t="shared" si="173"/>
        <v>4135104.27</v>
      </c>
    </row>
    <row r="648" spans="1:25" x14ac:dyDescent="0.25">
      <c r="A648" s="5">
        <f t="shared" si="181"/>
        <v>44534</v>
      </c>
      <c r="B648" s="20">
        <f t="shared" si="182"/>
        <v>636</v>
      </c>
      <c r="E648" s="20"/>
      <c r="G648" s="20">
        <f t="shared" si="174"/>
        <v>5.393773286235853E-8</v>
      </c>
      <c r="H648" s="20" t="str">
        <f>IF(Datos!C640="","",Datos!C640)</f>
        <v/>
      </c>
      <c r="I648" s="7">
        <f t="shared" si="175"/>
        <v>105.7390116381202</v>
      </c>
      <c r="J648" s="20" t="str">
        <f t="shared" si="184"/>
        <v/>
      </c>
      <c r="K648" s="16" t="str">
        <f t="shared" si="171"/>
        <v/>
      </c>
      <c r="L648" s="7">
        <f t="shared" si="176"/>
        <v>4125541.3612410724</v>
      </c>
      <c r="M648" s="7">
        <f t="shared" si="177"/>
        <v>7.6443535260324741E-2</v>
      </c>
      <c r="N648" s="20" t="str">
        <f>IF(Datos!D640="","",Datos!D640)</f>
        <v/>
      </c>
      <c r="O648" s="7">
        <f t="shared" si="178"/>
        <v>2534.3638798184729</v>
      </c>
      <c r="P648" s="20" t="str">
        <f t="shared" si="185"/>
        <v/>
      </c>
      <c r="Q648" s="16" t="str">
        <f t="shared" si="187"/>
        <v/>
      </c>
      <c r="R648" s="20" t="str">
        <f>IF(Datos!E640="","",Datos!E640)</f>
        <v/>
      </c>
      <c r="S648" s="7">
        <f t="shared" si="179"/>
        <v>6922.7294239357325</v>
      </c>
      <c r="T648" s="10" t="str">
        <f t="shared" si="186"/>
        <v/>
      </c>
      <c r="U648" s="16" t="str">
        <f t="shared" si="188"/>
        <v/>
      </c>
      <c r="V648" s="7">
        <f t="shared" si="183"/>
        <v>2.3674670134381814E-32</v>
      </c>
      <c r="W648" s="7">
        <f t="shared" si="180"/>
        <v>6.2666480317019956E-40</v>
      </c>
      <c r="X648" s="7">
        <f t="shared" si="172"/>
        <v>2.3674670761046617E-32</v>
      </c>
      <c r="Y648" s="7">
        <f t="shared" si="173"/>
        <v>4135104.27</v>
      </c>
    </row>
    <row r="649" spans="1:25" x14ac:dyDescent="0.25">
      <c r="A649" s="5">
        <f t="shared" si="181"/>
        <v>44535</v>
      </c>
      <c r="B649" s="20">
        <f t="shared" si="182"/>
        <v>637</v>
      </c>
      <c r="E649" s="20"/>
      <c r="G649" s="20">
        <f t="shared" si="174"/>
        <v>5.244886445188115E-8</v>
      </c>
      <c r="H649" s="20" t="str">
        <f>IF(Datos!C641="","",Datos!C641)</f>
        <v/>
      </c>
      <c r="I649" s="7">
        <f t="shared" si="175"/>
        <v>104.93528592523104</v>
      </c>
      <c r="J649" s="20" t="str">
        <f t="shared" si="184"/>
        <v/>
      </c>
      <c r="K649" s="16" t="str">
        <f t="shared" si="171"/>
        <v/>
      </c>
      <c r="L649" s="7">
        <f t="shared" si="176"/>
        <v>4125541.3633511788</v>
      </c>
      <c r="M649" s="7">
        <f t="shared" si="177"/>
        <v>7.4333428683825711E-2</v>
      </c>
      <c r="N649" s="20" t="str">
        <f>IF(Datos!D641="","",Datos!D641)</f>
        <v/>
      </c>
      <c r="O649" s="7">
        <f t="shared" si="178"/>
        <v>2534.5792666556968</v>
      </c>
      <c r="P649" s="20" t="str">
        <f t="shared" si="185"/>
        <v/>
      </c>
      <c r="Q649" s="16" t="str">
        <f t="shared" si="187"/>
        <v/>
      </c>
      <c r="R649" s="20" t="str">
        <f>IF(Datos!E641="","",Datos!E641)</f>
        <v/>
      </c>
      <c r="S649" s="7">
        <f t="shared" si="179"/>
        <v>6923.3177628113981</v>
      </c>
      <c r="T649" s="10" t="str">
        <f t="shared" si="186"/>
        <v/>
      </c>
      <c r="U649" s="16" t="str">
        <f t="shared" si="188"/>
        <v/>
      </c>
      <c r="V649" s="7">
        <f t="shared" si="183"/>
        <v>2.0475727355355189E-32</v>
      </c>
      <c r="W649" s="7">
        <f t="shared" si="180"/>
        <v>5.2702850718277646E-40</v>
      </c>
      <c r="X649" s="7">
        <f t="shared" si="172"/>
        <v>2.0475727882383698E-32</v>
      </c>
      <c r="Y649" s="7">
        <f t="shared" si="173"/>
        <v>4135104.2699999996</v>
      </c>
    </row>
    <row r="650" spans="1:25" x14ac:dyDescent="0.25">
      <c r="A650" s="5">
        <f t="shared" si="181"/>
        <v>44536</v>
      </c>
      <c r="B650" s="20">
        <f t="shared" si="182"/>
        <v>638</v>
      </c>
      <c r="E650" s="20"/>
      <c r="G650" s="20">
        <f t="shared" si="174"/>
        <v>5.1001093970925102E-8</v>
      </c>
      <c r="H650" s="20" t="str">
        <f>IF(Datos!C642="","",Datos!C642)</f>
        <v/>
      </c>
      <c r="I650" s="7">
        <f t="shared" si="175"/>
        <v>104.13766935797841</v>
      </c>
      <c r="J650" s="20" t="str">
        <f t="shared" si="184"/>
        <v/>
      </c>
      <c r="K650" s="16" t="str">
        <f t="shared" si="171"/>
        <v/>
      </c>
      <c r="L650" s="7">
        <f t="shared" si="176"/>
        <v>4125541.3654030389</v>
      </c>
      <c r="M650" s="7">
        <f t="shared" si="177"/>
        <v>7.2281568363848192E-2</v>
      </c>
      <c r="N650" s="20" t="str">
        <f>IF(Datos!D642="","",Datos!D642)</f>
        <v/>
      </c>
      <c r="O650" s="7">
        <f t="shared" si="178"/>
        <v>2534.7930163304713</v>
      </c>
      <c r="P650" s="20" t="str">
        <f t="shared" si="185"/>
        <v/>
      </c>
      <c r="Q650" s="16" t="str">
        <f t="shared" si="187"/>
        <v/>
      </c>
      <c r="R650" s="20" t="str">
        <f>IF(Datos!E642="","",Datos!E642)</f>
        <v/>
      </c>
      <c r="S650" s="7">
        <f t="shared" si="179"/>
        <v>6923.9016297038761</v>
      </c>
      <c r="T650" s="10" t="str">
        <f t="shared" si="186"/>
        <v/>
      </c>
      <c r="U650" s="16" t="str">
        <f t="shared" si="188"/>
        <v/>
      </c>
      <c r="V650" s="7">
        <f t="shared" si="183"/>
        <v>1.7709028603083043E-32</v>
      </c>
      <c r="W650" s="7">
        <f t="shared" si="180"/>
        <v>4.4323384027262928E-40</v>
      </c>
      <c r="X650" s="7">
        <f t="shared" si="172"/>
        <v>1.7709029046316884E-32</v>
      </c>
      <c r="Y650" s="7">
        <f t="shared" si="173"/>
        <v>4135104.2699999996</v>
      </c>
    </row>
    <row r="651" spans="1:25" x14ac:dyDescent="0.25">
      <c r="A651" s="5">
        <f t="shared" si="181"/>
        <v>44537</v>
      </c>
      <c r="B651" s="20">
        <f t="shared" si="182"/>
        <v>639</v>
      </c>
      <c r="E651" s="20"/>
      <c r="G651" s="20">
        <f t="shared" si="174"/>
        <v>4.9593286974163273E-8</v>
      </c>
      <c r="H651" s="20" t="str">
        <f>IF(Datos!C643="","",Datos!C643)</f>
        <v/>
      </c>
      <c r="I651" s="7">
        <f t="shared" si="175"/>
        <v>103.34611550054494</v>
      </c>
      <c r="J651" s="20" t="str">
        <f t="shared" si="184"/>
        <v/>
      </c>
      <c r="K651" s="16" t="str">
        <f t="shared" si="171"/>
        <v/>
      </c>
      <c r="L651" s="7">
        <f t="shared" si="176"/>
        <v>4125541.3673982606</v>
      </c>
      <c r="M651" s="7">
        <f t="shared" si="177"/>
        <v>7.0286346501792565E-2</v>
      </c>
      <c r="N651" s="20" t="str">
        <f>IF(Datos!D643="","",Datos!D643)</f>
        <v/>
      </c>
      <c r="O651" s="7">
        <f t="shared" si="178"/>
        <v>2535.005141286922</v>
      </c>
      <c r="P651" s="20" t="str">
        <f t="shared" si="185"/>
        <v/>
      </c>
      <c r="Q651" s="16" t="str">
        <f t="shared" si="187"/>
        <v/>
      </c>
      <c r="R651" s="20" t="str">
        <f>IF(Datos!E643="","",Datos!E643)</f>
        <v/>
      </c>
      <c r="S651" s="7">
        <f t="shared" si="179"/>
        <v>6924.4810586048588</v>
      </c>
      <c r="T651" s="10" t="str">
        <f t="shared" si="186"/>
        <v/>
      </c>
      <c r="U651" s="16" t="str">
        <f t="shared" si="188"/>
        <v/>
      </c>
      <c r="V651" s="7">
        <f t="shared" si="183"/>
        <v>1.5316168676755508E-32</v>
      </c>
      <c r="W651" s="7">
        <f t="shared" si="180"/>
        <v>3.727620696212194E-40</v>
      </c>
      <c r="X651" s="7">
        <f t="shared" si="172"/>
        <v>1.5316169049517578E-32</v>
      </c>
      <c r="Y651" s="7">
        <f t="shared" si="173"/>
        <v>4135104.2699999996</v>
      </c>
    </row>
    <row r="652" spans="1:25" x14ac:dyDescent="0.25">
      <c r="A652" s="5">
        <f t="shared" si="181"/>
        <v>44538</v>
      </c>
      <c r="B652" s="20">
        <f t="shared" si="182"/>
        <v>640</v>
      </c>
      <c r="E652" s="20"/>
      <c r="G652" s="20">
        <f t="shared" si="174"/>
        <v>4.8224340330892327E-8</v>
      </c>
      <c r="H652" s="20" t="str">
        <f>IF(Datos!C644="","",Datos!C644)</f>
        <v/>
      </c>
      <c r="I652" s="7">
        <f t="shared" si="175"/>
        <v>102.56057827007345</v>
      </c>
      <c r="J652" s="20" t="str">
        <f t="shared" si="184"/>
        <v/>
      </c>
      <c r="K652" s="16" t="str">
        <f t="shared" si="171"/>
        <v/>
      </c>
      <c r="L652" s="7">
        <f t="shared" si="176"/>
        <v>4125541.3693384076</v>
      </c>
      <c r="M652" s="7">
        <f t="shared" si="177"/>
        <v>6.8346199679874209E-2</v>
      </c>
      <c r="N652" s="20" t="str">
        <f>IF(Datos!D644="","",Datos!D644)</f>
        <v/>
      </c>
      <c r="O652" s="7">
        <f t="shared" si="178"/>
        <v>2535.2156538745867</v>
      </c>
      <c r="P652" s="20" t="str">
        <f t="shared" si="185"/>
        <v/>
      </c>
      <c r="Q652" s="16" t="str">
        <f t="shared" si="187"/>
        <v/>
      </c>
      <c r="R652" s="20" t="str">
        <f>IF(Datos!E644="","",Datos!E644)</f>
        <v/>
      </c>
      <c r="S652" s="7">
        <f t="shared" si="179"/>
        <v>6925.0560832476658</v>
      </c>
      <c r="T652" s="10" t="str">
        <f t="shared" si="186"/>
        <v/>
      </c>
      <c r="U652" s="16" t="str">
        <f t="shared" si="188"/>
        <v/>
      </c>
      <c r="V652" s="7">
        <f t="shared" si="183"/>
        <v>1.3246634138548692E-32</v>
      </c>
      <c r="W652" s="7">
        <f t="shared" si="180"/>
        <v>3.1349492721621635E-40</v>
      </c>
      <c r="X652" s="7">
        <f t="shared" si="172"/>
        <v>1.3246634452043618E-32</v>
      </c>
      <c r="Y652" s="7">
        <f t="shared" si="173"/>
        <v>4135104.2699999996</v>
      </c>
    </row>
    <row r="653" spans="1:25" x14ac:dyDescent="0.25">
      <c r="A653" s="5">
        <f t="shared" si="181"/>
        <v>44539</v>
      </c>
      <c r="B653" s="20">
        <f t="shared" si="182"/>
        <v>641</v>
      </c>
      <c r="E653" s="20"/>
      <c r="G653" s="20">
        <f t="shared" si="174"/>
        <v>4.6893181360640493E-8</v>
      </c>
      <c r="H653" s="20" t="str">
        <f>IF(Datos!C645="","",Datos!C645)</f>
        <v/>
      </c>
      <c r="I653" s="7">
        <f t="shared" si="175"/>
        <v>101.78101193398409</v>
      </c>
      <c r="J653" s="20" t="str">
        <f t="shared" si="184"/>
        <v/>
      </c>
      <c r="K653" s="16" t="str">
        <f t="shared" ref="K653:K716" si="189">IF( OR(J653=0,H653=0,J653="",H653=""),"",ABS(J653/H653))</f>
        <v/>
      </c>
      <c r="L653" s="7">
        <f t="shared" si="176"/>
        <v>4125541.3712249999</v>
      </c>
      <c r="M653" s="7">
        <f t="shared" si="177"/>
        <v>6.6459607636059223E-2</v>
      </c>
      <c r="N653" s="20" t="str">
        <f>IF(Datos!D645="","",Datos!D645)</f>
        <v/>
      </c>
      <c r="O653" s="7">
        <f t="shared" si="178"/>
        <v>2535.4245663491333</v>
      </c>
      <c r="P653" s="20" t="str">
        <f t="shared" si="185"/>
        <v/>
      </c>
      <c r="Q653" s="16" t="str">
        <f t="shared" si="187"/>
        <v/>
      </c>
      <c r="R653" s="20" t="str">
        <f>IF(Datos!E645="","",Datos!E645)</f>
        <v/>
      </c>
      <c r="S653" s="7">
        <f t="shared" si="179"/>
        <v>6925.6267371092081</v>
      </c>
      <c r="T653" s="10" t="str">
        <f t="shared" si="186"/>
        <v/>
      </c>
      <c r="U653" s="16" t="str">
        <f t="shared" si="188"/>
        <v/>
      </c>
      <c r="V653" s="7">
        <f t="shared" si="183"/>
        <v>1.1456736971575487E-32</v>
      </c>
      <c r="W653" s="7">
        <f t="shared" si="180"/>
        <v>2.6365093812850119E-40</v>
      </c>
      <c r="X653" s="7">
        <f t="shared" ref="X653:X716" si="190">V653+W653</f>
        <v>1.1456737235226425E-32</v>
      </c>
      <c r="Y653" s="7">
        <f t="shared" ref="Y653:Y716" si="191">W653+V653+M653+O653+I653+L653+S653</f>
        <v>4135104.27</v>
      </c>
    </row>
    <row r="654" spans="1:25" x14ac:dyDescent="0.25">
      <c r="A654" s="5">
        <f t="shared" si="181"/>
        <v>44540</v>
      </c>
      <c r="B654" s="20">
        <f t="shared" si="182"/>
        <v>642</v>
      </c>
      <c r="E654" s="20"/>
      <c r="G654" s="20">
        <f t="shared" ref="G654:G717" si="192">$O$3*(($O$5)^(-1))*(1-$O$2)^(B654)</f>
        <v>4.5598766992635656E-8</v>
      </c>
      <c r="H654" s="20" t="str">
        <f>IF(Datos!C646="","",Datos!C646)</f>
        <v/>
      </c>
      <c r="I654" s="7">
        <f t="shared" ref="I654:I717" si="193">$O$5*V653-$O$8*I653-$O$7*I653+I653</f>
        <v>101.00737110731184</v>
      </c>
      <c r="J654" s="20" t="str">
        <f t="shared" si="184"/>
        <v/>
      </c>
      <c r="K654" s="16" t="str">
        <f t="shared" si="189"/>
        <v/>
      </c>
      <c r="L654" s="7">
        <f t="shared" ref="L654:L717" si="194">$O$2*M653+L653</f>
        <v>4125541.3730595154</v>
      </c>
      <c r="M654" s="7">
        <f t="shared" ref="M654:M717" si="195">-($O$3/$E$2)*M653*V653-$O$2*M653+M653</f>
        <v>6.4625092072816054E-2</v>
      </c>
      <c r="N654" s="20" t="str">
        <f>IF(Datos!D646="","",Datos!D646)</f>
        <v/>
      </c>
      <c r="O654" s="7">
        <f t="shared" ref="O654:O717" si="196">$O$7*I653+O653</f>
        <v>2535.631890873075</v>
      </c>
      <c r="P654" s="20" t="str">
        <f t="shared" si="185"/>
        <v/>
      </c>
      <c r="Q654" s="16" t="str">
        <f t="shared" si="187"/>
        <v/>
      </c>
      <c r="R654" s="20" t="str">
        <f>IF(Datos!E646="","",Datos!E646)</f>
        <v/>
      </c>
      <c r="S654" s="7">
        <f t="shared" ref="S654:S717" si="197">$O$8*I653+S653</f>
        <v>6926.1930534119392</v>
      </c>
      <c r="T654" s="10" t="str">
        <f t="shared" si="186"/>
        <v/>
      </c>
      <c r="U654" s="16" t="str">
        <f t="shared" si="188"/>
        <v/>
      </c>
      <c r="V654" s="7">
        <f t="shared" si="183"/>
        <v>9.9086923229204709E-33</v>
      </c>
      <c r="W654" s="7">
        <f t="shared" ref="W654:W717" si="198">($O$3/$E$2)*M653*V653-$O$4*W653+W653</f>
        <v>2.217318722461343E-40</v>
      </c>
      <c r="X654" s="7">
        <f t="shared" si="190"/>
        <v>9.9086925446523429E-33</v>
      </c>
      <c r="Y654" s="7">
        <f t="shared" si="191"/>
        <v>4135104.2699999996</v>
      </c>
    </row>
    <row r="655" spans="1:25" x14ac:dyDescent="0.25">
      <c r="A655" s="5">
        <f t="shared" ref="A655:A718" si="199">A654+1</f>
        <v>44541</v>
      </c>
      <c r="B655" s="20">
        <f t="shared" ref="B655:B718" si="200">IF(A654="","",B654+1)</f>
        <v>643</v>
      </c>
      <c r="E655" s="20"/>
      <c r="G655" s="20">
        <f t="shared" si="192"/>
        <v>4.4340082948474935E-8</v>
      </c>
      <c r="H655" s="20" t="str">
        <f>IF(Datos!C647="","",Datos!C647)</f>
        <v/>
      </c>
      <c r="I655" s="7">
        <f t="shared" si="193"/>
        <v>100.2396107500643</v>
      </c>
      <c r="J655" s="20" t="str">
        <f t="shared" si="184"/>
        <v/>
      </c>
      <c r="K655" s="16" t="str">
        <f t="shared" si="189"/>
        <v/>
      </c>
      <c r="L655" s="7">
        <f t="shared" si="194"/>
        <v>4125541.3748433921</v>
      </c>
      <c r="M655" s="7">
        <f t="shared" si="195"/>
        <v>6.2841215498749756E-2</v>
      </c>
      <c r="N655" s="20" t="str">
        <f>IF(Datos!D647="","",Datos!D647)</f>
        <v/>
      </c>
      <c r="O655" s="7">
        <f t="shared" si="196"/>
        <v>2535.837639516476</v>
      </c>
      <c r="P655" s="20" t="str">
        <f t="shared" si="185"/>
        <v/>
      </c>
      <c r="Q655" s="16" t="str">
        <f t="shared" si="187"/>
        <v/>
      </c>
      <c r="R655" s="20" t="str">
        <f>IF(Datos!E647="","",Datos!E647)</f>
        <v/>
      </c>
      <c r="S655" s="7">
        <f t="shared" si="197"/>
        <v>6926.7550651257861</v>
      </c>
      <c r="T655" s="10" t="str">
        <f t="shared" si="186"/>
        <v/>
      </c>
      <c r="U655" s="16" t="str">
        <f t="shared" si="188"/>
        <v/>
      </c>
      <c r="V655" s="7">
        <f t="shared" ref="V655:V718" si="201">$O$4*W654-$O$5*V654+V654</f>
        <v>8.5698208628551056E-33</v>
      </c>
      <c r="W655" s="7">
        <f t="shared" si="198"/>
        <v>1.8647770989083602E-40</v>
      </c>
      <c r="X655" s="7">
        <f t="shared" si="190"/>
        <v>8.5698210493328152E-33</v>
      </c>
      <c r="Y655" s="7">
        <f t="shared" si="191"/>
        <v>4135104.27</v>
      </c>
    </row>
    <row r="656" spans="1:25" x14ac:dyDescent="0.25">
      <c r="A656" s="5">
        <f t="shared" si="199"/>
        <v>44542</v>
      </c>
      <c r="B656" s="20">
        <f t="shared" si="200"/>
        <v>644</v>
      </c>
      <c r="E656" s="20"/>
      <c r="G656" s="20">
        <f t="shared" si="192"/>
        <v>4.3116142947355575E-8</v>
      </c>
      <c r="H656" s="20" t="str">
        <f>IF(Datos!C648="","",Datos!C648)</f>
        <v/>
      </c>
      <c r="I656" s="7">
        <f t="shared" si="193"/>
        <v>99.477686164599547</v>
      </c>
      <c r="J656" s="20" t="str">
        <f t="shared" si="184"/>
        <v/>
      </c>
      <c r="K656" s="16" t="str">
        <f t="shared" si="189"/>
        <v/>
      </c>
      <c r="L656" s="7">
        <f t="shared" si="194"/>
        <v>4125541.3765780274</v>
      </c>
      <c r="M656" s="7">
        <f t="shared" si="195"/>
        <v>6.1106580102211171E-2</v>
      </c>
      <c r="N656" s="20" t="str">
        <f>IF(Datos!D648="","",Datos!D648)</f>
        <v/>
      </c>
      <c r="O656" s="7">
        <f t="shared" si="196"/>
        <v>2536.0418242576566</v>
      </c>
      <c r="P656" s="20" t="str">
        <f t="shared" si="185"/>
        <v/>
      </c>
      <c r="Q656" s="16" t="str">
        <f t="shared" si="187"/>
        <v/>
      </c>
      <c r="R656" s="20" t="str">
        <f>IF(Datos!E648="","",Datos!E648)</f>
        <v/>
      </c>
      <c r="S656" s="7">
        <f t="shared" si="197"/>
        <v>6927.3128049700699</v>
      </c>
      <c r="T656" s="10" t="str">
        <f t="shared" si="186"/>
        <v/>
      </c>
      <c r="U656" s="16" t="str">
        <f t="shared" si="188"/>
        <v/>
      </c>
      <c r="V656" s="7">
        <f t="shared" si="201"/>
        <v>7.4118589219847957E-33</v>
      </c>
      <c r="W656" s="7">
        <f t="shared" si="198"/>
        <v>1.5682876765608162E-40</v>
      </c>
      <c r="X656" s="7">
        <f t="shared" si="190"/>
        <v>7.4118590788135629E-33</v>
      </c>
      <c r="Y656" s="7">
        <f t="shared" si="191"/>
        <v>4135104.2699999996</v>
      </c>
    </row>
    <row r="657" spans="1:25" x14ac:dyDescent="0.25">
      <c r="A657" s="5">
        <f t="shared" si="199"/>
        <v>44543</v>
      </c>
      <c r="B657" s="20">
        <f t="shared" si="200"/>
        <v>645</v>
      </c>
      <c r="E657" s="20"/>
      <c r="G657" s="20">
        <f t="shared" si="192"/>
        <v>4.192598793324404E-8</v>
      </c>
      <c r="H657" s="20" t="str">
        <f>IF(Datos!C649="","",Datos!C649)</f>
        <v/>
      </c>
      <c r="I657" s="7">
        <f t="shared" si="193"/>
        <v>98.721552993023892</v>
      </c>
      <c r="J657" s="20" t="str">
        <f t="shared" si="184"/>
        <v/>
      </c>
      <c r="K657" s="16" t="str">
        <f t="shared" si="189"/>
        <v/>
      </c>
      <c r="L657" s="7">
        <f t="shared" si="194"/>
        <v>4125541.3782647806</v>
      </c>
      <c r="M657" s="7">
        <f t="shared" si="195"/>
        <v>5.941982665599839E-2</v>
      </c>
      <c r="N657" s="20" t="str">
        <f>IF(Datos!D649="","",Datos!D649)</f>
        <v/>
      </c>
      <c r="O657" s="7">
        <f t="shared" si="196"/>
        <v>2536.244456983889</v>
      </c>
      <c r="P657" s="20" t="str">
        <f t="shared" si="185"/>
        <v/>
      </c>
      <c r="Q657" s="16" t="str">
        <f t="shared" si="187"/>
        <v/>
      </c>
      <c r="R657" s="20" t="str">
        <f>IF(Datos!E649="","",Datos!E649)</f>
        <v/>
      </c>
      <c r="S657" s="7">
        <f t="shared" si="197"/>
        <v>6927.8663054154131</v>
      </c>
      <c r="T657" s="10" t="str">
        <f t="shared" si="186"/>
        <v/>
      </c>
      <c r="U657" s="16" t="str">
        <f t="shared" si="188"/>
        <v/>
      </c>
      <c r="V657" s="7">
        <f t="shared" si="201"/>
        <v>6.4103618432783463E-33</v>
      </c>
      <c r="W657" s="7">
        <f t="shared" si="198"/>
        <v>1.3189384603060957E-40</v>
      </c>
      <c r="X657" s="7">
        <f t="shared" si="190"/>
        <v>6.4103619751721924E-33</v>
      </c>
      <c r="Y657" s="7">
        <f t="shared" si="191"/>
        <v>4135104.2699999996</v>
      </c>
    </row>
    <row r="658" spans="1:25" x14ac:dyDescent="0.25">
      <c r="A658" s="5">
        <f t="shared" si="199"/>
        <v>44544</v>
      </c>
      <c r="B658" s="20">
        <f t="shared" si="200"/>
        <v>646</v>
      </c>
      <c r="E658" s="20"/>
      <c r="G658" s="20">
        <f t="shared" si="192"/>
        <v>4.0768685323378043E-8</v>
      </c>
      <c r="H658" s="20" t="str">
        <f>IF(Datos!C650="","",Datos!C650)</f>
        <v/>
      </c>
      <c r="I658" s="7">
        <f t="shared" si="193"/>
        <v>97.971167214609466</v>
      </c>
      <c r="J658" s="20" t="str">
        <f t="shared" si="184"/>
        <v/>
      </c>
      <c r="K658" s="16" t="str">
        <f t="shared" si="189"/>
        <v/>
      </c>
      <c r="L658" s="7">
        <f t="shared" si="194"/>
        <v>4125541.3799049738</v>
      </c>
      <c r="M658" s="7">
        <f t="shared" si="195"/>
        <v>5.7779633452292256E-2</v>
      </c>
      <c r="N658" s="20" t="str">
        <f>IF(Datos!D650="","",Datos!D650)</f>
        <v/>
      </c>
      <c r="O658" s="7">
        <f t="shared" si="196"/>
        <v>2536.4455494920899</v>
      </c>
      <c r="P658" s="20" t="str">
        <f t="shared" si="185"/>
        <v/>
      </c>
      <c r="Q658" s="16" t="str">
        <f t="shared" si="187"/>
        <v/>
      </c>
      <c r="R658" s="20" t="str">
        <f>IF(Datos!E650="","",Datos!E650)</f>
        <v/>
      </c>
      <c r="S658" s="7">
        <f t="shared" si="197"/>
        <v>6928.4155986856267</v>
      </c>
      <c r="T658" s="10" t="str">
        <f t="shared" si="186"/>
        <v/>
      </c>
      <c r="U658" s="16" t="str">
        <f t="shared" si="188"/>
        <v/>
      </c>
      <c r="V658" s="7">
        <f t="shared" si="201"/>
        <v>5.5441879537023468E-33</v>
      </c>
      <c r="W658" s="7">
        <f t="shared" si="198"/>
        <v>1.1092344137628694E-40</v>
      </c>
      <c r="X658" s="7">
        <f t="shared" si="190"/>
        <v>5.544188064625788E-33</v>
      </c>
      <c r="Y658" s="7">
        <f t="shared" si="191"/>
        <v>4135104.27</v>
      </c>
    </row>
    <row r="659" spans="1:25" x14ac:dyDescent="0.25">
      <c r="A659" s="5">
        <f t="shared" si="199"/>
        <v>44545</v>
      </c>
      <c r="B659" s="20">
        <f t="shared" si="200"/>
        <v>647</v>
      </c>
      <c r="E659" s="20"/>
      <c r="G659" s="20">
        <f t="shared" si="192"/>
        <v>3.9643328277512463E-8</v>
      </c>
      <c r="H659" s="20" t="str">
        <f>IF(Datos!C651="","",Datos!C651)</f>
        <v/>
      </c>
      <c r="I659" s="7">
        <f t="shared" si="193"/>
        <v>97.2264851432314</v>
      </c>
      <c r="J659" s="20" t="str">
        <f t="shared" si="184"/>
        <v/>
      </c>
      <c r="K659" s="16" t="str">
        <f t="shared" si="189"/>
        <v/>
      </c>
      <c r="L659" s="7">
        <f t="shared" si="194"/>
        <v>4125541.3814998921</v>
      </c>
      <c r="M659" s="7">
        <f t="shared" si="195"/>
        <v>5.6184715266991314E-2</v>
      </c>
      <c r="N659" s="20" t="str">
        <f>IF(Datos!D651="","",Datos!D651)</f>
        <v/>
      </c>
      <c r="O659" s="7">
        <f t="shared" si="196"/>
        <v>2536.6451134895074</v>
      </c>
      <c r="P659" s="20" t="str">
        <f t="shared" si="185"/>
        <v/>
      </c>
      <c r="Q659" s="16" t="str">
        <f t="shared" si="187"/>
        <v/>
      </c>
      <c r="R659" s="20" t="str">
        <f>IF(Datos!E651="","",Datos!E651)</f>
        <v/>
      </c>
      <c r="S659" s="7">
        <f t="shared" si="197"/>
        <v>6928.9607167595868</v>
      </c>
      <c r="T659" s="10" t="str">
        <f t="shared" si="186"/>
        <v/>
      </c>
      <c r="U659" s="16" t="str">
        <f t="shared" si="188"/>
        <v/>
      </c>
      <c r="V659" s="7">
        <f t="shared" si="201"/>
        <v>4.7950522620680371E-33</v>
      </c>
      <c r="W659" s="7">
        <f t="shared" si="198"/>
        <v>9.3287217055591325E-41</v>
      </c>
      <c r="X659" s="7">
        <f t="shared" si="190"/>
        <v>4.7950523553552538E-33</v>
      </c>
      <c r="Y659" s="7">
        <f t="shared" si="191"/>
        <v>4135104.27</v>
      </c>
    </row>
    <row r="660" spans="1:25" x14ac:dyDescent="0.25">
      <c r="A660" s="5">
        <f t="shared" si="199"/>
        <v>44546</v>
      </c>
      <c r="B660" s="20">
        <f t="shared" si="200"/>
        <v>648</v>
      </c>
      <c r="E660" s="20"/>
      <c r="G660" s="20">
        <f t="shared" si="192"/>
        <v>3.8549034987336683E-8</v>
      </c>
      <c r="H660" s="20" t="str">
        <f>IF(Datos!C652="","",Datos!C652)</f>
        <v/>
      </c>
      <c r="I660" s="7">
        <f t="shared" si="193"/>
        <v>96.487463424824497</v>
      </c>
      <c r="J660" s="20" t="str">
        <f t="shared" si="184"/>
        <v/>
      </c>
      <c r="K660" s="16" t="str">
        <f t="shared" si="189"/>
        <v/>
      </c>
      <c r="L660" s="7">
        <f t="shared" si="194"/>
        <v>4125541.3830507849</v>
      </c>
      <c r="M660" s="7">
        <f t="shared" si="195"/>
        <v>5.4633822352634746E-2</v>
      </c>
      <c r="N660" s="20" t="str">
        <f>IF(Datos!D652="","",Datos!D652)</f>
        <v/>
      </c>
      <c r="O660" s="7">
        <f t="shared" si="196"/>
        <v>2536.8431605944024</v>
      </c>
      <c r="P660" s="20" t="str">
        <f t="shared" si="185"/>
        <v/>
      </c>
      <c r="Q660" s="16" t="str">
        <f t="shared" si="187"/>
        <v/>
      </c>
      <c r="R660" s="20" t="str">
        <f>IF(Datos!E652="","",Datos!E652)</f>
        <v/>
      </c>
      <c r="S660" s="7">
        <f t="shared" si="197"/>
        <v>6929.5016913730988</v>
      </c>
      <c r="T660" s="10" t="str">
        <f t="shared" si="186"/>
        <v/>
      </c>
      <c r="U660" s="16" t="str">
        <f t="shared" si="188"/>
        <v/>
      </c>
      <c r="V660" s="7">
        <f t="shared" si="201"/>
        <v>4.1471404616229767E-33</v>
      </c>
      <c r="W660" s="7">
        <f t="shared" si="198"/>
        <v>7.8455056527131119E-41</v>
      </c>
      <c r="X660" s="7">
        <f t="shared" si="190"/>
        <v>4.1471405400780335E-33</v>
      </c>
      <c r="Y660" s="7">
        <f t="shared" si="191"/>
        <v>4135104.2699999996</v>
      </c>
    </row>
    <row r="661" spans="1:25" x14ac:dyDescent="0.25">
      <c r="A661" s="5">
        <f t="shared" si="199"/>
        <v>44547</v>
      </c>
      <c r="B661" s="20">
        <f t="shared" si="200"/>
        <v>649</v>
      </c>
      <c r="E661" s="20"/>
      <c r="G661" s="20">
        <f t="shared" si="192"/>
        <v>3.7484947985506351E-8</v>
      </c>
      <c r="H661" s="20" t="str">
        <f>IF(Datos!C653="","",Datos!C653)</f>
        <v/>
      </c>
      <c r="I661" s="7">
        <f t="shared" si="193"/>
        <v>95.754059034859253</v>
      </c>
      <c r="J661" s="20" t="str">
        <f t="shared" si="184"/>
        <v/>
      </c>
      <c r="K661" s="16" t="str">
        <f t="shared" si="189"/>
        <v/>
      </c>
      <c r="L661" s="7">
        <f t="shared" si="194"/>
        <v>4125541.3845588677</v>
      </c>
      <c r="M661" s="7">
        <f t="shared" si="195"/>
        <v>5.3125739459124091E-2</v>
      </c>
      <c r="N661" s="20" t="str">
        <f>IF(Datos!D653="","",Datos!D653)</f>
        <v/>
      </c>
      <c r="O661" s="7">
        <f t="shared" si="196"/>
        <v>2537.039702336725</v>
      </c>
      <c r="P661" s="20" t="str">
        <f t="shared" si="185"/>
        <v/>
      </c>
      <c r="Q661" s="16" t="str">
        <f t="shared" si="187"/>
        <v/>
      </c>
      <c r="R661" s="20" t="str">
        <f>IF(Datos!E653="","",Datos!E653)</f>
        <v/>
      </c>
      <c r="S661" s="7">
        <f t="shared" si="197"/>
        <v>6930.0385540207417</v>
      </c>
      <c r="T661" s="10" t="str">
        <f t="shared" si="186"/>
        <v/>
      </c>
      <c r="U661" s="16" t="str">
        <f t="shared" si="188"/>
        <v/>
      </c>
      <c r="V661" s="7">
        <f t="shared" si="201"/>
        <v>3.5867750889568738E-33</v>
      </c>
      <c r="W661" s="7">
        <f t="shared" si="198"/>
        <v>6.5981128895803806E-41</v>
      </c>
      <c r="X661" s="7">
        <f t="shared" si="190"/>
        <v>3.5867751549380027E-33</v>
      </c>
      <c r="Y661" s="7">
        <f t="shared" si="191"/>
        <v>4135104.2699999996</v>
      </c>
    </row>
    <row r="662" spans="1:25" x14ac:dyDescent="0.25">
      <c r="A662" s="5">
        <f t="shared" si="199"/>
        <v>44548</v>
      </c>
      <c r="B662" s="20">
        <f t="shared" si="200"/>
        <v>650</v>
      </c>
      <c r="E662" s="20"/>
      <c r="G662" s="20">
        <f t="shared" si="192"/>
        <v>3.6450233473748363E-8</v>
      </c>
      <c r="H662" s="20" t="str">
        <f>IF(Datos!C654="","",Datos!C654)</f>
        <v/>
      </c>
      <c r="I662" s="7">
        <f t="shared" si="193"/>
        <v>95.026229275837011</v>
      </c>
      <c r="J662" s="20" t="str">
        <f t="shared" si="184"/>
        <v/>
      </c>
      <c r="K662" s="16" t="str">
        <f t="shared" si="189"/>
        <v/>
      </c>
      <c r="L662" s="7">
        <f t="shared" si="194"/>
        <v>4125541.3860253221</v>
      </c>
      <c r="M662" s="7">
        <f t="shared" si="195"/>
        <v>5.1659284881476454E-2</v>
      </c>
      <c r="N662" s="20" t="str">
        <f>IF(Datos!D654="","",Datos!D654)</f>
        <v/>
      </c>
      <c r="O662" s="7">
        <f t="shared" si="196"/>
        <v>2537.2347501587856</v>
      </c>
      <c r="P662" s="20" t="str">
        <f t="shared" si="185"/>
        <v/>
      </c>
      <c r="Q662" s="16" t="str">
        <f t="shared" si="187"/>
        <v/>
      </c>
      <c r="R662" s="20" t="str">
        <f>IF(Datos!E654="","",Datos!E654)</f>
        <v/>
      </c>
      <c r="S662" s="7">
        <f t="shared" si="197"/>
        <v>6930.571335957703</v>
      </c>
      <c r="T662" s="10" t="str">
        <f t="shared" si="186"/>
        <v/>
      </c>
      <c r="U662" s="16" t="str">
        <f t="shared" si="188"/>
        <v/>
      </c>
      <c r="V662" s="7">
        <f t="shared" si="201"/>
        <v>3.1021267918140664E-33</v>
      </c>
      <c r="W662" s="7">
        <f t="shared" si="198"/>
        <v>5.5490487953717704E-41</v>
      </c>
      <c r="X662" s="7">
        <f t="shared" si="190"/>
        <v>3.1021268473045543E-33</v>
      </c>
      <c r="Y662" s="7">
        <f t="shared" si="191"/>
        <v>4135104.2699999996</v>
      </c>
    </row>
    <row r="663" spans="1:25" x14ac:dyDescent="0.25">
      <c r="A663" s="5">
        <f t="shared" si="199"/>
        <v>44549</v>
      </c>
      <c r="B663" s="20">
        <f t="shared" si="200"/>
        <v>651</v>
      </c>
      <c r="E663" s="20"/>
      <c r="G663" s="20">
        <f t="shared" si="192"/>
        <v>3.5444080669512459E-8</v>
      </c>
      <c r="H663" s="20" t="str">
        <f>IF(Datos!C655="","",Datos!C655)</f>
        <v/>
      </c>
      <c r="I663" s="7">
        <f t="shared" si="193"/>
        <v>94.303931774804227</v>
      </c>
      <c r="J663" s="20" t="str">
        <f t="shared" si="184"/>
        <v/>
      </c>
      <c r="K663" s="16" t="str">
        <f t="shared" si="189"/>
        <v/>
      </c>
      <c r="L663" s="7">
        <f t="shared" si="194"/>
        <v>4125541.3874512976</v>
      </c>
      <c r="M663" s="7">
        <f t="shared" si="195"/>
        <v>5.0233309533863027E-2</v>
      </c>
      <c r="N663" s="20" t="str">
        <f>IF(Datos!D655="","",Datos!D655)</f>
        <v/>
      </c>
      <c r="O663" s="7">
        <f t="shared" si="196"/>
        <v>2537.4283154159216</v>
      </c>
      <c r="P663" s="20" t="str">
        <f t="shared" si="185"/>
        <v/>
      </c>
      <c r="Q663" s="16" t="str">
        <f t="shared" si="187"/>
        <v/>
      </c>
      <c r="R663" s="20" t="str">
        <f>IF(Datos!E655="","",Datos!E655)</f>
        <v/>
      </c>
      <c r="S663" s="7">
        <f t="shared" si="197"/>
        <v>6931.1000682016002</v>
      </c>
      <c r="T663" s="10" t="str">
        <f t="shared" si="186"/>
        <v/>
      </c>
      <c r="U663" s="16" t="str">
        <f t="shared" si="188"/>
        <v/>
      </c>
      <c r="V663" s="7">
        <f t="shared" si="201"/>
        <v>2.6829646106570914E-33</v>
      </c>
      <c r="W663" s="7">
        <f t="shared" si="198"/>
        <v>4.6667801900647576E-41</v>
      </c>
      <c r="X663" s="7">
        <f t="shared" si="190"/>
        <v>2.6829646573248933E-33</v>
      </c>
      <c r="Y663" s="7">
        <f t="shared" si="191"/>
        <v>4135104.2699999996</v>
      </c>
    </row>
    <row r="664" spans="1:25" x14ac:dyDescent="0.25">
      <c r="A664" s="5">
        <f t="shared" si="199"/>
        <v>44550</v>
      </c>
      <c r="B664" s="20">
        <f t="shared" si="200"/>
        <v>652</v>
      </c>
      <c r="E664" s="20"/>
      <c r="G664" s="20">
        <f t="shared" si="192"/>
        <v>3.4465701170657472E-8</v>
      </c>
      <c r="H664" s="20" t="str">
        <f>IF(Datos!C656="","",Datos!C656)</f>
        <v/>
      </c>
      <c r="I664" s="7">
        <f t="shared" si="193"/>
        <v>93.587124480885564</v>
      </c>
      <c r="J664" s="20" t="str">
        <f t="shared" si="184"/>
        <v/>
      </c>
      <c r="K664" s="16" t="str">
        <f t="shared" si="189"/>
        <v/>
      </c>
      <c r="L664" s="7">
        <f t="shared" si="194"/>
        <v>4125541.3888379112</v>
      </c>
      <c r="M664" s="7">
        <f t="shared" si="195"/>
        <v>4.8846696049207376E-2</v>
      </c>
      <c r="N664" s="20" t="str">
        <f>IF(Datos!D656="","",Datos!D656)</f>
        <v/>
      </c>
      <c r="O664" s="7">
        <f t="shared" si="196"/>
        <v>2537.6204093771576</v>
      </c>
      <c r="P664" s="20" t="str">
        <f t="shared" si="185"/>
        <v/>
      </c>
      <c r="Q664" s="16" t="str">
        <f t="shared" si="187"/>
        <v/>
      </c>
      <c r="R664" s="20" t="str">
        <f>IF(Datos!E656="","",Datos!E656)</f>
        <v/>
      </c>
      <c r="S664" s="7">
        <f t="shared" si="197"/>
        <v>6931.6247815342831</v>
      </c>
      <c r="T664" s="10" t="str">
        <f t="shared" si="186"/>
        <v/>
      </c>
      <c r="U664" s="16" t="str">
        <f t="shared" si="188"/>
        <v/>
      </c>
      <c r="V664" s="7">
        <f t="shared" si="201"/>
        <v>2.3204400024085776E-33</v>
      </c>
      <c r="W664" s="7">
        <f t="shared" si="198"/>
        <v>3.9247874977583968E-41</v>
      </c>
      <c r="X664" s="7">
        <f t="shared" si="190"/>
        <v>2.3204400416564526E-33</v>
      </c>
      <c r="Y664" s="7">
        <f t="shared" si="191"/>
        <v>4135104.2699999996</v>
      </c>
    </row>
    <row r="665" spans="1:25" x14ac:dyDescent="0.25">
      <c r="A665" s="5">
        <f t="shared" si="199"/>
        <v>44551</v>
      </c>
      <c r="B665" s="20">
        <f t="shared" si="200"/>
        <v>653</v>
      </c>
      <c r="E665" s="20"/>
      <c r="G665" s="20">
        <f t="shared" si="192"/>
        <v>3.3514328337674419E-8</v>
      </c>
      <c r="H665" s="20" t="str">
        <f>IF(Datos!C657="","",Datos!C657)</f>
        <v/>
      </c>
      <c r="I665" s="7">
        <f t="shared" si="193"/>
        <v>92.875765662835775</v>
      </c>
      <c r="J665" s="20" t="str">
        <f t="shared" si="184"/>
        <v/>
      </c>
      <c r="K665" s="16" t="str">
        <f t="shared" si="189"/>
        <v/>
      </c>
      <c r="L665" s="7">
        <f t="shared" si="194"/>
        <v>4125541.3901862493</v>
      </c>
      <c r="M665" s="7">
        <f t="shared" si="195"/>
        <v>4.7498357903637892E-2</v>
      </c>
      <c r="N665" s="20" t="str">
        <f>IF(Datos!D657="","",Datos!D657)</f>
        <v/>
      </c>
      <c r="O665" s="7">
        <f t="shared" si="196"/>
        <v>2537.8110432258622</v>
      </c>
      <c r="P665" s="20" t="str">
        <f t="shared" si="185"/>
        <v/>
      </c>
      <c r="Q665" s="16" t="str">
        <f t="shared" si="187"/>
        <v/>
      </c>
      <c r="R665" s="20" t="str">
        <f>IF(Datos!E657="","",Datos!E657)</f>
        <v/>
      </c>
      <c r="S665" s="7">
        <f t="shared" si="197"/>
        <v>6932.145506503628</v>
      </c>
      <c r="T665" s="10" t="str">
        <f t="shared" si="186"/>
        <v/>
      </c>
      <c r="U665" s="16" t="str">
        <f t="shared" si="188"/>
        <v/>
      </c>
      <c r="V665" s="7">
        <f t="shared" si="201"/>
        <v>2.0069000470982893E-33</v>
      </c>
      <c r="W665" s="7">
        <f t="shared" si="198"/>
        <v>3.3007676108954225E-41</v>
      </c>
      <c r="X665" s="7">
        <f t="shared" si="190"/>
        <v>2.0069000801059653E-33</v>
      </c>
      <c r="Y665" s="7">
        <f t="shared" si="191"/>
        <v>4135104.2699999996</v>
      </c>
    </row>
    <row r="666" spans="1:25" x14ac:dyDescent="0.25">
      <c r="A666" s="5">
        <f t="shared" si="199"/>
        <v>44552</v>
      </c>
      <c r="B666" s="20">
        <f t="shared" si="200"/>
        <v>654</v>
      </c>
      <c r="E666" s="20"/>
      <c r="G666" s="20">
        <f t="shared" si="192"/>
        <v>3.2589216692962469E-8</v>
      </c>
      <c r="H666" s="20" t="str">
        <f>IF(Datos!C658="","",Datos!C658)</f>
        <v/>
      </c>
      <c r="I666" s="7">
        <f t="shared" si="193"/>
        <v>92.169813906610187</v>
      </c>
      <c r="J666" s="20" t="str">
        <f t="shared" si="184"/>
        <v/>
      </c>
      <c r="K666" s="16" t="str">
        <f t="shared" si="189"/>
        <v/>
      </c>
      <c r="L666" s="7">
        <f t="shared" si="194"/>
        <v>4125541.3914973685</v>
      </c>
      <c r="M666" s="7">
        <f t="shared" si="195"/>
        <v>4.6187238565108424E-2</v>
      </c>
      <c r="N666" s="20" t="str">
        <f>IF(Datos!D658="","",Datos!D658)</f>
        <v/>
      </c>
      <c r="O666" s="7">
        <f t="shared" si="196"/>
        <v>2538.0002280603994</v>
      </c>
      <c r="P666" s="20" t="str">
        <f t="shared" si="185"/>
        <v/>
      </c>
      <c r="Q666" s="16" t="str">
        <f t="shared" si="187"/>
        <v/>
      </c>
      <c r="R666" s="20" t="str">
        <f>IF(Datos!E658="","",Datos!E658)</f>
        <v/>
      </c>
      <c r="S666" s="7">
        <f t="shared" si="197"/>
        <v>6932.6622734253169</v>
      </c>
      <c r="T666" s="10" t="str">
        <f t="shared" si="186"/>
        <v/>
      </c>
      <c r="U666" s="16" t="str">
        <f t="shared" si="188"/>
        <v/>
      </c>
      <c r="V666" s="7">
        <f t="shared" si="201"/>
        <v>1.7357258941951724E-33</v>
      </c>
      <c r="W666" s="7">
        <f t="shared" si="198"/>
        <v>2.7759634947343269E-41</v>
      </c>
      <c r="X666" s="7">
        <f t="shared" si="190"/>
        <v>1.7357259219548074E-33</v>
      </c>
      <c r="Y666" s="7">
        <f t="shared" si="191"/>
        <v>4135104.2699999991</v>
      </c>
    </row>
    <row r="667" spans="1:25" x14ac:dyDescent="0.25">
      <c r="A667" s="5">
        <f t="shared" si="199"/>
        <v>44553</v>
      </c>
      <c r="B667" s="20">
        <f t="shared" si="200"/>
        <v>655</v>
      </c>
      <c r="E667" s="20"/>
      <c r="G667" s="20">
        <f t="shared" si="192"/>
        <v>3.1689641336686884E-8</v>
      </c>
      <c r="H667" s="20" t="str">
        <f>IF(Datos!C659="","",Datos!C659)</f>
        <v/>
      </c>
      <c r="I667" s="7">
        <f t="shared" si="193"/>
        <v>91.469228112953644</v>
      </c>
      <c r="J667" s="20" t="str">
        <f t="shared" si="184"/>
        <v/>
      </c>
      <c r="K667" s="16" t="str">
        <f t="shared" si="189"/>
        <v/>
      </c>
      <c r="L667" s="7">
        <f t="shared" si="194"/>
        <v>4125541.3927722964</v>
      </c>
      <c r="M667" s="7">
        <f t="shared" si="195"/>
        <v>4.4912310665519928E-2</v>
      </c>
      <c r="N667" s="20" t="str">
        <f>IF(Datos!D659="","",Datos!D659)</f>
        <v/>
      </c>
      <c r="O667" s="7">
        <f t="shared" si="196"/>
        <v>2538.1879748947731</v>
      </c>
      <c r="P667" s="20" t="str">
        <f t="shared" si="185"/>
        <v/>
      </c>
      <c r="Q667" s="16" t="str">
        <f t="shared" si="187"/>
        <v/>
      </c>
      <c r="R667" s="20" t="str">
        <f>IF(Datos!E659="","",Datos!E659)</f>
        <v/>
      </c>
      <c r="S667" s="7">
        <f t="shared" si="197"/>
        <v>6933.1751123845997</v>
      </c>
      <c r="T667" s="10" t="str">
        <f t="shared" si="186"/>
        <v/>
      </c>
      <c r="U667" s="16" t="str">
        <f t="shared" si="188"/>
        <v/>
      </c>
      <c r="V667" s="7">
        <f t="shared" si="201"/>
        <v>1.5011930382156642E-33</v>
      </c>
      <c r="W667" s="7">
        <f t="shared" si="198"/>
        <v>2.33460038106183E-41</v>
      </c>
      <c r="X667" s="7">
        <f t="shared" si="190"/>
        <v>1.501193061561668E-33</v>
      </c>
      <c r="Y667" s="7">
        <f t="shared" si="191"/>
        <v>4135104.2699999991</v>
      </c>
    </row>
    <row r="668" spans="1:25" x14ac:dyDescent="0.25">
      <c r="A668" s="5">
        <f t="shared" si="199"/>
        <v>44554</v>
      </c>
      <c r="B668" s="20">
        <f t="shared" si="200"/>
        <v>656</v>
      </c>
      <c r="E668" s="20"/>
      <c r="G668" s="20">
        <f t="shared" si="192"/>
        <v>3.0814897378761316E-8</v>
      </c>
      <c r="H668" s="20" t="str">
        <f>IF(Datos!C660="","",Datos!C660)</f>
        <v/>
      </c>
      <c r="I668" s="7">
        <f t="shared" si="193"/>
        <v>90.773967495007781</v>
      </c>
      <c r="J668" s="20" t="str">
        <f t="shared" si="184"/>
        <v/>
      </c>
      <c r="K668" s="16" t="str">
        <f t="shared" si="189"/>
        <v/>
      </c>
      <c r="L668" s="7">
        <f t="shared" si="194"/>
        <v>4125541.3940120321</v>
      </c>
      <c r="M668" s="7">
        <f t="shared" si="195"/>
        <v>4.3672575195694424E-2</v>
      </c>
      <c r="N668" s="20" t="str">
        <f>IF(Datos!D660="","",Datos!D660)</f>
        <v/>
      </c>
      <c r="O668" s="7">
        <f t="shared" si="196"/>
        <v>2538.3742946592702</v>
      </c>
      <c r="P668" s="20" t="str">
        <f t="shared" si="185"/>
        <v/>
      </c>
      <c r="Q668" s="16" t="str">
        <f t="shared" si="187"/>
        <v/>
      </c>
      <c r="R668" s="20" t="str">
        <f>IF(Datos!E660="","",Datos!E660)</f>
        <v/>
      </c>
      <c r="S668" s="7">
        <f t="shared" si="197"/>
        <v>6933.6840532380484</v>
      </c>
      <c r="T668" s="10" t="str">
        <f t="shared" si="186"/>
        <v/>
      </c>
      <c r="U668" s="16" t="str">
        <f t="shared" si="188"/>
        <v/>
      </c>
      <c r="V668" s="7">
        <f t="shared" si="201"/>
        <v>1.2983504740169788E-33</v>
      </c>
      <c r="W668" s="7">
        <f t="shared" si="198"/>
        <v>1.9634116040368658E-41</v>
      </c>
      <c r="X668" s="7">
        <f t="shared" si="190"/>
        <v>1.2983504936510949E-33</v>
      </c>
      <c r="Y668" s="7">
        <f t="shared" si="191"/>
        <v>4135104.2699999996</v>
      </c>
    </row>
    <row r="669" spans="1:25" x14ac:dyDescent="0.25">
      <c r="A669" s="5">
        <f t="shared" si="199"/>
        <v>44555</v>
      </c>
      <c r="B669" s="20">
        <f t="shared" si="200"/>
        <v>657</v>
      </c>
      <c r="E669" s="20"/>
      <c r="G669" s="20">
        <f t="shared" si="192"/>
        <v>2.9964299386509448E-8</v>
      </c>
      <c r="H669" s="20" t="str">
        <f>IF(Datos!C661="","",Datos!C661)</f>
        <v/>
      </c>
      <c r="I669" s="7">
        <f t="shared" si="193"/>
        <v>90.08399157593648</v>
      </c>
      <c r="J669" s="20" t="str">
        <f t="shared" si="184"/>
        <v/>
      </c>
      <c r="K669" s="16" t="str">
        <f t="shared" si="189"/>
        <v/>
      </c>
      <c r="L669" s="7">
        <f t="shared" si="194"/>
        <v>4125541.3952175467</v>
      </c>
      <c r="M669" s="7">
        <f t="shared" si="195"/>
        <v>4.2467060722570463E-2</v>
      </c>
      <c r="N669" s="20" t="str">
        <f>IF(Datos!D661="","",Datos!D661)</f>
        <v/>
      </c>
      <c r="O669" s="7">
        <f t="shared" si="196"/>
        <v>2538.5591982010956</v>
      </c>
      <c r="P669" s="20" t="str">
        <f t="shared" si="185"/>
        <v/>
      </c>
      <c r="Q669" s="16" t="str">
        <f t="shared" si="187"/>
        <v/>
      </c>
      <c r="R669" s="20" t="str">
        <f>IF(Datos!E661="","",Datos!E661)</f>
        <v/>
      </c>
      <c r="S669" s="7">
        <f t="shared" si="197"/>
        <v>6934.189125615294</v>
      </c>
      <c r="T669" s="10" t="str">
        <f t="shared" si="186"/>
        <v/>
      </c>
      <c r="U669" s="16" t="str">
        <f t="shared" si="188"/>
        <v/>
      </c>
      <c r="V669" s="7">
        <f t="shared" si="201"/>
        <v>1.1229161807354806E-33</v>
      </c>
      <c r="W669" s="7">
        <f t="shared" si="198"/>
        <v>1.6512398255552216E-41</v>
      </c>
      <c r="X669" s="7">
        <f t="shared" si="190"/>
        <v>1.1229161972478788E-33</v>
      </c>
      <c r="Y669" s="7">
        <f t="shared" si="191"/>
        <v>4135104.2699999996</v>
      </c>
    </row>
    <row r="670" spans="1:25" x14ac:dyDescent="0.25">
      <c r="A670" s="5">
        <f t="shared" si="199"/>
        <v>44556</v>
      </c>
      <c r="B670" s="20">
        <f t="shared" si="200"/>
        <v>658</v>
      </c>
      <c r="E670" s="20"/>
      <c r="G670" s="20">
        <f t="shared" si="192"/>
        <v>2.9137180847572956E-8</v>
      </c>
      <c r="H670" s="20" t="str">
        <f>IF(Datos!C662="","",Datos!C662)</f>
        <v/>
      </c>
      <c r="I670" s="7">
        <f t="shared" si="193"/>
        <v>89.399260186569407</v>
      </c>
      <c r="J670" s="20" t="str">
        <f t="shared" si="184"/>
        <v/>
      </c>
      <c r="K670" s="16" t="str">
        <f t="shared" si="189"/>
        <v/>
      </c>
      <c r="L670" s="7">
        <f t="shared" si="194"/>
        <v>4125541.3963897848</v>
      </c>
      <c r="M670" s="7">
        <f t="shared" si="195"/>
        <v>4.1294822628006718E-2</v>
      </c>
      <c r="N670" s="20" t="str">
        <f>IF(Datos!D662="","",Datos!D662)</f>
        <v/>
      </c>
      <c r="O670" s="7">
        <f t="shared" si="196"/>
        <v>2538.742696285005</v>
      </c>
      <c r="P670" s="20" t="str">
        <f t="shared" si="185"/>
        <v/>
      </c>
      <c r="Q670" s="16" t="str">
        <f t="shared" si="187"/>
        <v/>
      </c>
      <c r="R670" s="20" t="str">
        <f>IF(Datos!E662="","",Datos!E662)</f>
        <v/>
      </c>
      <c r="S670" s="7">
        <f t="shared" si="197"/>
        <v>6934.6903589207514</v>
      </c>
      <c r="T670" s="10" t="str">
        <f t="shared" si="186"/>
        <v/>
      </c>
      <c r="U670" s="16" t="str">
        <f t="shared" si="188"/>
        <v/>
      </c>
      <c r="V670" s="7">
        <f t="shared" si="201"/>
        <v>9.7118672802903537E-34</v>
      </c>
      <c r="W670" s="7">
        <f t="shared" si="198"/>
        <v>1.3887016636114449E-41</v>
      </c>
      <c r="X670" s="7">
        <f t="shared" si="190"/>
        <v>9.7118674191605197E-34</v>
      </c>
      <c r="Y670" s="7">
        <f t="shared" si="191"/>
        <v>4135104.27</v>
      </c>
    </row>
    <row r="671" spans="1:25" x14ac:dyDescent="0.25">
      <c r="A671" s="5">
        <f t="shared" si="199"/>
        <v>44557</v>
      </c>
      <c r="B671" s="20">
        <f t="shared" si="200"/>
        <v>659</v>
      </c>
      <c r="E671" s="20"/>
      <c r="G671" s="20">
        <f t="shared" si="192"/>
        <v>2.8332893647645198E-8</v>
      </c>
      <c r="H671" s="20" t="str">
        <f>IF(Datos!C663="","",Datos!C663)</f>
        <v/>
      </c>
      <c r="I671" s="7">
        <f t="shared" si="193"/>
        <v>88.719733463063406</v>
      </c>
      <c r="J671" s="20" t="str">
        <f t="shared" si="184"/>
        <v/>
      </c>
      <c r="K671" s="16" t="str">
        <f t="shared" si="189"/>
        <v/>
      </c>
      <c r="L671" s="7">
        <f t="shared" si="194"/>
        <v>4125541.3975296649</v>
      </c>
      <c r="M671" s="7">
        <f t="shared" si="195"/>
        <v>4.0154942368597221E-2</v>
      </c>
      <c r="N671" s="20" t="str">
        <f>IF(Datos!D663="","",Datos!D663)</f>
        <v/>
      </c>
      <c r="O671" s="7">
        <f t="shared" si="196"/>
        <v>2538.9247995939299</v>
      </c>
      <c r="P671" s="20" t="str">
        <f t="shared" si="185"/>
        <v/>
      </c>
      <c r="Q671" s="16" t="str">
        <f t="shared" si="187"/>
        <v/>
      </c>
      <c r="R671" s="20" t="str">
        <f>IF(Datos!E663="","",Datos!E663)</f>
        <v/>
      </c>
      <c r="S671" s="7">
        <f t="shared" si="197"/>
        <v>6935.1877823353325</v>
      </c>
      <c r="T671" s="10" t="str">
        <f t="shared" si="186"/>
        <v/>
      </c>
      <c r="U671" s="16" t="str">
        <f t="shared" si="188"/>
        <v/>
      </c>
      <c r="V671" s="7">
        <f t="shared" si="201"/>
        <v>8.3995909640500036E-34</v>
      </c>
      <c r="W671" s="7">
        <f t="shared" si="198"/>
        <v>1.1679056429265742E-41</v>
      </c>
      <c r="X671" s="7">
        <f t="shared" si="190"/>
        <v>8.3995910808405672E-34</v>
      </c>
      <c r="Y671" s="7">
        <f t="shared" si="191"/>
        <v>4135104.27</v>
      </c>
    </row>
    <row r="672" spans="1:25" x14ac:dyDescent="0.25">
      <c r="A672" s="5">
        <f t="shared" si="199"/>
        <v>44558</v>
      </c>
      <c r="B672" s="20">
        <f t="shared" si="200"/>
        <v>660</v>
      </c>
      <c r="E672" s="20"/>
      <c r="G672" s="20">
        <f t="shared" si="192"/>
        <v>2.7550807562621165E-8</v>
      </c>
      <c r="H672" s="20" t="str">
        <f>IF(Datos!C664="","",Datos!C664)</f>
        <v/>
      </c>
      <c r="I672" s="7">
        <f t="shared" si="193"/>
        <v>88.045371844581723</v>
      </c>
      <c r="J672" s="20" t="str">
        <f t="shared" si="184"/>
        <v/>
      </c>
      <c r="K672" s="16" t="str">
        <f t="shared" si="189"/>
        <v/>
      </c>
      <c r="L672" s="7">
        <f t="shared" si="194"/>
        <v>4125541.3986380803</v>
      </c>
      <c r="M672" s="7">
        <f t="shared" si="195"/>
        <v>3.9046526755918284E-2</v>
      </c>
      <c r="N672" s="20" t="str">
        <f>IF(Datos!D664="","",Datos!D664)</f>
        <v/>
      </c>
      <c r="O672" s="7">
        <f t="shared" si="196"/>
        <v>2539.105518729601</v>
      </c>
      <c r="P672" s="20" t="str">
        <f t="shared" si="185"/>
        <v/>
      </c>
      <c r="Q672" s="16" t="str">
        <f t="shared" si="187"/>
        <v/>
      </c>
      <c r="R672" s="20" t="str">
        <f>IF(Datos!E664="","",Datos!E664)</f>
        <v/>
      </c>
      <c r="S672" s="7">
        <f t="shared" si="197"/>
        <v>6935.6814248181427</v>
      </c>
      <c r="T672" s="10" t="str">
        <f t="shared" si="186"/>
        <v/>
      </c>
      <c r="U672" s="16" t="str">
        <f t="shared" si="188"/>
        <v/>
      </c>
      <c r="V672" s="7">
        <f t="shared" si="201"/>
        <v>7.2646306125567652E-34</v>
      </c>
      <c r="W672" s="7">
        <f t="shared" si="198"/>
        <v>9.8221498989165266E-42</v>
      </c>
      <c r="X672" s="7">
        <f t="shared" si="190"/>
        <v>7.2646307107782639E-34</v>
      </c>
      <c r="Y672" s="7">
        <f t="shared" si="191"/>
        <v>4135104.2699999991</v>
      </c>
    </row>
    <row r="673" spans="1:25" x14ac:dyDescent="0.25">
      <c r="A673" s="5">
        <f t="shared" si="199"/>
        <v>44559</v>
      </c>
      <c r="B673" s="20">
        <f t="shared" si="200"/>
        <v>661</v>
      </c>
      <c r="E673" s="20"/>
      <c r="G673" s="20">
        <f t="shared" si="192"/>
        <v>2.6790309764765931E-8</v>
      </c>
      <c r="H673" s="20" t="str">
        <f>IF(Datos!C665="","",Datos!C665)</f>
        <v/>
      </c>
      <c r="I673" s="7">
        <f t="shared" si="193"/>
        <v>87.376136070990796</v>
      </c>
      <c r="J673" s="20" t="str">
        <f t="shared" si="184"/>
        <v/>
      </c>
      <c r="K673" s="16" t="str">
        <f t="shared" si="189"/>
        <v/>
      </c>
      <c r="L673" s="7">
        <f t="shared" si="194"/>
        <v>4125541.3997159</v>
      </c>
      <c r="M673" s="7">
        <f t="shared" si="195"/>
        <v>3.7968707256643093E-2</v>
      </c>
      <c r="N673" s="20" t="str">
        <f>IF(Datos!D665="","",Datos!D665)</f>
        <v/>
      </c>
      <c r="O673" s="7">
        <f t="shared" si="196"/>
        <v>2539.2848642131648</v>
      </c>
      <c r="P673" s="20" t="str">
        <f t="shared" si="185"/>
        <v/>
      </c>
      <c r="Q673" s="16" t="str">
        <f t="shared" si="187"/>
        <v/>
      </c>
      <c r="R673" s="20" t="str">
        <f>IF(Datos!E665="","",Datos!E665)</f>
        <v/>
      </c>
      <c r="S673" s="7">
        <f t="shared" si="197"/>
        <v>6936.1713151081694</v>
      </c>
      <c r="T673" s="10" t="str">
        <f t="shared" si="186"/>
        <v/>
      </c>
      <c r="U673" s="16" t="str">
        <f t="shared" si="188"/>
        <v/>
      </c>
      <c r="V673" s="7">
        <f t="shared" si="201"/>
        <v>6.2830271322361897E-34</v>
      </c>
      <c r="W673" s="7">
        <f t="shared" si="198"/>
        <v>8.2604814182486948E-42</v>
      </c>
      <c r="X673" s="7">
        <f t="shared" si="190"/>
        <v>6.2830272148410039E-34</v>
      </c>
      <c r="Y673" s="7">
        <f t="shared" si="191"/>
        <v>4135104.2699999996</v>
      </c>
    </row>
    <row r="674" spans="1:25" x14ac:dyDescent="0.25">
      <c r="A674" s="5">
        <f t="shared" si="199"/>
        <v>44560</v>
      </c>
      <c r="B674" s="20">
        <f t="shared" si="200"/>
        <v>662</v>
      </c>
      <c r="E674" s="20"/>
      <c r="G674" s="20">
        <f t="shared" si="192"/>
        <v>2.6050804342514494E-8</v>
      </c>
      <c r="H674" s="20" t="str">
        <f>IF(Datos!C666="","",Datos!C666)</f>
        <v/>
      </c>
      <c r="I674" s="7">
        <f t="shared" si="193"/>
        <v>86.711987180574653</v>
      </c>
      <c r="J674" s="20" t="str">
        <f t="shared" si="184"/>
        <v/>
      </c>
      <c r="K674" s="16" t="str">
        <f t="shared" si="189"/>
        <v/>
      </c>
      <c r="L674" s="7">
        <f t="shared" si="194"/>
        <v>4125541.400763968</v>
      </c>
      <c r="M674" s="7">
        <f t="shared" si="195"/>
        <v>3.6920639311975555E-2</v>
      </c>
      <c r="N674" s="20" t="str">
        <f>IF(Datos!D666="","",Datos!D666)</f>
        <v/>
      </c>
      <c r="O674" s="7">
        <f t="shared" si="196"/>
        <v>2539.4628464857965</v>
      </c>
      <c r="P674" s="20" t="str">
        <f t="shared" si="185"/>
        <v/>
      </c>
      <c r="Q674" s="16" t="str">
        <f t="shared" si="187"/>
        <v/>
      </c>
      <c r="R674" s="20" t="str">
        <f>IF(Datos!E666="","",Datos!E666)</f>
        <v/>
      </c>
      <c r="S674" s="7">
        <f t="shared" si="197"/>
        <v>6936.6574817259543</v>
      </c>
      <c r="T674" s="10" t="str">
        <f t="shared" si="186"/>
        <v/>
      </c>
      <c r="U674" s="16" t="str">
        <f t="shared" si="188"/>
        <v/>
      </c>
      <c r="V674" s="7">
        <f t="shared" si="201"/>
        <v>5.4340588038773201E-34</v>
      </c>
      <c r="W674" s="7">
        <f t="shared" si="198"/>
        <v>6.9471097417170114E-42</v>
      </c>
      <c r="X674" s="7">
        <f t="shared" si="190"/>
        <v>5.4340588733484175E-34</v>
      </c>
      <c r="Y674" s="7">
        <f t="shared" si="191"/>
        <v>4135104.2699999996</v>
      </c>
    </row>
    <row r="675" spans="1:25" x14ac:dyDescent="0.25">
      <c r="A675" s="5">
        <f t="shared" si="199"/>
        <v>44561</v>
      </c>
      <c r="B675" s="20">
        <f t="shared" si="200"/>
        <v>663</v>
      </c>
      <c r="E675" s="20"/>
      <c r="G675" s="20">
        <f t="shared" si="192"/>
        <v>2.5331711833526886E-8</v>
      </c>
      <c r="H675" s="20" t="str">
        <f>IF(Datos!C667="","",Datos!C667)</f>
        <v/>
      </c>
      <c r="I675" s="7">
        <f t="shared" si="193"/>
        <v>86.052886507766601</v>
      </c>
      <c r="J675" s="20" t="str">
        <f t="shared" si="184"/>
        <v/>
      </c>
      <c r="K675" s="16" t="str">
        <f t="shared" si="189"/>
        <v/>
      </c>
      <c r="L675" s="7">
        <f t="shared" si="194"/>
        <v>4125541.4017831055</v>
      </c>
      <c r="M675" s="7">
        <f t="shared" si="195"/>
        <v>3.590150167587014E-2</v>
      </c>
      <c r="N675" s="20" t="str">
        <f>IF(Datos!D667="","",Datos!D667)</f>
        <v/>
      </c>
      <c r="O675" s="7">
        <f t="shared" si="196"/>
        <v>2539.6394759093073</v>
      </c>
      <c r="P675" s="20" t="str">
        <f t="shared" si="185"/>
        <v/>
      </c>
      <c r="Q675" s="16" t="str">
        <f t="shared" si="187"/>
        <v/>
      </c>
      <c r="R675" s="20" t="str">
        <f>IF(Datos!E667="","",Datos!E667)</f>
        <v/>
      </c>
      <c r="S675" s="7">
        <f t="shared" si="197"/>
        <v>6937.1399529752516</v>
      </c>
      <c r="T675" s="10" t="str">
        <f t="shared" si="186"/>
        <v/>
      </c>
      <c r="U675" s="16" t="str">
        <f t="shared" si="188"/>
        <v/>
      </c>
      <c r="V675" s="7">
        <f t="shared" si="201"/>
        <v>4.6998038456904556E-34</v>
      </c>
      <c r="W675" s="7">
        <f t="shared" si="198"/>
        <v>5.842557026677043E-42</v>
      </c>
      <c r="X675" s="7">
        <f t="shared" si="190"/>
        <v>4.6998039041160256E-34</v>
      </c>
      <c r="Y675" s="7">
        <f t="shared" si="191"/>
        <v>4135104.2699999996</v>
      </c>
    </row>
    <row r="676" spans="1:25" x14ac:dyDescent="0.25">
      <c r="A676" s="5">
        <f t="shared" si="199"/>
        <v>44562</v>
      </c>
      <c r="B676" s="20">
        <f t="shared" si="200"/>
        <v>664</v>
      </c>
      <c r="E676" s="20"/>
      <c r="G676" s="20">
        <f t="shared" si="192"/>
        <v>2.4632468770632516E-8</v>
      </c>
      <c r="H676" s="20" t="str">
        <f>IF(Datos!C668="","",Datos!C668)</f>
        <v/>
      </c>
      <c r="I676" s="7">
        <f t="shared" si="193"/>
        <v>85.398795680898203</v>
      </c>
      <c r="J676" s="20" t="str">
        <f t="shared" si="184"/>
        <v/>
      </c>
      <c r="K676" s="16" t="str">
        <f t="shared" si="189"/>
        <v/>
      </c>
      <c r="L676" s="7">
        <f t="shared" si="194"/>
        <v>4125541.4027741114</v>
      </c>
      <c r="M676" s="7">
        <f t="shared" si="195"/>
        <v>3.4910495771519154E-2</v>
      </c>
      <c r="N676" s="20" t="str">
        <f>IF(Datos!D668="","",Datos!D668)</f>
        <v/>
      </c>
      <c r="O676" s="7">
        <f t="shared" si="196"/>
        <v>2539.8147627667477</v>
      </c>
      <c r="P676" s="20" t="str">
        <f t="shared" si="185"/>
        <v/>
      </c>
      <c r="Q676" s="16" t="str">
        <f t="shared" si="187"/>
        <v/>
      </c>
      <c r="R676" s="20" t="str">
        <f>IF(Datos!E668="","",Datos!E668)</f>
        <v/>
      </c>
      <c r="S676" s="7">
        <f t="shared" si="197"/>
        <v>6937.6187569446793</v>
      </c>
      <c r="T676" s="10" t="str">
        <f t="shared" si="186"/>
        <v/>
      </c>
      <c r="U676" s="16" t="str">
        <f t="shared" si="188"/>
        <v/>
      </c>
      <c r="V676" s="7">
        <f t="shared" si="201"/>
        <v>4.0647620832379554E-34</v>
      </c>
      <c r="W676" s="7">
        <f t="shared" si="198"/>
        <v>4.913622192900391E-42</v>
      </c>
      <c r="X676" s="7">
        <f t="shared" si="190"/>
        <v>4.0647621323741773E-34</v>
      </c>
      <c r="Y676" s="7">
        <f t="shared" si="191"/>
        <v>4135104.2699999996</v>
      </c>
    </row>
    <row r="677" spans="1:25" x14ac:dyDescent="0.25">
      <c r="A677" s="5">
        <f t="shared" si="199"/>
        <v>44563</v>
      </c>
      <c r="B677" s="20">
        <f t="shared" si="200"/>
        <v>665</v>
      </c>
      <c r="E677" s="20"/>
      <c r="G677" s="20">
        <f t="shared" si="192"/>
        <v>2.3952527240308036E-8</v>
      </c>
      <c r="H677" s="20" t="str">
        <f>IF(Datos!C669="","",Datos!C669)</f>
        <v/>
      </c>
      <c r="I677" s="7">
        <f t="shared" si="193"/>
        <v>84.749676619965342</v>
      </c>
      <c r="J677" s="20" t="str">
        <f t="shared" si="184"/>
        <v/>
      </c>
      <c r="K677" s="16" t="str">
        <f t="shared" si="189"/>
        <v/>
      </c>
      <c r="L677" s="7">
        <f t="shared" si="194"/>
        <v>4125541.403737762</v>
      </c>
      <c r="M677" s="7">
        <f t="shared" si="195"/>
        <v>3.3946845065603186E-2</v>
      </c>
      <c r="N677" s="20" t="str">
        <f>IF(Datos!D669="","",Datos!D669)</f>
        <v/>
      </c>
      <c r="O677" s="7">
        <f t="shared" si="196"/>
        <v>2539.9887172630069</v>
      </c>
      <c r="P677" s="20" t="str">
        <f t="shared" si="185"/>
        <v/>
      </c>
      <c r="Q677" s="16" t="str">
        <f t="shared" si="187"/>
        <v/>
      </c>
      <c r="R677" s="20" t="str">
        <f>IF(Datos!E669="","",Datos!E669)</f>
        <v/>
      </c>
      <c r="S677" s="7">
        <f t="shared" si="197"/>
        <v>6938.0939215093531</v>
      </c>
      <c r="T677" s="10" t="str">
        <f t="shared" si="186"/>
        <v/>
      </c>
      <c r="U677" s="16" t="str">
        <f t="shared" si="188"/>
        <v/>
      </c>
      <c r="V677" s="7">
        <f t="shared" si="201"/>
        <v>3.5155277396643841E-34</v>
      </c>
      <c r="W677" s="7">
        <f t="shared" si="198"/>
        <v>4.1323829514736535E-42</v>
      </c>
      <c r="X677" s="7">
        <f t="shared" si="190"/>
        <v>3.5155277809882136E-34</v>
      </c>
      <c r="Y677" s="7">
        <f t="shared" si="191"/>
        <v>4135104.2699999996</v>
      </c>
    </row>
    <row r="678" spans="1:25" x14ac:dyDescent="0.25">
      <c r="A678" s="5">
        <f t="shared" si="199"/>
        <v>44564</v>
      </c>
      <c r="B678" s="20">
        <f t="shared" si="200"/>
        <v>666</v>
      </c>
      <c r="E678" s="20"/>
      <c r="G678" s="20">
        <f t="shared" si="192"/>
        <v>2.3291354453342767E-8</v>
      </c>
      <c r="H678" s="20" t="str">
        <f>IF(Datos!C670="","",Datos!C670)</f>
        <v/>
      </c>
      <c r="I678" s="7">
        <f t="shared" si="193"/>
        <v>84.105491534411257</v>
      </c>
      <c r="J678" s="20" t="str">
        <f t="shared" si="184"/>
        <v/>
      </c>
      <c r="K678" s="16" t="str">
        <f t="shared" si="189"/>
        <v/>
      </c>
      <c r="L678" s="7">
        <f t="shared" si="194"/>
        <v>4125541.4046748127</v>
      </c>
      <c r="M678" s="7">
        <f t="shared" si="195"/>
        <v>3.3009794459814411E-2</v>
      </c>
      <c r="N678" s="20" t="str">
        <f>IF(Datos!D670="","",Datos!D670)</f>
        <v/>
      </c>
      <c r="O678" s="7">
        <f t="shared" si="196"/>
        <v>2540.161349525406</v>
      </c>
      <c r="P678" s="20" t="str">
        <f t="shared" si="185"/>
        <v/>
      </c>
      <c r="Q678" s="16" t="str">
        <f t="shared" si="187"/>
        <v/>
      </c>
      <c r="R678" s="20" t="str">
        <f>IF(Datos!E670="","",Datos!E670)</f>
        <v/>
      </c>
      <c r="S678" s="7">
        <f t="shared" si="197"/>
        <v>6938.5654743325085</v>
      </c>
      <c r="T678" s="10" t="str">
        <f t="shared" si="186"/>
        <v/>
      </c>
      <c r="U678" s="16" t="str">
        <f t="shared" si="188"/>
        <v/>
      </c>
      <c r="V678" s="7">
        <f t="shared" si="201"/>
        <v>3.0405064388052748E-34</v>
      </c>
      <c r="W678" s="7">
        <f t="shared" si="198"/>
        <v>3.4753565056755185E-42</v>
      </c>
      <c r="X678" s="7">
        <f t="shared" si="190"/>
        <v>3.04050647355884E-34</v>
      </c>
      <c r="Y678" s="7">
        <f t="shared" si="191"/>
        <v>4135104.2699999991</v>
      </c>
    </row>
    <row r="679" spans="1:25" x14ac:dyDescent="0.25">
      <c r="A679" s="5">
        <f t="shared" si="199"/>
        <v>44565</v>
      </c>
      <c r="B679" s="20">
        <f t="shared" si="200"/>
        <v>667</v>
      </c>
      <c r="E679" s="20"/>
      <c r="G679" s="20">
        <f t="shared" si="192"/>
        <v>2.2648432327355262E-8</v>
      </c>
      <c r="H679" s="20" t="str">
        <f>IF(Datos!C671="","",Datos!C671)</f>
        <v/>
      </c>
      <c r="I679" s="7">
        <f t="shared" si="193"/>
        <v>83.466202920926449</v>
      </c>
      <c r="J679" s="20" t="str">
        <f t="shared" si="184"/>
        <v/>
      </c>
      <c r="K679" s="16" t="str">
        <f t="shared" si="189"/>
        <v/>
      </c>
      <c r="L679" s="7">
        <f t="shared" si="194"/>
        <v>4125541.4055859973</v>
      </c>
      <c r="M679" s="7">
        <f t="shared" si="195"/>
        <v>3.209860969917596E-2</v>
      </c>
      <c r="N679" s="20" t="str">
        <f>IF(Datos!D671="","",Datos!D671)</f>
        <v/>
      </c>
      <c r="O679" s="7">
        <f t="shared" si="196"/>
        <v>2540.3326696042882</v>
      </c>
      <c r="P679" s="20" t="str">
        <f t="shared" si="185"/>
        <v/>
      </c>
      <c r="Q679" s="16" t="str">
        <f t="shared" si="187"/>
        <v/>
      </c>
      <c r="R679" s="20" t="str">
        <f>IF(Datos!E671="","",Datos!E671)</f>
        <v/>
      </c>
      <c r="S679" s="7">
        <f t="shared" si="197"/>
        <v>6939.0334428671113</v>
      </c>
      <c r="T679" s="10" t="str">
        <f t="shared" si="186"/>
        <v/>
      </c>
      <c r="U679" s="16" t="str">
        <f t="shared" si="188"/>
        <v/>
      </c>
      <c r="V679" s="7">
        <f t="shared" si="201"/>
        <v>2.6296704470906667E-34</v>
      </c>
      <c r="W679" s="7">
        <f t="shared" si="198"/>
        <v>2.9227936958505816E-42</v>
      </c>
      <c r="X679" s="7">
        <f t="shared" si="190"/>
        <v>2.6296704763186035E-34</v>
      </c>
      <c r="Y679" s="7">
        <f t="shared" si="191"/>
        <v>4135104.2699999991</v>
      </c>
    </row>
    <row r="680" spans="1:25" x14ac:dyDescent="0.25">
      <c r="A680" s="5">
        <f t="shared" si="199"/>
        <v>44566</v>
      </c>
      <c r="B680" s="20">
        <f t="shared" si="200"/>
        <v>668</v>
      </c>
      <c r="E680" s="20"/>
      <c r="G680" s="20">
        <f t="shared" si="192"/>
        <v>2.2023257080833801E-8</v>
      </c>
      <c r="H680" s="20" t="str">
        <f>IF(Datos!C672="","",Datos!C672)</f>
        <v/>
      </c>
      <c r="I680" s="7">
        <f t="shared" si="193"/>
        <v>82.831773561265322</v>
      </c>
      <c r="J680" s="20" t="str">
        <f t="shared" si="184"/>
        <v/>
      </c>
      <c r="K680" s="16" t="str">
        <f t="shared" si="189"/>
        <v/>
      </c>
      <c r="L680" s="7">
        <f t="shared" si="194"/>
        <v>4125541.4064720301</v>
      </c>
      <c r="M680" s="7">
        <f t="shared" si="195"/>
        <v>3.1212576796693748E-2</v>
      </c>
      <c r="N680" s="20" t="str">
        <f>IF(Datos!D672="","",Datos!D672)</f>
        <v/>
      </c>
      <c r="O680" s="7">
        <f t="shared" si="196"/>
        <v>2540.5026874736036</v>
      </c>
      <c r="P680" s="20" t="str">
        <f t="shared" si="185"/>
        <v/>
      </c>
      <c r="Q680" s="16" t="str">
        <f t="shared" si="187"/>
        <v/>
      </c>
      <c r="R680" s="20" t="str">
        <f>IF(Datos!E672="","",Datos!E672)</f>
        <v/>
      </c>
      <c r="S680" s="7">
        <f t="shared" si="197"/>
        <v>6939.4978543574571</v>
      </c>
      <c r="T680" s="10" t="str">
        <f t="shared" si="186"/>
        <v/>
      </c>
      <c r="U680" s="16" t="str">
        <f t="shared" si="188"/>
        <v/>
      </c>
      <c r="V680" s="7">
        <f t="shared" si="201"/>
        <v>2.274346987383114E-34</v>
      </c>
      <c r="W680" s="7">
        <f t="shared" si="198"/>
        <v>2.4580853714102761E-42</v>
      </c>
      <c r="X680" s="7">
        <f t="shared" si="190"/>
        <v>2.2743470119639678E-34</v>
      </c>
      <c r="Y680" s="7">
        <f t="shared" si="191"/>
        <v>4135104.2699999996</v>
      </c>
    </row>
    <row r="681" spans="1:25" x14ac:dyDescent="0.25">
      <c r="A681" s="5">
        <f t="shared" si="199"/>
        <v>44567</v>
      </c>
      <c r="B681" s="20">
        <f t="shared" si="200"/>
        <v>669</v>
      </c>
      <c r="E681" s="20"/>
      <c r="G681" s="20">
        <f t="shared" si="192"/>
        <v>2.1415338838382817E-8</v>
      </c>
      <c r="H681" s="20" t="str">
        <f>IF(Datos!C673="","",Datos!C673)</f>
        <v/>
      </c>
      <c r="I681" s="7">
        <f t="shared" si="193"/>
        <v>82.202166520079388</v>
      </c>
      <c r="J681" s="20" t="str">
        <f t="shared" si="184"/>
        <v/>
      </c>
      <c r="K681" s="16" t="str">
        <f t="shared" si="189"/>
        <v/>
      </c>
      <c r="L681" s="7">
        <f t="shared" si="194"/>
        <v>4125541.4073336055</v>
      </c>
      <c r="M681" s="7">
        <f t="shared" si="195"/>
        <v>3.035100147388986E-2</v>
      </c>
      <c r="N681" s="20" t="str">
        <f>IF(Datos!D673="","",Datos!D673)</f>
        <v/>
      </c>
      <c r="O681" s="7">
        <f t="shared" si="196"/>
        <v>2540.6714130314899</v>
      </c>
      <c r="P681" s="20" t="str">
        <f t="shared" si="185"/>
        <v/>
      </c>
      <c r="Q681" s="16" t="str">
        <f t="shared" si="187"/>
        <v/>
      </c>
      <c r="R681" s="20" t="str">
        <f>IF(Datos!E673="","",Datos!E673)</f>
        <v/>
      </c>
      <c r="S681" s="7">
        <f t="shared" si="197"/>
        <v>6939.9587358407562</v>
      </c>
      <c r="T681" s="10" t="str">
        <f t="shared" si="186"/>
        <v/>
      </c>
      <c r="U681" s="16" t="str">
        <f t="shared" si="188"/>
        <v/>
      </c>
      <c r="V681" s="7">
        <f t="shared" si="201"/>
        <v>1.967035156040665E-34</v>
      </c>
      <c r="W681" s="7">
        <f t="shared" si="198"/>
        <v>2.0672631464581039E-42</v>
      </c>
      <c r="X681" s="7">
        <f t="shared" si="190"/>
        <v>1.9670351767132966E-34</v>
      </c>
      <c r="Y681" s="7">
        <f t="shared" si="191"/>
        <v>4135104.2699999996</v>
      </c>
    </row>
    <row r="682" spans="1:25" x14ac:dyDescent="0.25">
      <c r="A682" s="5">
        <f t="shared" si="199"/>
        <v>44568</v>
      </c>
      <c r="B682" s="20">
        <f t="shared" si="200"/>
        <v>670</v>
      </c>
      <c r="E682" s="20"/>
      <c r="G682" s="20">
        <f t="shared" si="192"/>
        <v>2.0824201246865906E-8</v>
      </c>
      <c r="H682" s="20" t="str">
        <f>IF(Datos!C674="","",Datos!C674)</f>
        <v/>
      </c>
      <c r="I682" s="7">
        <f t="shared" si="193"/>
        <v>81.577345142766973</v>
      </c>
      <c r="J682" s="20" t="str">
        <f t="shared" si="184"/>
        <v/>
      </c>
      <c r="K682" s="16" t="str">
        <f t="shared" si="189"/>
        <v/>
      </c>
      <c r="L682" s="7">
        <f t="shared" si="194"/>
        <v>4125541.4081713981</v>
      </c>
      <c r="M682" s="7">
        <f t="shared" si="195"/>
        <v>2.95132086167792E-2</v>
      </c>
      <c r="N682" s="20" t="str">
        <f>IF(Datos!D674="","",Datos!D674)</f>
        <v/>
      </c>
      <c r="O682" s="7">
        <f t="shared" si="196"/>
        <v>2540.8388561008492</v>
      </c>
      <c r="P682" s="20" t="str">
        <f t="shared" si="185"/>
        <v/>
      </c>
      <c r="Q682" s="16" t="str">
        <f t="shared" si="187"/>
        <v/>
      </c>
      <c r="R682" s="20" t="str">
        <f>IF(Datos!E674="","",Datos!E674)</f>
        <v/>
      </c>
      <c r="S682" s="7">
        <f t="shared" si="197"/>
        <v>6940.4161141487093</v>
      </c>
      <c r="T682" s="10" t="str">
        <f t="shared" si="186"/>
        <v/>
      </c>
      <c r="U682" s="16" t="str">
        <f t="shared" si="188"/>
        <v/>
      </c>
      <c r="V682" s="7">
        <f t="shared" si="201"/>
        <v>1.7012475783113366E-34</v>
      </c>
      <c r="W682" s="7">
        <f t="shared" si="198"/>
        <v>1.7385795325562192E-42</v>
      </c>
      <c r="X682" s="7">
        <f t="shared" si="190"/>
        <v>1.701247595697132E-34</v>
      </c>
      <c r="Y682" s="7">
        <f t="shared" si="191"/>
        <v>4135104.2699999991</v>
      </c>
    </row>
    <row r="683" spans="1:25" x14ac:dyDescent="0.25">
      <c r="A683" s="5">
        <f t="shared" si="199"/>
        <v>44569</v>
      </c>
      <c r="B683" s="20">
        <f t="shared" si="200"/>
        <v>671</v>
      </c>
      <c r="E683" s="20"/>
      <c r="G683" s="20">
        <f t="shared" si="192"/>
        <v>2.0249381102144554E-8</v>
      </c>
      <c r="H683" s="20" t="str">
        <f>IF(Datos!C675="","",Datos!C675)</f>
        <v/>
      </c>
      <c r="I683" s="7">
        <f t="shared" si="193"/>
        <v>80.957273053339208</v>
      </c>
      <c r="J683" s="20" t="str">
        <f t="shared" ref="J683:J746" si="202">IF(H683="","",H683-I683)</f>
        <v/>
      </c>
      <c r="K683" s="16" t="str">
        <f t="shared" si="189"/>
        <v/>
      </c>
      <c r="L683" s="7">
        <f t="shared" si="194"/>
        <v>4125541.4089860651</v>
      </c>
      <c r="M683" s="7">
        <f t="shared" si="195"/>
        <v>2.8698541746863048E-2</v>
      </c>
      <c r="N683" s="20" t="str">
        <f>IF(Datos!D675="","",Datos!D675)</f>
        <v/>
      </c>
      <c r="O683" s="7">
        <f t="shared" si="196"/>
        <v>2541.0050264299189</v>
      </c>
      <c r="P683" s="20" t="str">
        <f t="shared" ref="P683:P746" si="203">IF(N683="","",N683-O683)</f>
        <v/>
      </c>
      <c r="Q683" s="16" t="str">
        <f t="shared" si="187"/>
        <v/>
      </c>
      <c r="R683" s="20" t="str">
        <f>IF(Datos!E675="","",Datos!E675)</f>
        <v/>
      </c>
      <c r="S683" s="7">
        <f t="shared" si="197"/>
        <v>6940.8700159090668</v>
      </c>
      <c r="T683" s="10" t="str">
        <f t="shared" ref="T683:T746" si="204">IF(R683="","",R683-S683)</f>
        <v/>
      </c>
      <c r="U683" s="16" t="str">
        <f t="shared" si="188"/>
        <v/>
      </c>
      <c r="V683" s="7">
        <f t="shared" si="201"/>
        <v>1.471373459393485E-34</v>
      </c>
      <c r="W683" s="7">
        <f t="shared" si="198"/>
        <v>1.4621548280995686E-42</v>
      </c>
      <c r="X683" s="7">
        <f t="shared" si="190"/>
        <v>1.4713734740150334E-34</v>
      </c>
      <c r="Y683" s="7">
        <f t="shared" si="191"/>
        <v>4135104.2699999991</v>
      </c>
    </row>
    <row r="684" spans="1:25" x14ac:dyDescent="0.25">
      <c r="A684" s="5">
        <f t="shared" si="199"/>
        <v>44570</v>
      </c>
      <c r="B684" s="20">
        <f t="shared" si="200"/>
        <v>672</v>
      </c>
      <c r="E684" s="20"/>
      <c r="G684" s="20">
        <f t="shared" si="192"/>
        <v>1.9690427986120274E-8</v>
      </c>
      <c r="H684" s="20" t="str">
        <f>IF(Datos!C676="","",Datos!C676)</f>
        <v/>
      </c>
      <c r="I684" s="7">
        <f t="shared" si="193"/>
        <v>80.341914152302351</v>
      </c>
      <c r="J684" s="20" t="str">
        <f t="shared" si="202"/>
        <v/>
      </c>
      <c r="K684" s="16" t="str">
        <f t="shared" si="189"/>
        <v/>
      </c>
      <c r="L684" s="7">
        <f t="shared" si="194"/>
        <v>4125541.4097782443</v>
      </c>
      <c r="M684" s="7">
        <f t="shared" si="195"/>
        <v>2.7906362506725031E-2</v>
      </c>
      <c r="N684" s="20" t="str">
        <f>IF(Datos!D676="","",Datos!D676)</f>
        <v/>
      </c>
      <c r="O684" s="7">
        <f t="shared" si="196"/>
        <v>2541.16993369284</v>
      </c>
      <c r="P684" s="20" t="str">
        <f t="shared" si="203"/>
        <v/>
      </c>
      <c r="Q684" s="16" t="str">
        <f t="shared" si="187"/>
        <v/>
      </c>
      <c r="R684" s="20" t="str">
        <f>IF(Datos!E676="","",Datos!E676)</f>
        <v/>
      </c>
      <c r="S684" s="7">
        <f t="shared" si="197"/>
        <v>6941.3204675471825</v>
      </c>
      <c r="T684" s="10" t="str">
        <f t="shared" si="204"/>
        <v/>
      </c>
      <c r="U684" s="16" t="str">
        <f t="shared" si="188"/>
        <v/>
      </c>
      <c r="V684" s="7">
        <f t="shared" si="201"/>
        <v>1.2725601401604433E-34</v>
      </c>
      <c r="W684" s="7">
        <f t="shared" si="198"/>
        <v>1.2296801503600015E-42</v>
      </c>
      <c r="X684" s="7">
        <f t="shared" si="190"/>
        <v>1.2725601524572449E-34</v>
      </c>
      <c r="Y684" s="7">
        <f t="shared" si="191"/>
        <v>4135104.2699999991</v>
      </c>
    </row>
    <row r="685" spans="1:25" x14ac:dyDescent="0.25">
      <c r="A685" s="5">
        <f t="shared" si="199"/>
        <v>44571</v>
      </c>
      <c r="B685" s="20">
        <f t="shared" si="200"/>
        <v>673</v>
      </c>
      <c r="E685" s="20"/>
      <c r="G685" s="20">
        <f t="shared" si="192"/>
        <v>1.9146903913795513E-8</v>
      </c>
      <c r="H685" s="20" t="str">
        <f>IF(Datos!C677="","",Datos!C677)</f>
        <v/>
      </c>
      <c r="I685" s="7">
        <f t="shared" si="193"/>
        <v>79.731232614556077</v>
      </c>
      <c r="J685" s="20" t="str">
        <f t="shared" si="202"/>
        <v/>
      </c>
      <c r="K685" s="16" t="str">
        <f t="shared" si="189"/>
        <v/>
      </c>
      <c r="L685" s="7">
        <f t="shared" si="194"/>
        <v>4125541.4105485566</v>
      </c>
      <c r="M685" s="7">
        <f t="shared" si="195"/>
        <v>2.7136050159826432E-2</v>
      </c>
      <c r="N685" s="20" t="str">
        <f>IF(Datos!D677="","",Datos!D677)</f>
        <v/>
      </c>
      <c r="O685" s="7">
        <f t="shared" si="196"/>
        <v>2541.33358749022</v>
      </c>
      <c r="P685" s="20" t="str">
        <f t="shared" si="203"/>
        <v/>
      </c>
      <c r="Q685" s="16" t="str">
        <f t="shared" si="187"/>
        <v/>
      </c>
      <c r="R685" s="20" t="str">
        <f>IF(Datos!E677="","",Datos!E677)</f>
        <v/>
      </c>
      <c r="S685" s="7">
        <f t="shared" si="197"/>
        <v>6941.7674952875486</v>
      </c>
      <c r="T685" s="10" t="str">
        <f t="shared" si="204"/>
        <v/>
      </c>
      <c r="U685" s="16" t="str">
        <f t="shared" si="188"/>
        <v/>
      </c>
      <c r="V685" s="7">
        <f t="shared" si="201"/>
        <v>1.1006106571825341E-34</v>
      </c>
      <c r="W685" s="7">
        <f t="shared" si="198"/>
        <v>1.0341676838211104E-42</v>
      </c>
      <c r="X685" s="7">
        <f t="shared" si="190"/>
        <v>1.1006106675242109E-34</v>
      </c>
      <c r="Y685" s="7">
        <f t="shared" si="191"/>
        <v>4135104.2699999991</v>
      </c>
    </row>
    <row r="686" spans="1:25" x14ac:dyDescent="0.25">
      <c r="A686" s="5">
        <f t="shared" si="199"/>
        <v>44572</v>
      </c>
      <c r="B686" s="20">
        <f t="shared" si="200"/>
        <v>674</v>
      </c>
      <c r="E686" s="20"/>
      <c r="G686" s="20">
        <f t="shared" si="192"/>
        <v>1.861838299007701E-8</v>
      </c>
      <c r="H686" s="20" t="str">
        <f>IF(Datos!C678="","",Datos!C678)</f>
        <v/>
      </c>
      <c r="I686" s="7">
        <f t="shared" si="193"/>
        <v>79.125192887307833</v>
      </c>
      <c r="J686" s="20" t="str">
        <f t="shared" si="202"/>
        <v/>
      </c>
      <c r="K686" s="16" t="str">
        <f t="shared" si="189"/>
        <v/>
      </c>
      <c r="L686" s="7">
        <f t="shared" si="194"/>
        <v>4125541.4112976058</v>
      </c>
      <c r="M686" s="7">
        <f t="shared" si="195"/>
        <v>2.6387001104108881E-2</v>
      </c>
      <c r="N686" s="20" t="str">
        <f>IF(Datos!D678="","",Datos!D678)</f>
        <v/>
      </c>
      <c r="O686" s="7">
        <f t="shared" si="196"/>
        <v>2541.4959973496916</v>
      </c>
      <c r="P686" s="20" t="str">
        <f t="shared" si="203"/>
        <v/>
      </c>
      <c r="Q686" s="16" t="str">
        <f t="shared" si="187"/>
        <v/>
      </c>
      <c r="R686" s="20" t="str">
        <f>IF(Datos!E678="","",Datos!E678)</f>
        <v/>
      </c>
      <c r="S686" s="7">
        <f t="shared" si="197"/>
        <v>6942.2111251553251</v>
      </c>
      <c r="T686" s="10" t="str">
        <f t="shared" si="204"/>
        <v/>
      </c>
      <c r="U686" s="16" t="str">
        <f t="shared" si="188"/>
        <v/>
      </c>
      <c r="V686" s="7">
        <f t="shared" si="201"/>
        <v>9.518951445313822E-35</v>
      </c>
      <c r="W686" s="7">
        <f t="shared" si="198"/>
        <v>8.697406376702969E-43</v>
      </c>
      <c r="X686" s="7">
        <f t="shared" si="190"/>
        <v>9.5189515322878853E-35</v>
      </c>
      <c r="Y686" s="7">
        <f t="shared" si="191"/>
        <v>4135104.2699999996</v>
      </c>
    </row>
    <row r="687" spans="1:25" x14ac:dyDescent="0.25">
      <c r="A687" s="5">
        <f t="shared" si="199"/>
        <v>44573</v>
      </c>
      <c r="B687" s="20">
        <f t="shared" si="200"/>
        <v>675</v>
      </c>
      <c r="E687" s="20"/>
      <c r="G687" s="20">
        <f t="shared" si="192"/>
        <v>1.8104451076052494E-8</v>
      </c>
      <c r="H687" s="20" t="str">
        <f>IF(Datos!C679="","",Datos!C679)</f>
        <v/>
      </c>
      <c r="I687" s="7">
        <f t="shared" si="193"/>
        <v>78.523759688003011</v>
      </c>
      <c r="J687" s="20" t="str">
        <f t="shared" si="202"/>
        <v/>
      </c>
      <c r="K687" s="16" t="str">
        <f t="shared" si="189"/>
        <v/>
      </c>
      <c r="L687" s="7">
        <f t="shared" si="194"/>
        <v>4125541.4120259783</v>
      </c>
      <c r="M687" s="7">
        <f t="shared" si="195"/>
        <v>2.5658628399023303E-2</v>
      </c>
      <c r="N687" s="20" t="str">
        <f>IF(Datos!D679="","",Datos!D679)</f>
        <v/>
      </c>
      <c r="O687" s="7">
        <f t="shared" si="196"/>
        <v>2541.6571727264682</v>
      </c>
      <c r="P687" s="20" t="str">
        <f t="shared" si="203"/>
        <v/>
      </c>
      <c r="Q687" s="16" t="str">
        <f t="shared" si="187"/>
        <v/>
      </c>
      <c r="R687" s="20" t="str">
        <f>IF(Datos!E679="","",Datos!E679)</f>
        <v/>
      </c>
      <c r="S687" s="7">
        <f t="shared" si="197"/>
        <v>6942.6513829778532</v>
      </c>
      <c r="T687" s="10" t="str">
        <f t="shared" si="204"/>
        <v/>
      </c>
      <c r="U687" s="16" t="str">
        <f t="shared" si="188"/>
        <v/>
      </c>
      <c r="V687" s="7">
        <f t="shared" si="201"/>
        <v>8.2327420705243532E-35</v>
      </c>
      <c r="W687" s="7">
        <f t="shared" si="198"/>
        <v>7.314565989079686E-43</v>
      </c>
      <c r="X687" s="7">
        <f t="shared" si="190"/>
        <v>8.232742143670013E-35</v>
      </c>
      <c r="Y687" s="7">
        <f t="shared" si="191"/>
        <v>4135104.2699999991</v>
      </c>
    </row>
    <row r="688" spans="1:25" x14ac:dyDescent="0.25">
      <c r="A688" s="5">
        <f t="shared" si="199"/>
        <v>44574</v>
      </c>
      <c r="B688" s="20">
        <f t="shared" si="200"/>
        <v>676</v>
      </c>
      <c r="E688" s="20"/>
      <c r="G688" s="20">
        <f t="shared" si="192"/>
        <v>1.7604705464479361E-8</v>
      </c>
      <c r="H688" s="20" t="str">
        <f>IF(Datos!C680="","",Datos!C680)</f>
        <v/>
      </c>
      <c r="I688" s="7">
        <f t="shared" si="193"/>
        <v>77.926898002270889</v>
      </c>
      <c r="J688" s="20" t="str">
        <f t="shared" si="202"/>
        <v/>
      </c>
      <c r="K688" s="16" t="str">
        <f t="shared" si="189"/>
        <v/>
      </c>
      <c r="L688" s="7">
        <f t="shared" si="194"/>
        <v>4125541.4127342454</v>
      </c>
      <c r="M688" s="7">
        <f t="shared" si="195"/>
        <v>2.4950361305614496E-2</v>
      </c>
      <c r="N688" s="20" t="str">
        <f>IF(Datos!D680="","",Datos!D680)</f>
        <v/>
      </c>
      <c r="O688" s="7">
        <f t="shared" si="196"/>
        <v>2541.8171230038929</v>
      </c>
      <c r="P688" s="20" t="str">
        <f t="shared" si="203"/>
        <v/>
      </c>
      <c r="Q688" s="16" t="str">
        <f t="shared" ref="Q688:Q751" si="205">IF( OR(P688=0,N688=0,P688="",N688=""),"",ABS(P688/N688))</f>
        <v/>
      </c>
      <c r="R688" s="20" t="str">
        <f>IF(Datos!E680="","",Datos!E680)</f>
        <v/>
      </c>
      <c r="S688" s="7">
        <f t="shared" si="197"/>
        <v>6943.0882943861607</v>
      </c>
      <c r="T688" s="10" t="str">
        <f t="shared" si="204"/>
        <v/>
      </c>
      <c r="U688" s="16" t="str">
        <f t="shared" ref="U688:U751" si="206">IF( OR(T688=0,R688=0,T688="",R688=""),"",ABS(T688/R688))</f>
        <v/>
      </c>
      <c r="V688" s="7">
        <f t="shared" si="201"/>
        <v>7.1203264751011792E-35</v>
      </c>
      <c r="W688" s="7">
        <f t="shared" si="198"/>
        <v>6.151589713522959E-43</v>
      </c>
      <c r="X688" s="7">
        <f t="shared" si="190"/>
        <v>7.1203265366170764E-35</v>
      </c>
      <c r="Y688" s="7">
        <f t="shared" si="191"/>
        <v>4135104.2699999986</v>
      </c>
    </row>
    <row r="689" spans="1:25" x14ac:dyDescent="0.25">
      <c r="A689" s="5">
        <f t="shared" si="199"/>
        <v>44575</v>
      </c>
      <c r="B689" s="20">
        <f t="shared" si="200"/>
        <v>677</v>
      </c>
      <c r="E689" s="20"/>
      <c r="G689" s="20">
        <f t="shared" si="192"/>
        <v>1.7118754564230941E-8</v>
      </c>
      <c r="H689" s="20" t="str">
        <f>IF(Datos!C681="","",Datos!C681)</f>
        <v/>
      </c>
      <c r="I689" s="7">
        <f t="shared" si="193"/>
        <v>77.334573081886091</v>
      </c>
      <c r="J689" s="20" t="str">
        <f t="shared" si="202"/>
        <v/>
      </c>
      <c r="K689" s="16" t="str">
        <f t="shared" si="189"/>
        <v/>
      </c>
      <c r="L689" s="7">
        <f t="shared" si="194"/>
        <v>4125541.4134229617</v>
      </c>
      <c r="M689" s="7">
        <f t="shared" si="195"/>
        <v>2.4261644839300971E-2</v>
      </c>
      <c r="N689" s="20" t="str">
        <f>IF(Datos!D681="","",Datos!D681)</f>
        <v/>
      </c>
      <c r="O689" s="7">
        <f t="shared" si="196"/>
        <v>2541.9758574939865</v>
      </c>
      <c r="P689" s="20" t="str">
        <f t="shared" si="203"/>
        <v/>
      </c>
      <c r="Q689" s="16" t="str">
        <f t="shared" si="205"/>
        <v/>
      </c>
      <c r="R689" s="20" t="str">
        <f>IF(Datos!E681="","",Datos!E681)</f>
        <v/>
      </c>
      <c r="S689" s="7">
        <f t="shared" si="197"/>
        <v>6943.5218848164523</v>
      </c>
      <c r="T689" s="10" t="str">
        <f t="shared" si="204"/>
        <v/>
      </c>
      <c r="U689" s="16" t="str">
        <f t="shared" si="206"/>
        <v/>
      </c>
      <c r="V689" s="7">
        <f t="shared" si="201"/>
        <v>6.1582214858101455E-35</v>
      </c>
      <c r="W689" s="7">
        <f t="shared" si="198"/>
        <v>5.1735203503482502E-43</v>
      </c>
      <c r="X689" s="7">
        <f t="shared" si="190"/>
        <v>6.1582215375453489E-35</v>
      </c>
      <c r="Y689" s="7">
        <f t="shared" si="191"/>
        <v>4135104.2699999986</v>
      </c>
    </row>
    <row r="690" spans="1:25" x14ac:dyDescent="0.25">
      <c r="A690" s="5">
        <f t="shared" si="199"/>
        <v>44576</v>
      </c>
      <c r="B690" s="20">
        <f t="shared" si="200"/>
        <v>678</v>
      </c>
      <c r="E690" s="20"/>
      <c r="G690" s="20">
        <f t="shared" si="192"/>
        <v>1.6646217593453185E-8</v>
      </c>
      <c r="H690" s="20" t="str">
        <f>IF(Datos!C682="","",Datos!C682)</f>
        <v/>
      </c>
      <c r="I690" s="7">
        <f t="shared" si="193"/>
        <v>76.746750442745693</v>
      </c>
      <c r="J690" s="20" t="str">
        <f t="shared" si="202"/>
        <v/>
      </c>
      <c r="K690" s="16" t="str">
        <f t="shared" si="189"/>
        <v/>
      </c>
      <c r="L690" s="7">
        <f t="shared" si="194"/>
        <v>4125541.4140926674</v>
      </c>
      <c r="M690" s="7">
        <f t="shared" si="195"/>
        <v>2.3591939334999635E-2</v>
      </c>
      <c r="N690" s="20" t="str">
        <f>IF(Datos!D682="","",Datos!D682)</f>
        <v/>
      </c>
      <c r="O690" s="7">
        <f t="shared" si="196"/>
        <v>2542.1333854379886</v>
      </c>
      <c r="P690" s="20" t="str">
        <f t="shared" si="203"/>
        <v/>
      </c>
      <c r="Q690" s="16" t="str">
        <f t="shared" si="205"/>
        <v/>
      </c>
      <c r="R690" s="20" t="str">
        <f>IF(Datos!E682="","",Datos!E682)</f>
        <v/>
      </c>
      <c r="S690" s="7">
        <f t="shared" si="197"/>
        <v>6943.9521795115907</v>
      </c>
      <c r="T690" s="10" t="str">
        <f t="shared" si="204"/>
        <v/>
      </c>
      <c r="U690" s="16" t="str">
        <f t="shared" si="206"/>
        <v/>
      </c>
      <c r="V690" s="7">
        <f t="shared" si="201"/>
        <v>5.3261169970794034E-35</v>
      </c>
      <c r="W690" s="7">
        <f t="shared" si="198"/>
        <v>4.3509587047319941E-43</v>
      </c>
      <c r="X690" s="7">
        <f t="shared" si="190"/>
        <v>5.3261170405889906E-35</v>
      </c>
      <c r="Y690" s="7">
        <f t="shared" si="191"/>
        <v>4135104.2699999991</v>
      </c>
    </row>
    <row r="691" spans="1:25" x14ac:dyDescent="0.25">
      <c r="A691" s="5">
        <f t="shared" si="199"/>
        <v>44577</v>
      </c>
      <c r="B691" s="20">
        <f t="shared" si="200"/>
        <v>679</v>
      </c>
      <c r="E691" s="20"/>
      <c r="G691" s="20">
        <f t="shared" si="192"/>
        <v>1.6186724281191234E-8</v>
      </c>
      <c r="H691" s="20" t="str">
        <f>IF(Datos!C683="","",Datos!C683)</f>
        <v/>
      </c>
      <c r="I691" s="7">
        <f t="shared" si="193"/>
        <v>76.163395862861535</v>
      </c>
      <c r="J691" s="20" t="str">
        <f t="shared" si="202"/>
        <v/>
      </c>
      <c r="K691" s="16" t="str">
        <f t="shared" si="189"/>
        <v/>
      </c>
      <c r="L691" s="7">
        <f t="shared" si="194"/>
        <v>4125541.4147438868</v>
      </c>
      <c r="M691" s="7">
        <f t="shared" si="195"/>
        <v>2.2940720024254513E-2</v>
      </c>
      <c r="N691" s="20" t="str">
        <f>IF(Datos!D683="","",Datos!D683)</f>
        <v/>
      </c>
      <c r="O691" s="7">
        <f t="shared" si="196"/>
        <v>2542.289716006896</v>
      </c>
      <c r="P691" s="20" t="str">
        <f t="shared" si="203"/>
        <v/>
      </c>
      <c r="Q691" s="16" t="str">
        <f t="shared" si="205"/>
        <v/>
      </c>
      <c r="R691" s="20" t="str">
        <f>IF(Datos!E683="","",Datos!E683)</f>
        <v/>
      </c>
      <c r="S691" s="7">
        <f t="shared" si="197"/>
        <v>6944.3792035225679</v>
      </c>
      <c r="T691" s="10" t="str">
        <f t="shared" si="204"/>
        <v/>
      </c>
      <c r="U691" s="16" t="str">
        <f t="shared" si="206"/>
        <v/>
      </c>
      <c r="V691" s="7">
        <f t="shared" si="201"/>
        <v>4.6064472232230864E-35</v>
      </c>
      <c r="W691" s="7">
        <f t="shared" si="198"/>
        <v>3.65917989413511E-43</v>
      </c>
      <c r="X691" s="7">
        <f t="shared" si="190"/>
        <v>4.6064472598148855E-35</v>
      </c>
      <c r="Y691" s="7">
        <f t="shared" si="191"/>
        <v>4135104.2699999991</v>
      </c>
    </row>
    <row r="692" spans="1:25" x14ac:dyDescent="0.25">
      <c r="A692" s="5">
        <f t="shared" si="199"/>
        <v>44578</v>
      </c>
      <c r="B692" s="20">
        <f t="shared" si="200"/>
        <v>680</v>
      </c>
      <c r="E692" s="20"/>
      <c r="G692" s="20">
        <f t="shared" si="192"/>
        <v>1.5739914577252209E-8</v>
      </c>
      <c r="H692" s="20" t="str">
        <f>IF(Datos!C684="","",Datos!C684)</f>
        <v/>
      </c>
      <c r="I692" s="7">
        <f t="shared" si="193"/>
        <v>75.58447538036792</v>
      </c>
      <c r="J692" s="20" t="str">
        <f t="shared" si="202"/>
        <v/>
      </c>
      <c r="K692" s="16" t="str">
        <f t="shared" si="189"/>
        <v/>
      </c>
      <c r="L692" s="7">
        <f t="shared" si="194"/>
        <v>4125541.4153771303</v>
      </c>
      <c r="M692" s="7">
        <f t="shared" si="195"/>
        <v>2.2307476624038213E-2</v>
      </c>
      <c r="N692" s="20" t="str">
        <f>IF(Datos!D684="","",Datos!D684)</f>
        <v/>
      </c>
      <c r="O692" s="7">
        <f t="shared" si="196"/>
        <v>2542.4448583019962</v>
      </c>
      <c r="P692" s="20" t="str">
        <f t="shared" si="203"/>
        <v/>
      </c>
      <c r="Q692" s="16" t="str">
        <f t="shared" si="205"/>
        <v/>
      </c>
      <c r="R692" s="20" t="str">
        <f>IF(Datos!E684="","",Datos!E684)</f>
        <v/>
      </c>
      <c r="S692" s="7">
        <f t="shared" si="197"/>
        <v>6944.8029817099614</v>
      </c>
      <c r="T692" s="10" t="str">
        <f t="shared" si="204"/>
        <v/>
      </c>
      <c r="U692" s="16" t="str">
        <f t="shared" si="206"/>
        <v/>
      </c>
      <c r="V692" s="7">
        <f t="shared" si="201"/>
        <v>3.9840198834522604E-35</v>
      </c>
      <c r="W692" s="7">
        <f t="shared" si="198"/>
        <v>3.0773901580441801E-43</v>
      </c>
      <c r="X692" s="7">
        <f t="shared" si="190"/>
        <v>3.9840199142261621E-35</v>
      </c>
      <c r="Y692" s="7">
        <f t="shared" si="191"/>
        <v>4135104.2699999991</v>
      </c>
    </row>
    <row r="693" spans="1:25" x14ac:dyDescent="0.25">
      <c r="A693" s="5">
        <f t="shared" si="199"/>
        <v>44579</v>
      </c>
      <c r="B693" s="20">
        <f t="shared" si="200"/>
        <v>681</v>
      </c>
      <c r="E693" s="20"/>
      <c r="G693" s="20">
        <f t="shared" si="192"/>
        <v>1.5305438370076703E-8</v>
      </c>
      <c r="H693" s="20" t="str">
        <f>IF(Datos!C685="","",Datos!C685)</f>
        <v/>
      </c>
      <c r="I693" s="7">
        <f t="shared" si="193"/>
        <v>75.009955291544443</v>
      </c>
      <c r="J693" s="20" t="str">
        <f t="shared" si="202"/>
        <v/>
      </c>
      <c r="K693" s="16" t="str">
        <f t="shared" si="189"/>
        <v/>
      </c>
      <c r="L693" s="7">
        <f t="shared" si="194"/>
        <v>4125541.4159928937</v>
      </c>
      <c r="M693" s="7">
        <f t="shared" si="195"/>
        <v>2.1691712936903872E-2</v>
      </c>
      <c r="N693" s="20" t="str">
        <f>IF(Datos!D685="","",Datos!D685)</f>
        <v/>
      </c>
      <c r="O693" s="7">
        <f t="shared" si="196"/>
        <v>2542.5988213553974</v>
      </c>
      <c r="P693" s="20" t="str">
        <f t="shared" si="203"/>
        <v/>
      </c>
      <c r="Q693" s="16" t="str">
        <f t="shared" si="205"/>
        <v/>
      </c>
      <c r="R693" s="20" t="str">
        <f>IF(Datos!E685="","",Datos!E685)</f>
        <v/>
      </c>
      <c r="S693" s="7">
        <f t="shared" si="197"/>
        <v>6945.2235387453838</v>
      </c>
      <c r="T693" s="10" t="str">
        <f t="shared" si="204"/>
        <v/>
      </c>
      <c r="U693" s="16" t="str">
        <f t="shared" si="206"/>
        <v/>
      </c>
      <c r="V693" s="7">
        <f t="shared" si="201"/>
        <v>3.4456954917426319E-35</v>
      </c>
      <c r="W693" s="7">
        <f t="shared" si="198"/>
        <v>2.5881018309254503E-43</v>
      </c>
      <c r="X693" s="7">
        <f t="shared" si="190"/>
        <v>3.4456955176236503E-35</v>
      </c>
      <c r="Y693" s="7">
        <f t="shared" si="191"/>
        <v>4135104.2699999986</v>
      </c>
    </row>
    <row r="694" spans="1:25" x14ac:dyDescent="0.25">
      <c r="A694" s="5">
        <f t="shared" si="199"/>
        <v>44580</v>
      </c>
      <c r="B694" s="20">
        <f t="shared" si="200"/>
        <v>682</v>
      </c>
      <c r="E694" s="20"/>
      <c r="G694" s="20">
        <f t="shared" si="192"/>
        <v>1.4882955212398075E-8</v>
      </c>
      <c r="H694" s="20" t="str">
        <f>IF(Datos!C686="","",Datos!C686)</f>
        <v/>
      </c>
      <c r="I694" s="7">
        <f t="shared" si="193"/>
        <v>74.439802148853758</v>
      </c>
      <c r="J694" s="20" t="str">
        <f t="shared" si="202"/>
        <v/>
      </c>
      <c r="K694" s="16" t="str">
        <f t="shared" si="189"/>
        <v/>
      </c>
      <c r="L694" s="7">
        <f t="shared" si="194"/>
        <v>4125541.4165916601</v>
      </c>
      <c r="M694" s="7">
        <f t="shared" si="195"/>
        <v>2.1092946462174304E-2</v>
      </c>
      <c r="N694" s="20" t="str">
        <f>IF(Datos!D686="","",Datos!D686)</f>
        <v/>
      </c>
      <c r="O694" s="7">
        <f t="shared" si="196"/>
        <v>2542.7516141305546</v>
      </c>
      <c r="P694" s="20" t="str">
        <f t="shared" si="203"/>
        <v/>
      </c>
      <c r="Q694" s="16" t="str">
        <f t="shared" si="205"/>
        <v/>
      </c>
      <c r="R694" s="20" t="str">
        <f>IF(Datos!E686="","",Datos!E686)</f>
        <v/>
      </c>
      <c r="S694" s="7">
        <f t="shared" si="197"/>
        <v>6945.6408991129174</v>
      </c>
      <c r="T694" s="10" t="str">
        <f t="shared" si="204"/>
        <v/>
      </c>
      <c r="U694" s="16" t="str">
        <f t="shared" si="206"/>
        <v/>
      </c>
      <c r="V694" s="7">
        <f t="shared" si="201"/>
        <v>2.9801099813455235E-35</v>
      </c>
      <c r="W694" s="7">
        <f t="shared" si="198"/>
        <v>2.1766076910830166E-43</v>
      </c>
      <c r="X694" s="7">
        <f t="shared" si="190"/>
        <v>2.9801100031116005E-35</v>
      </c>
      <c r="Y694" s="7">
        <f t="shared" si="191"/>
        <v>4135104.2699999991</v>
      </c>
    </row>
    <row r="695" spans="1:25" x14ac:dyDescent="0.25">
      <c r="A695" s="5">
        <f t="shared" si="199"/>
        <v>44581</v>
      </c>
      <c r="B695" s="20">
        <f t="shared" si="200"/>
        <v>683</v>
      </c>
      <c r="E695" s="20"/>
      <c r="G695" s="20">
        <f t="shared" si="192"/>
        <v>1.4472134054474456E-8</v>
      </c>
      <c r="H695" s="20" t="str">
        <f>IF(Datos!C687="","",Datos!C687)</f>
        <v/>
      </c>
      <c r="I695" s="7">
        <f t="shared" si="193"/>
        <v>73.873982758994373</v>
      </c>
      <c r="J695" s="20" t="str">
        <f t="shared" si="202"/>
        <v/>
      </c>
      <c r="K695" s="16" t="str">
        <f t="shared" si="189"/>
        <v/>
      </c>
      <c r="L695" s="7">
        <f t="shared" si="194"/>
        <v>4125541.4171738988</v>
      </c>
      <c r="M695" s="7">
        <f t="shared" si="195"/>
        <v>2.0510708017863678E-2</v>
      </c>
      <c r="N695" s="20" t="str">
        <f>IF(Datos!D687="","",Datos!D687)</f>
        <v/>
      </c>
      <c r="O695" s="7">
        <f t="shared" si="196"/>
        <v>2542.9032455227912</v>
      </c>
      <c r="P695" s="20" t="str">
        <f t="shared" si="203"/>
        <v/>
      </c>
      <c r="Q695" s="16" t="str">
        <f t="shared" si="205"/>
        <v/>
      </c>
      <c r="R695" s="20" t="str">
        <f>IF(Datos!E687="","",Datos!E687)</f>
        <v/>
      </c>
      <c r="S695" s="7">
        <f t="shared" si="197"/>
        <v>6946.0550871105397</v>
      </c>
      <c r="T695" s="10" t="str">
        <f t="shared" si="204"/>
        <v/>
      </c>
      <c r="U695" s="16" t="str">
        <f t="shared" si="206"/>
        <v/>
      </c>
      <c r="V695" s="7">
        <f t="shared" si="201"/>
        <v>2.577434808525965E-35</v>
      </c>
      <c r="W695" s="7">
        <f t="shared" si="198"/>
        <v>1.8305388851925165E-43</v>
      </c>
      <c r="X695" s="7">
        <f t="shared" si="190"/>
        <v>2.5774348268313537E-35</v>
      </c>
      <c r="Y695" s="7">
        <f t="shared" si="191"/>
        <v>4135104.2699999991</v>
      </c>
    </row>
    <row r="696" spans="1:25" x14ac:dyDescent="0.25">
      <c r="A696" s="5">
        <f t="shared" si="199"/>
        <v>44582</v>
      </c>
      <c r="B696" s="20">
        <f t="shared" si="200"/>
        <v>684</v>
      </c>
      <c r="E696" s="20"/>
      <c r="G696" s="20">
        <f t="shared" si="192"/>
        <v>1.4072652984684483E-8</v>
      </c>
      <c r="H696" s="20" t="str">
        <f>IF(Datos!C688="","",Datos!C688)</f>
        <v/>
      </c>
      <c r="I696" s="7">
        <f t="shared" si="193"/>
        <v>73.312464180968163</v>
      </c>
      <c r="J696" s="20" t="str">
        <f t="shared" si="202"/>
        <v/>
      </c>
      <c r="K696" s="16" t="str">
        <f t="shared" si="189"/>
        <v/>
      </c>
      <c r="L696" s="7">
        <f t="shared" si="194"/>
        <v>4125541.4177400656</v>
      </c>
      <c r="M696" s="7">
        <f t="shared" si="195"/>
        <v>1.994454137303546E-2</v>
      </c>
      <c r="N696" s="20" t="str">
        <f>IF(Datos!D688="","",Datos!D688)</f>
        <v/>
      </c>
      <c r="O696" s="7">
        <f t="shared" si="196"/>
        <v>2543.0537243598174</v>
      </c>
      <c r="P696" s="20" t="str">
        <f t="shared" si="203"/>
        <v/>
      </c>
      <c r="Q696" s="16" t="str">
        <f t="shared" si="205"/>
        <v/>
      </c>
      <c r="R696" s="20" t="str">
        <f>IF(Datos!E688="","",Datos!E688)</f>
        <v/>
      </c>
      <c r="S696" s="7">
        <f t="shared" si="197"/>
        <v>6946.4661268515401</v>
      </c>
      <c r="T696" s="10" t="str">
        <f t="shared" si="204"/>
        <v/>
      </c>
      <c r="U696" s="16" t="str">
        <f t="shared" si="206"/>
        <v/>
      </c>
      <c r="V696" s="7">
        <f t="shared" si="201"/>
        <v>2.2291694713008719E-35</v>
      </c>
      <c r="W696" s="7">
        <f t="shared" si="198"/>
        <v>1.5394931404321082E-43</v>
      </c>
      <c r="X696" s="7">
        <f t="shared" si="190"/>
        <v>2.2291694866958034E-35</v>
      </c>
      <c r="Y696" s="7">
        <f t="shared" si="191"/>
        <v>4135104.2699999996</v>
      </c>
    </row>
    <row r="697" spans="1:25" x14ac:dyDescent="0.25">
      <c r="A697" s="5">
        <f t="shared" si="199"/>
        <v>44583</v>
      </c>
      <c r="B697" s="20">
        <f t="shared" si="200"/>
        <v>685</v>
      </c>
      <c r="E697" s="20"/>
      <c r="G697" s="20">
        <f t="shared" si="192"/>
        <v>1.3684198977283495E-8</v>
      </c>
      <c r="H697" s="20" t="str">
        <f>IF(Datos!C689="","",Datos!C689)</f>
        <v/>
      </c>
      <c r="I697" s="7">
        <f t="shared" si="193"/>
        <v>72.755213724162616</v>
      </c>
      <c r="J697" s="20" t="str">
        <f t="shared" si="202"/>
        <v/>
      </c>
      <c r="K697" s="16" t="str">
        <f t="shared" si="189"/>
        <v/>
      </c>
      <c r="L697" s="7">
        <f t="shared" si="194"/>
        <v>4125541.4182906039</v>
      </c>
      <c r="M697" s="7">
        <f t="shared" si="195"/>
        <v>1.9394002890308563E-2</v>
      </c>
      <c r="N697" s="20" t="str">
        <f>IF(Datos!D689="","",Datos!D689)</f>
        <v/>
      </c>
      <c r="O697" s="7">
        <f t="shared" si="196"/>
        <v>2543.2030594022431</v>
      </c>
      <c r="P697" s="20" t="str">
        <f t="shared" si="203"/>
        <v/>
      </c>
      <c r="Q697" s="16" t="str">
        <f t="shared" si="205"/>
        <v/>
      </c>
      <c r="R697" s="20" t="str">
        <f>IF(Datos!E689="","",Datos!E689)</f>
        <v/>
      </c>
      <c r="S697" s="7">
        <f t="shared" si="197"/>
        <v>6946.8740422659203</v>
      </c>
      <c r="T697" s="10" t="str">
        <f t="shared" si="204"/>
        <v/>
      </c>
      <c r="U697" s="16" t="str">
        <f t="shared" si="206"/>
        <v/>
      </c>
      <c r="V697" s="7">
        <f t="shared" si="201"/>
        <v>1.9279620632331973E-35</v>
      </c>
      <c r="W697" s="7">
        <f t="shared" si="198"/>
        <v>1.2947220888647266E-43</v>
      </c>
      <c r="X697" s="7">
        <f t="shared" si="190"/>
        <v>1.9279620761804181E-35</v>
      </c>
      <c r="Y697" s="7">
        <f t="shared" si="191"/>
        <v>4135104.2699999991</v>
      </c>
    </row>
    <row r="698" spans="1:25" x14ac:dyDescent="0.25">
      <c r="A698" s="5">
        <f t="shared" si="199"/>
        <v>44584</v>
      </c>
      <c r="B698" s="20">
        <f t="shared" si="200"/>
        <v>686</v>
      </c>
      <c r="E698" s="20"/>
      <c r="G698" s="20">
        <f t="shared" si="192"/>
        <v>1.3306467647122557E-8</v>
      </c>
      <c r="H698" s="20" t="str">
        <f>IF(Datos!C690="","",Datos!C690)</f>
        <v/>
      </c>
      <c r="I698" s="7">
        <f t="shared" si="193"/>
        <v>72.202198946447638</v>
      </c>
      <c r="J698" s="20" t="str">
        <f t="shared" si="202"/>
        <v/>
      </c>
      <c r="K698" s="16" t="str">
        <f t="shared" si="189"/>
        <v/>
      </c>
      <c r="L698" s="7">
        <f t="shared" si="194"/>
        <v>4125541.4188259458</v>
      </c>
      <c r="M698" s="7">
        <f t="shared" si="195"/>
        <v>1.8858661178231557E-2</v>
      </c>
      <c r="N698" s="20" t="str">
        <f>IF(Datos!D690="","",Datos!D690)</f>
        <v/>
      </c>
      <c r="O698" s="7">
        <f t="shared" si="196"/>
        <v>2543.3512593440887</v>
      </c>
      <c r="P698" s="20" t="str">
        <f t="shared" si="203"/>
        <v/>
      </c>
      <c r="Q698" s="16" t="str">
        <f t="shared" si="205"/>
        <v/>
      </c>
      <c r="R698" s="20" t="str">
        <f>IF(Datos!E690="","",Datos!E690)</f>
        <v/>
      </c>
      <c r="S698" s="7">
        <f t="shared" si="197"/>
        <v>6947.2788571017891</v>
      </c>
      <c r="T698" s="10" t="str">
        <f t="shared" si="204"/>
        <v/>
      </c>
      <c r="U698" s="16" t="str">
        <f t="shared" si="206"/>
        <v/>
      </c>
      <c r="V698" s="7">
        <f t="shared" si="201"/>
        <v>1.6674540741599467E-35</v>
      </c>
      <c r="W698" s="7">
        <f t="shared" si="198"/>
        <v>1.0888683055448757E-43</v>
      </c>
      <c r="X698" s="7">
        <f t="shared" si="190"/>
        <v>1.6674540850486297E-35</v>
      </c>
      <c r="Y698" s="7">
        <f t="shared" si="191"/>
        <v>4135104.2699999991</v>
      </c>
    </row>
    <row r="699" spans="1:25" x14ac:dyDescent="0.25">
      <c r="A699" s="5">
        <f t="shared" si="199"/>
        <v>44585</v>
      </c>
      <c r="B699" s="20">
        <f t="shared" si="200"/>
        <v>687</v>
      </c>
      <c r="E699" s="20"/>
      <c r="G699" s="20">
        <f t="shared" si="192"/>
        <v>1.2939163011138015E-8</v>
      </c>
      <c r="H699" s="20" t="str">
        <f>IF(Datos!C691="","",Datos!C691)</f>
        <v/>
      </c>
      <c r="I699" s="7">
        <f t="shared" si="193"/>
        <v>71.653387652286852</v>
      </c>
      <c r="J699" s="20" t="str">
        <f t="shared" si="202"/>
        <v/>
      </c>
      <c r="K699" s="16" t="str">
        <f t="shared" si="189"/>
        <v/>
      </c>
      <c r="L699" s="7">
        <f t="shared" si="194"/>
        <v>4125541.4193465104</v>
      </c>
      <c r="M699" s="7">
        <f t="shared" si="195"/>
        <v>1.8338096753252549E-2</v>
      </c>
      <c r="N699" s="20" t="str">
        <f>IF(Datos!D691="","",Datos!D691)</f>
        <v/>
      </c>
      <c r="O699" s="7">
        <f t="shared" si="196"/>
        <v>2543.4983328132917</v>
      </c>
      <c r="P699" s="20" t="str">
        <f t="shared" si="203"/>
        <v/>
      </c>
      <c r="Q699" s="16" t="str">
        <f t="shared" si="205"/>
        <v/>
      </c>
      <c r="R699" s="20" t="str">
        <f>IF(Datos!E691="","",Datos!E691)</f>
        <v/>
      </c>
      <c r="S699" s="7">
        <f t="shared" si="197"/>
        <v>6947.6805949267473</v>
      </c>
      <c r="T699" s="10" t="str">
        <f t="shared" si="204"/>
        <v/>
      </c>
      <c r="U699" s="16" t="str">
        <f t="shared" si="206"/>
        <v/>
      </c>
      <c r="V699" s="7">
        <f t="shared" si="201"/>
        <v>1.4421461615864218E-35</v>
      </c>
      <c r="W699" s="7">
        <f t="shared" si="198"/>
        <v>9.1574415613789126E-44</v>
      </c>
      <c r="X699" s="7">
        <f t="shared" si="190"/>
        <v>1.4421461707438635E-35</v>
      </c>
      <c r="Y699" s="7">
        <f t="shared" si="191"/>
        <v>4135104.2699999996</v>
      </c>
    </row>
    <row r="700" spans="1:25" x14ac:dyDescent="0.25">
      <c r="A700" s="5">
        <f t="shared" si="199"/>
        <v>44586</v>
      </c>
      <c r="B700" s="20">
        <f t="shared" si="200"/>
        <v>688</v>
      </c>
      <c r="E700" s="20"/>
      <c r="G700" s="20">
        <f t="shared" si="192"/>
        <v>1.2581997256424862E-8</v>
      </c>
      <c r="H700" s="20" t="str">
        <f>IF(Datos!C692="","",Datos!C692)</f>
        <v/>
      </c>
      <c r="I700" s="7">
        <f t="shared" si="193"/>
        <v>71.108747890863214</v>
      </c>
      <c r="J700" s="20" t="str">
        <f t="shared" si="202"/>
        <v/>
      </c>
      <c r="K700" s="16" t="str">
        <f t="shared" si="189"/>
        <v/>
      </c>
      <c r="L700" s="7">
        <f t="shared" si="194"/>
        <v>4125541.4198527057</v>
      </c>
      <c r="M700" s="7">
        <f t="shared" si="195"/>
        <v>1.7831901711019889E-2</v>
      </c>
      <c r="N700" s="20" t="str">
        <f>IF(Datos!D692="","",Datos!D692)</f>
        <v/>
      </c>
      <c r="O700" s="7">
        <f t="shared" si="196"/>
        <v>2543.644288372207</v>
      </c>
      <c r="P700" s="20" t="str">
        <f t="shared" si="203"/>
        <v/>
      </c>
      <c r="Q700" s="16" t="str">
        <f t="shared" si="205"/>
        <v/>
      </c>
      <c r="R700" s="20" t="str">
        <f>IF(Datos!E692="","",Datos!E692)</f>
        <v/>
      </c>
      <c r="S700" s="7">
        <f t="shared" si="197"/>
        <v>6948.0792791292552</v>
      </c>
      <c r="T700" s="10" t="str">
        <f t="shared" si="204"/>
        <v/>
      </c>
      <c r="U700" s="16" t="str">
        <f t="shared" si="206"/>
        <v/>
      </c>
      <c r="V700" s="7">
        <f t="shared" si="201"/>
        <v>1.2472820591713046E-35</v>
      </c>
      <c r="W700" s="7">
        <f t="shared" si="198"/>
        <v>7.7014580656636166E-44</v>
      </c>
      <c r="X700" s="7">
        <f t="shared" si="190"/>
        <v>1.2472820668727628E-35</v>
      </c>
      <c r="Y700" s="7">
        <f t="shared" si="191"/>
        <v>4135104.27</v>
      </c>
    </row>
    <row r="701" spans="1:25" x14ac:dyDescent="0.25">
      <c r="A701" s="5">
        <f t="shared" si="199"/>
        <v>44587</v>
      </c>
      <c r="B701" s="20">
        <f t="shared" si="200"/>
        <v>689</v>
      </c>
      <c r="E701" s="20"/>
      <c r="G701" s="20">
        <f t="shared" si="192"/>
        <v>1.223469051471201E-8</v>
      </c>
      <c r="H701" s="20" t="str">
        <f>IF(Datos!C693="","",Datos!C693)</f>
        <v/>
      </c>
      <c r="I701" s="7">
        <f t="shared" si="193"/>
        <v>70.568247954218862</v>
      </c>
      <c r="J701" s="20" t="str">
        <f t="shared" si="202"/>
        <v/>
      </c>
      <c r="K701" s="16" t="str">
        <f t="shared" si="189"/>
        <v/>
      </c>
      <c r="L701" s="7">
        <f t="shared" si="194"/>
        <v>4125541.4203449278</v>
      </c>
      <c r="M701" s="7">
        <f t="shared" si="195"/>
        <v>1.7339679406756098E-2</v>
      </c>
      <c r="N701" s="20" t="str">
        <f>IF(Datos!D693="","",Datos!D693)</f>
        <v/>
      </c>
      <c r="O701" s="7">
        <f t="shared" si="196"/>
        <v>2543.7891345181083</v>
      </c>
      <c r="P701" s="20" t="str">
        <f t="shared" si="203"/>
        <v/>
      </c>
      <c r="Q701" s="16" t="str">
        <f t="shared" si="205"/>
        <v/>
      </c>
      <c r="R701" s="20" t="str">
        <f>IF(Datos!E693="","",Datos!E693)</f>
        <v/>
      </c>
      <c r="S701" s="7">
        <f t="shared" si="197"/>
        <v>6948.4749329199985</v>
      </c>
      <c r="T701" s="10" t="str">
        <f t="shared" si="204"/>
        <v/>
      </c>
      <c r="U701" s="16" t="str">
        <f t="shared" si="206"/>
        <v/>
      </c>
      <c r="V701" s="7">
        <f t="shared" si="201"/>
        <v>1.0787481716024516E-35</v>
      </c>
      <c r="W701" s="7">
        <f t="shared" si="198"/>
        <v>6.4769680411243794E-44</v>
      </c>
      <c r="X701" s="7">
        <f t="shared" si="190"/>
        <v>1.0787481780794196E-35</v>
      </c>
      <c r="Y701" s="7">
        <f t="shared" si="191"/>
        <v>4135104.2699999996</v>
      </c>
    </row>
    <row r="702" spans="1:25" x14ac:dyDescent="0.25">
      <c r="A702" s="5">
        <f t="shared" si="199"/>
        <v>44588</v>
      </c>
      <c r="B702" s="20">
        <f t="shared" si="200"/>
        <v>690</v>
      </c>
      <c r="E702" s="20"/>
      <c r="G702" s="20">
        <f t="shared" si="192"/>
        <v>1.1896970643062858E-8</v>
      </c>
      <c r="H702" s="20" t="str">
        <f>IF(Datos!C694="","",Datos!C694)</f>
        <v/>
      </c>
      <c r="I702" s="7">
        <f t="shared" si="193"/>
        <v>70.031856375409205</v>
      </c>
      <c r="J702" s="20" t="str">
        <f t="shared" si="202"/>
        <v/>
      </c>
      <c r="K702" s="16" t="str">
        <f t="shared" si="189"/>
        <v/>
      </c>
      <c r="L702" s="7">
        <f t="shared" si="194"/>
        <v>4125541.4208235629</v>
      </c>
      <c r="M702" s="7">
        <f t="shared" si="195"/>
        <v>1.6861044144454579E-2</v>
      </c>
      <c r="N702" s="20" t="str">
        <f>IF(Datos!D694="","",Datos!D694)</f>
        <v/>
      </c>
      <c r="O702" s="7">
        <f t="shared" si="196"/>
        <v>2543.9328796836799</v>
      </c>
      <c r="P702" s="20" t="str">
        <f t="shared" si="203"/>
        <v/>
      </c>
      <c r="Q702" s="16" t="str">
        <f t="shared" si="205"/>
        <v/>
      </c>
      <c r="R702" s="20" t="str">
        <f>IF(Datos!E694="","",Datos!E694)</f>
        <v/>
      </c>
      <c r="S702" s="7">
        <f t="shared" si="197"/>
        <v>6948.8675793332368</v>
      </c>
      <c r="T702" s="10" t="str">
        <f t="shared" si="204"/>
        <v/>
      </c>
      <c r="U702" s="16" t="str">
        <f t="shared" si="206"/>
        <v/>
      </c>
      <c r="V702" s="7">
        <f t="shared" si="201"/>
        <v>9.3298673630409138E-36</v>
      </c>
      <c r="W702" s="7">
        <f t="shared" si="198"/>
        <v>5.4471652827520942E-44</v>
      </c>
      <c r="X702" s="7">
        <f t="shared" si="190"/>
        <v>9.3298674175125669E-36</v>
      </c>
      <c r="Y702" s="7">
        <f t="shared" si="191"/>
        <v>4135104.2699999991</v>
      </c>
    </row>
    <row r="703" spans="1:25" x14ac:dyDescent="0.25">
      <c r="A703" s="5">
        <f t="shared" si="199"/>
        <v>44589</v>
      </c>
      <c r="B703" s="20">
        <f t="shared" si="200"/>
        <v>691</v>
      </c>
      <c r="E703" s="20"/>
      <c r="G703" s="20">
        <f t="shared" si="192"/>
        <v>1.1568573010629286E-8</v>
      </c>
      <c r="H703" s="20" t="str">
        <f>IF(Datos!C695="","",Datos!C695)</f>
        <v/>
      </c>
      <c r="I703" s="7">
        <f t="shared" si="193"/>
        <v>69.499541926670915</v>
      </c>
      <c r="J703" s="20" t="str">
        <f t="shared" si="202"/>
        <v/>
      </c>
      <c r="K703" s="16" t="str">
        <f t="shared" si="189"/>
        <v/>
      </c>
      <c r="L703" s="7">
        <f t="shared" si="194"/>
        <v>4125541.4212889862</v>
      </c>
      <c r="M703" s="7">
        <f t="shared" si="195"/>
        <v>1.6395620874655598E-2</v>
      </c>
      <c r="N703" s="20" t="str">
        <f>IF(Datos!D695="","",Datos!D695)</f>
        <v/>
      </c>
      <c r="O703" s="7">
        <f t="shared" si="196"/>
        <v>2544.0755322375098</v>
      </c>
      <c r="P703" s="20" t="str">
        <f t="shared" si="203"/>
        <v/>
      </c>
      <c r="Q703" s="16" t="str">
        <f t="shared" si="205"/>
        <v/>
      </c>
      <c r="R703" s="20" t="str">
        <f>IF(Datos!E695="","",Datos!E695)</f>
        <v/>
      </c>
      <c r="S703" s="7">
        <f t="shared" si="197"/>
        <v>6949.2572412281452</v>
      </c>
      <c r="T703" s="10" t="str">
        <f t="shared" si="204"/>
        <v/>
      </c>
      <c r="U703" s="16" t="str">
        <f t="shared" si="206"/>
        <v/>
      </c>
      <c r="V703" s="7">
        <f t="shared" si="201"/>
        <v>8.0692071881288206E-36</v>
      </c>
      <c r="W703" s="7">
        <f t="shared" si="198"/>
        <v>4.5810955722720521E-44</v>
      </c>
      <c r="X703" s="7">
        <f t="shared" si="190"/>
        <v>8.0692072339397766E-36</v>
      </c>
      <c r="Y703" s="7">
        <f t="shared" si="191"/>
        <v>4135104.2699999996</v>
      </c>
    </row>
    <row r="704" spans="1:25" x14ac:dyDescent="0.25">
      <c r="A704" s="5">
        <f t="shared" si="199"/>
        <v>44590</v>
      </c>
      <c r="B704" s="20">
        <f t="shared" si="200"/>
        <v>692</v>
      </c>
      <c r="E704" s="20"/>
      <c r="G704" s="20">
        <f t="shared" si="192"/>
        <v>1.1249240291291963E-8</v>
      </c>
      <c r="H704" s="20" t="str">
        <f>IF(Datos!C696="","",Datos!C696)</f>
        <v/>
      </c>
      <c r="I704" s="7">
        <f t="shared" si="193"/>
        <v>68.971273617603927</v>
      </c>
      <c r="J704" s="20" t="str">
        <f t="shared" si="202"/>
        <v/>
      </c>
      <c r="K704" s="16" t="str">
        <f t="shared" si="189"/>
        <v/>
      </c>
      <c r="L704" s="7">
        <f t="shared" si="194"/>
        <v>4125541.4217415624</v>
      </c>
      <c r="M704" s="7">
        <f t="shared" si="195"/>
        <v>1.5943044900564671E-2</v>
      </c>
      <c r="N704" s="20" t="str">
        <f>IF(Datos!D696="","",Datos!D696)</f>
        <v/>
      </c>
      <c r="O704" s="7">
        <f t="shared" si="196"/>
        <v>2544.2171004845759</v>
      </c>
      <c r="P704" s="20" t="str">
        <f t="shared" si="203"/>
        <v/>
      </c>
      <c r="Q704" s="16" t="str">
        <f t="shared" si="205"/>
        <v/>
      </c>
      <c r="R704" s="20" t="str">
        <f>IF(Datos!E696="","",Datos!E696)</f>
        <v/>
      </c>
      <c r="S704" s="7">
        <f t="shared" si="197"/>
        <v>6949.6439412901464</v>
      </c>
      <c r="T704" s="10" t="str">
        <f t="shared" si="204"/>
        <v/>
      </c>
      <c r="U704" s="16" t="str">
        <f t="shared" si="206"/>
        <v/>
      </c>
      <c r="V704" s="7">
        <f t="shared" si="201"/>
        <v>6.9788885635886576E-36</v>
      </c>
      <c r="W704" s="7">
        <f t="shared" si="198"/>
        <v>3.8527262440338947E-44</v>
      </c>
      <c r="X704" s="7">
        <f t="shared" si="190"/>
        <v>6.9788886021159195E-36</v>
      </c>
      <c r="Y704" s="7">
        <f t="shared" si="191"/>
        <v>4135104.2699999996</v>
      </c>
    </row>
    <row r="705" spans="1:25" x14ac:dyDescent="0.25">
      <c r="A705" s="5">
        <f t="shared" si="199"/>
        <v>44591</v>
      </c>
      <c r="B705" s="20">
        <f t="shared" si="200"/>
        <v>693</v>
      </c>
      <c r="E705" s="20"/>
      <c r="G705" s="20">
        <f t="shared" si="192"/>
        <v>1.0938722262024509E-8</v>
      </c>
      <c r="H705" s="20" t="str">
        <f>IF(Datos!C697="","",Datos!C697)</f>
        <v/>
      </c>
      <c r="I705" s="7">
        <f t="shared" si="193"/>
        <v>68.447020693367236</v>
      </c>
      <c r="J705" s="20" t="str">
        <f t="shared" si="202"/>
        <v/>
      </c>
      <c r="K705" s="16" t="str">
        <f t="shared" si="189"/>
        <v/>
      </c>
      <c r="L705" s="7">
        <f t="shared" si="194"/>
        <v>4125541.4221816459</v>
      </c>
      <c r="M705" s="7">
        <f t="shared" si="195"/>
        <v>1.5502961592283123E-2</v>
      </c>
      <c r="N705" s="20" t="str">
        <f>IF(Datos!D697="","",Datos!D697)</f>
        <v/>
      </c>
      <c r="O705" s="7">
        <f t="shared" si="196"/>
        <v>2544.3575926667295</v>
      </c>
      <c r="P705" s="20" t="str">
        <f t="shared" si="203"/>
        <v/>
      </c>
      <c r="Q705" s="16" t="str">
        <f t="shared" si="205"/>
        <v/>
      </c>
      <c r="R705" s="20" t="str">
        <f>IF(Datos!E697="","",Datos!E697)</f>
        <v/>
      </c>
      <c r="S705" s="7">
        <f t="shared" si="197"/>
        <v>6950.0277020322292</v>
      </c>
      <c r="T705" s="10" t="str">
        <f t="shared" si="204"/>
        <v/>
      </c>
      <c r="U705" s="16" t="str">
        <f t="shared" si="206"/>
        <v/>
      </c>
      <c r="V705" s="7">
        <f t="shared" si="201"/>
        <v>6.0358947841668514E-36</v>
      </c>
      <c r="W705" s="7">
        <f t="shared" si="198"/>
        <v>3.2401636848714147E-44</v>
      </c>
      <c r="X705" s="7">
        <f t="shared" si="190"/>
        <v>6.035894816568488E-36</v>
      </c>
      <c r="Y705" s="7">
        <f t="shared" si="191"/>
        <v>4135104.2699999996</v>
      </c>
    </row>
    <row r="706" spans="1:25" x14ac:dyDescent="0.25">
      <c r="A706" s="5">
        <f t="shared" si="199"/>
        <v>44592</v>
      </c>
      <c r="B706" s="20">
        <f t="shared" si="200"/>
        <v>694</v>
      </c>
      <c r="E706" s="20"/>
      <c r="G706" s="20">
        <f t="shared" si="192"/>
        <v>1.0636775606823515E-8</v>
      </c>
      <c r="H706" s="20" t="str">
        <f>IF(Datos!C698="","",Datos!C698)</f>
        <v/>
      </c>
      <c r="I706" s="7">
        <f t="shared" si="193"/>
        <v>67.92675263288838</v>
      </c>
      <c r="J706" s="20" t="str">
        <f t="shared" si="202"/>
        <v/>
      </c>
      <c r="K706" s="16" t="str">
        <f t="shared" si="189"/>
        <v/>
      </c>
      <c r="L706" s="7">
        <f t="shared" si="194"/>
        <v>4125541.4226095811</v>
      </c>
      <c r="M706" s="7">
        <f t="shared" si="195"/>
        <v>1.5075026108926861E-2</v>
      </c>
      <c r="N706" s="20" t="str">
        <f>IF(Datos!D698="","",Datos!D698)</f>
        <v/>
      </c>
      <c r="O706" s="7">
        <f t="shared" si="196"/>
        <v>2544.4970169631756</v>
      </c>
      <c r="P706" s="20" t="str">
        <f t="shared" si="203"/>
        <v/>
      </c>
      <c r="Q706" s="16" t="str">
        <f t="shared" si="205"/>
        <v/>
      </c>
      <c r="R706" s="20" t="str">
        <f>IF(Datos!E698="","",Datos!E698)</f>
        <v/>
      </c>
      <c r="S706" s="7">
        <f t="shared" si="197"/>
        <v>6950.4085457962619</v>
      </c>
      <c r="T706" s="10" t="str">
        <f t="shared" si="204"/>
        <v/>
      </c>
      <c r="U706" s="16" t="str">
        <f t="shared" si="206"/>
        <v/>
      </c>
      <c r="V706" s="7">
        <f t="shared" si="201"/>
        <v>5.2203191827488587E-36</v>
      </c>
      <c r="W706" s="7">
        <f t="shared" si="198"/>
        <v>2.7249952472346395E-44</v>
      </c>
      <c r="X706" s="7">
        <f t="shared" si="190"/>
        <v>5.2203192099988114E-36</v>
      </c>
      <c r="Y706" s="7">
        <f t="shared" si="191"/>
        <v>4135104.2699999996</v>
      </c>
    </row>
    <row r="707" spans="1:25" x14ac:dyDescent="0.25">
      <c r="A707" s="5">
        <f t="shared" si="199"/>
        <v>44593</v>
      </c>
      <c r="B707" s="20">
        <f t="shared" si="200"/>
        <v>695</v>
      </c>
      <c r="E707" s="20"/>
      <c r="G707" s="20">
        <f t="shared" si="192"/>
        <v>1.0343163726050754E-8</v>
      </c>
      <c r="H707" s="20" t="str">
        <f>IF(Datos!C699="","",Datos!C699)</f>
        <v/>
      </c>
      <c r="I707" s="7">
        <f t="shared" si="193"/>
        <v>67.410439147086592</v>
      </c>
      <c r="J707" s="20" t="str">
        <f t="shared" si="202"/>
        <v/>
      </c>
      <c r="K707" s="16" t="str">
        <f t="shared" si="189"/>
        <v/>
      </c>
      <c r="L707" s="7">
        <f t="shared" si="194"/>
        <v>4125541.423025704</v>
      </c>
      <c r="M707" s="7">
        <f t="shared" si="195"/>
        <v>1.4658903128415637E-2</v>
      </c>
      <c r="N707" s="20" t="str">
        <f>IF(Datos!D699="","",Datos!D699)</f>
        <v/>
      </c>
      <c r="O707" s="7">
        <f t="shared" si="196"/>
        <v>2544.6353814909485</v>
      </c>
      <c r="P707" s="20" t="str">
        <f t="shared" si="203"/>
        <v/>
      </c>
      <c r="Q707" s="16" t="str">
        <f t="shared" si="205"/>
        <v/>
      </c>
      <c r="R707" s="20" t="str">
        <f>IF(Datos!E699="","",Datos!E699)</f>
        <v/>
      </c>
      <c r="S707" s="7">
        <f t="shared" si="197"/>
        <v>6950.7864947542903</v>
      </c>
      <c r="T707" s="10" t="str">
        <f t="shared" si="204"/>
        <v/>
      </c>
      <c r="U707" s="16" t="str">
        <f t="shared" si="206"/>
        <v/>
      </c>
      <c r="V707" s="7">
        <f t="shared" si="201"/>
        <v>4.5149448991806458E-36</v>
      </c>
      <c r="W707" s="7">
        <f t="shared" si="198"/>
        <v>2.2917357945597203E-44</v>
      </c>
      <c r="X707" s="7">
        <f t="shared" si="190"/>
        <v>4.5149449220980036E-36</v>
      </c>
      <c r="Y707" s="7">
        <f t="shared" si="191"/>
        <v>4135104.2699999996</v>
      </c>
    </row>
    <row r="708" spans="1:25" x14ac:dyDescent="0.25">
      <c r="A708" s="5">
        <f t="shared" si="199"/>
        <v>44594</v>
      </c>
      <c r="B708" s="20">
        <f t="shared" si="200"/>
        <v>696</v>
      </c>
      <c r="E708" s="20"/>
      <c r="G708" s="20">
        <f t="shared" si="192"/>
        <v>1.0057656551038226E-8</v>
      </c>
      <c r="H708" s="20" t="str">
        <f>IF(Datos!C700="","",Datos!C700)</f>
        <v/>
      </c>
      <c r="I708" s="7">
        <f t="shared" si="193"/>
        <v>66.898050177109397</v>
      </c>
      <c r="J708" s="20" t="str">
        <f t="shared" si="202"/>
        <v/>
      </c>
      <c r="K708" s="16" t="str">
        <f t="shared" si="189"/>
        <v/>
      </c>
      <c r="L708" s="7">
        <f t="shared" si="194"/>
        <v>4125541.4234303404</v>
      </c>
      <c r="M708" s="7">
        <f t="shared" si="195"/>
        <v>1.4254266584721063E-2</v>
      </c>
      <c r="N708" s="20" t="str">
        <f>IF(Datos!D700="","",Datos!D700)</f>
        <v/>
      </c>
      <c r="O708" s="7">
        <f t="shared" si="196"/>
        <v>2544.7726943053849</v>
      </c>
      <c r="P708" s="20" t="str">
        <f t="shared" si="203"/>
        <v/>
      </c>
      <c r="Q708" s="16" t="str">
        <f t="shared" si="205"/>
        <v/>
      </c>
      <c r="R708" s="20" t="str">
        <f>IF(Datos!E700="","",Datos!E700)</f>
        <v/>
      </c>
      <c r="S708" s="7">
        <f t="shared" si="197"/>
        <v>6951.1615709098305</v>
      </c>
      <c r="T708" s="10" t="str">
        <f t="shared" si="204"/>
        <v/>
      </c>
      <c r="U708" s="16" t="str">
        <f t="shared" si="206"/>
        <v/>
      </c>
      <c r="V708" s="7">
        <f t="shared" si="201"/>
        <v>3.9048814311083892E-36</v>
      </c>
      <c r="W708" s="7">
        <f t="shared" si="198"/>
        <v>1.9273622429191877E-44</v>
      </c>
      <c r="X708" s="7">
        <f t="shared" si="190"/>
        <v>3.9048814503820116E-36</v>
      </c>
      <c r="Y708" s="7">
        <f t="shared" si="191"/>
        <v>4135104.2699999996</v>
      </c>
    </row>
    <row r="709" spans="1:25" x14ac:dyDescent="0.25">
      <c r="A709" s="5">
        <f t="shared" si="199"/>
        <v>44595</v>
      </c>
      <c r="B709" s="20">
        <f t="shared" si="200"/>
        <v>697</v>
      </c>
      <c r="E709" s="20"/>
      <c r="G709" s="20">
        <f t="shared" si="192"/>
        <v>9.7800303638107327E-9</v>
      </c>
      <c r="H709" s="20" t="str">
        <f>IF(Datos!C701="","",Datos!C701)</f>
        <v/>
      </c>
      <c r="I709" s="7">
        <f t="shared" si="193"/>
        <v>66.389555892582649</v>
      </c>
      <c r="J709" s="20" t="str">
        <f t="shared" si="202"/>
        <v/>
      </c>
      <c r="K709" s="16" t="str">
        <f t="shared" si="189"/>
        <v/>
      </c>
      <c r="L709" s="7">
        <f t="shared" si="194"/>
        <v>4125541.4238238074</v>
      </c>
      <c r="M709" s="7">
        <f t="shared" si="195"/>
        <v>1.3860799412367494E-2</v>
      </c>
      <c r="N709" s="20" t="str">
        <f>IF(Datos!D701="","",Datos!D701)</f>
        <v/>
      </c>
      <c r="O709" s="7">
        <f t="shared" si="196"/>
        <v>2544.9089634005927</v>
      </c>
      <c r="P709" s="20" t="str">
        <f t="shared" si="203"/>
        <v/>
      </c>
      <c r="Q709" s="16" t="str">
        <f t="shared" si="205"/>
        <v/>
      </c>
      <c r="R709" s="20" t="str">
        <f>IF(Datos!E701="","",Datos!E701)</f>
        <v/>
      </c>
      <c r="S709" s="7">
        <f t="shared" si="197"/>
        <v>6951.5337960991492</v>
      </c>
      <c r="T709" s="10" t="str">
        <f t="shared" si="204"/>
        <v/>
      </c>
      <c r="U709" s="16" t="str">
        <f t="shared" si="206"/>
        <v/>
      </c>
      <c r="V709" s="7">
        <f t="shared" si="201"/>
        <v>3.3772502943986249E-36</v>
      </c>
      <c r="W709" s="7">
        <f t="shared" si="198"/>
        <v>1.6209221080219619E-44</v>
      </c>
      <c r="X709" s="7">
        <f t="shared" si="190"/>
        <v>3.3772503106078457E-36</v>
      </c>
      <c r="Y709" s="7">
        <f t="shared" si="191"/>
        <v>4135104.2699999991</v>
      </c>
    </row>
    <row r="710" spans="1:25" x14ac:dyDescent="0.25">
      <c r="A710" s="5">
        <f t="shared" si="199"/>
        <v>44596</v>
      </c>
      <c r="B710" s="20">
        <f t="shared" si="200"/>
        <v>698</v>
      </c>
      <c r="E710" s="20"/>
      <c r="G710" s="20">
        <f t="shared" si="192"/>
        <v>9.5100676217847466E-9</v>
      </c>
      <c r="H710" s="20" t="str">
        <f>IF(Datos!C702="","",Datos!C702)</f>
        <v/>
      </c>
      <c r="I710" s="7">
        <f t="shared" si="193"/>
        <v>65.884926689873851</v>
      </c>
      <c r="J710" s="20" t="str">
        <f t="shared" si="202"/>
        <v/>
      </c>
      <c r="K710" s="16" t="str">
        <f t="shared" si="189"/>
        <v/>
      </c>
      <c r="L710" s="7">
        <f t="shared" si="194"/>
        <v>4125541.4242064133</v>
      </c>
      <c r="M710" s="7">
        <f t="shared" si="195"/>
        <v>1.3478193297985568E-2</v>
      </c>
      <c r="N710" s="20" t="str">
        <f>IF(Datos!D702="","",Datos!D702)</f>
        <v/>
      </c>
      <c r="O710" s="7">
        <f t="shared" si="196"/>
        <v>2545.0441967099159</v>
      </c>
      <c r="P710" s="20" t="str">
        <f t="shared" si="203"/>
        <v/>
      </c>
      <c r="Q710" s="16" t="str">
        <f t="shared" si="205"/>
        <v/>
      </c>
      <c r="R710" s="20" t="str">
        <f>IF(Datos!E702="","",Datos!E702)</f>
        <v/>
      </c>
      <c r="S710" s="7">
        <f t="shared" si="197"/>
        <v>6951.9031919925346</v>
      </c>
      <c r="T710" s="10" t="str">
        <f t="shared" si="204"/>
        <v/>
      </c>
      <c r="U710" s="16" t="str">
        <f t="shared" si="206"/>
        <v/>
      </c>
      <c r="V710" s="7">
        <f t="shared" si="201"/>
        <v>2.9209131574078019E-36</v>
      </c>
      <c r="W710" s="7">
        <f t="shared" si="198"/>
        <v>1.3632042911144869E-44</v>
      </c>
      <c r="X710" s="7">
        <f t="shared" si="190"/>
        <v>2.9209131710398448E-36</v>
      </c>
      <c r="Y710" s="7">
        <f t="shared" si="191"/>
        <v>4135104.2699999991</v>
      </c>
    </row>
    <row r="711" spans="1:25" x14ac:dyDescent="0.25">
      <c r="A711" s="5">
        <f t="shared" si="199"/>
        <v>44597</v>
      </c>
      <c r="B711" s="20">
        <f t="shared" si="200"/>
        <v>699</v>
      </c>
      <c r="E711" s="20"/>
      <c r="G711" s="20">
        <f t="shared" si="192"/>
        <v>9.2475567873061927E-9</v>
      </c>
      <c r="H711" s="20" t="str">
        <f>IF(Datos!C703="","",Datos!C703)</f>
        <v/>
      </c>
      <c r="I711" s="7">
        <f t="shared" si="193"/>
        <v>65.384133190368715</v>
      </c>
      <c r="J711" s="20" t="str">
        <f t="shared" si="202"/>
        <v/>
      </c>
      <c r="K711" s="16" t="str">
        <f t="shared" si="189"/>
        <v/>
      </c>
      <c r="L711" s="7">
        <f t="shared" si="194"/>
        <v>4125541.4245784581</v>
      </c>
      <c r="M711" s="7">
        <f t="shared" si="195"/>
        <v>1.3106148438723734E-2</v>
      </c>
      <c r="N711" s="20" t="str">
        <f>IF(Datos!D703="","",Datos!D703)</f>
        <v/>
      </c>
      <c r="O711" s="7">
        <f t="shared" si="196"/>
        <v>2545.1784021063977</v>
      </c>
      <c r="P711" s="20" t="str">
        <f t="shared" si="203"/>
        <v/>
      </c>
      <c r="Q711" s="16" t="str">
        <f t="shared" si="205"/>
        <v/>
      </c>
      <c r="R711" s="20" t="str">
        <f>IF(Datos!E703="","",Datos!E703)</f>
        <v/>
      </c>
      <c r="S711" s="7">
        <f t="shared" si="197"/>
        <v>6952.2697800955584</v>
      </c>
      <c r="T711" s="10" t="str">
        <f t="shared" si="204"/>
        <v/>
      </c>
      <c r="U711" s="16" t="str">
        <f t="shared" si="206"/>
        <v/>
      </c>
      <c r="V711" s="7">
        <f t="shared" si="201"/>
        <v>2.5262367099961918E-36</v>
      </c>
      <c r="W711" s="7">
        <f t="shared" si="198"/>
        <v>1.1464622081357525E-44</v>
      </c>
      <c r="X711" s="7">
        <f t="shared" si="190"/>
        <v>2.5262367214608139E-36</v>
      </c>
      <c r="Y711" s="7">
        <f t="shared" si="191"/>
        <v>4135104.2699999991</v>
      </c>
    </row>
    <row r="712" spans="1:25" x14ac:dyDescent="0.25">
      <c r="A712" s="5">
        <f t="shared" si="199"/>
        <v>44598</v>
      </c>
      <c r="B712" s="20">
        <f t="shared" si="200"/>
        <v>700</v>
      </c>
      <c r="E712" s="20"/>
      <c r="G712" s="20">
        <f t="shared" si="192"/>
        <v>8.9922921618935768E-9</v>
      </c>
      <c r="H712" s="20" t="str">
        <f>IF(Datos!C704="","",Datos!C704)</f>
        <v/>
      </c>
      <c r="I712" s="7">
        <f t="shared" si="193"/>
        <v>64.887146238760749</v>
      </c>
      <c r="J712" s="20" t="str">
        <f t="shared" si="202"/>
        <v/>
      </c>
      <c r="K712" s="16" t="str">
        <f t="shared" si="189"/>
        <v/>
      </c>
      <c r="L712" s="7">
        <f t="shared" si="194"/>
        <v>4125541.4249402331</v>
      </c>
      <c r="M712" s="7">
        <f t="shared" si="195"/>
        <v>1.2744373307328458E-2</v>
      </c>
      <c r="N712" s="20" t="str">
        <f>IF(Datos!D704="","",Datos!D704)</f>
        <v/>
      </c>
      <c r="O712" s="7">
        <f t="shared" si="196"/>
        <v>2545.3115874032369</v>
      </c>
      <c r="P712" s="20" t="str">
        <f t="shared" si="203"/>
        <v/>
      </c>
      <c r="Q712" s="16" t="str">
        <f t="shared" si="205"/>
        <v/>
      </c>
      <c r="R712" s="20" t="str">
        <f>IF(Datos!E704="","",Datos!E704)</f>
        <v/>
      </c>
      <c r="S712" s="7">
        <f t="shared" si="197"/>
        <v>6952.6335817503268</v>
      </c>
      <c r="T712" s="10" t="str">
        <f t="shared" si="204"/>
        <v/>
      </c>
      <c r="U712" s="16" t="str">
        <f t="shared" si="206"/>
        <v/>
      </c>
      <c r="V712" s="7">
        <f t="shared" si="201"/>
        <v>2.184889303654174E-36</v>
      </c>
      <c r="W712" s="7">
        <f t="shared" si="198"/>
        <v>9.6418093983313031E-45</v>
      </c>
      <c r="X712" s="7">
        <f t="shared" si="190"/>
        <v>2.1848893132959832E-36</v>
      </c>
      <c r="Y712" s="7">
        <f t="shared" si="191"/>
        <v>4135104.2699999986</v>
      </c>
    </row>
    <row r="713" spans="1:25" x14ac:dyDescent="0.25">
      <c r="A713" s="5">
        <f t="shared" si="199"/>
        <v>44599</v>
      </c>
      <c r="B713" s="20">
        <f t="shared" si="200"/>
        <v>701</v>
      </c>
      <c r="E713" s="20"/>
      <c r="G713" s="20">
        <f t="shared" si="192"/>
        <v>8.7440737250565704E-9</v>
      </c>
      <c r="H713" s="20" t="str">
        <f>IF(Datos!C705="","",Datos!C705)</f>
        <v/>
      </c>
      <c r="I713" s="7">
        <f t="shared" si="193"/>
        <v>64.393936901353911</v>
      </c>
      <c r="J713" s="20" t="str">
        <f t="shared" si="202"/>
        <v/>
      </c>
      <c r="K713" s="16" t="str">
        <f t="shared" si="189"/>
        <v/>
      </c>
      <c r="L713" s="7">
        <f t="shared" si="194"/>
        <v>4125541.4252920221</v>
      </c>
      <c r="M713" s="7">
        <f t="shared" si="195"/>
        <v>1.2392584423709023E-2</v>
      </c>
      <c r="N713" s="20" t="str">
        <f>IF(Datos!D705="","",Datos!D705)</f>
        <v/>
      </c>
      <c r="O713" s="7">
        <f t="shared" si="196"/>
        <v>2545.4437603542447</v>
      </c>
      <c r="P713" s="20" t="str">
        <f t="shared" si="203"/>
        <v/>
      </c>
      <c r="Q713" s="16" t="str">
        <f t="shared" si="205"/>
        <v/>
      </c>
      <c r="R713" s="20" t="str">
        <f>IF(Datos!E705="","",Datos!E705)</f>
        <v/>
      </c>
      <c r="S713" s="7">
        <f t="shared" si="197"/>
        <v>6952.9946181367259</v>
      </c>
      <c r="T713" s="10" t="str">
        <f t="shared" si="204"/>
        <v/>
      </c>
      <c r="U713" s="16" t="str">
        <f t="shared" si="206"/>
        <v/>
      </c>
      <c r="V713" s="7">
        <f t="shared" si="201"/>
        <v>1.8896650697993695E-36</v>
      </c>
      <c r="W713" s="7">
        <f t="shared" si="198"/>
        <v>8.1088140374533718E-45</v>
      </c>
      <c r="X713" s="7">
        <f t="shared" si="190"/>
        <v>1.8896650779081835E-36</v>
      </c>
      <c r="Y713" s="7">
        <f t="shared" si="191"/>
        <v>4135104.2699999991</v>
      </c>
    </row>
    <row r="714" spans="1:25" x14ac:dyDescent="0.25">
      <c r="A714" s="5">
        <f t="shared" si="199"/>
        <v>44600</v>
      </c>
      <c r="B714" s="20">
        <f t="shared" si="200"/>
        <v>702</v>
      </c>
      <c r="E714" s="20"/>
      <c r="G714" s="20">
        <f t="shared" si="192"/>
        <v>8.5027069775637906E-9</v>
      </c>
      <c r="H714" s="20" t="str">
        <f>IF(Datos!C706="","",Datos!C706)</f>
        <v/>
      </c>
      <c r="I714" s="7">
        <f t="shared" si="193"/>
        <v>63.904476464378142</v>
      </c>
      <c r="J714" s="20" t="str">
        <f t="shared" si="202"/>
        <v/>
      </c>
      <c r="K714" s="16" t="str">
        <f t="shared" si="189"/>
        <v/>
      </c>
      <c r="L714" s="7">
        <f t="shared" si="194"/>
        <v>4125541.4256341006</v>
      </c>
      <c r="M714" s="7">
        <f t="shared" si="195"/>
        <v>1.2050506132807948E-2</v>
      </c>
      <c r="N714" s="20" t="str">
        <f>IF(Datos!D706="","",Datos!D706)</f>
        <v/>
      </c>
      <c r="O714" s="7">
        <f t="shared" si="196"/>
        <v>2545.574928654295</v>
      </c>
      <c r="P714" s="20" t="str">
        <f t="shared" si="203"/>
        <v/>
      </c>
      <c r="Q714" s="16" t="str">
        <f t="shared" si="205"/>
        <v/>
      </c>
      <c r="R714" s="20" t="str">
        <f>IF(Datos!E706="","",Datos!E706)</f>
        <v/>
      </c>
      <c r="S714" s="7">
        <f t="shared" si="197"/>
        <v>6953.3529102736511</v>
      </c>
      <c r="T714" s="10" t="str">
        <f t="shared" si="204"/>
        <v/>
      </c>
      <c r="U714" s="16" t="str">
        <f t="shared" si="206"/>
        <v/>
      </c>
      <c r="V714" s="7">
        <f t="shared" si="201"/>
        <v>1.6343318033692409E-36</v>
      </c>
      <c r="W714" s="7">
        <f t="shared" si="198"/>
        <v>6.8195566177672144E-45</v>
      </c>
      <c r="X714" s="7">
        <f t="shared" si="190"/>
        <v>1.6343318101887973E-36</v>
      </c>
      <c r="Y714" s="7">
        <f t="shared" si="191"/>
        <v>4135104.2699999991</v>
      </c>
    </row>
    <row r="715" spans="1:25" x14ac:dyDescent="0.25">
      <c r="A715" s="5">
        <f t="shared" si="199"/>
        <v>44601</v>
      </c>
      <c r="B715" s="20">
        <f t="shared" si="200"/>
        <v>703</v>
      </c>
      <c r="E715" s="20"/>
      <c r="G715" s="20">
        <f t="shared" si="192"/>
        <v>8.2680027890368931E-9</v>
      </c>
      <c r="H715" s="20" t="str">
        <f>IF(Datos!C707="","",Datos!C707)</f>
        <v/>
      </c>
      <c r="I715" s="7">
        <f t="shared" si="193"/>
        <v>63.418736432317694</v>
      </c>
      <c r="J715" s="20" t="str">
        <f t="shared" si="202"/>
        <v/>
      </c>
      <c r="K715" s="16" t="str">
        <f t="shared" si="189"/>
        <v/>
      </c>
      <c r="L715" s="7">
        <f t="shared" si="194"/>
        <v>4125541.4259667364</v>
      </c>
      <c r="M715" s="7">
        <f t="shared" si="195"/>
        <v>1.1717870388602938E-2</v>
      </c>
      <c r="N715" s="20" t="str">
        <f>IF(Datos!D707="","",Datos!D707)</f>
        <v/>
      </c>
      <c r="O715" s="7">
        <f t="shared" si="196"/>
        <v>2545.7050999397729</v>
      </c>
      <c r="P715" s="20" t="str">
        <f t="shared" si="203"/>
        <v/>
      </c>
      <c r="Q715" s="16" t="str">
        <f t="shared" si="205"/>
        <v/>
      </c>
      <c r="R715" s="20" t="str">
        <f>IF(Datos!E707="","",Datos!E707)</f>
        <v/>
      </c>
      <c r="S715" s="7">
        <f t="shared" si="197"/>
        <v>6953.7084790202334</v>
      </c>
      <c r="T715" s="10" t="str">
        <f t="shared" si="204"/>
        <v/>
      </c>
      <c r="U715" s="16" t="str">
        <f t="shared" si="206"/>
        <v/>
      </c>
      <c r="V715" s="7">
        <f t="shared" si="201"/>
        <v>1.4134994005208678E-36</v>
      </c>
      <c r="W715" s="7">
        <f t="shared" si="198"/>
        <v>5.7352841297294379E-45</v>
      </c>
      <c r="X715" s="7">
        <f t="shared" si="190"/>
        <v>1.413499406256152E-36</v>
      </c>
      <c r="Y715" s="7">
        <f t="shared" si="191"/>
        <v>4135104.2699999991</v>
      </c>
    </row>
    <row r="716" spans="1:25" x14ac:dyDescent="0.25">
      <c r="A716" s="5">
        <f t="shared" si="199"/>
        <v>44602</v>
      </c>
      <c r="B716" s="20">
        <f t="shared" si="200"/>
        <v>704</v>
      </c>
      <c r="E716" s="20"/>
      <c r="G716" s="20">
        <f t="shared" si="192"/>
        <v>8.0397772497516379E-9</v>
      </c>
      <c r="H716" s="20" t="str">
        <f>IF(Datos!C708="","",Datos!C708)</f>
        <v/>
      </c>
      <c r="I716" s="7">
        <f t="shared" si="193"/>
        <v>62.936688526252162</v>
      </c>
      <c r="J716" s="20" t="str">
        <f t="shared" si="202"/>
        <v/>
      </c>
      <c r="K716" s="16" t="str">
        <f t="shared" si="189"/>
        <v/>
      </c>
      <c r="L716" s="7">
        <f t="shared" si="194"/>
        <v>4125541.4262901903</v>
      </c>
      <c r="M716" s="7">
        <f t="shared" si="195"/>
        <v>1.1394416544071136E-2</v>
      </c>
      <c r="N716" s="20" t="str">
        <f>IF(Datos!D708="","",Datos!D708)</f>
        <v/>
      </c>
      <c r="O716" s="7">
        <f t="shared" si="196"/>
        <v>2545.8342817890193</v>
      </c>
      <c r="P716" s="20" t="str">
        <f t="shared" si="203"/>
        <v/>
      </c>
      <c r="Q716" s="16" t="str">
        <f t="shared" si="205"/>
        <v/>
      </c>
      <c r="R716" s="20" t="str">
        <f>IF(Datos!E708="","",Datos!E708)</f>
        <v/>
      </c>
      <c r="S716" s="7">
        <f t="shared" si="197"/>
        <v>6954.0613450770525</v>
      </c>
      <c r="T716" s="10" t="str">
        <f t="shared" si="204"/>
        <v/>
      </c>
      <c r="U716" s="16" t="str">
        <f t="shared" si="206"/>
        <v/>
      </c>
      <c r="V716" s="7">
        <f t="shared" si="201"/>
        <v>1.222506073148279E-36</v>
      </c>
      <c r="W716" s="7">
        <f t="shared" si="198"/>
        <v>4.8234050819323455E-45</v>
      </c>
      <c r="X716" s="7">
        <f t="shared" si="190"/>
        <v>1.222506077971684E-36</v>
      </c>
      <c r="Y716" s="7">
        <f t="shared" si="191"/>
        <v>4135104.2699999991</v>
      </c>
    </row>
    <row r="717" spans="1:25" x14ac:dyDescent="0.25">
      <c r="A717" s="5">
        <f t="shared" si="199"/>
        <v>44603</v>
      </c>
      <c r="B717" s="20">
        <f t="shared" si="200"/>
        <v>705</v>
      </c>
      <c r="E717" s="20"/>
      <c r="G717" s="20">
        <f t="shared" si="192"/>
        <v>7.8178515265297137E-9</v>
      </c>
      <c r="H717" s="20" t="str">
        <f>IF(Datos!C709="","",Datos!C709)</f>
        <v/>
      </c>
      <c r="I717" s="7">
        <f t="shared" si="193"/>
        <v>62.458304682210169</v>
      </c>
      <c r="J717" s="20" t="str">
        <f t="shared" si="202"/>
        <v/>
      </c>
      <c r="K717" s="16" t="str">
        <f t="shared" ref="K717:K780" si="207">IF( OR(J717=0,H717=0,J717="",H717=""),"",ABS(J717/H717))</f>
        <v/>
      </c>
      <c r="L717" s="7">
        <f t="shared" si="194"/>
        <v>4125541.4266047156</v>
      </c>
      <c r="M717" s="7">
        <f t="shared" si="195"/>
        <v>1.107989114695109E-2</v>
      </c>
      <c r="N717" s="20" t="str">
        <f>IF(Datos!D709="","",Datos!D709)</f>
        <v/>
      </c>
      <c r="O717" s="7">
        <f t="shared" si="196"/>
        <v>2545.9624817227714</v>
      </c>
      <c r="P717" s="20" t="str">
        <f t="shared" si="203"/>
        <v/>
      </c>
      <c r="Q717" s="16" t="str">
        <f t="shared" si="205"/>
        <v/>
      </c>
      <c r="R717" s="20" t="str">
        <f>IF(Datos!E709="","",Datos!E709)</f>
        <v/>
      </c>
      <c r="S717" s="7">
        <f t="shared" si="197"/>
        <v>6954.4115289873425</v>
      </c>
      <c r="T717" s="10" t="str">
        <f t="shared" si="204"/>
        <v/>
      </c>
      <c r="U717" s="16" t="str">
        <f t="shared" si="206"/>
        <v/>
      </c>
      <c r="V717" s="7">
        <f t="shared" si="201"/>
        <v>1.0573199381976123E-36</v>
      </c>
      <c r="W717" s="7">
        <f t="shared" si="198"/>
        <v>4.0565098531726488E-45</v>
      </c>
      <c r="X717" s="7">
        <f t="shared" ref="X717:X780" si="208">V717+W717</f>
        <v>1.0573199422541221E-36</v>
      </c>
      <c r="Y717" s="7">
        <f t="shared" ref="Y717:Y780" si="209">W717+V717+M717+O717+I717+L717+S717</f>
        <v>4135104.2699999991</v>
      </c>
    </row>
    <row r="718" spans="1:25" x14ac:dyDescent="0.25">
      <c r="A718" s="5">
        <f t="shared" si="199"/>
        <v>44604</v>
      </c>
      <c r="B718" s="20">
        <f t="shared" si="200"/>
        <v>706</v>
      </c>
      <c r="E718" s="20"/>
      <c r="G718" s="20">
        <f t="shared" ref="G718:G781" si="210">$O$3*(($O$5)^(-1))*(1-$O$2)^(B718)</f>
        <v>7.6020517226084897E-9</v>
      </c>
      <c r="H718" s="20" t="str">
        <f>IF(Datos!C710="","",Datos!C710)</f>
        <v/>
      </c>
      <c r="I718" s="7">
        <f t="shared" ref="I718:I781" si="211">$O$5*V717-$O$8*I717-$O$7*I717+I717</f>
        <v>61.983557049535492</v>
      </c>
      <c r="J718" s="20" t="str">
        <f t="shared" si="202"/>
        <v/>
      </c>
      <c r="K718" s="16" t="str">
        <f t="shared" si="207"/>
        <v/>
      </c>
      <c r="L718" s="7">
        <f t="shared" ref="L718:L781" si="212">$O$2*M717+L717</f>
        <v>4125541.4269105592</v>
      </c>
      <c r="M718" s="7">
        <f t="shared" ref="M718:M781" si="213">-($O$3/$E$2)*M717*V717-$O$2*M717+M717</f>
        <v>1.0774047741142392E-2</v>
      </c>
      <c r="N718" s="20" t="str">
        <f>IF(Datos!D710="","",Datos!D710)</f>
        <v/>
      </c>
      <c r="O718" s="7">
        <f t="shared" ref="O718:O781" si="214">$O$7*I717+O717</f>
        <v>2546.0897072046014</v>
      </c>
      <c r="P718" s="20" t="str">
        <f t="shared" si="203"/>
        <v/>
      </c>
      <c r="Q718" s="16" t="str">
        <f t="shared" si="205"/>
        <v/>
      </c>
      <c r="R718" s="20" t="str">
        <f>IF(Datos!E710="","",Datos!E710)</f>
        <v/>
      </c>
      <c r="S718" s="7">
        <f t="shared" ref="S718:S781" si="215">$O$8*I717+S717</f>
        <v>6954.7590511381877</v>
      </c>
      <c r="T718" s="10" t="str">
        <f t="shared" si="204"/>
        <v/>
      </c>
      <c r="U718" s="16" t="str">
        <f t="shared" si="206"/>
        <v/>
      </c>
      <c r="V718" s="7">
        <f t="shared" si="201"/>
        <v>9.144539043234591E-37</v>
      </c>
      <c r="W718" s="7">
        <f t="shared" ref="W718:W781" si="216">($O$3/$E$2)*M717*V717-$O$4*W717+W717</f>
        <v>3.4115468032220168E-45</v>
      </c>
      <c r="X718" s="7">
        <f t="shared" si="208"/>
        <v>9.1445390773500588E-37</v>
      </c>
      <c r="Y718" s="7">
        <f t="shared" si="209"/>
        <v>4135104.2699999991</v>
      </c>
    </row>
    <row r="719" spans="1:25" x14ac:dyDescent="0.25">
      <c r="A719" s="5">
        <f t="shared" ref="A719:A782" si="217">A718+1</f>
        <v>44605</v>
      </c>
      <c r="B719" s="20">
        <f t="shared" ref="B719:B782" si="218">IF(A718="","",B718+1)</f>
        <v>707</v>
      </c>
      <c r="E719" s="20"/>
      <c r="G719" s="20">
        <f t="shared" si="210"/>
        <v>7.3922087413788164E-9</v>
      </c>
      <c r="H719" s="20" t="str">
        <f>IF(Datos!C711="","",Datos!C711)</f>
        <v/>
      </c>
      <c r="I719" s="7">
        <f t="shared" si="211"/>
        <v>61.512417989265671</v>
      </c>
      <c r="J719" s="20" t="str">
        <f t="shared" si="202"/>
        <v/>
      </c>
      <c r="K719" s="16" t="str">
        <f t="shared" si="207"/>
        <v/>
      </c>
      <c r="L719" s="7">
        <f t="shared" si="212"/>
        <v>4125541.4272079603</v>
      </c>
      <c r="M719" s="7">
        <f t="shared" si="213"/>
        <v>1.0476646673587388E-2</v>
      </c>
      <c r="N719" s="20" t="str">
        <f>IF(Datos!D711="","",Datos!D711)</f>
        <v/>
      </c>
      <c r="O719" s="7">
        <f t="shared" si="214"/>
        <v>2546.2159656413501</v>
      </c>
      <c r="P719" s="20" t="str">
        <f t="shared" si="203"/>
        <v/>
      </c>
      <c r="Q719" s="16" t="str">
        <f t="shared" si="205"/>
        <v/>
      </c>
      <c r="R719" s="20" t="str">
        <f>IF(Datos!E711="","",Datos!E711)</f>
        <v/>
      </c>
      <c r="S719" s="7">
        <f t="shared" si="215"/>
        <v>6955.1039317617087</v>
      </c>
      <c r="T719" s="10" t="str">
        <f t="shared" si="204"/>
        <v/>
      </c>
      <c r="U719" s="16" t="str">
        <f t="shared" si="206"/>
        <v/>
      </c>
      <c r="V719" s="7">
        <f t="shared" ref="V719:V782" si="219">$O$4*W718-$O$5*V718+V718</f>
        <v>7.9089205913757803E-37</v>
      </c>
      <c r="W719" s="7">
        <f t="shared" si="216"/>
        <v>2.8691293775117035E-45</v>
      </c>
      <c r="X719" s="7">
        <f t="shared" si="208"/>
        <v>7.9089206200670742E-37</v>
      </c>
      <c r="Y719" s="7">
        <f t="shared" si="209"/>
        <v>4135104.2699999996</v>
      </c>
    </row>
    <row r="720" spans="1:25" x14ac:dyDescent="0.25">
      <c r="A720" s="5">
        <f t="shared" si="217"/>
        <v>44606</v>
      </c>
      <c r="B720" s="20">
        <f t="shared" si="218"/>
        <v>708</v>
      </c>
      <c r="E720" s="20"/>
      <c r="G720" s="20">
        <f t="shared" si="210"/>
        <v>7.1881581538841692E-9</v>
      </c>
      <c r="H720" s="20" t="str">
        <f>IF(Datos!C712="","",Datos!C712)</f>
        <v/>
      </c>
      <c r="I720" s="7">
        <f t="shared" si="211"/>
        <v>61.044860072522908</v>
      </c>
      <c r="J720" s="20" t="str">
        <f t="shared" si="202"/>
        <v/>
      </c>
      <c r="K720" s="16" t="str">
        <f t="shared" si="207"/>
        <v/>
      </c>
      <c r="L720" s="7">
        <f t="shared" si="212"/>
        <v>4125541.4274971522</v>
      </c>
      <c r="M720" s="7">
        <f t="shared" si="213"/>
        <v>1.0187454906483607E-2</v>
      </c>
      <c r="N720" s="20" t="str">
        <f>IF(Datos!D712="","",Datos!D712)</f>
        <v/>
      </c>
      <c r="O720" s="7">
        <f t="shared" si="214"/>
        <v>2546.3412643835595</v>
      </c>
      <c r="P720" s="20" t="str">
        <f t="shared" si="203"/>
        <v/>
      </c>
      <c r="Q720" s="16" t="str">
        <f t="shared" si="205"/>
        <v/>
      </c>
      <c r="R720" s="20" t="str">
        <f>IF(Datos!E712="","",Datos!E712)</f>
        <v/>
      </c>
      <c r="S720" s="7">
        <f t="shared" si="215"/>
        <v>6955.4461909362426</v>
      </c>
      <c r="T720" s="10" t="str">
        <f t="shared" si="204"/>
        <v/>
      </c>
      <c r="U720" s="16" t="str">
        <f t="shared" si="206"/>
        <v/>
      </c>
      <c r="V720" s="7">
        <f t="shared" si="219"/>
        <v>6.8402600307948667E-37</v>
      </c>
      <c r="W720" s="7">
        <f t="shared" si="216"/>
        <v>2.4129533784102298E-45</v>
      </c>
      <c r="X720" s="7">
        <f t="shared" si="208"/>
        <v>6.8402600549244002E-37</v>
      </c>
      <c r="Y720" s="7">
        <f t="shared" si="209"/>
        <v>4135104.2699999991</v>
      </c>
    </row>
    <row r="721" spans="1:25" x14ac:dyDescent="0.25">
      <c r="A721" s="5">
        <f t="shared" si="217"/>
        <v>44607</v>
      </c>
      <c r="B721" s="20">
        <f t="shared" si="218"/>
        <v>709</v>
      </c>
      <c r="E721" s="20"/>
      <c r="G721" s="20">
        <f t="shared" si="210"/>
        <v>6.9897400699772306E-9</v>
      </c>
      <c r="H721" s="20" t="str">
        <f>IF(Datos!C713="","",Datos!C713)</f>
        <v/>
      </c>
      <c r="I721" s="7">
        <f t="shared" si="211"/>
        <v>60.580856078917208</v>
      </c>
      <c r="J721" s="20" t="str">
        <f t="shared" si="202"/>
        <v/>
      </c>
      <c r="K721" s="16" t="str">
        <f t="shared" si="207"/>
        <v/>
      </c>
      <c r="L721" s="7">
        <f t="shared" si="212"/>
        <v>4125541.4277783614</v>
      </c>
      <c r="M721" s="7">
        <f t="shared" si="213"/>
        <v>9.9062458346797881E-3</v>
      </c>
      <c r="N721" s="20" t="str">
        <f>IF(Datos!D713="","",Datos!D713)</f>
        <v/>
      </c>
      <c r="O721" s="7">
        <f t="shared" si="214"/>
        <v>2546.4656107258993</v>
      </c>
      <c r="P721" s="20" t="str">
        <f t="shared" si="203"/>
        <v/>
      </c>
      <c r="Q721" s="16" t="str">
        <f t="shared" si="205"/>
        <v/>
      </c>
      <c r="R721" s="20" t="str">
        <f>IF(Datos!E713="","",Datos!E713)</f>
        <v/>
      </c>
      <c r="S721" s="7">
        <f t="shared" si="215"/>
        <v>6955.7858485875086</v>
      </c>
      <c r="T721" s="10" t="str">
        <f t="shared" si="204"/>
        <v/>
      </c>
      <c r="U721" s="16" t="str">
        <f t="shared" si="206"/>
        <v/>
      </c>
      <c r="V721" s="7">
        <f t="shared" si="219"/>
        <v>5.9159978591235205E-37</v>
      </c>
      <c r="W721" s="7">
        <f t="shared" si="216"/>
        <v>2.0293068872040369E-45</v>
      </c>
      <c r="X721" s="7">
        <f t="shared" si="208"/>
        <v>5.9159978794165893E-37</v>
      </c>
      <c r="Y721" s="7">
        <f t="shared" si="209"/>
        <v>4135104.2699999991</v>
      </c>
    </row>
    <row r="722" spans="1:25" x14ac:dyDescent="0.25">
      <c r="A722" s="5">
        <f t="shared" si="217"/>
        <v>44608</v>
      </c>
      <c r="B722" s="20">
        <f t="shared" si="218"/>
        <v>710</v>
      </c>
      <c r="E722" s="20"/>
      <c r="G722" s="20">
        <f t="shared" si="210"/>
        <v>6.7967990130330363E-9</v>
      </c>
      <c r="H722" s="20" t="str">
        <f>IF(Datos!C714="","",Datos!C714)</f>
        <v/>
      </c>
      <c r="I722" s="7">
        <f t="shared" si="211"/>
        <v>60.120378994961662</v>
      </c>
      <c r="J722" s="20" t="str">
        <f t="shared" si="202"/>
        <v/>
      </c>
      <c r="K722" s="16" t="str">
        <f t="shared" si="207"/>
        <v/>
      </c>
      <c r="L722" s="7">
        <f t="shared" si="212"/>
        <v>4125541.4280518079</v>
      </c>
      <c r="M722" s="7">
        <f t="shared" si="213"/>
        <v>9.6327991081124071E-3</v>
      </c>
      <c r="N722" s="20" t="str">
        <f>IF(Datos!D714="","",Datos!D714)</f>
        <v/>
      </c>
      <c r="O722" s="7">
        <f t="shared" si="214"/>
        <v>2546.5890119075921</v>
      </c>
      <c r="P722" s="20" t="str">
        <f t="shared" si="203"/>
        <v/>
      </c>
      <c r="Q722" s="16" t="str">
        <f t="shared" si="205"/>
        <v/>
      </c>
      <c r="R722" s="20" t="str">
        <f>IF(Datos!E714="","",Datos!E714)</f>
        <v/>
      </c>
      <c r="S722" s="7">
        <f t="shared" si="215"/>
        <v>6956.1229244897713</v>
      </c>
      <c r="T722" s="10" t="str">
        <f t="shared" si="204"/>
        <v/>
      </c>
      <c r="U722" s="16" t="str">
        <f t="shared" si="206"/>
        <v/>
      </c>
      <c r="V722" s="7">
        <f t="shared" si="219"/>
        <v>5.1166228344962907E-37</v>
      </c>
      <c r="W722" s="7">
        <f t="shared" si="216"/>
        <v>1.706658105822429E-45</v>
      </c>
      <c r="X722" s="7">
        <f t="shared" si="208"/>
        <v>5.1166228515628715E-37</v>
      </c>
      <c r="Y722" s="7">
        <f t="shared" si="209"/>
        <v>4135104.2699999996</v>
      </c>
    </row>
    <row r="723" spans="1:25" x14ac:dyDescent="0.25">
      <c r="A723" s="5">
        <f t="shared" si="217"/>
        <v>44609</v>
      </c>
      <c r="B723" s="20">
        <f t="shared" si="218"/>
        <v>711</v>
      </c>
      <c r="E723" s="20"/>
      <c r="G723" s="20">
        <f t="shared" si="210"/>
        <v>6.6091837981204567E-9</v>
      </c>
      <c r="H723" s="20" t="str">
        <f>IF(Datos!C715="","",Datos!C715)</f>
        <v/>
      </c>
      <c r="I723" s="7">
        <f t="shared" si="211"/>
        <v>59.663402012499759</v>
      </c>
      <c r="J723" s="20" t="str">
        <f t="shared" si="202"/>
        <v/>
      </c>
      <c r="K723" s="16" t="str">
        <f t="shared" si="207"/>
        <v/>
      </c>
      <c r="L723" s="7">
        <f t="shared" si="212"/>
        <v>4125541.4283177066</v>
      </c>
      <c r="M723" s="7">
        <f t="shared" si="213"/>
        <v>9.3669004591435696E-3</v>
      </c>
      <c r="N723" s="20" t="str">
        <f>IF(Datos!D715="","",Datos!D715)</f>
        <v/>
      </c>
      <c r="O723" s="7">
        <f t="shared" si="214"/>
        <v>2546.7114751128352</v>
      </c>
      <c r="P723" s="20" t="str">
        <f t="shared" si="203"/>
        <v/>
      </c>
      <c r="Q723" s="16" t="str">
        <f t="shared" si="205"/>
        <v/>
      </c>
      <c r="R723" s="20" t="str">
        <f>IF(Datos!E715="","",Datos!E715)</f>
        <v/>
      </c>
      <c r="S723" s="7">
        <f t="shared" si="215"/>
        <v>6956.4574382669898</v>
      </c>
      <c r="T723" s="10" t="str">
        <f t="shared" si="204"/>
        <v/>
      </c>
      <c r="U723" s="16" t="str">
        <f t="shared" si="206"/>
        <v/>
      </c>
      <c r="V723" s="7">
        <f t="shared" si="219"/>
        <v>4.4252600918170942E-37</v>
      </c>
      <c r="W723" s="7">
        <f t="shared" si="216"/>
        <v>1.4353087294905546E-45</v>
      </c>
      <c r="X723" s="7">
        <f t="shared" si="208"/>
        <v>4.4252601061701814E-37</v>
      </c>
      <c r="Y723" s="7">
        <f t="shared" si="209"/>
        <v>4135104.2699999991</v>
      </c>
    </row>
    <row r="724" spans="1:25" x14ac:dyDescent="0.25">
      <c r="A724" s="5">
        <f t="shared" si="217"/>
        <v>44610</v>
      </c>
      <c r="B724" s="20">
        <f t="shared" si="218"/>
        <v>712</v>
      </c>
      <c r="E724" s="20"/>
      <c r="G724" s="20">
        <f t="shared" si="210"/>
        <v>6.426747413536565E-9</v>
      </c>
      <c r="H724" s="20" t="str">
        <f>IF(Datos!C716="","",Datos!C716)</f>
        <v/>
      </c>
      <c r="I724" s="7">
        <f t="shared" si="211"/>
        <v>59.209898527144681</v>
      </c>
      <c r="J724" s="20" t="str">
        <f t="shared" si="202"/>
        <v/>
      </c>
      <c r="K724" s="16" t="str">
        <f t="shared" si="207"/>
        <v/>
      </c>
      <c r="L724" s="7">
        <f t="shared" si="212"/>
        <v>4125541.4285762655</v>
      </c>
      <c r="M724" s="7">
        <f t="shared" si="213"/>
        <v>9.1083415346649797E-3</v>
      </c>
      <c r="N724" s="20" t="str">
        <f>IF(Datos!D716="","",Datos!D716)</f>
        <v/>
      </c>
      <c r="O724" s="7">
        <f t="shared" si="214"/>
        <v>2546.8330074712185</v>
      </c>
      <c r="P724" s="20" t="str">
        <f t="shared" si="203"/>
        <v/>
      </c>
      <c r="Q724" s="16" t="str">
        <f t="shared" si="205"/>
        <v/>
      </c>
      <c r="R724" s="20" t="str">
        <f>IF(Datos!E716="","",Datos!E716)</f>
        <v/>
      </c>
      <c r="S724" s="7">
        <f t="shared" si="215"/>
        <v>6956.7894093939613</v>
      </c>
      <c r="T724" s="10" t="str">
        <f t="shared" si="204"/>
        <v/>
      </c>
      <c r="U724" s="16" t="str">
        <f t="shared" si="206"/>
        <v/>
      </c>
      <c r="V724" s="7">
        <f t="shared" si="219"/>
        <v>3.8273149131304284E-37</v>
      </c>
      <c r="W724" s="7">
        <f t="shared" si="216"/>
        <v>1.2071024312486834E-45</v>
      </c>
      <c r="X724" s="7">
        <f t="shared" si="208"/>
        <v>3.8273149252014523E-37</v>
      </c>
      <c r="Y724" s="7">
        <f t="shared" si="209"/>
        <v>4135104.2699999991</v>
      </c>
    </row>
    <row r="725" spans="1:25" x14ac:dyDescent="0.25">
      <c r="A725" s="5">
        <f t="shared" si="217"/>
        <v>44611</v>
      </c>
      <c r="B725" s="20">
        <f t="shared" si="218"/>
        <v>713</v>
      </c>
      <c r="E725" s="20"/>
      <c r="G725" s="20">
        <f t="shared" si="210"/>
        <v>6.2493469056110763E-9</v>
      </c>
      <c r="H725" s="20" t="str">
        <f>IF(Datos!C717="","",Datos!C717)</f>
        <v/>
      </c>
      <c r="I725" s="7">
        <f t="shared" si="211"/>
        <v>58.75984213673042</v>
      </c>
      <c r="J725" s="20" t="str">
        <f t="shared" si="202"/>
        <v/>
      </c>
      <c r="K725" s="16" t="str">
        <f t="shared" si="207"/>
        <v/>
      </c>
      <c r="L725" s="7">
        <f t="shared" si="212"/>
        <v>4125541.4288276872</v>
      </c>
      <c r="M725" s="7">
        <f t="shared" si="213"/>
        <v>8.8569197328364196E-3</v>
      </c>
      <c r="N725" s="20" t="str">
        <f>IF(Datos!D717="","",Datos!D717)</f>
        <v/>
      </c>
      <c r="O725" s="7">
        <f t="shared" si="214"/>
        <v>2546.9536160581397</v>
      </c>
      <c r="P725" s="20" t="str">
        <f t="shared" si="203"/>
        <v/>
      </c>
      <c r="Q725" s="16" t="str">
        <f t="shared" si="205"/>
        <v/>
      </c>
      <c r="R725" s="20" t="str">
        <f>IF(Datos!E717="","",Datos!E717)</f>
        <v/>
      </c>
      <c r="S725" s="7">
        <f t="shared" si="215"/>
        <v>6957.1188571974544</v>
      </c>
      <c r="T725" s="10" t="str">
        <f t="shared" si="204"/>
        <v/>
      </c>
      <c r="U725" s="16" t="str">
        <f t="shared" si="206"/>
        <v/>
      </c>
      <c r="V725" s="7">
        <f t="shared" si="219"/>
        <v>3.3101646320640881E-37</v>
      </c>
      <c r="W725" s="7">
        <f t="shared" si="216"/>
        <v>1.0151796958502719E-45</v>
      </c>
      <c r="X725" s="7">
        <f t="shared" si="208"/>
        <v>3.3101646422158849E-37</v>
      </c>
      <c r="Y725" s="7">
        <f t="shared" si="209"/>
        <v>4135104.2699999991</v>
      </c>
    </row>
    <row r="726" spans="1:25" x14ac:dyDescent="0.25">
      <c r="A726" s="5">
        <f t="shared" si="217"/>
        <v>44612</v>
      </c>
      <c r="B726" s="20">
        <f t="shared" si="218"/>
        <v>714</v>
      </c>
      <c r="E726" s="20"/>
      <c r="G726" s="20">
        <f t="shared" si="210"/>
        <v>6.0768432666905734E-9</v>
      </c>
      <c r="H726" s="20" t="str">
        <f>IF(Datos!C718="","",Datos!C718)</f>
        <v/>
      </c>
      <c r="I726" s="7">
        <f t="shared" si="211"/>
        <v>58.313206639774705</v>
      </c>
      <c r="J726" s="20" t="str">
        <f t="shared" si="202"/>
        <v/>
      </c>
      <c r="K726" s="16" t="str">
        <f t="shared" si="207"/>
        <v/>
      </c>
      <c r="L726" s="7">
        <f t="shared" si="212"/>
        <v>4125541.4290721687</v>
      </c>
      <c r="M726" s="7">
        <f t="shared" si="213"/>
        <v>8.6124380443308116E-3</v>
      </c>
      <c r="N726" s="20" t="str">
        <f>IF(Datos!D718="","",Datos!D718)</f>
        <v/>
      </c>
      <c r="O726" s="7">
        <f t="shared" si="214"/>
        <v>2547.0733078952162</v>
      </c>
      <c r="P726" s="20" t="str">
        <f t="shared" si="203"/>
        <v/>
      </c>
      <c r="Q726" s="16" t="str">
        <f t="shared" si="205"/>
        <v/>
      </c>
      <c r="R726" s="20" t="str">
        <f>IF(Datos!E718="","",Datos!E718)</f>
        <v/>
      </c>
      <c r="S726" s="7">
        <f t="shared" si="215"/>
        <v>6957.4458008573338</v>
      </c>
      <c r="T726" s="10" t="str">
        <f t="shared" si="204"/>
        <v/>
      </c>
      <c r="U726" s="16" t="str">
        <f t="shared" si="206"/>
        <v/>
      </c>
      <c r="V726" s="7">
        <f t="shared" si="219"/>
        <v>2.8628921684238838E-37</v>
      </c>
      <c r="W726" s="7">
        <f t="shared" si="216"/>
        <v>8.5377163373924651E-46</v>
      </c>
      <c r="X726" s="7">
        <f t="shared" si="208"/>
        <v>2.8628921769616001E-37</v>
      </c>
      <c r="Y726" s="7">
        <f t="shared" si="209"/>
        <v>4135104.2699999986</v>
      </c>
    </row>
    <row r="727" spans="1:25" x14ac:dyDescent="0.25">
      <c r="A727" s="5">
        <f t="shared" si="217"/>
        <v>44613</v>
      </c>
      <c r="B727" s="20">
        <f t="shared" si="218"/>
        <v>715</v>
      </c>
      <c r="E727" s="20"/>
      <c r="G727" s="20">
        <f t="shared" si="210"/>
        <v>5.909101326214765E-9</v>
      </c>
      <c r="H727" s="20" t="str">
        <f>IF(Datos!C719="","",Datos!C719)</f>
        <v/>
      </c>
      <c r="I727" s="7">
        <f t="shared" si="211"/>
        <v>57.869966033953595</v>
      </c>
      <c r="J727" s="20" t="str">
        <f t="shared" si="202"/>
        <v/>
      </c>
      <c r="K727" s="16" t="str">
        <f t="shared" si="207"/>
        <v/>
      </c>
      <c r="L727" s="7">
        <f t="shared" si="212"/>
        <v>4125541.4293099018</v>
      </c>
      <c r="M727" s="7">
        <f t="shared" si="213"/>
        <v>8.3747048979614675E-3</v>
      </c>
      <c r="N727" s="20" t="str">
        <f>IF(Datos!D719="","",Datos!D719)</f>
        <v/>
      </c>
      <c r="O727" s="7">
        <f t="shared" si="214"/>
        <v>2547.1920899506936</v>
      </c>
      <c r="P727" s="20" t="str">
        <f t="shared" si="203"/>
        <v/>
      </c>
      <c r="Q727" s="16" t="str">
        <f t="shared" si="205"/>
        <v/>
      </c>
      <c r="R727" s="20" t="str">
        <f>IF(Datos!E719="","",Datos!E719)</f>
        <v/>
      </c>
      <c r="S727" s="7">
        <f t="shared" si="215"/>
        <v>6957.7702594076773</v>
      </c>
      <c r="T727" s="10" t="str">
        <f t="shared" si="204"/>
        <v/>
      </c>
      <c r="U727" s="16" t="str">
        <f t="shared" si="206"/>
        <v/>
      </c>
      <c r="V727" s="7">
        <f t="shared" si="219"/>
        <v>2.4760555678363808E-37</v>
      </c>
      <c r="W727" s="7">
        <f t="shared" si="216"/>
        <v>7.180265774855453E-46</v>
      </c>
      <c r="X727" s="7">
        <f t="shared" si="208"/>
        <v>2.4760555750166467E-37</v>
      </c>
      <c r="Y727" s="7">
        <f t="shared" si="209"/>
        <v>4135104.2699999991</v>
      </c>
    </row>
    <row r="728" spans="1:25" x14ac:dyDescent="0.25">
      <c r="A728" s="5">
        <f t="shared" si="217"/>
        <v>44614</v>
      </c>
      <c r="B728" s="20">
        <f t="shared" si="218"/>
        <v>716</v>
      </c>
      <c r="E728" s="20"/>
      <c r="G728" s="20">
        <f t="shared" si="210"/>
        <v>5.7459896447994177E-9</v>
      </c>
      <c r="H728" s="20" t="str">
        <f>IF(Datos!C720="","",Datos!C720)</f>
        <v/>
      </c>
      <c r="I728" s="7">
        <f t="shared" si="211"/>
        <v>57.430094514587672</v>
      </c>
      <c r="J728" s="20" t="str">
        <f t="shared" si="202"/>
        <v/>
      </c>
      <c r="K728" s="16" t="str">
        <f t="shared" si="207"/>
        <v/>
      </c>
      <c r="L728" s="7">
        <f t="shared" si="212"/>
        <v>4125541.4295410728</v>
      </c>
      <c r="M728" s="7">
        <f t="shared" si="213"/>
        <v>8.1435340105705627E-3</v>
      </c>
      <c r="N728" s="20" t="str">
        <f>IF(Datos!D720="","",Datos!D720)</f>
        <v/>
      </c>
      <c r="O728" s="7">
        <f t="shared" si="214"/>
        <v>2547.309969139852</v>
      </c>
      <c r="P728" s="20" t="str">
        <f t="shared" si="203"/>
        <v/>
      </c>
      <c r="Q728" s="16" t="str">
        <f t="shared" si="205"/>
        <v/>
      </c>
      <c r="R728" s="20" t="str">
        <f>IF(Datos!E720="","",Datos!E720)</f>
        <v/>
      </c>
      <c r="S728" s="7">
        <f t="shared" si="215"/>
        <v>6958.0922517378849</v>
      </c>
      <c r="T728" s="10" t="str">
        <f t="shared" si="204"/>
        <v/>
      </c>
      <c r="U728" s="16" t="str">
        <f t="shared" si="206"/>
        <v/>
      </c>
      <c r="V728" s="7">
        <f t="shared" si="219"/>
        <v>2.1414886814048272E-37</v>
      </c>
      <c r="W728" s="7">
        <f t="shared" si="216"/>
        <v>6.0386424844604333E-46</v>
      </c>
      <c r="X728" s="7">
        <f t="shared" si="208"/>
        <v>2.1414886874434696E-37</v>
      </c>
      <c r="Y728" s="7">
        <f t="shared" si="209"/>
        <v>4135104.2699999996</v>
      </c>
    </row>
    <row r="729" spans="1:25" x14ac:dyDescent="0.25">
      <c r="A729" s="5">
        <f t="shared" si="217"/>
        <v>44615</v>
      </c>
      <c r="B729" s="20">
        <f t="shared" si="218"/>
        <v>717</v>
      </c>
      <c r="E729" s="20"/>
      <c r="G729" s="20">
        <f t="shared" si="210"/>
        <v>5.5873804112429557E-9</v>
      </c>
      <c r="H729" s="20" t="str">
        <f>IF(Datos!C721="","",Datos!C721)</f>
        <v/>
      </c>
      <c r="I729" s="7">
        <f t="shared" si="211"/>
        <v>56.993566473139737</v>
      </c>
      <c r="J729" s="20" t="str">
        <f t="shared" si="202"/>
        <v/>
      </c>
      <c r="K729" s="16" t="str">
        <f t="shared" si="207"/>
        <v/>
      </c>
      <c r="L729" s="7">
        <f t="shared" si="212"/>
        <v>4125541.4297658624</v>
      </c>
      <c r="M729" s="7">
        <f t="shared" si="213"/>
        <v>7.9187442410612093E-3</v>
      </c>
      <c r="N729" s="20" t="str">
        <f>IF(Datos!D721="","",Datos!D721)</f>
        <v/>
      </c>
      <c r="O729" s="7">
        <f t="shared" si="214"/>
        <v>2547.4269523254079</v>
      </c>
      <c r="P729" s="20" t="str">
        <f t="shared" si="203"/>
        <v/>
      </c>
      <c r="Q729" s="16" t="str">
        <f t="shared" si="205"/>
        <v/>
      </c>
      <c r="R729" s="20" t="str">
        <f>IF(Datos!E721="","",Datos!E721)</f>
        <v/>
      </c>
      <c r="S729" s="7">
        <f t="shared" si="215"/>
        <v>6958.4117965937767</v>
      </c>
      <c r="T729" s="10" t="str">
        <f t="shared" si="204"/>
        <v/>
      </c>
      <c r="U729" s="16" t="str">
        <f t="shared" si="206"/>
        <v/>
      </c>
      <c r="V729" s="7">
        <f t="shared" si="219"/>
        <v>1.8521287777113652E-37</v>
      </c>
      <c r="W729" s="7">
        <f t="shared" si="216"/>
        <v>5.078531101347076E-46</v>
      </c>
      <c r="X729" s="7">
        <f t="shared" si="208"/>
        <v>1.8521287827898963E-37</v>
      </c>
      <c r="Y729" s="7">
        <f t="shared" si="209"/>
        <v>4135104.2699999986</v>
      </c>
    </row>
    <row r="730" spans="1:25" x14ac:dyDescent="0.25">
      <c r="A730" s="5">
        <f t="shared" si="217"/>
        <v>44616</v>
      </c>
      <c r="B730" s="20">
        <f t="shared" si="218"/>
        <v>718</v>
      </c>
      <c r="E730" s="20"/>
      <c r="G730" s="20">
        <f t="shared" si="210"/>
        <v>5.4331493423760395E-9</v>
      </c>
      <c r="H730" s="20" t="str">
        <f>IF(Datos!C722="","",Datos!C722)</f>
        <v/>
      </c>
      <c r="I730" s="7">
        <f t="shared" si="211"/>
        <v>56.56035649572393</v>
      </c>
      <c r="J730" s="20" t="str">
        <f t="shared" si="202"/>
        <v/>
      </c>
      <c r="K730" s="16" t="str">
        <f t="shared" si="207"/>
        <v/>
      </c>
      <c r="L730" s="7">
        <f t="shared" si="212"/>
        <v>4125541.4299844471</v>
      </c>
      <c r="M730" s="7">
        <f t="shared" si="213"/>
        <v>7.7001594484587465E-3</v>
      </c>
      <c r="N730" s="20" t="str">
        <f>IF(Datos!D722="","",Datos!D722)</f>
        <v/>
      </c>
      <c r="O730" s="7">
        <f t="shared" si="214"/>
        <v>2547.5430463179146</v>
      </c>
      <c r="P730" s="20" t="str">
        <f t="shared" si="203"/>
        <v/>
      </c>
      <c r="Q730" s="16" t="str">
        <f t="shared" si="205"/>
        <v/>
      </c>
      <c r="R730" s="20" t="str">
        <f>IF(Datos!E722="","",Datos!E722)</f>
        <v/>
      </c>
      <c r="S730" s="7">
        <f t="shared" si="215"/>
        <v>6958.7289125786856</v>
      </c>
      <c r="T730" s="10" t="str">
        <f t="shared" si="204"/>
        <v/>
      </c>
      <c r="U730" s="16" t="str">
        <f t="shared" si="206"/>
        <v/>
      </c>
      <c r="V730" s="7">
        <f t="shared" si="219"/>
        <v>1.6018674480424099E-37</v>
      </c>
      <c r="W730" s="7">
        <f t="shared" si="216"/>
        <v>4.2710722174109868E-46</v>
      </c>
      <c r="X730" s="7">
        <f t="shared" si="208"/>
        <v>1.6018674523134821E-37</v>
      </c>
      <c r="Y730" s="7">
        <f t="shared" si="209"/>
        <v>4135104.2699999991</v>
      </c>
    </row>
    <row r="731" spans="1:25" x14ac:dyDescent="0.25">
      <c r="A731" s="5">
        <f t="shared" si="217"/>
        <v>44617</v>
      </c>
      <c r="B731" s="20">
        <f t="shared" si="218"/>
        <v>719</v>
      </c>
      <c r="E731" s="20"/>
      <c r="G731" s="20">
        <f t="shared" si="210"/>
        <v>5.283175585675656E-9</v>
      </c>
      <c r="H731" s="20" t="str">
        <f>IF(Datos!C723="","",Datos!C723)</f>
        <v/>
      </c>
      <c r="I731" s="7">
        <f t="shared" si="211"/>
        <v>56.130439361626166</v>
      </c>
      <c r="J731" s="20" t="str">
        <f t="shared" si="202"/>
        <v/>
      </c>
      <c r="K731" s="16" t="str">
        <f t="shared" si="207"/>
        <v/>
      </c>
      <c r="L731" s="7">
        <f t="shared" si="212"/>
        <v>4125541.4301969982</v>
      </c>
      <c r="M731" s="7">
        <f t="shared" si="213"/>
        <v>7.4876083538900342E-3</v>
      </c>
      <c r="N731" s="20" t="str">
        <f>IF(Datos!D723="","",Datos!D723)</f>
        <v/>
      </c>
      <c r="O731" s="7">
        <f t="shared" si="214"/>
        <v>2547.6582578761572</v>
      </c>
      <c r="P731" s="20" t="str">
        <f t="shared" si="203"/>
        <v/>
      </c>
      <c r="Q731" s="16" t="str">
        <f t="shared" si="205"/>
        <v/>
      </c>
      <c r="R731" s="20" t="str">
        <f>IF(Datos!E723="","",Datos!E723)</f>
        <v/>
      </c>
      <c r="S731" s="7">
        <f t="shared" si="215"/>
        <v>6959.043618154541</v>
      </c>
      <c r="T731" s="10" t="str">
        <f t="shared" si="204"/>
        <v/>
      </c>
      <c r="U731" s="16" t="str">
        <f t="shared" si="206"/>
        <v/>
      </c>
      <c r="V731" s="7">
        <f t="shared" si="219"/>
        <v>1.3854216574356838E-37</v>
      </c>
      <c r="W731" s="7">
        <f t="shared" si="216"/>
        <v>3.5919949137949828E-46</v>
      </c>
      <c r="X731" s="7">
        <f t="shared" si="208"/>
        <v>1.3854216610276787E-37</v>
      </c>
      <c r="Y731" s="7">
        <f t="shared" si="209"/>
        <v>4135104.2699999991</v>
      </c>
    </row>
    <row r="732" spans="1:25" x14ac:dyDescent="0.25">
      <c r="A732" s="5">
        <f t="shared" si="217"/>
        <v>44618</v>
      </c>
      <c r="B732" s="20">
        <f t="shared" si="218"/>
        <v>720</v>
      </c>
      <c r="E732" s="20"/>
      <c r="G732" s="20">
        <f t="shared" si="210"/>
        <v>5.1373416245673796E-9</v>
      </c>
      <c r="H732" s="20" t="str">
        <f>IF(Datos!C724="","",Datos!C724)</f>
        <v/>
      </c>
      <c r="I732" s="7">
        <f t="shared" si="211"/>
        <v>55.703790041835845</v>
      </c>
      <c r="J732" s="20" t="str">
        <f t="shared" si="202"/>
        <v/>
      </c>
      <c r="K732" s="16" t="str">
        <f t="shared" si="207"/>
        <v/>
      </c>
      <c r="L732" s="7">
        <f t="shared" si="212"/>
        <v>4125541.4304036819</v>
      </c>
      <c r="M732" s="7">
        <f t="shared" si="213"/>
        <v>7.2809244063725947E-3</v>
      </c>
      <c r="N732" s="20" t="str">
        <f>IF(Datos!D724="","",Datos!D724)</f>
        <v/>
      </c>
      <c r="O732" s="7">
        <f t="shared" si="214"/>
        <v>2547.7725937075479</v>
      </c>
      <c r="P732" s="20" t="str">
        <f t="shared" si="203"/>
        <v/>
      </c>
      <c r="Q732" s="16" t="str">
        <f t="shared" si="205"/>
        <v/>
      </c>
      <c r="R732" s="20" t="str">
        <f>IF(Datos!E724="","",Datos!E724)</f>
        <v/>
      </c>
      <c r="S732" s="7">
        <f t="shared" si="215"/>
        <v>6959.35593164294</v>
      </c>
      <c r="T732" s="10" t="str">
        <f t="shared" si="204"/>
        <v/>
      </c>
      <c r="U732" s="16" t="str">
        <f t="shared" si="206"/>
        <v/>
      </c>
      <c r="V732" s="7">
        <f t="shared" si="219"/>
        <v>1.1982222194271638E-37</v>
      </c>
      <c r="W732" s="7">
        <f t="shared" si="216"/>
        <v>3.0208872160052497E-46</v>
      </c>
      <c r="X732" s="7">
        <f t="shared" si="208"/>
        <v>1.1982222224480511E-37</v>
      </c>
      <c r="Y732" s="7">
        <f t="shared" si="209"/>
        <v>4135104.2699999986</v>
      </c>
    </row>
    <row r="733" spans="1:25" x14ac:dyDescent="0.25">
      <c r="A733" s="5">
        <f t="shared" si="217"/>
        <v>44619</v>
      </c>
      <c r="B733" s="20">
        <f t="shared" si="218"/>
        <v>721</v>
      </c>
      <c r="E733" s="20"/>
      <c r="G733" s="20">
        <f t="shared" si="210"/>
        <v>4.9955331863416283E-9</v>
      </c>
      <c r="H733" s="20" t="str">
        <f>IF(Datos!C725="","",Datos!C725)</f>
        <v/>
      </c>
      <c r="I733" s="7">
        <f t="shared" si="211"/>
        <v>55.280383697588704</v>
      </c>
      <c r="J733" s="20" t="str">
        <f t="shared" si="202"/>
        <v/>
      </c>
      <c r="K733" s="16" t="str">
        <f t="shared" si="207"/>
        <v/>
      </c>
      <c r="L733" s="7">
        <f t="shared" si="212"/>
        <v>4125541.4306046609</v>
      </c>
      <c r="M733" s="7">
        <f t="shared" si="213"/>
        <v>7.0799456523084423E-3</v>
      </c>
      <c r="N733" s="20" t="str">
        <f>IF(Datos!D725="","",Datos!D725)</f>
        <v/>
      </c>
      <c r="O733" s="7">
        <f t="shared" si="214"/>
        <v>2547.8860604685156</v>
      </c>
      <c r="P733" s="20" t="str">
        <f t="shared" si="203"/>
        <v/>
      </c>
      <c r="Q733" s="16" t="str">
        <f t="shared" si="205"/>
        <v/>
      </c>
      <c r="R733" s="20" t="str">
        <f>IF(Datos!E725="","",Datos!E725)</f>
        <v/>
      </c>
      <c r="S733" s="7">
        <f t="shared" si="215"/>
        <v>6959.6658712262197</v>
      </c>
      <c r="T733" s="10" t="str">
        <f t="shared" si="204"/>
        <v/>
      </c>
      <c r="U733" s="16" t="str">
        <f t="shared" si="206"/>
        <v/>
      </c>
      <c r="V733" s="7">
        <f t="shared" si="219"/>
        <v>1.0363173401917545E-37</v>
      </c>
      <c r="W733" s="7">
        <f t="shared" si="216"/>
        <v>2.5405825427038034E-46</v>
      </c>
      <c r="X733" s="7">
        <f t="shared" si="208"/>
        <v>1.036317342732337E-37</v>
      </c>
      <c r="Y733" s="7">
        <f t="shared" si="209"/>
        <v>4135104.2699999991</v>
      </c>
    </row>
    <row r="734" spans="1:25" x14ac:dyDescent="0.25">
      <c r="A734" s="5">
        <f t="shared" si="217"/>
        <v>44620</v>
      </c>
      <c r="B734" s="20">
        <f t="shared" si="218"/>
        <v>722</v>
      </c>
      <c r="E734" s="20"/>
      <c r="G734" s="20">
        <f t="shared" si="210"/>
        <v>4.8576391526117445E-9</v>
      </c>
      <c r="H734" s="20" t="str">
        <f>IF(Datos!C726="","",Datos!C726)</f>
        <v/>
      </c>
      <c r="I734" s="7">
        <f t="shared" si="211"/>
        <v>54.860195678920739</v>
      </c>
      <c r="J734" s="20" t="str">
        <f t="shared" si="202"/>
        <v/>
      </c>
      <c r="K734" s="16" t="str">
        <f t="shared" si="207"/>
        <v/>
      </c>
      <c r="L734" s="7">
        <f t="shared" si="212"/>
        <v>4125541.4308000919</v>
      </c>
      <c r="M734" s="7">
        <f t="shared" si="213"/>
        <v>6.8845146085803333E-3</v>
      </c>
      <c r="N734" s="20" t="str">
        <f>IF(Datos!D726="","",Datos!D726)</f>
        <v/>
      </c>
      <c r="O734" s="7">
        <f t="shared" si="214"/>
        <v>2547.998664764893</v>
      </c>
      <c r="P734" s="20" t="str">
        <f t="shared" si="203"/>
        <v/>
      </c>
      <c r="Q734" s="16" t="str">
        <f t="shared" si="205"/>
        <v/>
      </c>
      <c r="R734" s="20" t="str">
        <f>IF(Datos!E726="","",Datos!E726)</f>
        <v/>
      </c>
      <c r="S734" s="7">
        <f t="shared" si="215"/>
        <v>6959.9734549485102</v>
      </c>
      <c r="T734" s="10" t="str">
        <f t="shared" si="204"/>
        <v/>
      </c>
      <c r="U734" s="16" t="str">
        <f t="shared" si="206"/>
        <v/>
      </c>
      <c r="V734" s="7">
        <f t="shared" si="219"/>
        <v>8.9628919588749434E-38</v>
      </c>
      <c r="W734" s="7">
        <f t="shared" si="216"/>
        <v>2.1366437058124066E-46</v>
      </c>
      <c r="X734" s="7">
        <f t="shared" si="208"/>
        <v>8.9628919802413805E-38</v>
      </c>
      <c r="Y734" s="7">
        <f t="shared" si="209"/>
        <v>4135104.2699999991</v>
      </c>
    </row>
    <row r="735" spans="1:25" x14ac:dyDescent="0.25">
      <c r="A735" s="5">
        <f t="shared" si="217"/>
        <v>44621</v>
      </c>
      <c r="B735" s="20">
        <f t="shared" si="218"/>
        <v>723</v>
      </c>
      <c r="E735" s="20"/>
      <c r="G735" s="20">
        <f t="shared" si="210"/>
        <v>4.7235514722437601E-9</v>
      </c>
      <c r="H735" s="20" t="str">
        <f>IF(Datos!C727="","",Datos!C727)</f>
        <v/>
      </c>
      <c r="I735" s="7">
        <f t="shared" si="211"/>
        <v>54.443201523233135</v>
      </c>
      <c r="J735" s="20" t="str">
        <f t="shared" si="202"/>
        <v/>
      </c>
      <c r="K735" s="16" t="str">
        <f t="shared" si="207"/>
        <v/>
      </c>
      <c r="L735" s="7">
        <f t="shared" si="212"/>
        <v>4125541.4309901283</v>
      </c>
      <c r="M735" s="7">
        <f t="shared" si="213"/>
        <v>6.6944781391509974E-3</v>
      </c>
      <c r="N735" s="20" t="str">
        <f>IF(Datos!D727="","",Datos!D727)</f>
        <v/>
      </c>
      <c r="O735" s="7">
        <f t="shared" si="214"/>
        <v>2548.110413152302</v>
      </c>
      <c r="P735" s="20" t="str">
        <f t="shared" si="203"/>
        <v/>
      </c>
      <c r="Q735" s="16" t="str">
        <f t="shared" si="205"/>
        <v/>
      </c>
      <c r="R735" s="20" t="str">
        <f>IF(Datos!E727="","",Datos!E727)</f>
        <v/>
      </c>
      <c r="S735" s="7">
        <f t="shared" si="215"/>
        <v>6960.278700716789</v>
      </c>
      <c r="T735" s="10" t="str">
        <f t="shared" si="204"/>
        <v/>
      </c>
      <c r="U735" s="16" t="str">
        <f t="shared" si="206"/>
        <v/>
      </c>
      <c r="V735" s="7">
        <f t="shared" si="219"/>
        <v>7.7518178214497549E-38</v>
      </c>
      <c r="W735" s="7">
        <f t="shared" si="216"/>
        <v>1.7969289517990008E-46</v>
      </c>
      <c r="X735" s="7">
        <f t="shared" si="208"/>
        <v>7.7518178394190444E-38</v>
      </c>
      <c r="Y735" s="7">
        <f t="shared" si="209"/>
        <v>4135104.2699999986</v>
      </c>
    </row>
    <row r="736" spans="1:25" x14ac:dyDescent="0.25">
      <c r="A736" s="5">
        <f t="shared" si="217"/>
        <v>44622</v>
      </c>
      <c r="B736" s="20">
        <f t="shared" si="218"/>
        <v>724</v>
      </c>
      <c r="E736" s="20"/>
      <c r="G736" s="20">
        <f t="shared" si="210"/>
        <v>4.5931650766895704E-9</v>
      </c>
      <c r="H736" s="20" t="str">
        <f>IF(Datos!C728="","",Datos!C728)</f>
        <v/>
      </c>
      <c r="I736" s="7">
        <f t="shared" si="211"/>
        <v>54.029376953868109</v>
      </c>
      <c r="J736" s="20" t="str">
        <f t="shared" si="202"/>
        <v/>
      </c>
      <c r="K736" s="16" t="str">
        <f t="shared" si="207"/>
        <v/>
      </c>
      <c r="L736" s="7">
        <f t="shared" si="212"/>
        <v>4125541.431174919</v>
      </c>
      <c r="M736" s="7">
        <f t="shared" si="213"/>
        <v>6.5096873350686648E-3</v>
      </c>
      <c r="N736" s="20" t="str">
        <f>IF(Datos!D728="","",Datos!D728)</f>
        <v/>
      </c>
      <c r="O736" s="7">
        <f t="shared" si="214"/>
        <v>2548.2213121365348</v>
      </c>
      <c r="P736" s="20" t="str">
        <f t="shared" si="203"/>
        <v/>
      </c>
      <c r="Q736" s="16" t="str">
        <f t="shared" si="205"/>
        <v/>
      </c>
      <c r="R736" s="20" t="str">
        <f>IF(Datos!E728="","",Datos!E728)</f>
        <v/>
      </c>
      <c r="S736" s="7">
        <f t="shared" si="215"/>
        <v>6960.5816263019215</v>
      </c>
      <c r="T736" s="10" t="str">
        <f t="shared" si="204"/>
        <v/>
      </c>
      <c r="U736" s="16" t="str">
        <f t="shared" si="206"/>
        <v/>
      </c>
      <c r="V736" s="7">
        <f t="shared" si="219"/>
        <v>6.704385125994549E-38</v>
      </c>
      <c r="W736" s="7">
        <f t="shared" si="216"/>
        <v>1.5112270000440015E-46</v>
      </c>
      <c r="X736" s="7">
        <f t="shared" si="208"/>
        <v>6.704385141106819E-38</v>
      </c>
      <c r="Y736" s="7">
        <f t="shared" si="209"/>
        <v>4135104.2699999986</v>
      </c>
    </row>
    <row r="737" spans="1:25" x14ac:dyDescent="0.25">
      <c r="A737" s="5">
        <f t="shared" si="217"/>
        <v>44623</v>
      </c>
      <c r="B737" s="20">
        <f t="shared" si="218"/>
        <v>725</v>
      </c>
      <c r="E737" s="20"/>
      <c r="G737" s="20">
        <f t="shared" si="210"/>
        <v>4.4663777976572439E-9</v>
      </c>
      <c r="H737" s="20" t="str">
        <f>IF(Datos!C729="","",Datos!C729)</f>
        <v/>
      </c>
      <c r="I737" s="7">
        <f t="shared" si="211"/>
        <v>53.618697878695542</v>
      </c>
      <c r="J737" s="20" t="str">
        <f t="shared" si="202"/>
        <v/>
      </c>
      <c r="K737" s="16" t="str">
        <f t="shared" si="207"/>
        <v/>
      </c>
      <c r="L737" s="7">
        <f t="shared" si="212"/>
        <v>4125541.4313546089</v>
      </c>
      <c r="M737" s="7">
        <f t="shared" si="213"/>
        <v>6.3299973977848497E-3</v>
      </c>
      <c r="N737" s="20" t="str">
        <f>IF(Datos!D729="","",Datos!D729)</f>
        <v/>
      </c>
      <c r="O737" s="7">
        <f t="shared" si="214"/>
        <v>2548.3313681739328</v>
      </c>
      <c r="P737" s="20" t="str">
        <f t="shared" si="203"/>
        <v/>
      </c>
      <c r="Q737" s="16" t="str">
        <f t="shared" si="205"/>
        <v/>
      </c>
      <c r="R737" s="20" t="str">
        <f>IF(Datos!E729="","",Datos!E729)</f>
        <v/>
      </c>
      <c r="S737" s="7">
        <f t="shared" si="215"/>
        <v>6960.8822493396956</v>
      </c>
      <c r="T737" s="10" t="str">
        <f t="shared" si="204"/>
        <v/>
      </c>
      <c r="U737" s="16" t="str">
        <f t="shared" si="206"/>
        <v/>
      </c>
      <c r="V737" s="7">
        <f t="shared" si="219"/>
        <v>5.7984824916613686E-38</v>
      </c>
      <c r="W737" s="7">
        <f t="shared" si="216"/>
        <v>1.2709501081253074E-46</v>
      </c>
      <c r="X737" s="7">
        <f t="shared" si="208"/>
        <v>5.7984825043708701E-38</v>
      </c>
      <c r="Y737" s="7">
        <f t="shared" si="209"/>
        <v>4135104.2699999982</v>
      </c>
    </row>
    <row r="738" spans="1:25" x14ac:dyDescent="0.25">
      <c r="A738" s="5">
        <f t="shared" si="217"/>
        <v>44624</v>
      </c>
      <c r="B738" s="20">
        <f t="shared" si="218"/>
        <v>726</v>
      </c>
      <c r="E738" s="20"/>
      <c r="G738" s="20">
        <f t="shared" si="210"/>
        <v>4.3430902870538808E-9</v>
      </c>
      <c r="H738" s="20" t="str">
        <f>IF(Datos!C730="","",Datos!C730)</f>
        <v/>
      </c>
      <c r="I738" s="7">
        <f t="shared" si="211"/>
        <v>53.21114038871039</v>
      </c>
      <c r="J738" s="20" t="str">
        <f t="shared" si="202"/>
        <v/>
      </c>
      <c r="K738" s="16" t="str">
        <f t="shared" si="207"/>
        <v/>
      </c>
      <c r="L738" s="7">
        <f t="shared" si="212"/>
        <v>4125541.4315293389</v>
      </c>
      <c r="M738" s="7">
        <f t="shared" si="213"/>
        <v>6.1552675256929708E-3</v>
      </c>
      <c r="N738" s="20" t="str">
        <f>IF(Datos!D730="","",Datos!D730)</f>
        <v/>
      </c>
      <c r="O738" s="7">
        <f t="shared" si="214"/>
        <v>2548.4405876717628</v>
      </c>
      <c r="P738" s="20" t="str">
        <f t="shared" si="203"/>
        <v/>
      </c>
      <c r="Q738" s="16" t="str">
        <f t="shared" si="205"/>
        <v/>
      </c>
      <c r="R738" s="20" t="str">
        <f>IF(Datos!E730="","",Datos!E730)</f>
        <v/>
      </c>
      <c r="S738" s="7">
        <f t="shared" si="215"/>
        <v>6961.1805873318508</v>
      </c>
      <c r="T738" s="10" t="str">
        <f t="shared" si="204"/>
        <v/>
      </c>
      <c r="U738" s="16" t="str">
        <f t="shared" si="206"/>
        <v/>
      </c>
      <c r="V738" s="7">
        <f t="shared" si="219"/>
        <v>5.014986247538131E-38</v>
      </c>
      <c r="W738" s="7">
        <f t="shared" si="216"/>
        <v>1.0688759380569445E-46</v>
      </c>
      <c r="X738" s="7">
        <f t="shared" si="208"/>
        <v>5.0149862582268908E-38</v>
      </c>
      <c r="Y738" s="7">
        <f t="shared" si="209"/>
        <v>4135104.2699999986</v>
      </c>
    </row>
    <row r="739" spans="1:25" x14ac:dyDescent="0.25">
      <c r="A739" s="5">
        <f t="shared" si="217"/>
        <v>44625</v>
      </c>
      <c r="B739" s="20">
        <f t="shared" si="218"/>
        <v>727</v>
      </c>
      <c r="E739" s="20"/>
      <c r="G739" s="20">
        <f t="shared" si="210"/>
        <v>4.2232059391383562E-9</v>
      </c>
      <c r="H739" s="20" t="str">
        <f>IF(Datos!C731="","",Datos!C731)</f>
        <v/>
      </c>
      <c r="I739" s="7">
        <f t="shared" si="211"/>
        <v>52.806680756640752</v>
      </c>
      <c r="J739" s="20" t="str">
        <f t="shared" si="202"/>
        <v/>
      </c>
      <c r="K739" s="16" t="str">
        <f t="shared" si="207"/>
        <v/>
      </c>
      <c r="L739" s="7">
        <f t="shared" si="212"/>
        <v>4125541.4316992457</v>
      </c>
      <c r="M739" s="7">
        <f t="shared" si="213"/>
        <v>5.9853608037988993E-3</v>
      </c>
      <c r="N739" s="20" t="str">
        <f>IF(Datos!D731="","",Datos!D731)</f>
        <v/>
      </c>
      <c r="O739" s="7">
        <f t="shared" si="214"/>
        <v>2548.5489769885899</v>
      </c>
      <c r="P739" s="20" t="str">
        <f t="shared" si="203"/>
        <v/>
      </c>
      <c r="Q739" s="16" t="str">
        <f t="shared" si="205"/>
        <v/>
      </c>
      <c r="R739" s="20" t="str">
        <f>IF(Datos!E731="","",Datos!E731)</f>
        <v/>
      </c>
      <c r="S739" s="7">
        <f t="shared" si="215"/>
        <v>6961.4766576470938</v>
      </c>
      <c r="T739" s="10" t="str">
        <f t="shared" si="204"/>
        <v/>
      </c>
      <c r="U739" s="16" t="str">
        <f t="shared" si="206"/>
        <v/>
      </c>
      <c r="V739" s="7">
        <f t="shared" si="219"/>
        <v>4.3373567305595207E-38</v>
      </c>
      <c r="W739" s="7">
        <f t="shared" si="216"/>
        <v>8.9893046439462448E-47</v>
      </c>
      <c r="X739" s="7">
        <f t="shared" si="208"/>
        <v>4.3373567395488255E-38</v>
      </c>
      <c r="Y739" s="7">
        <f t="shared" si="209"/>
        <v>4135104.2699999991</v>
      </c>
    </row>
    <row r="740" spans="1:25" x14ac:dyDescent="0.25">
      <c r="A740" s="5">
        <f t="shared" si="217"/>
        <v>44626</v>
      </c>
      <c r="B740" s="20">
        <f t="shared" si="218"/>
        <v>728</v>
      </c>
      <c r="E740" s="20"/>
      <c r="G740" s="20">
        <f t="shared" si="210"/>
        <v>4.106630814822896E-9</v>
      </c>
      <c r="H740" s="20" t="str">
        <f>IF(Datos!C732="","",Datos!C732)</f>
        <v/>
      </c>
      <c r="I740" s="7">
        <f t="shared" si="211"/>
        <v>52.405295435566494</v>
      </c>
      <c r="J740" s="20" t="str">
        <f t="shared" si="202"/>
        <v/>
      </c>
      <c r="K740" s="16" t="str">
        <f t="shared" si="207"/>
        <v/>
      </c>
      <c r="L740" s="7">
        <f t="shared" si="212"/>
        <v>4125541.4318644623</v>
      </c>
      <c r="M740" s="7">
        <f t="shared" si="213"/>
        <v>5.8201440964369801E-3</v>
      </c>
      <c r="N740" s="20" t="str">
        <f>IF(Datos!D732="","",Datos!D732)</f>
        <v/>
      </c>
      <c r="O740" s="7">
        <f t="shared" si="214"/>
        <v>2548.6565424346468</v>
      </c>
      <c r="P740" s="20" t="str">
        <f t="shared" si="203"/>
        <v/>
      </c>
      <c r="Q740" s="16" t="str">
        <f t="shared" si="205"/>
        <v/>
      </c>
      <c r="R740" s="20" t="str">
        <f>IF(Datos!E732="","",Datos!E732)</f>
        <v/>
      </c>
      <c r="S740" s="7">
        <f t="shared" si="215"/>
        <v>6961.7704775221109</v>
      </c>
      <c r="T740" s="10" t="str">
        <f t="shared" si="204"/>
        <v/>
      </c>
      <c r="U740" s="16" t="str">
        <f t="shared" si="206"/>
        <v/>
      </c>
      <c r="V740" s="7">
        <f t="shared" si="219"/>
        <v>3.7512891320118972E-38</v>
      </c>
      <c r="W740" s="7">
        <f t="shared" si="216"/>
        <v>7.5600539877416788E-47</v>
      </c>
      <c r="X740" s="7">
        <f t="shared" si="208"/>
        <v>3.7512891395719511E-38</v>
      </c>
      <c r="Y740" s="7">
        <f t="shared" si="209"/>
        <v>4135104.2699999986</v>
      </c>
    </row>
    <row r="741" spans="1:25" x14ac:dyDescent="0.25">
      <c r="A741" s="5">
        <f t="shared" si="217"/>
        <v>44627</v>
      </c>
      <c r="B741" s="20">
        <f t="shared" si="218"/>
        <v>729</v>
      </c>
      <c r="E741" s="20"/>
      <c r="G741" s="20">
        <f t="shared" si="210"/>
        <v>3.9932735680642044E-9</v>
      </c>
      <c r="H741" s="20" t="str">
        <f>IF(Datos!C733="","",Datos!C733)</f>
        <v/>
      </c>
      <c r="I741" s="7">
        <f t="shared" si="211"/>
        <v>52.006961057548409</v>
      </c>
      <c r="J741" s="20" t="str">
        <f t="shared" si="202"/>
        <v/>
      </c>
      <c r="K741" s="16" t="str">
        <f t="shared" si="207"/>
        <v/>
      </c>
      <c r="L741" s="7">
        <f t="shared" si="212"/>
        <v>4125541.4320251183</v>
      </c>
      <c r="M741" s="7">
        <f t="shared" si="213"/>
        <v>5.6594879429474679E-3</v>
      </c>
      <c r="N741" s="20" t="str">
        <f>IF(Datos!D733="","",Datos!D733)</f>
        <v/>
      </c>
      <c r="O741" s="7">
        <f t="shared" si="214"/>
        <v>2548.7632902722025</v>
      </c>
      <c r="P741" s="20" t="str">
        <f t="shared" si="203"/>
        <v/>
      </c>
      <c r="Q741" s="16" t="str">
        <f t="shared" si="205"/>
        <v/>
      </c>
      <c r="R741" s="20" t="str">
        <f>IF(Datos!E733="","",Datos!E733)</f>
        <v/>
      </c>
      <c r="S741" s="7">
        <f t="shared" si="215"/>
        <v>6962.062064062573</v>
      </c>
      <c r="T741" s="10" t="str">
        <f t="shared" si="204"/>
        <v/>
      </c>
      <c r="U741" s="16" t="str">
        <f t="shared" si="206"/>
        <v/>
      </c>
      <c r="V741" s="7">
        <f t="shared" si="219"/>
        <v>3.2444115219765279E-38</v>
      </c>
      <c r="W741" s="7">
        <f t="shared" si="216"/>
        <v>6.3580464295732623E-47</v>
      </c>
      <c r="X741" s="7">
        <f t="shared" si="208"/>
        <v>3.2444115283345742E-38</v>
      </c>
      <c r="Y741" s="7">
        <f t="shared" si="209"/>
        <v>4135104.2699999986</v>
      </c>
    </row>
    <row r="742" spans="1:25" x14ac:dyDescent="0.25">
      <c r="A742" s="5">
        <f t="shared" si="217"/>
        <v>44628</v>
      </c>
      <c r="B742" s="20">
        <f t="shared" si="218"/>
        <v>730</v>
      </c>
      <c r="E742" s="20"/>
      <c r="G742" s="20">
        <f t="shared" si="210"/>
        <v>3.883045374286445E-9</v>
      </c>
      <c r="H742" s="20" t="str">
        <f>IF(Datos!C734="","",Datos!C734)</f>
        <v/>
      </c>
      <c r="I742" s="7">
        <f t="shared" si="211"/>
        <v>51.611654432267756</v>
      </c>
      <c r="J742" s="20" t="str">
        <f t="shared" si="202"/>
        <v/>
      </c>
      <c r="K742" s="16" t="str">
        <f t="shared" si="207"/>
        <v/>
      </c>
      <c r="L742" s="7">
        <f t="shared" si="212"/>
        <v>4125541.4321813397</v>
      </c>
      <c r="M742" s="7">
        <f t="shared" si="213"/>
        <v>5.5032664562336192E-3</v>
      </c>
      <c r="N742" s="20" t="str">
        <f>IF(Datos!D734="","",Datos!D734)</f>
        <v/>
      </c>
      <c r="O742" s="7">
        <f t="shared" si="214"/>
        <v>2548.8692267159263</v>
      </c>
      <c r="P742" s="20" t="str">
        <f t="shared" si="203"/>
        <v/>
      </c>
      <c r="Q742" s="16" t="str">
        <f t="shared" si="205"/>
        <v/>
      </c>
      <c r="R742" s="20" t="str">
        <f>IF(Datos!E734="","",Datos!E734)</f>
        <v/>
      </c>
      <c r="S742" s="7">
        <f t="shared" si="215"/>
        <v>6962.3514342441295</v>
      </c>
      <c r="T742" s="10" t="str">
        <f t="shared" si="204"/>
        <v/>
      </c>
      <c r="U742" s="16" t="str">
        <f t="shared" si="206"/>
        <v/>
      </c>
      <c r="V742" s="7">
        <f t="shared" si="219"/>
        <v>2.8060236769851633E-38</v>
      </c>
      <c r="W742" s="7">
        <f t="shared" si="216"/>
        <v>5.3471515500989963E-47</v>
      </c>
      <c r="X742" s="7">
        <f t="shared" si="208"/>
        <v>2.8060236823323146E-38</v>
      </c>
      <c r="Y742" s="7">
        <f t="shared" si="209"/>
        <v>4135104.2699999986</v>
      </c>
    </row>
    <row r="743" spans="1:25" x14ac:dyDescent="0.25">
      <c r="A743" s="5">
        <f t="shared" si="217"/>
        <v>44629</v>
      </c>
      <c r="B743" s="20">
        <f t="shared" si="218"/>
        <v>731</v>
      </c>
      <c r="E743" s="20"/>
      <c r="G743" s="20">
        <f t="shared" si="210"/>
        <v>3.7758598607799983E-9</v>
      </c>
      <c r="H743" s="20" t="str">
        <f>IF(Datos!C735="","",Datos!C735)</f>
        <v/>
      </c>
      <c r="I743" s="7">
        <f t="shared" si="211"/>
        <v>51.21935254567618</v>
      </c>
      <c r="J743" s="20" t="str">
        <f t="shared" si="202"/>
        <v/>
      </c>
      <c r="K743" s="16" t="str">
        <f t="shared" si="207"/>
        <v/>
      </c>
      <c r="L743" s="7">
        <f t="shared" si="212"/>
        <v>4125541.4323332491</v>
      </c>
      <c r="M743" s="7">
        <f t="shared" si="213"/>
        <v>5.3513572241189692E-3</v>
      </c>
      <c r="N743" s="20" t="str">
        <f>IF(Datos!D735="","",Datos!D735)</f>
        <v/>
      </c>
      <c r="O743" s="7">
        <f t="shared" si="214"/>
        <v>2548.9743579332494</v>
      </c>
      <c r="P743" s="20" t="str">
        <f t="shared" si="203"/>
        <v/>
      </c>
      <c r="Q743" s="16" t="str">
        <f t="shared" si="205"/>
        <v/>
      </c>
      <c r="R743" s="20" t="str">
        <f>IF(Datos!E735="","",Datos!E735)</f>
        <v/>
      </c>
      <c r="S743" s="7">
        <f t="shared" si="215"/>
        <v>6962.638604913398</v>
      </c>
      <c r="T743" s="10" t="str">
        <f t="shared" si="204"/>
        <v/>
      </c>
      <c r="U743" s="16" t="str">
        <f t="shared" si="206"/>
        <v/>
      </c>
      <c r="V743" s="7">
        <f t="shared" si="219"/>
        <v>2.426871197520744E-38</v>
      </c>
      <c r="W743" s="7">
        <f t="shared" si="216"/>
        <v>4.4969834705663061E-47</v>
      </c>
      <c r="X743" s="7">
        <f t="shared" si="208"/>
        <v>2.4268712020177275E-38</v>
      </c>
      <c r="Y743" s="7">
        <f t="shared" si="209"/>
        <v>4135104.2699999986</v>
      </c>
    </row>
    <row r="744" spans="1:25" x14ac:dyDescent="0.25">
      <c r="A744" s="5">
        <f t="shared" si="217"/>
        <v>44630</v>
      </c>
      <c r="B744" s="20">
        <f t="shared" si="218"/>
        <v>732</v>
      </c>
      <c r="E744" s="20"/>
      <c r="G744" s="20">
        <f t="shared" si="210"/>
        <v>3.6716330390214577E-9</v>
      </c>
      <c r="H744" s="20" t="str">
        <f>IF(Datos!C736="","",Datos!C736)</f>
        <v/>
      </c>
      <c r="I744" s="7">
        <f t="shared" si="211"/>
        <v>50.830032558655859</v>
      </c>
      <c r="J744" s="20" t="str">
        <f t="shared" si="202"/>
        <v/>
      </c>
      <c r="K744" s="16" t="str">
        <f t="shared" si="207"/>
        <v/>
      </c>
      <c r="L744" s="7">
        <f t="shared" si="212"/>
        <v>4125541.4324809653</v>
      </c>
      <c r="M744" s="7">
        <f t="shared" si="213"/>
        <v>5.2036412134274842E-3</v>
      </c>
      <c r="N744" s="20" t="str">
        <f>IF(Datos!D736="","",Datos!D736)</f>
        <v/>
      </c>
      <c r="O744" s="7">
        <f t="shared" si="214"/>
        <v>2549.0786900447242</v>
      </c>
      <c r="P744" s="20" t="str">
        <f t="shared" si="203"/>
        <v/>
      </c>
      <c r="Q744" s="16" t="str">
        <f t="shared" si="205"/>
        <v/>
      </c>
      <c r="R744" s="20" t="str">
        <f>IF(Datos!E736="","",Datos!E736)</f>
        <v/>
      </c>
      <c r="S744" s="7">
        <f t="shared" si="215"/>
        <v>6962.9235927889431</v>
      </c>
      <c r="T744" s="10" t="str">
        <f t="shared" si="204"/>
        <v/>
      </c>
      <c r="U744" s="16" t="str">
        <f t="shared" si="206"/>
        <v/>
      </c>
      <c r="V744" s="7">
        <f t="shared" si="219"/>
        <v>2.0989501469672258E-38</v>
      </c>
      <c r="W744" s="7">
        <f t="shared" si="216"/>
        <v>3.7819875020361189E-47</v>
      </c>
      <c r="X744" s="7">
        <f t="shared" si="208"/>
        <v>2.0989501507492132E-38</v>
      </c>
      <c r="Y744" s="7">
        <f t="shared" si="209"/>
        <v>4135104.2699999991</v>
      </c>
    </row>
    <row r="745" spans="1:25" x14ac:dyDescent="0.25">
      <c r="A745" s="5">
        <f t="shared" si="217"/>
        <v>44631</v>
      </c>
      <c r="B745" s="20">
        <f t="shared" si="218"/>
        <v>733</v>
      </c>
      <c r="E745" s="20"/>
      <c r="G745" s="20">
        <f t="shared" si="210"/>
        <v>3.5702832388618183E-9</v>
      </c>
      <c r="H745" s="20" t="str">
        <f>IF(Datos!C737="","",Datos!C737)</f>
        <v/>
      </c>
      <c r="I745" s="7">
        <f t="shared" si="211"/>
        <v>50.44367180568986</v>
      </c>
      <c r="J745" s="20" t="str">
        <f t="shared" si="202"/>
        <v/>
      </c>
      <c r="K745" s="16" t="str">
        <f t="shared" si="207"/>
        <v/>
      </c>
      <c r="L745" s="7">
        <f t="shared" si="212"/>
        <v>4125541.4326246036</v>
      </c>
      <c r="M745" s="7">
        <f t="shared" si="213"/>
        <v>5.0600026767114352E-3</v>
      </c>
      <c r="N745" s="20" t="str">
        <f>IF(Datos!D737="","",Datos!D737)</f>
        <v/>
      </c>
      <c r="O745" s="7">
        <f t="shared" si="214"/>
        <v>2549.1822291243807</v>
      </c>
      <c r="P745" s="20" t="str">
        <f t="shared" si="203"/>
        <v/>
      </c>
      <c r="Q745" s="16" t="str">
        <f t="shared" si="205"/>
        <v/>
      </c>
      <c r="R745" s="20" t="str">
        <f>IF(Datos!E737="","",Datos!E737)</f>
        <v/>
      </c>
      <c r="S745" s="7">
        <f t="shared" si="215"/>
        <v>6963.2064144622527</v>
      </c>
      <c r="T745" s="10" t="str">
        <f t="shared" si="204"/>
        <v/>
      </c>
      <c r="U745" s="16" t="str">
        <f t="shared" si="206"/>
        <v/>
      </c>
      <c r="V745" s="7">
        <f t="shared" si="219"/>
        <v>1.8153380879225205E-38</v>
      </c>
      <c r="W745" s="7">
        <f t="shared" si="216"/>
        <v>3.1806720124230016E-47</v>
      </c>
      <c r="X745" s="7">
        <f t="shared" si="208"/>
        <v>1.8153380911031925E-38</v>
      </c>
      <c r="Y745" s="7">
        <f t="shared" si="209"/>
        <v>4135104.2699999986</v>
      </c>
    </row>
    <row r="746" spans="1:25" x14ac:dyDescent="0.25">
      <c r="A746" s="5">
        <f t="shared" si="217"/>
        <v>44632</v>
      </c>
      <c r="B746" s="20">
        <f t="shared" si="218"/>
        <v>734</v>
      </c>
      <c r="E746" s="20"/>
      <c r="G746" s="20">
        <f t="shared" si="210"/>
        <v>3.4717310445313091E-9</v>
      </c>
      <c r="H746" s="20" t="str">
        <f>IF(Datos!C738="","",Datos!C738)</f>
        <v/>
      </c>
      <c r="I746" s="7">
        <f t="shared" si="211"/>
        <v>50.060247793542587</v>
      </c>
      <c r="J746" s="20" t="str">
        <f t="shared" si="202"/>
        <v/>
      </c>
      <c r="K746" s="16" t="str">
        <f t="shared" si="207"/>
        <v/>
      </c>
      <c r="L746" s="7">
        <f t="shared" si="212"/>
        <v>4125541.4327642773</v>
      </c>
      <c r="M746" s="7">
        <f t="shared" si="213"/>
        <v>4.9203290615539071E-3</v>
      </c>
      <c r="N746" s="20" t="str">
        <f>IF(Datos!D738="","",Datos!D738)</f>
        <v/>
      </c>
      <c r="O746" s="7">
        <f t="shared" si="214"/>
        <v>2549.28498120008</v>
      </c>
      <c r="P746" s="20" t="str">
        <f t="shared" si="203"/>
        <v/>
      </c>
      <c r="Q746" s="16" t="str">
        <f t="shared" si="205"/>
        <v/>
      </c>
      <c r="R746" s="20" t="str">
        <f>IF(Datos!E738="","",Datos!E738)</f>
        <v/>
      </c>
      <c r="S746" s="7">
        <f t="shared" si="215"/>
        <v>6963.4870863987007</v>
      </c>
      <c r="T746" s="10" t="str">
        <f t="shared" si="204"/>
        <v/>
      </c>
      <c r="U746" s="16" t="str">
        <f t="shared" si="206"/>
        <v/>
      </c>
      <c r="V746" s="7">
        <f t="shared" si="219"/>
        <v>1.5700479490388028E-38</v>
      </c>
      <c r="W746" s="7">
        <f t="shared" si="216"/>
        <v>2.6749624225068194E-47</v>
      </c>
      <c r="X746" s="7">
        <f t="shared" si="208"/>
        <v>1.5700479517137652E-38</v>
      </c>
      <c r="Y746" s="7">
        <f t="shared" si="209"/>
        <v>4135104.2699999986</v>
      </c>
    </row>
    <row r="747" spans="1:25" x14ac:dyDescent="0.25">
      <c r="A747" s="5">
        <f t="shared" si="217"/>
        <v>44633</v>
      </c>
      <c r="B747" s="20">
        <f t="shared" si="218"/>
        <v>735</v>
      </c>
      <c r="E747" s="20"/>
      <c r="G747" s="20">
        <f t="shared" si="210"/>
        <v>3.3758992324107157E-9</v>
      </c>
      <c r="H747" s="20" t="str">
        <f>IF(Datos!C739="","",Datos!C739)</f>
        <v/>
      </c>
      <c r="I747" s="7">
        <f t="shared" si="211"/>
        <v>49.679738199950279</v>
      </c>
      <c r="J747" s="20" t="str">
        <f t="shared" ref="J747:J810" si="220">IF(H747="","",H747-I747)</f>
        <v/>
      </c>
      <c r="K747" s="16" t="str">
        <f t="shared" si="207"/>
        <v/>
      </c>
      <c r="L747" s="7">
        <f t="shared" si="212"/>
        <v>4125541.4329000954</v>
      </c>
      <c r="M747" s="7">
        <f t="shared" si="213"/>
        <v>4.7845109223748723E-3</v>
      </c>
      <c r="N747" s="20" t="str">
        <f>IF(Datos!D739="","",Datos!D739)</f>
        <v/>
      </c>
      <c r="O747" s="7">
        <f t="shared" si="214"/>
        <v>2549.3869522538648</v>
      </c>
      <c r="P747" s="20" t="str">
        <f t="shared" ref="P747:P810" si="221">IF(N747="","",N747-O747)</f>
        <v/>
      </c>
      <c r="Q747" s="16" t="str">
        <f t="shared" si="205"/>
        <v/>
      </c>
      <c r="R747" s="20" t="str">
        <f>IF(Datos!E739="","",Datos!E739)</f>
        <v/>
      </c>
      <c r="S747" s="7">
        <f t="shared" si="215"/>
        <v>6963.7656249385082</v>
      </c>
      <c r="T747" s="10" t="str">
        <f t="shared" ref="T747:T810" si="222">IF(R747="","",R747-S747)</f>
        <v/>
      </c>
      <c r="U747" s="16" t="str">
        <f t="shared" si="206"/>
        <v/>
      </c>
      <c r="V747" s="7">
        <f t="shared" si="219"/>
        <v>1.3579016375085295E-38</v>
      </c>
      <c r="W747" s="7">
        <f t="shared" si="216"/>
        <v>2.2496579130723462E-47</v>
      </c>
      <c r="X747" s="7">
        <f t="shared" si="208"/>
        <v>1.3579016397581874E-38</v>
      </c>
      <c r="Y747" s="7">
        <f t="shared" si="209"/>
        <v>4135104.2699999986</v>
      </c>
    </row>
    <row r="748" spans="1:25" x14ac:dyDescent="0.25">
      <c r="A748" s="5">
        <f t="shared" si="217"/>
        <v>44634</v>
      </c>
      <c r="B748" s="20">
        <f t="shared" si="218"/>
        <v>736</v>
      </c>
      <c r="E748" s="20"/>
      <c r="G748" s="20">
        <f t="shared" si="210"/>
        <v>3.2827127105204194E-9</v>
      </c>
      <c r="H748" s="20" t="str">
        <f>IF(Datos!C740="","",Datos!C740)</f>
        <v/>
      </c>
      <c r="I748" s="7">
        <f t="shared" si="211"/>
        <v>49.302120872321439</v>
      </c>
      <c r="J748" s="20" t="str">
        <f t="shared" si="220"/>
        <v/>
      </c>
      <c r="K748" s="16" t="str">
        <f t="shared" si="207"/>
        <v/>
      </c>
      <c r="L748" s="7">
        <f t="shared" si="212"/>
        <v>4125541.4330321644</v>
      </c>
      <c r="M748" s="7">
        <f t="shared" si="213"/>
        <v>4.6524418346717226E-3</v>
      </c>
      <c r="N748" s="20" t="str">
        <f>IF(Datos!D740="","",Datos!D740)</f>
        <v/>
      </c>
      <c r="O748" s="7">
        <f t="shared" si="214"/>
        <v>2549.4881482223086</v>
      </c>
      <c r="P748" s="20" t="str">
        <f t="shared" si="221"/>
        <v/>
      </c>
      <c r="Q748" s="16" t="str">
        <f t="shared" si="205"/>
        <v/>
      </c>
      <c r="R748" s="20" t="str">
        <f>IF(Datos!E740="","",Datos!E740)</f>
        <v/>
      </c>
      <c r="S748" s="7">
        <f t="shared" si="215"/>
        <v>6964.0420462976936</v>
      </c>
      <c r="T748" s="10" t="str">
        <f t="shared" si="222"/>
        <v/>
      </c>
      <c r="U748" s="16" t="str">
        <f t="shared" si="206"/>
        <v/>
      </c>
      <c r="V748" s="7">
        <f t="shared" si="219"/>
        <v>1.174420729146534E-38</v>
      </c>
      <c r="W748" s="7">
        <f t="shared" si="216"/>
        <v>1.8919745126649695E-47</v>
      </c>
      <c r="X748" s="7">
        <f t="shared" si="208"/>
        <v>1.1744207310385086E-38</v>
      </c>
      <c r="Y748" s="7">
        <f t="shared" si="209"/>
        <v>4135104.2699999986</v>
      </c>
    </row>
    <row r="749" spans="1:25" x14ac:dyDescent="0.25">
      <c r="A749" s="5">
        <f t="shared" si="217"/>
        <v>44635</v>
      </c>
      <c r="B749" s="20">
        <f t="shared" si="218"/>
        <v>737</v>
      </c>
      <c r="E749" s="20"/>
      <c r="G749" s="20">
        <f t="shared" si="210"/>
        <v>3.1920984596797565E-9</v>
      </c>
      <c r="H749" s="20" t="str">
        <f>IF(Datos!C741="","",Datos!C741)</f>
        <v/>
      </c>
      <c r="I749" s="7">
        <f t="shared" si="211"/>
        <v>48.927373826447138</v>
      </c>
      <c r="J749" s="20" t="str">
        <f t="shared" si="220"/>
        <v/>
      </c>
      <c r="K749" s="16" t="str">
        <f t="shared" si="207"/>
        <v/>
      </c>
      <c r="L749" s="7">
        <f t="shared" si="212"/>
        <v>4125541.4331605877</v>
      </c>
      <c r="M749" s="7">
        <f t="shared" si="213"/>
        <v>4.5240183116270569E-3</v>
      </c>
      <c r="N749" s="20" t="str">
        <f>IF(Datos!D741="","",Datos!D741)</f>
        <v/>
      </c>
      <c r="O749" s="7">
        <f t="shared" si="214"/>
        <v>2549.5885749968606</v>
      </c>
      <c r="P749" s="20" t="str">
        <f t="shared" si="221"/>
        <v/>
      </c>
      <c r="Q749" s="16" t="str">
        <f t="shared" si="205"/>
        <v/>
      </c>
      <c r="R749" s="20" t="str">
        <f>IF(Datos!E741="","",Datos!E741)</f>
        <v/>
      </c>
      <c r="S749" s="7">
        <f t="shared" si="215"/>
        <v>6964.3163665690163</v>
      </c>
      <c r="T749" s="10" t="str">
        <f t="shared" si="222"/>
        <v/>
      </c>
      <c r="U749" s="16" t="str">
        <f t="shared" si="206"/>
        <v/>
      </c>
      <c r="V749" s="7">
        <f t="shared" si="219"/>
        <v>1.0157319285278562E-38</v>
      </c>
      <c r="W749" s="7">
        <f t="shared" si="216"/>
        <v>1.5911608319133878E-47</v>
      </c>
      <c r="X749" s="7">
        <f t="shared" si="208"/>
        <v>1.015731930119017E-38</v>
      </c>
      <c r="Y749" s="7">
        <f t="shared" si="209"/>
        <v>4135104.2699999986</v>
      </c>
    </row>
    <row r="750" spans="1:25" x14ac:dyDescent="0.25">
      <c r="A750" s="5">
        <f t="shared" si="217"/>
        <v>44636</v>
      </c>
      <c r="B750" s="20">
        <f t="shared" si="218"/>
        <v>738</v>
      </c>
      <c r="E750" s="20"/>
      <c r="G750" s="20">
        <f t="shared" si="210"/>
        <v>3.1039854762905829E-9</v>
      </c>
      <c r="H750" s="20" t="str">
        <f>IF(Datos!C742="","",Datos!C742)</f>
        <v/>
      </c>
      <c r="I750" s="7">
        <f t="shared" si="211"/>
        <v>48.555475245221146</v>
      </c>
      <c r="J750" s="20" t="str">
        <f t="shared" si="220"/>
        <v/>
      </c>
      <c r="K750" s="16" t="str">
        <f t="shared" si="207"/>
        <v/>
      </c>
      <c r="L750" s="7">
        <f t="shared" si="212"/>
        <v>4125541.4332854664</v>
      </c>
      <c r="M750" s="7">
        <f t="shared" si="213"/>
        <v>4.3991397230183889E-3</v>
      </c>
      <c r="N750" s="20" t="str">
        <f>IF(Datos!D742="","",Datos!D742)</f>
        <v/>
      </c>
      <c r="O750" s="7">
        <f t="shared" si="214"/>
        <v>2549.688238424189</v>
      </c>
      <c r="P750" s="20" t="str">
        <f t="shared" si="221"/>
        <v/>
      </c>
      <c r="Q750" s="16" t="str">
        <f t="shared" si="205"/>
        <v/>
      </c>
      <c r="R750" s="20" t="str">
        <f>IF(Datos!E742="","",Datos!E742)</f>
        <v/>
      </c>
      <c r="S750" s="7">
        <f t="shared" si="215"/>
        <v>6964.5886017229141</v>
      </c>
      <c r="T750" s="10" t="str">
        <f t="shared" si="222"/>
        <v/>
      </c>
      <c r="U750" s="16" t="str">
        <f t="shared" si="206"/>
        <v/>
      </c>
      <c r="V750" s="7">
        <f t="shared" si="219"/>
        <v>8.7848530343791967E-39</v>
      </c>
      <c r="W750" s="7">
        <f t="shared" si="216"/>
        <v>1.3381748940094418E-47</v>
      </c>
      <c r="X750" s="7">
        <f t="shared" si="208"/>
        <v>8.7848530477609453E-39</v>
      </c>
      <c r="Y750" s="7">
        <f t="shared" si="209"/>
        <v>4135104.2699999982</v>
      </c>
    </row>
    <row r="751" spans="1:25" x14ac:dyDescent="0.25">
      <c r="A751" s="5">
        <f t="shared" si="217"/>
        <v>44637</v>
      </c>
      <c r="B751" s="20">
        <f t="shared" si="218"/>
        <v>739</v>
      </c>
      <c r="E751" s="20"/>
      <c r="G751" s="20">
        <f t="shared" si="210"/>
        <v>3.0183047167002079E-9</v>
      </c>
      <c r="H751" s="20" t="str">
        <f>IF(Datos!C743="","",Datos!C743)</f>
        <v/>
      </c>
      <c r="I751" s="7">
        <f t="shared" si="211"/>
        <v>48.18640347736978</v>
      </c>
      <c r="J751" s="20" t="str">
        <f t="shared" si="220"/>
        <v/>
      </c>
      <c r="K751" s="16" t="str">
        <f t="shared" si="207"/>
        <v/>
      </c>
      <c r="L751" s="7">
        <f t="shared" si="212"/>
        <v>4125541.4334068978</v>
      </c>
      <c r="M751" s="7">
        <f t="shared" si="213"/>
        <v>4.2777082163662225E-3</v>
      </c>
      <c r="N751" s="20" t="str">
        <f>IF(Datos!D743="","",Datos!D743)</f>
        <v/>
      </c>
      <c r="O751" s="7">
        <f t="shared" si="214"/>
        <v>2549.787144306521</v>
      </c>
      <c r="P751" s="20" t="str">
        <f t="shared" si="221"/>
        <v/>
      </c>
      <c r="Q751" s="16" t="str">
        <f t="shared" si="205"/>
        <v/>
      </c>
      <c r="R751" s="20" t="str">
        <f>IF(Datos!E743="","",Datos!E743)</f>
        <v/>
      </c>
      <c r="S751" s="7">
        <f t="shared" si="215"/>
        <v>6964.8587676084335</v>
      </c>
      <c r="T751" s="10" t="str">
        <f t="shared" si="222"/>
        <v/>
      </c>
      <c r="U751" s="16" t="str">
        <f t="shared" si="206"/>
        <v/>
      </c>
      <c r="V751" s="7">
        <f t="shared" si="219"/>
        <v>7.5978356755833174E-39</v>
      </c>
      <c r="W751" s="7">
        <f t="shared" si="216"/>
        <v>1.1254123473877091E-47</v>
      </c>
      <c r="X751" s="7">
        <f t="shared" si="208"/>
        <v>7.5978356868374408E-39</v>
      </c>
      <c r="Y751" s="7">
        <f t="shared" si="209"/>
        <v>4135104.2699999986</v>
      </c>
    </row>
    <row r="752" spans="1:25" x14ac:dyDescent="0.25">
      <c r="A752" s="5">
        <f t="shared" si="217"/>
        <v>44638</v>
      </c>
      <c r="B752" s="20">
        <f t="shared" si="218"/>
        <v>740</v>
      </c>
      <c r="E752" s="20"/>
      <c r="G752" s="20">
        <f t="shared" si="210"/>
        <v>2.9349890431001053E-9</v>
      </c>
      <c r="H752" s="20" t="str">
        <f>IF(Datos!C744="","",Datos!C744)</f>
        <v/>
      </c>
      <c r="I752" s="7">
        <f t="shared" si="211"/>
        <v>47.820137036191397</v>
      </c>
      <c r="J752" s="20" t="str">
        <f t="shared" si="220"/>
        <v/>
      </c>
      <c r="K752" s="16" t="str">
        <f t="shared" si="207"/>
        <v/>
      </c>
      <c r="L752" s="7">
        <f t="shared" si="212"/>
        <v>4125541.4335249774</v>
      </c>
      <c r="M752" s="7">
        <f t="shared" si="213"/>
        <v>4.159628640258717E-3</v>
      </c>
      <c r="N752" s="20" t="str">
        <f>IF(Datos!D744="","",Datos!D744)</f>
        <v/>
      </c>
      <c r="O752" s="7">
        <f t="shared" si="214"/>
        <v>2549.8852984019813</v>
      </c>
      <c r="P752" s="20" t="str">
        <f t="shared" si="221"/>
        <v/>
      </c>
      <c r="Q752" s="16" t="str">
        <f t="shared" ref="Q752:Q815" si="223">IF( OR(P752=0,N752=0,P752="",N752=""),"",ABS(P752/N752))</f>
        <v/>
      </c>
      <c r="R752" s="20" t="str">
        <f>IF(Datos!E744="","",Datos!E744)</f>
        <v/>
      </c>
      <c r="S752" s="7">
        <f t="shared" si="215"/>
        <v>6965.1268799541522</v>
      </c>
      <c r="T752" s="10" t="str">
        <f t="shared" si="222"/>
        <v/>
      </c>
      <c r="U752" s="16" t="str">
        <f t="shared" ref="U752:U815" si="224">IF( OR(T752=0,R752=0,T752="",R752=""),"",ABS(T752/R752))</f>
        <v/>
      </c>
      <c r="V752" s="7">
        <f t="shared" si="219"/>
        <v>6.5712091854064275E-39</v>
      </c>
      <c r="W752" s="7">
        <f t="shared" si="216"/>
        <v>9.4647789111397276E-48</v>
      </c>
      <c r="X752" s="7">
        <f t="shared" si="208"/>
        <v>6.5712091948712067E-39</v>
      </c>
      <c r="Y752" s="7">
        <f t="shared" si="209"/>
        <v>4135104.2699999986</v>
      </c>
    </row>
    <row r="753" spans="1:25" x14ac:dyDescent="0.25">
      <c r="A753" s="5">
        <f t="shared" si="217"/>
        <v>44639</v>
      </c>
      <c r="B753" s="20">
        <f t="shared" si="218"/>
        <v>741</v>
      </c>
      <c r="E753" s="20"/>
      <c r="G753" s="20">
        <f t="shared" si="210"/>
        <v>2.8539731709180076E-9</v>
      </c>
      <c r="H753" s="20" t="str">
        <f>IF(Datos!C745="","",Datos!C745)</f>
        <v/>
      </c>
      <c r="I753" s="7">
        <f t="shared" si="211"/>
        <v>47.456654598305491</v>
      </c>
      <c r="J753" s="20" t="str">
        <f t="shared" si="220"/>
        <v/>
      </c>
      <c r="K753" s="16" t="str">
        <f t="shared" si="207"/>
        <v/>
      </c>
      <c r="L753" s="7">
        <f t="shared" si="212"/>
        <v>4125541.4336397974</v>
      </c>
      <c r="M753" s="7">
        <f t="shared" si="213"/>
        <v>4.0448084697928544E-3</v>
      </c>
      <c r="N753" s="20" t="str">
        <f>IF(Datos!D745="","",Datos!D745)</f>
        <v/>
      </c>
      <c r="O753" s="7">
        <f t="shared" si="214"/>
        <v>2549.9827064249266</v>
      </c>
      <c r="P753" s="20" t="str">
        <f t="shared" si="221"/>
        <v/>
      </c>
      <c r="Q753" s="16" t="str">
        <f t="shared" si="223"/>
        <v/>
      </c>
      <c r="R753" s="20" t="str">
        <f>IF(Datos!E745="","",Datos!E745)</f>
        <v/>
      </c>
      <c r="S753" s="7">
        <f t="shared" si="215"/>
        <v>6965.3929543690929</v>
      </c>
      <c r="T753" s="10" t="str">
        <f t="shared" si="222"/>
        <v/>
      </c>
      <c r="U753" s="16" t="str">
        <f t="shared" si="224"/>
        <v/>
      </c>
      <c r="V753" s="7">
        <f t="shared" si="219"/>
        <v>5.6833014033533446E-39</v>
      </c>
      <c r="W753" s="7">
        <f t="shared" si="216"/>
        <v>7.9599304239639673E-48</v>
      </c>
      <c r="X753" s="7">
        <f t="shared" si="208"/>
        <v>5.6833014113132751E-39</v>
      </c>
      <c r="Y753" s="7">
        <f t="shared" si="209"/>
        <v>4135104.2699999982</v>
      </c>
    </row>
    <row r="754" spans="1:25" x14ac:dyDescent="0.25">
      <c r="A754" s="5">
        <f t="shared" si="217"/>
        <v>44640</v>
      </c>
      <c r="B754" s="20">
        <f t="shared" si="218"/>
        <v>742</v>
      </c>
      <c r="E754" s="20"/>
      <c r="G754" s="20">
        <f t="shared" si="210"/>
        <v>2.775193617662162E-9</v>
      </c>
      <c r="H754" s="20" t="str">
        <f>IF(Datos!C746="","",Datos!C746)</f>
        <v/>
      </c>
      <c r="I754" s="7">
        <f t="shared" si="211"/>
        <v>47.09593500241126</v>
      </c>
      <c r="J754" s="20" t="str">
        <f t="shared" si="220"/>
        <v/>
      </c>
      <c r="K754" s="16" t="str">
        <f t="shared" si="207"/>
        <v/>
      </c>
      <c r="L754" s="7">
        <f t="shared" si="212"/>
        <v>4125541.4337514481</v>
      </c>
      <c r="M754" s="7">
        <f t="shared" si="213"/>
        <v>3.933157734073693E-3</v>
      </c>
      <c r="N754" s="20" t="str">
        <f>IF(Datos!D746="","",Datos!D746)</f>
        <v/>
      </c>
      <c r="O754" s="7">
        <f t="shared" si="214"/>
        <v>2550.0793740462786</v>
      </c>
      <c r="P754" s="20" t="str">
        <f t="shared" si="221"/>
        <v/>
      </c>
      <c r="Q754" s="16" t="str">
        <f t="shared" si="223"/>
        <v/>
      </c>
      <c r="R754" s="20" t="str">
        <f>IF(Datos!E746="","",Datos!E746)</f>
        <v/>
      </c>
      <c r="S754" s="7">
        <f t="shared" si="215"/>
        <v>6965.6570063436347</v>
      </c>
      <c r="T754" s="10" t="str">
        <f t="shared" si="222"/>
        <v/>
      </c>
      <c r="U754" s="16" t="str">
        <f t="shared" si="224"/>
        <v/>
      </c>
      <c r="V754" s="7">
        <f t="shared" si="219"/>
        <v>4.9153685310234085E-39</v>
      </c>
      <c r="W754" s="7">
        <f t="shared" si="216"/>
        <v>6.6943446801913743E-48</v>
      </c>
      <c r="X754" s="7">
        <f t="shared" si="208"/>
        <v>4.9153685377177529E-39</v>
      </c>
      <c r="Y754" s="7">
        <f t="shared" si="209"/>
        <v>4135104.2699999982</v>
      </c>
    </row>
    <row r="755" spans="1:25" x14ac:dyDescent="0.25">
      <c r="A755" s="5">
        <f t="shared" si="217"/>
        <v>44641</v>
      </c>
      <c r="B755" s="20">
        <f t="shared" si="218"/>
        <v>743</v>
      </c>
      <c r="E755" s="20"/>
      <c r="G755" s="20">
        <f t="shared" si="210"/>
        <v>2.6985886531776576E-9</v>
      </c>
      <c r="H755" s="20" t="str">
        <f>IF(Datos!C747="","",Datos!C747)</f>
        <v/>
      </c>
      <c r="I755" s="7">
        <f t="shared" si="211"/>
        <v>46.737957248055665</v>
      </c>
      <c r="J755" s="20" t="str">
        <f t="shared" si="220"/>
        <v/>
      </c>
      <c r="K755" s="16" t="str">
        <f t="shared" si="207"/>
        <v/>
      </c>
      <c r="L755" s="7">
        <f t="shared" si="212"/>
        <v>4125541.433860017</v>
      </c>
      <c r="M755" s="7">
        <f t="shared" si="213"/>
        <v>3.8245889457148895E-3</v>
      </c>
      <c r="N755" s="20" t="str">
        <f>IF(Datos!D747="","",Datos!D747)</f>
        <v/>
      </c>
      <c r="O755" s="7">
        <f t="shared" si="214"/>
        <v>2550.1753068938542</v>
      </c>
      <c r="P755" s="20" t="str">
        <f t="shared" si="221"/>
        <v/>
      </c>
      <c r="Q755" s="16" t="str">
        <f t="shared" si="223"/>
        <v/>
      </c>
      <c r="R755" s="20" t="str">
        <f>IF(Datos!E747="","",Datos!E747)</f>
        <v/>
      </c>
      <c r="S755" s="7">
        <f t="shared" si="215"/>
        <v>6965.9190512504147</v>
      </c>
      <c r="T755" s="10" t="str">
        <f t="shared" si="222"/>
        <v/>
      </c>
      <c r="U755" s="16" t="str">
        <f t="shared" si="224"/>
        <v/>
      </c>
      <c r="V755" s="7">
        <f t="shared" si="219"/>
        <v>4.2511994491536953E-39</v>
      </c>
      <c r="W755" s="7">
        <f t="shared" si="216"/>
        <v>5.6299802020061208E-48</v>
      </c>
      <c r="X755" s="7">
        <f t="shared" si="208"/>
        <v>4.2511994547836758E-39</v>
      </c>
      <c r="Y755" s="7">
        <f t="shared" si="209"/>
        <v>4135104.2699999982</v>
      </c>
    </row>
    <row r="756" spans="1:25" x14ac:dyDescent="0.25">
      <c r="A756" s="5">
        <f t="shared" si="217"/>
        <v>44642</v>
      </c>
      <c r="B756" s="20">
        <f t="shared" si="218"/>
        <v>744</v>
      </c>
      <c r="E756" s="20"/>
      <c r="G756" s="20">
        <f t="shared" si="210"/>
        <v>2.6240982512758598E-9</v>
      </c>
      <c r="H756" s="20" t="str">
        <f>IF(Datos!C748="","",Datos!C748)</f>
        <v/>
      </c>
      <c r="I756" s="7">
        <f t="shared" si="211"/>
        <v>46.382700494410784</v>
      </c>
      <c r="J756" s="20" t="str">
        <f t="shared" si="220"/>
        <v/>
      </c>
      <c r="K756" s="16" t="str">
        <f t="shared" si="207"/>
        <v/>
      </c>
      <c r="L756" s="7">
        <f t="shared" si="212"/>
        <v>4125541.4339655889</v>
      </c>
      <c r="M756" s="7">
        <f t="shared" si="213"/>
        <v>3.7190170322852515E-3</v>
      </c>
      <c r="N756" s="20" t="str">
        <f>IF(Datos!D748="","",Datos!D748)</f>
        <v/>
      </c>
      <c r="O756" s="7">
        <f t="shared" si="214"/>
        <v>2550.2705105526934</v>
      </c>
      <c r="P756" s="20" t="str">
        <f t="shared" si="221"/>
        <v/>
      </c>
      <c r="Q756" s="16" t="str">
        <f t="shared" si="223"/>
        <v/>
      </c>
      <c r="R756" s="20" t="str">
        <f>IF(Datos!E748="","",Datos!E748)</f>
        <v/>
      </c>
      <c r="S756" s="7">
        <f t="shared" si="215"/>
        <v>6966.1791043452204</v>
      </c>
      <c r="T756" s="10" t="str">
        <f t="shared" si="222"/>
        <v/>
      </c>
      <c r="U756" s="16" t="str">
        <f t="shared" si="224"/>
        <v/>
      </c>
      <c r="V756" s="7">
        <f t="shared" si="219"/>
        <v>3.6767734997041145E-39</v>
      </c>
      <c r="W756" s="7">
        <f t="shared" si="216"/>
        <v>4.7348439001240721E-48</v>
      </c>
      <c r="X756" s="7">
        <f t="shared" si="208"/>
        <v>3.6767735044389583E-39</v>
      </c>
      <c r="Y756" s="7">
        <f t="shared" si="209"/>
        <v>4135104.2699999986</v>
      </c>
    </row>
    <row r="757" spans="1:25" x14ac:dyDescent="0.25">
      <c r="A757" s="5">
        <f t="shared" si="217"/>
        <v>44643</v>
      </c>
      <c r="B757" s="20">
        <f t="shared" si="218"/>
        <v>745</v>
      </c>
      <c r="E757" s="20"/>
      <c r="G757" s="20">
        <f t="shared" si="210"/>
        <v>2.5516640426990275E-9</v>
      </c>
      <c r="H757" s="20" t="str">
        <f>IF(Datos!C749="","",Datos!C749)</f>
        <v/>
      </c>
      <c r="I757" s="7">
        <f t="shared" si="211"/>
        <v>46.030144059060532</v>
      </c>
      <c r="J757" s="20" t="str">
        <f t="shared" si="220"/>
        <v/>
      </c>
      <c r="K757" s="16" t="str">
        <f t="shared" si="207"/>
        <v/>
      </c>
      <c r="L757" s="7">
        <f t="shared" si="212"/>
        <v>4125541.4340682467</v>
      </c>
      <c r="M757" s="7">
        <f t="shared" si="213"/>
        <v>3.6163592696476041E-3</v>
      </c>
      <c r="N757" s="20" t="str">
        <f>IF(Datos!D749="","",Datos!D749)</f>
        <v/>
      </c>
      <c r="O757" s="7">
        <f t="shared" si="214"/>
        <v>2550.3649905653833</v>
      </c>
      <c r="P757" s="20" t="str">
        <f t="shared" si="221"/>
        <v/>
      </c>
      <c r="Q757" s="16" t="str">
        <f t="shared" si="223"/>
        <v/>
      </c>
      <c r="R757" s="20" t="str">
        <f>IF(Datos!E749="","",Datos!E749)</f>
        <v/>
      </c>
      <c r="S757" s="7">
        <f t="shared" si="215"/>
        <v>6966.4371807678808</v>
      </c>
      <c r="T757" s="10" t="str">
        <f t="shared" si="222"/>
        <v/>
      </c>
      <c r="U757" s="16" t="str">
        <f t="shared" si="224"/>
        <v/>
      </c>
      <c r="V757" s="7">
        <f t="shared" si="219"/>
        <v>3.1799645087392014E-39</v>
      </c>
      <c r="W757" s="7">
        <f t="shared" si="216"/>
        <v>3.9820294128401257E-48</v>
      </c>
      <c r="X757" s="7">
        <f t="shared" si="208"/>
        <v>3.1799645127212306E-39</v>
      </c>
      <c r="Y757" s="7">
        <f t="shared" si="209"/>
        <v>4135104.2699999982</v>
      </c>
    </row>
    <row r="758" spans="1:25" x14ac:dyDescent="0.25">
      <c r="A758" s="5">
        <f t="shared" si="217"/>
        <v>44644</v>
      </c>
      <c r="B758" s="20">
        <f t="shared" si="218"/>
        <v>746</v>
      </c>
      <c r="E758" s="20"/>
      <c r="G758" s="20">
        <f t="shared" si="210"/>
        <v>2.4812292693832798E-9</v>
      </c>
      <c r="H758" s="20" t="str">
        <f>IF(Datos!C750="","",Datos!C750)</f>
        <v/>
      </c>
      <c r="I758" s="7">
        <f t="shared" si="211"/>
        <v>45.680267416796532</v>
      </c>
      <c r="J758" s="20" t="str">
        <f t="shared" si="220"/>
        <v/>
      </c>
      <c r="K758" s="16" t="str">
        <f t="shared" si="207"/>
        <v/>
      </c>
      <c r="L758" s="7">
        <f t="shared" si="212"/>
        <v>4125541.434168071</v>
      </c>
      <c r="M758" s="7">
        <f t="shared" si="213"/>
        <v>3.5165352171377356E-3</v>
      </c>
      <c r="N758" s="20" t="str">
        <f>IF(Datos!D750="","",Datos!D750)</f>
        <v/>
      </c>
      <c r="O758" s="7">
        <f t="shared" si="214"/>
        <v>2550.4587524323824</v>
      </c>
      <c r="P758" s="20" t="str">
        <f t="shared" si="221"/>
        <v/>
      </c>
      <c r="Q758" s="16" t="str">
        <f t="shared" si="223"/>
        <v/>
      </c>
      <c r="R758" s="20" t="str">
        <f>IF(Datos!E750="","",Datos!E750)</f>
        <v/>
      </c>
      <c r="S758" s="7">
        <f t="shared" si="215"/>
        <v>6966.6932955431457</v>
      </c>
      <c r="T758" s="10" t="str">
        <f t="shared" si="222"/>
        <v/>
      </c>
      <c r="U758" s="16" t="str">
        <f t="shared" si="224"/>
        <v/>
      </c>
      <c r="V758" s="7">
        <f t="shared" si="219"/>
        <v>2.750284802007998E-39</v>
      </c>
      <c r="W758" s="7">
        <f t="shared" si="216"/>
        <v>3.3489083439480468E-48</v>
      </c>
      <c r="X758" s="7">
        <f t="shared" si="208"/>
        <v>2.7502848053569063E-39</v>
      </c>
      <c r="Y758" s="7">
        <f t="shared" si="209"/>
        <v>4135104.2699999986</v>
      </c>
    </row>
    <row r="759" spans="1:25" x14ac:dyDescent="0.25">
      <c r="A759" s="5">
        <f t="shared" si="217"/>
        <v>44645</v>
      </c>
      <c r="B759" s="20">
        <f t="shared" si="218"/>
        <v>747</v>
      </c>
      <c r="E759" s="20"/>
      <c r="G759" s="20">
        <f t="shared" si="210"/>
        <v>2.4127387399840601E-9</v>
      </c>
      <c r="H759" s="20" t="str">
        <f>IF(Datos!C751="","",Datos!C751)</f>
        <v/>
      </c>
      <c r="I759" s="7">
        <f t="shared" si="211"/>
        <v>45.333050198423209</v>
      </c>
      <c r="J759" s="20" t="str">
        <f t="shared" si="220"/>
        <v/>
      </c>
      <c r="K759" s="16" t="str">
        <f t="shared" si="207"/>
        <v/>
      </c>
      <c r="L759" s="7">
        <f t="shared" si="212"/>
        <v>4125541.4342651395</v>
      </c>
      <c r="M759" s="7">
        <f t="shared" si="213"/>
        <v>3.4194666545326251E-3</v>
      </c>
      <c r="N759" s="20" t="str">
        <f>IF(Datos!D751="","",Datos!D751)</f>
        <v/>
      </c>
      <c r="O759" s="7">
        <f t="shared" si="214"/>
        <v>2550.5518016123401</v>
      </c>
      <c r="P759" s="20" t="str">
        <f t="shared" si="221"/>
        <v/>
      </c>
      <c r="Q759" s="16" t="str">
        <f t="shared" si="223"/>
        <v/>
      </c>
      <c r="R759" s="20" t="str">
        <f>IF(Datos!E751="","",Datos!E751)</f>
        <v/>
      </c>
      <c r="S759" s="7">
        <f t="shared" si="215"/>
        <v>6966.9474635815614</v>
      </c>
      <c r="T759" s="10" t="str">
        <f t="shared" si="222"/>
        <v/>
      </c>
      <c r="U759" s="16" t="str">
        <f t="shared" si="224"/>
        <v/>
      </c>
      <c r="V759" s="7">
        <f t="shared" si="219"/>
        <v>2.3786638093722038E-39</v>
      </c>
      <c r="W759" s="7">
        <f t="shared" si="216"/>
        <v>2.8164500894418886E-48</v>
      </c>
      <c r="X759" s="7">
        <f t="shared" si="208"/>
        <v>2.3786638121886537E-39</v>
      </c>
      <c r="Y759" s="7">
        <f t="shared" si="209"/>
        <v>4135104.2699999982</v>
      </c>
    </row>
    <row r="760" spans="1:25" x14ac:dyDescent="0.25">
      <c r="A760" s="5">
        <f t="shared" si="217"/>
        <v>44646</v>
      </c>
      <c r="B760" s="20">
        <f t="shared" si="218"/>
        <v>748</v>
      </c>
      <c r="E760" s="20"/>
      <c r="G760" s="20">
        <f t="shared" si="210"/>
        <v>2.3461387866292507E-9</v>
      </c>
      <c r="H760" s="20" t="str">
        <f>IF(Datos!C752="","",Datos!C752)</f>
        <v/>
      </c>
      <c r="I760" s="7">
        <f t="shared" si="211"/>
        <v>44.988472189571908</v>
      </c>
      <c r="J760" s="20" t="str">
        <f t="shared" si="220"/>
        <v/>
      </c>
      <c r="K760" s="16" t="str">
        <f t="shared" si="207"/>
        <v/>
      </c>
      <c r="L760" s="7">
        <f t="shared" si="212"/>
        <v>4125541.4343595286</v>
      </c>
      <c r="M760" s="7">
        <f t="shared" si="213"/>
        <v>3.3250775207585704E-3</v>
      </c>
      <c r="N760" s="20" t="str">
        <f>IF(Datos!D752="","",Datos!D752)</f>
        <v/>
      </c>
      <c r="O760" s="7">
        <f t="shared" si="214"/>
        <v>2550.6441435224137</v>
      </c>
      <c r="P760" s="20" t="str">
        <f t="shared" si="221"/>
        <v/>
      </c>
      <c r="Q760" s="16" t="str">
        <f t="shared" si="223"/>
        <v/>
      </c>
      <c r="R760" s="20" t="str">
        <f>IF(Datos!E752="","",Datos!E752)</f>
        <v/>
      </c>
      <c r="S760" s="7">
        <f t="shared" si="215"/>
        <v>6967.1996996803391</v>
      </c>
      <c r="T760" s="10" t="str">
        <f t="shared" si="222"/>
        <v/>
      </c>
      <c r="U760" s="16" t="str">
        <f t="shared" si="224"/>
        <v/>
      </c>
      <c r="V760" s="7">
        <f t="shared" si="219"/>
        <v>2.0572565844058883E-39</v>
      </c>
      <c r="W760" s="7">
        <f t="shared" si="216"/>
        <v>2.3686498080806025E-48</v>
      </c>
      <c r="X760" s="7">
        <f t="shared" si="208"/>
        <v>2.0572565867745383E-39</v>
      </c>
      <c r="Y760" s="7">
        <f t="shared" si="209"/>
        <v>4135104.2699999986</v>
      </c>
    </row>
    <row r="761" spans="1:25" x14ac:dyDescent="0.25">
      <c r="A761" s="5">
        <f t="shared" si="217"/>
        <v>44647</v>
      </c>
      <c r="B761" s="20">
        <f t="shared" si="218"/>
        <v>749</v>
      </c>
      <c r="E761" s="20"/>
      <c r="G761" s="20">
        <f t="shared" si="210"/>
        <v>2.2813772228660516E-9</v>
      </c>
      <c r="H761" s="20" t="str">
        <f>IF(Datos!C753="","",Datos!C753)</f>
        <v/>
      </c>
      <c r="I761" s="7">
        <f t="shared" si="211"/>
        <v>44.646513329524062</v>
      </c>
      <c r="J761" s="20" t="str">
        <f t="shared" si="220"/>
        <v/>
      </c>
      <c r="K761" s="16" t="str">
        <f t="shared" si="207"/>
        <v/>
      </c>
      <c r="L761" s="7">
        <f t="shared" si="212"/>
        <v>4125541.4344513123</v>
      </c>
      <c r="M761" s="7">
        <f t="shared" si="213"/>
        <v>3.2332938542911811E-3</v>
      </c>
      <c r="N761" s="20" t="str">
        <f>IF(Datos!D753="","",Datos!D753)</f>
        <v/>
      </c>
      <c r="O761" s="7">
        <f t="shared" si="214"/>
        <v>2550.7357835385851</v>
      </c>
      <c r="P761" s="20" t="str">
        <f t="shared" si="221"/>
        <v/>
      </c>
      <c r="Q761" s="16" t="str">
        <f t="shared" si="223"/>
        <v/>
      </c>
      <c r="R761" s="20" t="str">
        <f>IF(Datos!E753="","",Datos!E753)</f>
        <v/>
      </c>
      <c r="S761" s="7">
        <f t="shared" si="215"/>
        <v>6967.4500185242159</v>
      </c>
      <c r="T761" s="10" t="str">
        <f t="shared" si="222"/>
        <v/>
      </c>
      <c r="U761" s="16" t="str">
        <f t="shared" si="224"/>
        <v/>
      </c>
      <c r="V761" s="7">
        <f t="shared" si="219"/>
        <v>1.779278197001507E-39</v>
      </c>
      <c r="W761" s="7">
        <f t="shared" si="216"/>
        <v>1.9920473415285087E-48</v>
      </c>
      <c r="X761" s="7">
        <f t="shared" si="208"/>
        <v>1.7792781989935542E-39</v>
      </c>
      <c r="Y761" s="7">
        <f t="shared" si="209"/>
        <v>4135104.2699999986</v>
      </c>
    </row>
    <row r="762" spans="1:25" x14ac:dyDescent="0.25">
      <c r="A762" s="5">
        <f t="shared" si="217"/>
        <v>44648</v>
      </c>
      <c r="B762" s="20">
        <f t="shared" si="218"/>
        <v>750</v>
      </c>
      <c r="E762" s="20"/>
      <c r="G762" s="20">
        <f t="shared" si="210"/>
        <v>2.2184033027686744E-9</v>
      </c>
      <c r="H762" s="20" t="str">
        <f>IF(Datos!C754="","",Datos!C754)</f>
        <v/>
      </c>
      <c r="I762" s="7">
        <f t="shared" si="211"/>
        <v>44.307153710043274</v>
      </c>
      <c r="J762" s="20" t="str">
        <f t="shared" si="220"/>
        <v/>
      </c>
      <c r="K762" s="16" t="str">
        <f t="shared" si="207"/>
        <v/>
      </c>
      <c r="L762" s="7">
        <f t="shared" si="212"/>
        <v>4125541.4345405623</v>
      </c>
      <c r="M762" s="7">
        <f t="shared" si="213"/>
        <v>3.1440437352005385E-3</v>
      </c>
      <c r="N762" s="20" t="str">
        <f>IF(Datos!D754="","",Datos!D754)</f>
        <v/>
      </c>
      <c r="O762" s="7">
        <f t="shared" si="214"/>
        <v>2550.8267269959729</v>
      </c>
      <c r="P762" s="20" t="str">
        <f t="shared" si="221"/>
        <v/>
      </c>
      <c r="Q762" s="16" t="str">
        <f t="shared" si="223"/>
        <v/>
      </c>
      <c r="R762" s="20" t="str">
        <f>IF(Datos!E754="","",Datos!E754)</f>
        <v/>
      </c>
      <c r="S762" s="7">
        <f t="shared" si="215"/>
        <v>6967.6984346863092</v>
      </c>
      <c r="T762" s="10" t="str">
        <f t="shared" si="222"/>
        <v/>
      </c>
      <c r="U762" s="16" t="str">
        <f t="shared" si="224"/>
        <v/>
      </c>
      <c r="V762" s="7">
        <f t="shared" si="219"/>
        <v>1.5388605029980226E-39</v>
      </c>
      <c r="W762" s="7">
        <f t="shared" si="216"/>
        <v>1.6753226235826515E-48</v>
      </c>
      <c r="X762" s="7">
        <f t="shared" si="208"/>
        <v>1.5388605046733453E-39</v>
      </c>
      <c r="Y762" s="7">
        <f t="shared" si="209"/>
        <v>4135104.2699999982</v>
      </c>
    </row>
    <row r="763" spans="1:25" x14ac:dyDescent="0.25">
      <c r="A763" s="5">
        <f t="shared" si="217"/>
        <v>44649</v>
      </c>
      <c r="B763" s="20">
        <f t="shared" si="218"/>
        <v>751</v>
      </c>
      <c r="E763" s="20"/>
      <c r="G763" s="20">
        <f t="shared" si="210"/>
        <v>2.1571676811747982E-9</v>
      </c>
      <c r="H763" s="20" t="str">
        <f>IF(Datos!C755="","",Datos!C755)</f>
        <v/>
      </c>
      <c r="I763" s="7">
        <f t="shared" si="211"/>
        <v>43.970373574216318</v>
      </c>
      <c r="J763" s="20" t="str">
        <f t="shared" si="220"/>
        <v/>
      </c>
      <c r="K763" s="16" t="str">
        <f t="shared" si="207"/>
        <v/>
      </c>
      <c r="L763" s="7">
        <f t="shared" si="212"/>
        <v>4125541.434627349</v>
      </c>
      <c r="M763" s="7">
        <f t="shared" si="213"/>
        <v>3.0572572287961113E-3</v>
      </c>
      <c r="N763" s="20" t="str">
        <f>IF(Datos!D755="","",Datos!D755)</f>
        <v/>
      </c>
      <c r="O763" s="7">
        <f t="shared" si="214"/>
        <v>2550.9169791891431</v>
      </c>
      <c r="P763" s="20" t="str">
        <f t="shared" si="221"/>
        <v/>
      </c>
      <c r="Q763" s="16" t="str">
        <f t="shared" si="223"/>
        <v/>
      </c>
      <c r="R763" s="20" t="str">
        <f>IF(Datos!E755="","",Datos!E755)</f>
        <v/>
      </c>
      <c r="S763" s="7">
        <f t="shared" si="215"/>
        <v>6967.9449626289661</v>
      </c>
      <c r="T763" s="10" t="str">
        <f t="shared" si="222"/>
        <v/>
      </c>
      <c r="U763" s="16" t="str">
        <f t="shared" si="224"/>
        <v/>
      </c>
      <c r="V763" s="7">
        <f t="shared" si="219"/>
        <v>1.3309282672275024E-39</v>
      </c>
      <c r="W763" s="7">
        <f t="shared" si="216"/>
        <v>1.408955417137344E-48</v>
      </c>
      <c r="X763" s="7">
        <f t="shared" si="208"/>
        <v>1.3309282686364579E-39</v>
      </c>
      <c r="Y763" s="7">
        <f t="shared" si="209"/>
        <v>4135104.2699999986</v>
      </c>
    </row>
    <row r="764" spans="1:25" x14ac:dyDescent="0.25">
      <c r="A764" s="5">
        <f t="shared" si="217"/>
        <v>44650</v>
      </c>
      <c r="B764" s="20">
        <f t="shared" si="218"/>
        <v>752</v>
      </c>
      <c r="E764" s="20"/>
      <c r="G764" s="20">
        <f t="shared" si="210"/>
        <v>2.0976223750196472E-9</v>
      </c>
      <c r="H764" s="20" t="str">
        <f>IF(Datos!C756="","",Datos!C756)</f>
        <v/>
      </c>
      <c r="I764" s="7">
        <f t="shared" si="211"/>
        <v>43.636153315302913</v>
      </c>
      <c r="J764" s="20" t="str">
        <f t="shared" si="220"/>
        <v/>
      </c>
      <c r="K764" s="16" t="str">
        <f t="shared" si="207"/>
        <v/>
      </c>
      <c r="L764" s="7">
        <f t="shared" si="212"/>
        <v>4125541.4347117399</v>
      </c>
      <c r="M764" s="7">
        <f t="shared" si="213"/>
        <v>2.972866330827266E-3</v>
      </c>
      <c r="N764" s="20" t="str">
        <f>IF(Datos!D756="","",Datos!D756)</f>
        <v/>
      </c>
      <c r="O764" s="7">
        <f t="shared" si="214"/>
        <v>2551.0065453724183</v>
      </c>
      <c r="P764" s="20" t="str">
        <f t="shared" si="221"/>
        <v/>
      </c>
      <c r="Q764" s="16" t="str">
        <f t="shared" si="223"/>
        <v/>
      </c>
      <c r="R764" s="20" t="str">
        <f>IF(Datos!E756="","",Datos!E756)</f>
        <v/>
      </c>
      <c r="S764" s="7">
        <f t="shared" si="215"/>
        <v>6968.1896167046043</v>
      </c>
      <c r="T764" s="10" t="str">
        <f t="shared" si="222"/>
        <v/>
      </c>
      <c r="U764" s="16" t="str">
        <f t="shared" si="224"/>
        <v/>
      </c>
      <c r="V764" s="7">
        <f t="shared" si="219"/>
        <v>1.1510920249286396E-39</v>
      </c>
      <c r="W764" s="7">
        <f t="shared" si="216"/>
        <v>1.1849391511247938E-48</v>
      </c>
      <c r="X764" s="7">
        <f t="shared" si="208"/>
        <v>1.1510920261135788E-39</v>
      </c>
      <c r="Y764" s="7">
        <f t="shared" si="209"/>
        <v>4135104.2699999986</v>
      </c>
    </row>
    <row r="765" spans="1:25" x14ac:dyDescent="0.25">
      <c r="A765" s="5">
        <f t="shared" si="217"/>
        <v>44651</v>
      </c>
      <c r="B765" s="20">
        <f t="shared" si="218"/>
        <v>753</v>
      </c>
      <c r="E765" s="20"/>
      <c r="G765" s="20">
        <f t="shared" si="210"/>
        <v>2.0397207257373735E-9</v>
      </c>
      <c r="H765" s="20" t="str">
        <f>IF(Datos!C757="","",Datos!C757)</f>
        <v/>
      </c>
      <c r="I765" s="7">
        <f t="shared" si="211"/>
        <v>43.304473475594264</v>
      </c>
      <c r="J765" s="20" t="str">
        <f t="shared" si="220"/>
        <v/>
      </c>
      <c r="K765" s="16" t="str">
        <f t="shared" si="207"/>
        <v/>
      </c>
      <c r="L765" s="7">
        <f t="shared" si="212"/>
        <v>4125541.4347938015</v>
      </c>
      <c r="M765" s="7">
        <f t="shared" si="213"/>
        <v>2.8908049141964346E-3</v>
      </c>
      <c r="N765" s="20" t="str">
        <f>IF(Datos!D757="","",Datos!D757)</f>
        <v/>
      </c>
      <c r="O765" s="7">
        <f t="shared" si="214"/>
        <v>2551.0954307601819</v>
      </c>
      <c r="P765" s="20" t="str">
        <f t="shared" si="221"/>
        <v/>
      </c>
      <c r="Q765" s="16" t="str">
        <f t="shared" si="223"/>
        <v/>
      </c>
      <c r="R765" s="20" t="str">
        <f>IF(Datos!E757="","",Datos!E757)</f>
        <v/>
      </c>
      <c r="S765" s="7">
        <f t="shared" si="215"/>
        <v>6968.4324111565493</v>
      </c>
      <c r="T765" s="10" t="str">
        <f t="shared" si="222"/>
        <v/>
      </c>
      <c r="U765" s="16" t="str">
        <f t="shared" si="224"/>
        <v/>
      </c>
      <c r="V765" s="7">
        <f t="shared" si="219"/>
        <v>9.9555541982379956E-40</v>
      </c>
      <c r="W765" s="7">
        <f t="shared" si="216"/>
        <v>9.9654025582921676E-49</v>
      </c>
      <c r="X765" s="7">
        <f t="shared" si="208"/>
        <v>9.9555542082033981E-40</v>
      </c>
      <c r="Y765" s="7">
        <f t="shared" si="209"/>
        <v>4135104.2699999986</v>
      </c>
    </row>
    <row r="766" spans="1:25" x14ac:dyDescent="0.25">
      <c r="A766" s="5">
        <f t="shared" si="217"/>
        <v>44652</v>
      </c>
      <c r="B766" s="20">
        <f t="shared" si="218"/>
        <v>754</v>
      </c>
      <c r="E766" s="20"/>
      <c r="G766" s="20">
        <f t="shared" si="210"/>
        <v>1.9834173627002939E-9</v>
      </c>
      <c r="H766" s="20" t="str">
        <f>IF(Datos!C758="","",Datos!C758)</f>
        <v/>
      </c>
      <c r="I766" s="7">
        <f t="shared" si="211"/>
        <v>42.975314745280258</v>
      </c>
      <c r="J766" s="20" t="str">
        <f t="shared" si="220"/>
        <v/>
      </c>
      <c r="K766" s="16" t="str">
        <f t="shared" si="207"/>
        <v/>
      </c>
      <c r="L766" s="7">
        <f t="shared" si="212"/>
        <v>4125541.4348735977</v>
      </c>
      <c r="M766" s="7">
        <f t="shared" si="213"/>
        <v>2.8110086771431808E-3</v>
      </c>
      <c r="N766" s="20" t="str">
        <f>IF(Datos!D758="","",Datos!D758)</f>
        <v/>
      </c>
      <c r="O766" s="7">
        <f t="shared" si="214"/>
        <v>2551.1836405271833</v>
      </c>
      <c r="P766" s="20" t="str">
        <f t="shared" si="221"/>
        <v/>
      </c>
      <c r="Q766" s="16" t="str">
        <f t="shared" si="223"/>
        <v/>
      </c>
      <c r="R766" s="20" t="str">
        <f>IF(Datos!E758="","",Datos!E758)</f>
        <v/>
      </c>
      <c r="S766" s="7">
        <f t="shared" si="215"/>
        <v>6968.6733601198621</v>
      </c>
      <c r="T766" s="10" t="str">
        <f t="shared" si="222"/>
        <v/>
      </c>
      <c r="U766" s="16" t="str">
        <f t="shared" si="224"/>
        <v/>
      </c>
      <c r="V766" s="7">
        <f t="shared" si="219"/>
        <v>8.610350627596119E-40</v>
      </c>
      <c r="W766" s="7">
        <f t="shared" si="216"/>
        <v>8.3809576257997159E-49</v>
      </c>
      <c r="X766" s="7">
        <f t="shared" si="208"/>
        <v>8.6103506359770765E-40</v>
      </c>
      <c r="Y766" s="7">
        <f t="shared" si="209"/>
        <v>4135104.2699999991</v>
      </c>
    </row>
    <row r="767" spans="1:25" x14ac:dyDescent="0.25">
      <c r="A767" s="5">
        <f t="shared" si="217"/>
        <v>44653</v>
      </c>
      <c r="B767" s="20">
        <f t="shared" si="218"/>
        <v>755</v>
      </c>
      <c r="E767" s="20"/>
      <c r="G767" s="20">
        <f t="shared" si="210"/>
        <v>1.9286681676673362E-9</v>
      </c>
      <c r="H767" s="20" t="str">
        <f>IF(Datos!C759="","",Datos!C759)</f>
        <v/>
      </c>
      <c r="I767" s="7">
        <f t="shared" si="211"/>
        <v>42.648657961325277</v>
      </c>
      <c r="J767" s="20" t="str">
        <f t="shared" si="220"/>
        <v/>
      </c>
      <c r="K767" s="16" t="str">
        <f t="shared" si="207"/>
        <v/>
      </c>
      <c r="L767" s="7">
        <f t="shared" si="212"/>
        <v>4125541.4349511913</v>
      </c>
      <c r="M767" s="7">
        <f t="shared" si="213"/>
        <v>2.7334150928585692E-3</v>
      </c>
      <c r="N767" s="20" t="str">
        <f>IF(Datos!D759="","",Datos!D759)</f>
        <v/>
      </c>
      <c r="O767" s="7">
        <f t="shared" si="214"/>
        <v>2551.271179808838</v>
      </c>
      <c r="P767" s="20" t="str">
        <f t="shared" si="221"/>
        <v/>
      </c>
      <c r="Q767" s="16" t="str">
        <f t="shared" si="223"/>
        <v/>
      </c>
      <c r="R767" s="20" t="str">
        <f>IF(Datos!E759="","",Datos!E759)</f>
        <v/>
      </c>
      <c r="S767" s="7">
        <f t="shared" si="215"/>
        <v>6968.9124776221624</v>
      </c>
      <c r="T767" s="10" t="str">
        <f t="shared" si="222"/>
        <v/>
      </c>
      <c r="U767" s="16" t="str">
        <f t="shared" si="224"/>
        <v/>
      </c>
      <c r="V767" s="7">
        <f t="shared" si="219"/>
        <v>7.4469121912114613E-40</v>
      </c>
      <c r="W767" s="7">
        <f t="shared" si="216"/>
        <v>7.0484308399510704E-49</v>
      </c>
      <c r="X767" s="7">
        <f t="shared" si="208"/>
        <v>7.4469121982598929E-40</v>
      </c>
      <c r="Y767" s="7">
        <f t="shared" si="209"/>
        <v>4135104.2699999986</v>
      </c>
    </row>
    <row r="768" spans="1:25" x14ac:dyDescent="0.25">
      <c r="A768" s="5">
        <f t="shared" si="217"/>
        <v>44654</v>
      </c>
      <c r="B768" s="20">
        <f t="shared" si="218"/>
        <v>756</v>
      </c>
      <c r="E768" s="20"/>
      <c r="G768" s="20">
        <f t="shared" si="210"/>
        <v>1.875430240213824E-9</v>
      </c>
      <c r="H768" s="20" t="str">
        <f>IF(Datos!C760="","",Datos!C760)</f>
        <v/>
      </c>
      <c r="I768" s="7">
        <f t="shared" si="211"/>
        <v>42.324484106352578</v>
      </c>
      <c r="J768" s="20" t="str">
        <f t="shared" si="220"/>
        <v/>
      </c>
      <c r="K768" s="16" t="str">
        <f t="shared" si="207"/>
        <v/>
      </c>
      <c r="L768" s="7">
        <f t="shared" si="212"/>
        <v>4125541.4350266429</v>
      </c>
      <c r="M768" s="7">
        <f t="shared" si="213"/>
        <v>2.6579633604903495E-3</v>
      </c>
      <c r="N768" s="20" t="str">
        <f>IF(Datos!D760="","",Datos!D760)</f>
        <v/>
      </c>
      <c r="O768" s="7">
        <f t="shared" si="214"/>
        <v>2551.3580537015273</v>
      </c>
      <c r="P768" s="20" t="str">
        <f t="shared" si="221"/>
        <v/>
      </c>
      <c r="Q768" s="16" t="str">
        <f t="shared" si="223"/>
        <v/>
      </c>
      <c r="R768" s="20" t="str">
        <f>IF(Datos!E760="","",Datos!E760)</f>
        <v/>
      </c>
      <c r="S768" s="7">
        <f t="shared" si="215"/>
        <v>6969.1497775844455</v>
      </c>
      <c r="T768" s="10" t="str">
        <f t="shared" si="222"/>
        <v/>
      </c>
      <c r="U768" s="16" t="str">
        <f t="shared" si="224"/>
        <v/>
      </c>
      <c r="V768" s="7">
        <f t="shared" si="219"/>
        <v>6.4406786182590877E-40</v>
      </c>
      <c r="W768" s="7">
        <f t="shared" si="216"/>
        <v>5.9277685824245092E-49</v>
      </c>
      <c r="X768" s="7">
        <f t="shared" si="208"/>
        <v>6.4406786241868561E-40</v>
      </c>
      <c r="Y768" s="7">
        <f t="shared" si="209"/>
        <v>4135104.2699999982</v>
      </c>
    </row>
    <row r="769" spans="1:25" x14ac:dyDescent="0.25">
      <c r="A769" s="5">
        <f t="shared" si="217"/>
        <v>44655</v>
      </c>
      <c r="B769" s="20">
        <f t="shared" si="218"/>
        <v>757</v>
      </c>
      <c r="E769" s="20"/>
      <c r="G769" s="20">
        <f t="shared" si="210"/>
        <v>1.8236618641155214E-9</v>
      </c>
      <c r="H769" s="20" t="str">
        <f>IF(Datos!C761="","",Datos!C761)</f>
        <v/>
      </c>
      <c r="I769" s="7">
        <f t="shared" si="211"/>
        <v>42.00277430753713</v>
      </c>
      <c r="J769" s="20" t="str">
        <f t="shared" si="220"/>
        <v/>
      </c>
      <c r="K769" s="16" t="str">
        <f t="shared" si="207"/>
        <v/>
      </c>
      <c r="L769" s="7">
        <f t="shared" si="212"/>
        <v>4125541.435100012</v>
      </c>
      <c r="M769" s="7">
        <f t="shared" si="213"/>
        <v>2.584594357500569E-3</v>
      </c>
      <c r="N769" s="20" t="str">
        <f>IF(Datos!D761="","",Datos!D761)</f>
        <v/>
      </c>
      <c r="O769" s="7">
        <f t="shared" si="214"/>
        <v>2551.4442672628948</v>
      </c>
      <c r="P769" s="20" t="str">
        <f t="shared" si="221"/>
        <v/>
      </c>
      <c r="Q769" s="16" t="str">
        <f t="shared" si="223"/>
        <v/>
      </c>
      <c r="R769" s="20" t="str">
        <f>IF(Datos!E761="","",Datos!E761)</f>
        <v/>
      </c>
      <c r="S769" s="7">
        <f t="shared" si="215"/>
        <v>6969.3852738218939</v>
      </c>
      <c r="T769" s="10" t="str">
        <f t="shared" si="222"/>
        <v/>
      </c>
      <c r="U769" s="16" t="str">
        <f t="shared" si="224"/>
        <v/>
      </c>
      <c r="V769" s="7">
        <f t="shared" si="219"/>
        <v>5.57040824411975E-40</v>
      </c>
      <c r="W769" s="7">
        <f t="shared" si="216"/>
        <v>4.9852855428632132E-49</v>
      </c>
      <c r="X769" s="7">
        <f t="shared" si="208"/>
        <v>5.5704082491050353E-40</v>
      </c>
      <c r="Y769" s="7">
        <f t="shared" si="209"/>
        <v>4135104.2699999991</v>
      </c>
    </row>
    <row r="770" spans="1:25" x14ac:dyDescent="0.25">
      <c r="A770" s="5">
        <f t="shared" si="217"/>
        <v>44656</v>
      </c>
      <c r="B770" s="20">
        <f t="shared" si="218"/>
        <v>758</v>
      </c>
      <c r="E770" s="20"/>
      <c r="G770" s="20">
        <f t="shared" si="210"/>
        <v>1.7733224746605981E-9</v>
      </c>
      <c r="H770" s="20" t="str">
        <f>IF(Datos!C762="","",Datos!C762)</f>
        <v/>
      </c>
      <c r="I770" s="7">
        <f t="shared" si="211"/>
        <v>41.683509835506854</v>
      </c>
      <c r="J770" s="20" t="str">
        <f t="shared" si="220"/>
        <v/>
      </c>
      <c r="K770" s="16" t="str">
        <f t="shared" si="207"/>
        <v/>
      </c>
      <c r="L770" s="7">
        <f t="shared" si="212"/>
        <v>4125541.435171356</v>
      </c>
      <c r="M770" s="7">
        <f t="shared" si="213"/>
        <v>2.5132505933382798E-3</v>
      </c>
      <c r="N770" s="20" t="str">
        <f>IF(Datos!D762="","",Datos!D762)</f>
        <v/>
      </c>
      <c r="O770" s="7">
        <f t="shared" si="214"/>
        <v>2551.5298255121406</v>
      </c>
      <c r="P770" s="20" t="str">
        <f t="shared" si="221"/>
        <v/>
      </c>
      <c r="Q770" s="16" t="str">
        <f t="shared" si="223"/>
        <v/>
      </c>
      <c r="R770" s="20" t="str">
        <f>IF(Datos!E762="","",Datos!E762)</f>
        <v/>
      </c>
      <c r="S770" s="7">
        <f t="shared" si="215"/>
        <v>6969.6189800446782</v>
      </c>
      <c r="T770" s="10" t="str">
        <f t="shared" si="222"/>
        <v/>
      </c>
      <c r="U770" s="16" t="str">
        <f t="shared" si="224"/>
        <v/>
      </c>
      <c r="V770" s="7">
        <f t="shared" si="219"/>
        <v>4.8177295972814791E-40</v>
      </c>
      <c r="W770" s="7">
        <f t="shared" si="216"/>
        <v>4.1926521924666796E-49</v>
      </c>
      <c r="X770" s="7">
        <f t="shared" si="208"/>
        <v>4.8177296014741316E-40</v>
      </c>
      <c r="Y770" s="7">
        <f t="shared" si="209"/>
        <v>4135104.2699999986</v>
      </c>
    </row>
    <row r="771" spans="1:25" x14ac:dyDescent="0.25">
      <c r="A771" s="5">
        <f t="shared" si="217"/>
        <v>44657</v>
      </c>
      <c r="B771" s="20">
        <f t="shared" si="218"/>
        <v>759</v>
      </c>
      <c r="E771" s="20"/>
      <c r="G771" s="20">
        <f t="shared" si="210"/>
        <v>1.7243726268638936E-9</v>
      </c>
      <c r="H771" s="20" t="str">
        <f>IF(Datos!C763="","",Datos!C763)</f>
        <v/>
      </c>
      <c r="I771" s="7">
        <f t="shared" si="211"/>
        <v>41.366672103252249</v>
      </c>
      <c r="J771" s="20" t="str">
        <f t="shared" si="220"/>
        <v/>
      </c>
      <c r="K771" s="16" t="str">
        <f t="shared" si="207"/>
        <v/>
      </c>
      <c r="L771" s="7">
        <f t="shared" si="212"/>
        <v>4125541.4352407302</v>
      </c>
      <c r="M771" s="7">
        <f t="shared" si="213"/>
        <v>2.4438761643910401E-3</v>
      </c>
      <c r="N771" s="20" t="str">
        <f>IF(Datos!D763="","",Datos!D763)</f>
        <v/>
      </c>
      <c r="O771" s="7">
        <f t="shared" si="214"/>
        <v>2551.6147334303137</v>
      </c>
      <c r="P771" s="20" t="str">
        <f t="shared" si="221"/>
        <v/>
      </c>
      <c r="Q771" s="16" t="str">
        <f t="shared" si="223"/>
        <v/>
      </c>
      <c r="R771" s="20" t="str">
        <f>IF(Datos!E763="","",Datos!E763)</f>
        <v/>
      </c>
      <c r="S771" s="7">
        <f t="shared" si="215"/>
        <v>6969.8509098587601</v>
      </c>
      <c r="T771" s="10" t="str">
        <f t="shared" si="222"/>
        <v/>
      </c>
      <c r="U771" s="16" t="str">
        <f t="shared" si="224"/>
        <v/>
      </c>
      <c r="V771" s="7">
        <f t="shared" si="219"/>
        <v>4.1667535762281041E-40</v>
      </c>
      <c r="W771" s="7">
        <f t="shared" si="216"/>
        <v>3.5260432437864793E-49</v>
      </c>
      <c r="X771" s="7">
        <f t="shared" si="208"/>
        <v>4.166753579754147E-40</v>
      </c>
      <c r="Y771" s="7">
        <f t="shared" si="209"/>
        <v>4135104.2699999986</v>
      </c>
    </row>
    <row r="772" spans="1:25" x14ac:dyDescent="0.25">
      <c r="A772" s="5">
        <f t="shared" si="217"/>
        <v>44658</v>
      </c>
      <c r="B772" s="20">
        <f t="shared" si="218"/>
        <v>760</v>
      </c>
      <c r="E772" s="20"/>
      <c r="G772" s="20">
        <f t="shared" si="210"/>
        <v>1.6767739645585821E-9</v>
      </c>
      <c r="H772" s="20" t="str">
        <f>IF(Datos!C764="","",Datos!C764)</f>
        <v/>
      </c>
      <c r="I772" s="7">
        <f t="shared" si="211"/>
        <v>41.052242665044297</v>
      </c>
      <c r="J772" s="20" t="str">
        <f t="shared" si="220"/>
        <v/>
      </c>
      <c r="K772" s="16" t="str">
        <f t="shared" si="207"/>
        <v/>
      </c>
      <c r="L772" s="7">
        <f t="shared" si="212"/>
        <v>4125541.4353081896</v>
      </c>
      <c r="M772" s="7">
        <f t="shared" si="213"/>
        <v>2.3764167101799102E-3</v>
      </c>
      <c r="N772" s="20" t="str">
        <f>IF(Datos!D764="","",Datos!D764)</f>
        <v/>
      </c>
      <c r="O772" s="7">
        <f t="shared" si="214"/>
        <v>2551.6989959606017</v>
      </c>
      <c r="P772" s="20" t="str">
        <f t="shared" si="221"/>
        <v/>
      </c>
      <c r="Q772" s="16" t="str">
        <f t="shared" si="223"/>
        <v/>
      </c>
      <c r="R772" s="20" t="str">
        <f>IF(Datos!E764="","",Datos!E764)</f>
        <v/>
      </c>
      <c r="S772" s="7">
        <f t="shared" si="215"/>
        <v>6970.0810767666799</v>
      </c>
      <c r="T772" s="10" t="str">
        <f t="shared" si="222"/>
        <v/>
      </c>
      <c r="U772" s="16" t="str">
        <f t="shared" si="224"/>
        <v/>
      </c>
      <c r="V772" s="7">
        <f t="shared" si="219"/>
        <v>3.6037380293403935E-40</v>
      </c>
      <c r="W772" s="7">
        <f t="shared" si="216"/>
        <v>2.9654215007934949E-49</v>
      </c>
      <c r="X772" s="7">
        <f t="shared" si="208"/>
        <v>3.6037380323058148E-40</v>
      </c>
      <c r="Y772" s="7">
        <f t="shared" si="209"/>
        <v>4135104.2699999986</v>
      </c>
    </row>
    <row r="773" spans="1:25" x14ac:dyDescent="0.25">
      <c r="A773" s="5">
        <f t="shared" si="217"/>
        <v>44659</v>
      </c>
      <c r="B773" s="20">
        <f t="shared" si="218"/>
        <v>761</v>
      </c>
      <c r="E773" s="20"/>
      <c r="G773" s="20">
        <f t="shared" si="210"/>
        <v>1.6304891903410062E-9</v>
      </c>
      <c r="H773" s="20" t="str">
        <f>IF(Datos!C765="","",Datos!C765)</f>
        <v/>
      </c>
      <c r="I773" s="7">
        <f t="shared" si="211"/>
        <v>40.740203215360559</v>
      </c>
      <c r="J773" s="20" t="str">
        <f t="shared" si="220"/>
        <v/>
      </c>
      <c r="K773" s="16" t="str">
        <f t="shared" si="207"/>
        <v/>
      </c>
      <c r="L773" s="7">
        <f t="shared" si="212"/>
        <v>4125541.4353737868</v>
      </c>
      <c r="M773" s="7">
        <f t="shared" si="213"/>
        <v>2.3108193707636181E-3</v>
      </c>
      <c r="N773" s="20" t="str">
        <f>IF(Datos!D765="","",Datos!D765)</f>
        <v/>
      </c>
      <c r="O773" s="7">
        <f t="shared" si="214"/>
        <v>2551.7826180086195</v>
      </c>
      <c r="P773" s="20" t="str">
        <f t="shared" si="221"/>
        <v/>
      </c>
      <c r="Q773" s="16" t="str">
        <f t="shared" si="223"/>
        <v/>
      </c>
      <c r="R773" s="20" t="str">
        <f>IF(Datos!E765="","",Datos!E765)</f>
        <v/>
      </c>
      <c r="S773" s="7">
        <f t="shared" si="215"/>
        <v>6970.3094941683457</v>
      </c>
      <c r="T773" s="10" t="str">
        <f t="shared" si="222"/>
        <v/>
      </c>
      <c r="U773" s="16" t="str">
        <f t="shared" si="224"/>
        <v/>
      </c>
      <c r="V773" s="7">
        <f t="shared" si="219"/>
        <v>3.1167976570669634E-40</v>
      </c>
      <c r="W773" s="7">
        <f t="shared" si="216"/>
        <v>2.4939355728982154E-49</v>
      </c>
      <c r="X773" s="7">
        <f t="shared" si="208"/>
        <v>3.1167976595608989E-40</v>
      </c>
      <c r="Y773" s="7">
        <f t="shared" si="209"/>
        <v>4135104.2699999986</v>
      </c>
    </row>
    <row r="774" spans="1:25" x14ac:dyDescent="0.25">
      <c r="A774" s="5">
        <f t="shared" si="217"/>
        <v>44660</v>
      </c>
      <c r="B774" s="20">
        <f t="shared" si="218"/>
        <v>762</v>
      </c>
      <c r="E774" s="20"/>
      <c r="G774" s="20">
        <f t="shared" si="210"/>
        <v>1.5854820363451492E-9</v>
      </c>
      <c r="H774" s="20" t="str">
        <f>IF(Datos!C766="","",Datos!C766)</f>
        <v/>
      </c>
      <c r="I774" s="7">
        <f t="shared" si="211"/>
        <v>40.430535587819485</v>
      </c>
      <c r="J774" s="20" t="str">
        <f t="shared" si="220"/>
        <v/>
      </c>
      <c r="K774" s="16" t="str">
        <f t="shared" si="207"/>
        <v/>
      </c>
      <c r="L774" s="7">
        <f t="shared" si="212"/>
        <v>4125541.4354375736</v>
      </c>
      <c r="M774" s="7">
        <f t="shared" si="213"/>
        <v>2.2470327453185178E-3</v>
      </c>
      <c r="N774" s="20" t="str">
        <f>IF(Datos!D766="","",Datos!D766)</f>
        <v/>
      </c>
      <c r="O774" s="7">
        <f t="shared" si="214"/>
        <v>2551.8656044426939</v>
      </c>
      <c r="P774" s="20" t="str">
        <f t="shared" si="221"/>
        <v/>
      </c>
      <c r="Q774" s="16" t="str">
        <f t="shared" si="223"/>
        <v/>
      </c>
      <c r="R774" s="20" t="str">
        <f>IF(Datos!E766="","",Datos!E766)</f>
        <v/>
      </c>
      <c r="S774" s="7">
        <f t="shared" si="215"/>
        <v>6970.5361753618126</v>
      </c>
      <c r="T774" s="10" t="str">
        <f t="shared" si="222"/>
        <v/>
      </c>
      <c r="U774" s="16" t="str">
        <f t="shared" si="224"/>
        <v/>
      </c>
      <c r="V774" s="7">
        <f t="shared" si="219"/>
        <v>2.695653112378516E-40</v>
      </c>
      <c r="W774" s="7">
        <f t="shared" si="216"/>
        <v>2.0974133491734486E-49</v>
      </c>
      <c r="X774" s="7">
        <f t="shared" si="208"/>
        <v>2.6956531144759296E-40</v>
      </c>
      <c r="Y774" s="7">
        <f t="shared" si="209"/>
        <v>4135104.2699999986</v>
      </c>
    </row>
    <row r="775" spans="1:25" x14ac:dyDescent="0.25">
      <c r="A775" s="5">
        <f t="shared" si="217"/>
        <v>44661</v>
      </c>
      <c r="B775" s="20">
        <f t="shared" si="218"/>
        <v>763</v>
      </c>
      <c r="E775" s="20"/>
      <c r="G775" s="20">
        <f t="shared" si="210"/>
        <v>1.541717235823824E-9</v>
      </c>
      <c r="H775" s="20" t="str">
        <f>IF(Datos!C767="","",Datos!C767)</f>
        <v/>
      </c>
      <c r="I775" s="7">
        <f t="shared" si="211"/>
        <v>40.123221754122781</v>
      </c>
      <c r="J775" s="20" t="str">
        <f t="shared" si="220"/>
        <v/>
      </c>
      <c r="K775" s="16" t="str">
        <f t="shared" si="207"/>
        <v/>
      </c>
      <c r="L775" s="7">
        <f t="shared" si="212"/>
        <v>4125541.4354995997</v>
      </c>
      <c r="M775" s="7">
        <f t="shared" si="213"/>
        <v>2.1850068518618846E-3</v>
      </c>
      <c r="N775" s="20" t="str">
        <f>IF(Datos!D767="","",Datos!D767)</f>
        <v/>
      </c>
      <c r="O775" s="7">
        <f t="shared" si="214"/>
        <v>2551.9479600941477</v>
      </c>
      <c r="P775" s="20" t="str">
        <f t="shared" si="221"/>
        <v/>
      </c>
      <c r="Q775" s="16" t="str">
        <f t="shared" si="223"/>
        <v/>
      </c>
      <c r="R775" s="20" t="str">
        <f>IF(Datos!E767="","",Datos!E767)</f>
        <v/>
      </c>
      <c r="S775" s="7">
        <f t="shared" si="215"/>
        <v>6970.7611335440552</v>
      </c>
      <c r="T775" s="10" t="str">
        <f t="shared" si="222"/>
        <v/>
      </c>
      <c r="U775" s="16" t="str">
        <f t="shared" si="224"/>
        <v/>
      </c>
      <c r="V775" s="7">
        <f t="shared" si="219"/>
        <v>2.3314140029976137E-40</v>
      </c>
      <c r="W775" s="7">
        <f t="shared" si="216"/>
        <v>1.7639360074269354E-49</v>
      </c>
      <c r="X775" s="7">
        <f t="shared" si="208"/>
        <v>2.3314140047615499E-40</v>
      </c>
      <c r="Y775" s="7">
        <f t="shared" si="209"/>
        <v>4135104.2699999991</v>
      </c>
    </row>
    <row r="776" spans="1:25" x14ac:dyDescent="0.25">
      <c r="A776" s="5">
        <f t="shared" si="217"/>
        <v>44662</v>
      </c>
      <c r="B776" s="20">
        <f t="shared" si="218"/>
        <v>764</v>
      </c>
      <c r="E776" s="20"/>
      <c r="G776" s="20">
        <f t="shared" si="210"/>
        <v>1.4991604955143242E-9</v>
      </c>
      <c r="H776" s="20" t="str">
        <f>IF(Datos!C768="","",Datos!C768)</f>
        <v/>
      </c>
      <c r="I776" s="7">
        <f t="shared" si="211"/>
        <v>39.818243823005858</v>
      </c>
      <c r="J776" s="20" t="str">
        <f t="shared" si="220"/>
        <v/>
      </c>
      <c r="K776" s="16" t="str">
        <f t="shared" si="207"/>
        <v/>
      </c>
      <c r="L776" s="7">
        <f t="shared" si="212"/>
        <v>4125541.4355599135</v>
      </c>
      <c r="M776" s="7">
        <f t="shared" si="213"/>
        <v>2.1246930880869878E-3</v>
      </c>
      <c r="N776" s="20" t="str">
        <f>IF(Datos!D768="","",Datos!D768)</f>
        <v/>
      </c>
      <c r="O776" s="7">
        <f t="shared" si="214"/>
        <v>2552.0296897575799</v>
      </c>
      <c r="P776" s="20" t="str">
        <f t="shared" si="221"/>
        <v/>
      </c>
      <c r="Q776" s="16" t="str">
        <f t="shared" si="223"/>
        <v/>
      </c>
      <c r="R776" s="20" t="str">
        <f>IF(Datos!E768="","",Datos!E768)</f>
        <v/>
      </c>
      <c r="S776" s="7">
        <f t="shared" si="215"/>
        <v>6970.9843818117397</v>
      </c>
      <c r="T776" s="10" t="str">
        <f t="shared" si="222"/>
        <v/>
      </c>
      <c r="U776" s="16" t="str">
        <f t="shared" si="224"/>
        <v/>
      </c>
      <c r="V776" s="7">
        <f t="shared" si="219"/>
        <v>2.0163912145651464E-40</v>
      </c>
      <c r="W776" s="7">
        <f t="shared" si="216"/>
        <v>1.4834797535197667E-49</v>
      </c>
      <c r="X776" s="7">
        <f t="shared" si="208"/>
        <v>2.0163912160486263E-40</v>
      </c>
      <c r="Y776" s="7">
        <f t="shared" si="209"/>
        <v>4135104.2699999991</v>
      </c>
    </row>
    <row r="777" spans="1:25" x14ac:dyDescent="0.25">
      <c r="A777" s="5">
        <f t="shared" si="217"/>
        <v>44663</v>
      </c>
      <c r="B777" s="20">
        <f t="shared" si="218"/>
        <v>765</v>
      </c>
      <c r="E777" s="20"/>
      <c r="G777" s="20">
        <f t="shared" si="210"/>
        <v>1.457778468766875E-9</v>
      </c>
      <c r="H777" s="20" t="str">
        <f>IF(Datos!C769="","",Datos!C769)</f>
        <v/>
      </c>
      <c r="I777" s="7">
        <f t="shared" si="211"/>
        <v>39.515584039196206</v>
      </c>
      <c r="J777" s="20" t="str">
        <f t="shared" si="220"/>
        <v/>
      </c>
      <c r="K777" s="16" t="str">
        <f t="shared" si="207"/>
        <v/>
      </c>
      <c r="L777" s="7">
        <f t="shared" si="212"/>
        <v>4125541.4356185626</v>
      </c>
      <c r="M777" s="7">
        <f t="shared" si="213"/>
        <v>2.0660441932792498E-3</v>
      </c>
      <c r="N777" s="20" t="str">
        <f>IF(Datos!D769="","",Datos!D769)</f>
        <v/>
      </c>
      <c r="O777" s="7">
        <f t="shared" si="214"/>
        <v>2552.1107981911464</v>
      </c>
      <c r="P777" s="20" t="str">
        <f t="shared" si="221"/>
        <v/>
      </c>
      <c r="Q777" s="16" t="str">
        <f t="shared" si="223"/>
        <v/>
      </c>
      <c r="R777" s="20" t="str">
        <f>IF(Datos!E769="","",Datos!E769)</f>
        <v/>
      </c>
      <c r="S777" s="7">
        <f t="shared" si="215"/>
        <v>6971.205933161983</v>
      </c>
      <c r="T777" s="10" t="str">
        <f t="shared" si="222"/>
        <v/>
      </c>
      <c r="U777" s="16" t="str">
        <f t="shared" si="224"/>
        <v/>
      </c>
      <c r="V777" s="7">
        <f t="shared" si="219"/>
        <v>1.7439345928717884E-40</v>
      </c>
      <c r="W777" s="7">
        <f t="shared" si="216"/>
        <v>1.2476145221890668E-49</v>
      </c>
      <c r="X777" s="7">
        <f t="shared" si="208"/>
        <v>1.7439345941194029E-40</v>
      </c>
      <c r="Y777" s="7">
        <f t="shared" si="209"/>
        <v>4135104.2699999991</v>
      </c>
    </row>
    <row r="778" spans="1:25" x14ac:dyDescent="0.25">
      <c r="A778" s="5">
        <f t="shared" si="217"/>
        <v>44664</v>
      </c>
      <c r="B778" s="20">
        <f t="shared" si="218"/>
        <v>766</v>
      </c>
      <c r="E778" s="20"/>
      <c r="G778" s="20">
        <f t="shared" si="210"/>
        <v>1.4175387294148383E-9</v>
      </c>
      <c r="H778" s="20" t="str">
        <f>IF(Datos!C770="","",Datos!C770)</f>
        <v/>
      </c>
      <c r="I778" s="7">
        <f t="shared" si="211"/>
        <v>39.215224782379728</v>
      </c>
      <c r="J778" s="20" t="str">
        <f t="shared" si="220"/>
        <v/>
      </c>
      <c r="K778" s="16" t="str">
        <f t="shared" si="207"/>
        <v/>
      </c>
      <c r="L778" s="7">
        <f t="shared" si="212"/>
        <v>4125541.4356755926</v>
      </c>
      <c r="M778" s="7">
        <f t="shared" si="213"/>
        <v>2.0090142112836515E-3</v>
      </c>
      <c r="N778" s="20" t="str">
        <f>IF(Datos!D770="","",Datos!D770)</f>
        <v/>
      </c>
      <c r="O778" s="7">
        <f t="shared" si="214"/>
        <v>2552.1912901168357</v>
      </c>
      <c r="P778" s="20" t="str">
        <f t="shared" si="221"/>
        <v/>
      </c>
      <c r="Q778" s="16" t="str">
        <f t="shared" si="223"/>
        <v/>
      </c>
      <c r="R778" s="20" t="str">
        <f>IF(Datos!E770="","",Datos!E770)</f>
        <v/>
      </c>
      <c r="S778" s="7">
        <f t="shared" si="215"/>
        <v>6971.4258004931098</v>
      </c>
      <c r="T778" s="10" t="str">
        <f t="shared" si="222"/>
        <v/>
      </c>
      <c r="U778" s="16" t="str">
        <f t="shared" si="224"/>
        <v/>
      </c>
      <c r="V778" s="7">
        <f t="shared" si="219"/>
        <v>1.5082925586144381E-40</v>
      </c>
      <c r="W778" s="7">
        <f t="shared" si="216"/>
        <v>1.0492505828048728E-49</v>
      </c>
      <c r="X778" s="7">
        <f t="shared" si="208"/>
        <v>1.5082925596636887E-40</v>
      </c>
      <c r="Y778" s="7">
        <f t="shared" si="209"/>
        <v>4135104.2699999991</v>
      </c>
    </row>
    <row r="779" spans="1:25" x14ac:dyDescent="0.25">
      <c r="A779" s="5">
        <f t="shared" si="217"/>
        <v>44665</v>
      </c>
      <c r="B779" s="20">
        <f t="shared" si="218"/>
        <v>767</v>
      </c>
      <c r="E779" s="20"/>
      <c r="G779" s="20">
        <f t="shared" si="210"/>
        <v>1.3784097463661856E-9</v>
      </c>
      <c r="H779" s="20" t="str">
        <f>IF(Datos!C771="","",Datos!C771)</f>
        <v/>
      </c>
      <c r="I779" s="7">
        <f t="shared" si="211"/>
        <v>38.917148566174923</v>
      </c>
      <c r="J779" s="20" t="str">
        <f t="shared" si="220"/>
        <v/>
      </c>
      <c r="K779" s="16" t="str">
        <f t="shared" si="207"/>
        <v/>
      </c>
      <c r="L779" s="7">
        <f t="shared" si="212"/>
        <v>4125541.4357310482</v>
      </c>
      <c r="M779" s="7">
        <f t="shared" si="213"/>
        <v>1.9535584544943673E-3</v>
      </c>
      <c r="N779" s="20" t="str">
        <f>IF(Datos!D771="","",Datos!D771)</f>
        <v/>
      </c>
      <c r="O779" s="7">
        <f t="shared" si="214"/>
        <v>2552.2711702207448</v>
      </c>
      <c r="P779" s="20" t="str">
        <f t="shared" si="221"/>
        <v/>
      </c>
      <c r="Q779" s="16" t="str">
        <f t="shared" si="223"/>
        <v/>
      </c>
      <c r="R779" s="20" t="str">
        <f>IF(Datos!E771="","",Datos!E771)</f>
        <v/>
      </c>
      <c r="S779" s="7">
        <f t="shared" si="215"/>
        <v>6971.6439966054058</v>
      </c>
      <c r="T779" s="10" t="str">
        <f t="shared" si="222"/>
        <v/>
      </c>
      <c r="U779" s="16" t="str">
        <f t="shared" si="224"/>
        <v/>
      </c>
      <c r="V779" s="7">
        <f t="shared" si="219"/>
        <v>1.3044906911348665E-40</v>
      </c>
      <c r="W779" s="7">
        <f t="shared" si="216"/>
        <v>8.8242543343663652E-50</v>
      </c>
      <c r="X779" s="7">
        <f t="shared" si="208"/>
        <v>1.304490692017292E-40</v>
      </c>
      <c r="Y779" s="7">
        <f t="shared" si="209"/>
        <v>4135104.2699999986</v>
      </c>
    </row>
    <row r="780" spans="1:25" x14ac:dyDescent="0.25">
      <c r="A780" s="5">
        <f t="shared" si="217"/>
        <v>44666</v>
      </c>
      <c r="B780" s="20">
        <f t="shared" si="218"/>
        <v>768</v>
      </c>
      <c r="E780" s="20"/>
      <c r="G780" s="20">
        <f t="shared" si="210"/>
        <v>1.3403608588963351E-9</v>
      </c>
      <c r="H780" s="20" t="str">
        <f>IF(Datos!C772="","",Datos!C772)</f>
        <v/>
      </c>
      <c r="I780" s="7">
        <f t="shared" si="211"/>
        <v>38.621338037114846</v>
      </c>
      <c r="J780" s="20" t="str">
        <f t="shared" si="220"/>
        <v/>
      </c>
      <c r="K780" s="16" t="str">
        <f t="shared" si="207"/>
        <v/>
      </c>
      <c r="L780" s="7">
        <f t="shared" si="212"/>
        <v>4125541.4357849732</v>
      </c>
      <c r="M780" s="7">
        <f t="shared" si="213"/>
        <v>1.8996334688384077E-3</v>
      </c>
      <c r="N780" s="20" t="str">
        <f>IF(Datos!D772="","",Datos!D772)</f>
        <v/>
      </c>
      <c r="O780" s="7">
        <f t="shared" si="214"/>
        <v>2552.3504431533511</v>
      </c>
      <c r="P780" s="20" t="str">
        <f t="shared" si="221"/>
        <v/>
      </c>
      <c r="Q780" s="16" t="str">
        <f t="shared" si="223"/>
        <v/>
      </c>
      <c r="R780" s="20" t="str">
        <f>IF(Datos!E772="","",Datos!E772)</f>
        <v/>
      </c>
      <c r="S780" s="7">
        <f t="shared" si="215"/>
        <v>6971.86053420186</v>
      </c>
      <c r="T780" s="10" t="str">
        <f t="shared" si="222"/>
        <v/>
      </c>
      <c r="U780" s="16" t="str">
        <f t="shared" si="224"/>
        <v/>
      </c>
      <c r="V780" s="7">
        <f t="shared" si="219"/>
        <v>1.1282267180343848E-40</v>
      </c>
      <c r="W780" s="7">
        <f t="shared" si="216"/>
        <v>7.4212457760674326E-50</v>
      </c>
      <c r="X780" s="7">
        <f t="shared" si="208"/>
        <v>1.1282267187765093E-40</v>
      </c>
      <c r="Y780" s="7">
        <f t="shared" si="209"/>
        <v>4135104.2699999991</v>
      </c>
    </row>
    <row r="781" spans="1:25" x14ac:dyDescent="0.25">
      <c r="A781" s="5">
        <f t="shared" si="217"/>
        <v>44667</v>
      </c>
      <c r="B781" s="20">
        <f t="shared" si="218"/>
        <v>769</v>
      </c>
      <c r="E781" s="20"/>
      <c r="G781" s="20">
        <f t="shared" si="210"/>
        <v>1.3033622526229935E-9</v>
      </c>
      <c r="H781" s="20" t="str">
        <f>IF(Datos!C773="","",Datos!C773)</f>
        <v/>
      </c>
      <c r="I781" s="7">
        <f t="shared" si="211"/>
        <v>38.327775973636818</v>
      </c>
      <c r="J781" s="20" t="str">
        <f t="shared" si="220"/>
        <v/>
      </c>
      <c r="K781" s="16" t="str">
        <f t="shared" ref="K781:K844" si="225">IF( OR(J781=0,H781=0,J781="",H781=""),"",ABS(J781/H781))</f>
        <v/>
      </c>
      <c r="L781" s="7">
        <f t="shared" si="212"/>
        <v>4125541.4358374095</v>
      </c>
      <c r="M781" s="7">
        <f t="shared" si="213"/>
        <v>1.8471969997258387E-3</v>
      </c>
      <c r="N781" s="20" t="str">
        <f>IF(Datos!D773="","",Datos!D773)</f>
        <v/>
      </c>
      <c r="O781" s="7">
        <f t="shared" si="214"/>
        <v>2552.4291135297835</v>
      </c>
      <c r="P781" s="20" t="str">
        <f t="shared" si="221"/>
        <v/>
      </c>
      <c r="Q781" s="16" t="str">
        <f t="shared" si="223"/>
        <v/>
      </c>
      <c r="R781" s="20" t="str">
        <f>IF(Datos!E773="","",Datos!E773)</f>
        <v/>
      </c>
      <c r="S781" s="7">
        <f t="shared" si="215"/>
        <v>6972.0754258889056</v>
      </c>
      <c r="T781" s="10" t="str">
        <f t="shared" si="222"/>
        <v/>
      </c>
      <c r="U781" s="16" t="str">
        <f t="shared" si="224"/>
        <v/>
      </c>
      <c r="V781" s="7">
        <f t="shared" si="219"/>
        <v>9.7577969388760145E-41</v>
      </c>
      <c r="W781" s="7">
        <f t="shared" si="216"/>
        <v>6.2413079656768031E-50</v>
      </c>
      <c r="X781" s="7">
        <f t="shared" ref="X781:X844" si="226">V781+W781</f>
        <v>9.7577969451173235E-41</v>
      </c>
      <c r="Y781" s="7">
        <f t="shared" ref="Y781:Y844" si="227">W781+V781+M781+O781+I781+L781+S781</f>
        <v>4135104.2699999986</v>
      </c>
    </row>
    <row r="782" spans="1:25" x14ac:dyDescent="0.25">
      <c r="A782" s="5">
        <f t="shared" si="217"/>
        <v>44668</v>
      </c>
      <c r="B782" s="20">
        <f t="shared" si="218"/>
        <v>770</v>
      </c>
      <c r="E782" s="20"/>
      <c r="G782" s="20">
        <f t="shared" ref="G782:G845" si="228">$O$3*(($O$5)^(-1))*(1-$O$2)^(B782)</f>
        <v>1.2673849361441756E-9</v>
      </c>
      <c r="H782" s="20" t="str">
        <f>IF(Datos!C774="","",Datos!C774)</f>
        <v/>
      </c>
      <c r="I782" s="7">
        <f t="shared" ref="I782:I845" si="229">$O$5*V781-$O$8*I781-$O$7*I781+I781</f>
        <v>38.036445285079843</v>
      </c>
      <c r="J782" s="20" t="str">
        <f t="shared" si="220"/>
        <v/>
      </c>
      <c r="K782" s="16" t="str">
        <f t="shared" si="225"/>
        <v/>
      </c>
      <c r="L782" s="7">
        <f t="shared" ref="L782:L845" si="230">$O$2*M781+L781</f>
        <v>4125541.4358883984</v>
      </c>
      <c r="M782" s="7">
        <f t="shared" ref="M782:M845" si="231">-($O$3/$E$2)*M781*V781-$O$2*M781+M781</f>
        <v>1.7962079589398904E-3</v>
      </c>
      <c r="N782" s="20" t="str">
        <f>IF(Datos!D774="","",Datos!D774)</f>
        <v/>
      </c>
      <c r="O782" s="7">
        <f t="shared" ref="O782:O845" si="232">$O$7*I781+O781</f>
        <v>2552.5071859300915</v>
      </c>
      <c r="P782" s="20" t="str">
        <f t="shared" si="221"/>
        <v/>
      </c>
      <c r="Q782" s="16" t="str">
        <f t="shared" si="223"/>
        <v/>
      </c>
      <c r="R782" s="20" t="str">
        <f>IF(Datos!E774="","",Datos!E774)</f>
        <v/>
      </c>
      <c r="S782" s="7">
        <f t="shared" ref="S782:S845" si="233">$O$8*I781+S781</f>
        <v>6972.2886841771542</v>
      </c>
      <c r="T782" s="10" t="str">
        <f t="shared" si="222"/>
        <v/>
      </c>
      <c r="U782" s="16" t="str">
        <f t="shared" si="224"/>
        <v/>
      </c>
      <c r="V782" s="7">
        <f t="shared" si="219"/>
        <v>8.4393145081125026E-41</v>
      </c>
      <c r="W782" s="7">
        <f t="shared" ref="W782:W845" si="234">($O$3/$E$2)*M781*V781-$O$4*W781+W781</f>
        <v>5.2489738646922438E-50</v>
      </c>
      <c r="X782" s="7">
        <f t="shared" si="226"/>
        <v>8.4393145133614769E-41</v>
      </c>
      <c r="Y782" s="7">
        <f t="shared" si="227"/>
        <v>4135104.2699999986</v>
      </c>
    </row>
    <row r="783" spans="1:25" x14ac:dyDescent="0.25">
      <c r="A783" s="5">
        <f t="shared" ref="A783:A846" si="235">A782+1</f>
        <v>44669</v>
      </c>
      <c r="B783" s="20">
        <f t="shared" ref="B783:B846" si="236">IF(A782="","",B782+1)</f>
        <v>771</v>
      </c>
      <c r="E783" s="20"/>
      <c r="G783" s="20">
        <f t="shared" si="228"/>
        <v>1.232400718321094E-9</v>
      </c>
      <c r="H783" s="20" t="str">
        <f>IF(Datos!C775="","",Datos!C775)</f>
        <v/>
      </c>
      <c r="I783" s="7">
        <f t="shared" si="229"/>
        <v>37.747329010689597</v>
      </c>
      <c r="J783" s="20" t="str">
        <f t="shared" si="220"/>
        <v/>
      </c>
      <c r="K783" s="16" t="str">
        <f t="shared" si="225"/>
        <v/>
      </c>
      <c r="L783" s="7">
        <f t="shared" si="230"/>
        <v>4125541.4359379802</v>
      </c>
      <c r="M783" s="7">
        <f t="shared" si="231"/>
        <v>1.7466263924410142E-3</v>
      </c>
      <c r="N783" s="20" t="str">
        <f>IF(Datos!D775="","",Datos!D775)</f>
        <v/>
      </c>
      <c r="O783" s="7">
        <f t="shared" si="232"/>
        <v>2552.5846648995112</v>
      </c>
      <c r="P783" s="20" t="str">
        <f t="shared" si="221"/>
        <v/>
      </c>
      <c r="Q783" s="16" t="str">
        <f t="shared" si="223"/>
        <v/>
      </c>
      <c r="R783" s="20" t="str">
        <f>IF(Datos!E775="","",Datos!E775)</f>
        <v/>
      </c>
      <c r="S783" s="7">
        <f t="shared" si="233"/>
        <v>6972.5003214821245</v>
      </c>
      <c r="T783" s="10" t="str">
        <f t="shared" si="222"/>
        <v/>
      </c>
      <c r="U783" s="16" t="str">
        <f t="shared" si="224"/>
        <v/>
      </c>
      <c r="V783" s="7">
        <f t="shared" ref="V783:V846" si="237">$O$4*W782-$O$5*V782+V782</f>
        <v>7.298986627038382E-41</v>
      </c>
      <c r="W783" s="7">
        <f t="shared" si="234"/>
        <v>4.4144155012818228E-50</v>
      </c>
      <c r="X783" s="7">
        <f t="shared" si="226"/>
        <v>7.2989866314527974E-41</v>
      </c>
      <c r="Y783" s="7">
        <f t="shared" si="227"/>
        <v>4135104.2699999991</v>
      </c>
    </row>
    <row r="784" spans="1:25" x14ac:dyDescent="0.25">
      <c r="A784" s="5">
        <f t="shared" si="235"/>
        <v>44670</v>
      </c>
      <c r="B784" s="20">
        <f t="shared" si="236"/>
        <v>772</v>
      </c>
      <c r="E784" s="20"/>
      <c r="G784" s="20">
        <f t="shared" si="228"/>
        <v>1.1983821861881201E-9</v>
      </c>
      <c r="H784" s="20" t="str">
        <f>IF(Datos!C776="","",Datos!C776)</f>
        <v/>
      </c>
      <c r="I784" s="7">
        <f t="shared" si="229"/>
        <v>37.460410318630998</v>
      </c>
      <c r="J784" s="20" t="str">
        <f t="shared" si="220"/>
        <v/>
      </c>
      <c r="K784" s="16" t="str">
        <f t="shared" si="225"/>
        <v/>
      </c>
      <c r="L784" s="7">
        <f t="shared" si="230"/>
        <v>4125541.4359861934</v>
      </c>
      <c r="M784" s="7">
        <f t="shared" si="231"/>
        <v>1.6984134490596603E-3</v>
      </c>
      <c r="N784" s="20" t="str">
        <f>IF(Datos!D776="","",Datos!D776)</f>
        <v/>
      </c>
      <c r="O784" s="7">
        <f t="shared" si="232"/>
        <v>2552.6615549487306</v>
      </c>
      <c r="P784" s="20" t="str">
        <f t="shared" si="221"/>
        <v/>
      </c>
      <c r="Q784" s="16" t="str">
        <f t="shared" si="223"/>
        <v/>
      </c>
      <c r="R784" s="20" t="str">
        <f>IF(Datos!E776="","",Datos!E776)</f>
        <v/>
      </c>
      <c r="S784" s="7">
        <f t="shared" si="233"/>
        <v>6972.710350124964</v>
      </c>
      <c r="T784" s="10" t="str">
        <f t="shared" si="222"/>
        <v/>
      </c>
      <c r="U784" s="16" t="str">
        <f t="shared" si="224"/>
        <v/>
      </c>
      <c r="V784" s="7">
        <f t="shared" si="237"/>
        <v>6.3127408902722642E-41</v>
      </c>
      <c r="W784" s="7">
        <f t="shared" si="234"/>
        <v>3.71254738928247E-50</v>
      </c>
      <c r="X784" s="7">
        <f t="shared" si="226"/>
        <v>6.3127408939848117E-41</v>
      </c>
      <c r="Y784" s="7">
        <f t="shared" si="227"/>
        <v>4135104.2699999991</v>
      </c>
    </row>
    <row r="785" spans="1:25" x14ac:dyDescent="0.25">
      <c r="A785" s="5">
        <f t="shared" si="235"/>
        <v>44671</v>
      </c>
      <c r="B785" s="20">
        <f t="shared" si="236"/>
        <v>773</v>
      </c>
      <c r="E785" s="20"/>
      <c r="G785" s="20">
        <f t="shared" si="228"/>
        <v>1.1653026834725088E-9</v>
      </c>
      <c r="H785" s="20" t="str">
        <f>IF(Datos!C777="","",Datos!C777)</f>
        <v/>
      </c>
      <c r="I785" s="7">
        <f t="shared" si="229"/>
        <v>37.175672505008315</v>
      </c>
      <c r="J785" s="20" t="str">
        <f t="shared" si="220"/>
        <v/>
      </c>
      <c r="K785" s="16" t="str">
        <f t="shared" si="225"/>
        <v/>
      </c>
      <c r="L785" s="7">
        <f t="shared" si="230"/>
        <v>4125541.4360330757</v>
      </c>
      <c r="M785" s="7">
        <f t="shared" si="231"/>
        <v>1.6515313500532417E-3</v>
      </c>
      <c r="N785" s="20" t="str">
        <f>IF(Datos!D777="","",Datos!D777)</f>
        <v/>
      </c>
      <c r="O785" s="7">
        <f t="shared" si="232"/>
        <v>2552.7378605541512</v>
      </c>
      <c r="P785" s="20" t="str">
        <f t="shared" si="221"/>
        <v/>
      </c>
      <c r="Q785" s="16" t="str">
        <f t="shared" si="223"/>
        <v/>
      </c>
      <c r="R785" s="20" t="str">
        <f>IF(Datos!E777="","",Datos!E777)</f>
        <v/>
      </c>
      <c r="S785" s="7">
        <f t="shared" si="233"/>
        <v>6972.9187823331658</v>
      </c>
      <c r="T785" s="10" t="str">
        <f t="shared" si="222"/>
        <v/>
      </c>
      <c r="U785" s="16" t="str">
        <f t="shared" si="224"/>
        <v/>
      </c>
      <c r="V785" s="7">
        <f t="shared" si="237"/>
        <v>5.4597575778206265E-41</v>
      </c>
      <c r="W785" s="7">
        <f t="shared" si="234"/>
        <v>3.1222724987125964E-50</v>
      </c>
      <c r="X785" s="7">
        <f t="shared" si="226"/>
        <v>5.459757580942899E-41</v>
      </c>
      <c r="Y785" s="7">
        <f t="shared" si="227"/>
        <v>4135104.2699999996</v>
      </c>
    </row>
    <row r="786" spans="1:25" x14ac:dyDescent="0.25">
      <c r="A786" s="5">
        <f t="shared" si="235"/>
        <v>44672</v>
      </c>
      <c r="B786" s="20">
        <f t="shared" si="236"/>
        <v>774</v>
      </c>
      <c r="E786" s="20"/>
      <c r="G786" s="20">
        <f t="shared" si="228"/>
        <v>1.1331362897070502E-9</v>
      </c>
      <c r="H786" s="20" t="str">
        <f>IF(Datos!C778="","",Datos!C778)</f>
        <v/>
      </c>
      <c r="I786" s="7">
        <f t="shared" si="229"/>
        <v>36.893098992892661</v>
      </c>
      <c r="J786" s="20" t="str">
        <f t="shared" si="220"/>
        <v/>
      </c>
      <c r="K786" s="16" t="str">
        <f t="shared" si="225"/>
        <v/>
      </c>
      <c r="L786" s="7">
        <f t="shared" si="230"/>
        <v>4125541.4360786634</v>
      </c>
      <c r="M786" s="7">
        <f t="shared" si="231"/>
        <v>1.6059433595034327E-3</v>
      </c>
      <c r="N786" s="20" t="str">
        <f>IF(Datos!D778="","",Datos!D778)</f>
        <v/>
      </c>
      <c r="O786" s="7">
        <f t="shared" si="232"/>
        <v>2552.81358615815</v>
      </c>
      <c r="P786" s="20" t="str">
        <f t="shared" si="221"/>
        <v/>
      </c>
      <c r="Q786" s="16" t="str">
        <f t="shared" si="223"/>
        <v/>
      </c>
      <c r="R786" s="20" t="str">
        <f>IF(Datos!E778="","",Datos!E778)</f>
        <v/>
      </c>
      <c r="S786" s="7">
        <f t="shared" si="233"/>
        <v>6973.125630241283</v>
      </c>
      <c r="T786" s="10" t="str">
        <f t="shared" si="222"/>
        <v/>
      </c>
      <c r="U786" s="16" t="str">
        <f t="shared" si="224"/>
        <v/>
      </c>
      <c r="V786" s="7">
        <f t="shared" si="237"/>
        <v>4.7220301492594901E-41</v>
      </c>
      <c r="W786" s="7">
        <f t="shared" si="234"/>
        <v>2.6258481128815892E-50</v>
      </c>
      <c r="X786" s="7">
        <f t="shared" si="226"/>
        <v>4.7220301518853379E-41</v>
      </c>
      <c r="Y786" s="7">
        <f t="shared" si="227"/>
        <v>4135104.2699999991</v>
      </c>
    </row>
    <row r="787" spans="1:25" x14ac:dyDescent="0.25">
      <c r="A787" s="5">
        <f t="shared" si="235"/>
        <v>44673</v>
      </c>
      <c r="B787" s="20">
        <f t="shared" si="236"/>
        <v>775</v>
      </c>
      <c r="E787" s="20"/>
      <c r="G787" s="20">
        <f t="shared" si="228"/>
        <v>1.1018577999192871E-9</v>
      </c>
      <c r="H787" s="20" t="str">
        <f>IF(Datos!C779="","",Datos!C779)</f>
        <v/>
      </c>
      <c r="I787" s="7">
        <f t="shared" si="229"/>
        <v>36.612673331356937</v>
      </c>
      <c r="J787" s="20" t="str">
        <f t="shared" si="220"/>
        <v/>
      </c>
      <c r="K787" s="16" t="str">
        <f t="shared" si="225"/>
        <v/>
      </c>
      <c r="L787" s="7">
        <f t="shared" si="230"/>
        <v>4125541.436122993</v>
      </c>
      <c r="M787" s="7">
        <f t="shared" si="231"/>
        <v>1.5616137555306043E-3</v>
      </c>
      <c r="N787" s="20" t="str">
        <f>IF(Datos!D779="","",Datos!D779)</f>
        <v/>
      </c>
      <c r="O787" s="7">
        <f t="shared" si="232"/>
        <v>2552.8887361693364</v>
      </c>
      <c r="P787" s="20" t="str">
        <f t="shared" si="221"/>
        <v/>
      </c>
      <c r="Q787" s="16" t="str">
        <f t="shared" si="223"/>
        <v/>
      </c>
      <c r="R787" s="20" t="str">
        <f>IF(Datos!E779="","",Datos!E779)</f>
        <v/>
      </c>
      <c r="S787" s="7">
        <f t="shared" si="233"/>
        <v>6973.330905891632</v>
      </c>
      <c r="T787" s="10" t="str">
        <f t="shared" si="222"/>
        <v/>
      </c>
      <c r="U787" s="16" t="str">
        <f t="shared" si="224"/>
        <v/>
      </c>
      <c r="V787" s="7">
        <f t="shared" si="237"/>
        <v>4.083985124343357E-41</v>
      </c>
      <c r="W787" s="7">
        <f t="shared" si="234"/>
        <v>2.2083525107778351E-50</v>
      </c>
      <c r="X787" s="7">
        <f t="shared" si="226"/>
        <v>4.0839851265517096E-41</v>
      </c>
      <c r="Y787" s="7">
        <f t="shared" si="227"/>
        <v>4135104.2699999991</v>
      </c>
    </row>
    <row r="788" spans="1:25" x14ac:dyDescent="0.25">
      <c r="A788" s="5">
        <f t="shared" si="235"/>
        <v>44674</v>
      </c>
      <c r="B788" s="20">
        <f t="shared" si="236"/>
        <v>776</v>
      </c>
      <c r="E788" s="20"/>
      <c r="G788" s="20">
        <f t="shared" si="228"/>
        <v>1.0714427048813791E-9</v>
      </c>
      <c r="H788" s="20" t="str">
        <f>IF(Datos!C780="","",Datos!C780)</f>
        <v/>
      </c>
      <c r="I788" s="7">
        <f t="shared" si="229"/>
        <v>36.3343791945181</v>
      </c>
      <c r="J788" s="20" t="str">
        <f t="shared" si="220"/>
        <v/>
      </c>
      <c r="K788" s="16" t="str">
        <f t="shared" si="225"/>
        <v/>
      </c>
      <c r="L788" s="7">
        <f t="shared" si="230"/>
        <v>4125541.4361660988</v>
      </c>
      <c r="M788" s="7">
        <f t="shared" si="231"/>
        <v>1.5185078023028404E-3</v>
      </c>
      <c r="N788" s="20" t="str">
        <f>IF(Datos!D780="","",Datos!D780)</f>
        <v/>
      </c>
      <c r="O788" s="7">
        <f t="shared" si="232"/>
        <v>2552.9633149628107</v>
      </c>
      <c r="P788" s="20" t="str">
        <f t="shared" si="221"/>
        <v/>
      </c>
      <c r="Q788" s="16" t="str">
        <f t="shared" si="223"/>
        <v/>
      </c>
      <c r="R788" s="20" t="str">
        <f>IF(Datos!E780="","",Datos!E780)</f>
        <v/>
      </c>
      <c r="S788" s="7">
        <f t="shared" si="233"/>
        <v>6973.5346212349959</v>
      </c>
      <c r="T788" s="10" t="str">
        <f t="shared" si="222"/>
        <v/>
      </c>
      <c r="U788" s="16" t="str">
        <f t="shared" si="224"/>
        <v/>
      </c>
      <c r="V788" s="7">
        <f t="shared" si="237"/>
        <v>3.5321533256931775E-41</v>
      </c>
      <c r="W788" s="7">
        <f t="shared" si="234"/>
        <v>1.857236444063104E-50</v>
      </c>
      <c r="X788" s="7">
        <f t="shared" si="226"/>
        <v>3.5321533275504137E-41</v>
      </c>
      <c r="Y788" s="7">
        <f t="shared" si="227"/>
        <v>4135104.2699999991</v>
      </c>
    </row>
    <row r="789" spans="1:25" x14ac:dyDescent="0.25">
      <c r="A789" s="5">
        <f t="shared" si="235"/>
        <v>44675</v>
      </c>
      <c r="B789" s="20">
        <f t="shared" si="236"/>
        <v>777</v>
      </c>
      <c r="E789" s="20"/>
      <c r="G789" s="20">
        <f t="shared" si="228"/>
        <v>1.0418671719051391E-9</v>
      </c>
      <c r="H789" s="20" t="str">
        <f>IF(Datos!C781="","",Datos!C781)</f>
        <v/>
      </c>
      <c r="I789" s="7">
        <f t="shared" si="229"/>
        <v>36.058200380586655</v>
      </c>
      <c r="J789" s="20" t="str">
        <f t="shared" si="220"/>
        <v/>
      </c>
      <c r="K789" s="16" t="str">
        <f t="shared" si="225"/>
        <v/>
      </c>
      <c r="L789" s="7">
        <f t="shared" si="230"/>
        <v>4125541.4362080148</v>
      </c>
      <c r="M789" s="7">
        <f t="shared" si="231"/>
        <v>1.4765917228176031E-3</v>
      </c>
      <c r="N789" s="20" t="str">
        <f>IF(Datos!D781="","",Datos!D781)</f>
        <v/>
      </c>
      <c r="O789" s="7">
        <f t="shared" si="232"/>
        <v>2553.0373268804178</v>
      </c>
      <c r="P789" s="20" t="str">
        <f t="shared" si="221"/>
        <v/>
      </c>
      <c r="Q789" s="16" t="str">
        <f t="shared" si="223"/>
        <v/>
      </c>
      <c r="R789" s="20" t="str">
        <f>IF(Datos!E781="","",Datos!E781)</f>
        <v/>
      </c>
      <c r="S789" s="7">
        <f t="shared" si="233"/>
        <v>6973.7367881313203</v>
      </c>
      <c r="T789" s="10" t="str">
        <f t="shared" si="222"/>
        <v/>
      </c>
      <c r="U789" s="16" t="str">
        <f t="shared" si="224"/>
        <v/>
      </c>
      <c r="V789" s="7">
        <f t="shared" si="237"/>
        <v>3.054885543472352E-41</v>
      </c>
      <c r="W789" s="7">
        <f t="shared" si="234"/>
        <v>1.5619459267910075E-50</v>
      </c>
      <c r="X789" s="7">
        <f t="shared" si="226"/>
        <v>3.0548855450342978E-41</v>
      </c>
      <c r="Y789" s="7">
        <f t="shared" si="227"/>
        <v>4135104.2699999991</v>
      </c>
    </row>
    <row r="790" spans="1:25" x14ac:dyDescent="0.25">
      <c r="A790" s="5">
        <f t="shared" si="235"/>
        <v>44676</v>
      </c>
      <c r="B790" s="20">
        <f t="shared" si="236"/>
        <v>778</v>
      </c>
      <c r="E790" s="20"/>
      <c r="G790" s="20">
        <f t="shared" si="228"/>
        <v>1.0131080261671932E-9</v>
      </c>
      <c r="H790" s="20" t="str">
        <f>IF(Datos!C782="","",Datos!C782)</f>
        <v/>
      </c>
      <c r="I790" s="7">
        <f t="shared" si="229"/>
        <v>35.784120810923461</v>
      </c>
      <c r="J790" s="20" t="str">
        <f t="shared" si="220"/>
        <v/>
      </c>
      <c r="K790" s="16" t="str">
        <f t="shared" si="225"/>
        <v/>
      </c>
      <c r="L790" s="7">
        <f t="shared" si="230"/>
        <v>4125541.4362487737</v>
      </c>
      <c r="M790" s="7">
        <f t="shared" si="231"/>
        <v>1.4358326724347175E-3</v>
      </c>
      <c r="N790" s="20" t="str">
        <f>IF(Datos!D782="","",Datos!D782)</f>
        <v/>
      </c>
      <c r="O790" s="7">
        <f t="shared" si="232"/>
        <v>2553.1107762309994</v>
      </c>
      <c r="P790" s="20" t="str">
        <f t="shared" si="221"/>
        <v/>
      </c>
      <c r="Q790" s="16" t="str">
        <f t="shared" si="223"/>
        <v/>
      </c>
      <c r="R790" s="20" t="str">
        <f>IF(Datos!E782="","",Datos!E782)</f>
        <v/>
      </c>
      <c r="S790" s="7">
        <f t="shared" si="233"/>
        <v>6973.9374183504015</v>
      </c>
      <c r="T790" s="10" t="str">
        <f t="shared" si="222"/>
        <v/>
      </c>
      <c r="U790" s="16" t="str">
        <f t="shared" si="224"/>
        <v/>
      </c>
      <c r="V790" s="7">
        <f t="shared" si="237"/>
        <v>2.6421066197112154E-41</v>
      </c>
      <c r="W790" s="7">
        <f t="shared" si="234"/>
        <v>1.3136049995133781E-50</v>
      </c>
      <c r="X790" s="7">
        <f t="shared" si="226"/>
        <v>2.6421066210248204E-41</v>
      </c>
      <c r="Y790" s="7">
        <f t="shared" si="227"/>
        <v>4135104.2699999986</v>
      </c>
    </row>
    <row r="791" spans="1:25" x14ac:dyDescent="0.25">
      <c r="A791" s="5">
        <f t="shared" si="235"/>
        <v>44677</v>
      </c>
      <c r="B791" s="20">
        <f t="shared" si="236"/>
        <v>779</v>
      </c>
      <c r="E791" s="20"/>
      <c r="G791" s="20">
        <f t="shared" si="228"/>
        <v>9.8514273254963218E-10</v>
      </c>
      <c r="H791" s="20" t="str">
        <f>IF(Datos!C783="","",Datos!C783)</f>
        <v/>
      </c>
      <c r="I791" s="7">
        <f t="shared" si="229"/>
        <v>35.512124529103644</v>
      </c>
      <c r="J791" s="20" t="str">
        <f t="shared" si="220"/>
        <v/>
      </c>
      <c r="K791" s="16" t="str">
        <f t="shared" si="225"/>
        <v/>
      </c>
      <c r="L791" s="7">
        <f t="shared" si="230"/>
        <v>4125541.4362884075</v>
      </c>
      <c r="M791" s="7">
        <f t="shared" si="231"/>
        <v>1.3961987131399388E-3</v>
      </c>
      <c r="N791" s="20" t="str">
        <f>IF(Datos!D783="","",Datos!D783)</f>
        <v/>
      </c>
      <c r="O791" s="7">
        <f t="shared" si="232"/>
        <v>2553.1836672906461</v>
      </c>
      <c r="P791" s="20" t="str">
        <f t="shared" si="221"/>
        <v/>
      </c>
      <c r="Q791" s="16" t="str">
        <f t="shared" si="223"/>
        <v/>
      </c>
      <c r="R791" s="20" t="str">
        <f>IF(Datos!E783="","",Datos!E783)</f>
        <v/>
      </c>
      <c r="S791" s="7">
        <f t="shared" si="233"/>
        <v>6974.1365235725743</v>
      </c>
      <c r="T791" s="10" t="str">
        <f t="shared" si="222"/>
        <v/>
      </c>
      <c r="U791" s="16" t="str">
        <f t="shared" si="224"/>
        <v/>
      </c>
      <c r="V791" s="7">
        <f t="shared" si="237"/>
        <v>2.2851027609820339E-41</v>
      </c>
      <c r="W791" s="7">
        <f t="shared" si="234"/>
        <v>1.1047489321723286E-50</v>
      </c>
      <c r="X791" s="7">
        <f t="shared" si="226"/>
        <v>2.2851027620867828E-41</v>
      </c>
      <c r="Y791" s="7">
        <f t="shared" si="227"/>
        <v>4135104.2699999986</v>
      </c>
    </row>
    <row r="792" spans="1:25" x14ac:dyDescent="0.25">
      <c r="A792" s="5">
        <f t="shared" si="235"/>
        <v>44678</v>
      </c>
      <c r="B792" s="20">
        <f t="shared" si="236"/>
        <v>780</v>
      </c>
      <c r="E792" s="20"/>
      <c r="G792" s="20">
        <f t="shared" si="228"/>
        <v>9.5794937798192282E-10</v>
      </c>
      <c r="H792" s="20" t="str">
        <f>IF(Datos!C784="","",Datos!C784)</f>
        <v/>
      </c>
      <c r="I792" s="7">
        <f t="shared" si="229"/>
        <v>35.242195699987626</v>
      </c>
      <c r="J792" s="20" t="str">
        <f t="shared" si="220"/>
        <v/>
      </c>
      <c r="K792" s="16" t="str">
        <f t="shared" si="225"/>
        <v/>
      </c>
      <c r="L792" s="7">
        <f t="shared" si="230"/>
        <v>4125541.4363269475</v>
      </c>
      <c r="M792" s="7">
        <f t="shared" si="231"/>
        <v>1.3576587885189336E-3</v>
      </c>
      <c r="N792" s="20" t="str">
        <f>IF(Datos!D784="","",Datos!D784)</f>
        <v/>
      </c>
      <c r="O792" s="7">
        <f t="shared" si="232"/>
        <v>2553.2560043029457</v>
      </c>
      <c r="P792" s="20" t="str">
        <f t="shared" si="221"/>
        <v/>
      </c>
      <c r="Q792" s="16" t="str">
        <f t="shared" si="223"/>
        <v/>
      </c>
      <c r="R792" s="20" t="str">
        <f>IF(Datos!E784="","",Datos!E784)</f>
        <v/>
      </c>
      <c r="S792" s="7">
        <f t="shared" si="233"/>
        <v>6974.3341153893907</v>
      </c>
      <c r="T792" s="10" t="str">
        <f t="shared" si="222"/>
        <v/>
      </c>
      <c r="U792" s="16" t="str">
        <f t="shared" si="224"/>
        <v/>
      </c>
      <c r="V792" s="7">
        <f t="shared" si="237"/>
        <v>1.9763375895794738E-41</v>
      </c>
      <c r="W792" s="7">
        <f t="shared" si="234"/>
        <v>9.290998462847673E-51</v>
      </c>
      <c r="X792" s="7">
        <f t="shared" si="226"/>
        <v>1.9763375905085737E-41</v>
      </c>
      <c r="Y792" s="7">
        <f t="shared" si="227"/>
        <v>4135104.2699999986</v>
      </c>
    </row>
    <row r="793" spans="1:25" x14ac:dyDescent="0.25">
      <c r="A793" s="5">
        <f t="shared" si="235"/>
        <v>44679</v>
      </c>
      <c r="B793" s="20">
        <f t="shared" si="236"/>
        <v>781</v>
      </c>
      <c r="E793" s="20"/>
      <c r="G793" s="20">
        <f t="shared" si="228"/>
        <v>9.3150665427024297E-10</v>
      </c>
      <c r="H793" s="20" t="str">
        <f>IF(Datos!C785="","",Datos!C785)</f>
        <v/>
      </c>
      <c r="I793" s="7">
        <f t="shared" si="229"/>
        <v>34.974318608799265</v>
      </c>
      <c r="J793" s="20" t="str">
        <f t="shared" si="220"/>
        <v/>
      </c>
      <c r="K793" s="16" t="str">
        <f t="shared" si="225"/>
        <v/>
      </c>
      <c r="L793" s="7">
        <f t="shared" si="230"/>
        <v>4125541.4363644235</v>
      </c>
      <c r="M793" s="7">
        <f t="shared" si="231"/>
        <v>1.3201826994220654E-3</v>
      </c>
      <c r="N793" s="20" t="str">
        <f>IF(Datos!D785="","",Datos!D785)</f>
        <v/>
      </c>
      <c r="O793" s="7">
        <f t="shared" si="232"/>
        <v>2553.3277914792307</v>
      </c>
      <c r="P793" s="20" t="str">
        <f t="shared" si="221"/>
        <v/>
      </c>
      <c r="Q793" s="16" t="str">
        <f t="shared" si="223"/>
        <v/>
      </c>
      <c r="R793" s="20" t="str">
        <f>IF(Datos!E785="","",Datos!E785)</f>
        <v/>
      </c>
      <c r="S793" s="7">
        <f t="shared" si="233"/>
        <v>6974.5302053042942</v>
      </c>
      <c r="T793" s="10" t="str">
        <f t="shared" si="222"/>
        <v/>
      </c>
      <c r="U793" s="16" t="str">
        <f t="shared" si="224"/>
        <v/>
      </c>
      <c r="V793" s="7">
        <f t="shared" si="237"/>
        <v>1.7092930500334564E-41</v>
      </c>
      <c r="W793" s="7">
        <f t="shared" si="234"/>
        <v>7.8137801198205003E-51</v>
      </c>
      <c r="X793" s="7">
        <f t="shared" si="226"/>
        <v>1.7092930508148343E-41</v>
      </c>
      <c r="Y793" s="7">
        <f t="shared" si="227"/>
        <v>4135104.2699999986</v>
      </c>
    </row>
    <row r="794" spans="1:25" x14ac:dyDescent="0.25">
      <c r="A794" s="5">
        <f t="shared" si="235"/>
        <v>44680</v>
      </c>
      <c r="B794" s="20">
        <f t="shared" si="236"/>
        <v>782</v>
      </c>
      <c r="E794" s="20"/>
      <c r="G794" s="20">
        <f t="shared" si="228"/>
        <v>9.0579384140078888E-10</v>
      </c>
      <c r="H794" s="20" t="str">
        <f>IF(Datos!C786="","",Datos!C786)</f>
        <v/>
      </c>
      <c r="I794" s="7">
        <f t="shared" si="229"/>
        <v>34.708477660210939</v>
      </c>
      <c r="J794" s="20" t="str">
        <f t="shared" si="220"/>
        <v/>
      </c>
      <c r="K794" s="16" t="str">
        <f t="shared" si="225"/>
        <v/>
      </c>
      <c r="L794" s="7">
        <f t="shared" si="230"/>
        <v>4125541.4364008652</v>
      </c>
      <c r="M794" s="7">
        <f t="shared" si="231"/>
        <v>1.2837410803009182E-3</v>
      </c>
      <c r="N794" s="20" t="str">
        <f>IF(Datos!D786="","",Datos!D786)</f>
        <v/>
      </c>
      <c r="O794" s="7">
        <f t="shared" si="232"/>
        <v>2553.3990329988223</v>
      </c>
      <c r="P794" s="20" t="str">
        <f t="shared" si="221"/>
        <v/>
      </c>
      <c r="Q794" s="16" t="str">
        <f t="shared" si="223"/>
        <v/>
      </c>
      <c r="R794" s="20" t="str">
        <f>IF(Datos!E786="","",Datos!E786)</f>
        <v/>
      </c>
      <c r="S794" s="7">
        <f t="shared" si="233"/>
        <v>6974.7248047332905</v>
      </c>
      <c r="T794" s="10" t="str">
        <f t="shared" si="222"/>
        <v/>
      </c>
      <c r="U794" s="16" t="str">
        <f t="shared" si="224"/>
        <v/>
      </c>
      <c r="V794" s="7">
        <f t="shared" si="237"/>
        <v>1.4783318124792012E-41</v>
      </c>
      <c r="W794" s="7">
        <f t="shared" si="234"/>
        <v>6.5714314779638282E-51</v>
      </c>
      <c r="X794" s="7">
        <f t="shared" si="226"/>
        <v>1.4783318131363443E-41</v>
      </c>
      <c r="Y794" s="7">
        <f t="shared" si="227"/>
        <v>4135104.2699999986</v>
      </c>
    </row>
    <row r="795" spans="1:25" x14ac:dyDescent="0.25">
      <c r="A795" s="5">
        <f t="shared" si="235"/>
        <v>44681</v>
      </c>
      <c r="B795" s="20">
        <f t="shared" si="236"/>
        <v>783</v>
      </c>
      <c r="E795" s="20"/>
      <c r="G795" s="20">
        <f t="shared" si="228"/>
        <v>8.8079079130396619E-10</v>
      </c>
      <c r="H795" s="20" t="str">
        <f>IF(Datos!C787="","",Datos!C787)</f>
        <v/>
      </c>
      <c r="I795" s="7">
        <f t="shared" si="229"/>
        <v>34.444657377435632</v>
      </c>
      <c r="J795" s="20" t="str">
        <f t="shared" si="220"/>
        <v/>
      </c>
      <c r="K795" s="16" t="str">
        <f t="shared" si="225"/>
        <v/>
      </c>
      <c r="L795" s="7">
        <f t="shared" si="230"/>
        <v>4125541.4364363011</v>
      </c>
      <c r="M795" s="7">
        <f t="shared" si="231"/>
        <v>1.2483053761980121E-3</v>
      </c>
      <c r="N795" s="20" t="str">
        <f>IF(Datos!D787="","",Datos!D787)</f>
        <v/>
      </c>
      <c r="O795" s="7">
        <f t="shared" si="232"/>
        <v>2553.4697330092754</v>
      </c>
      <c r="P795" s="20" t="str">
        <f t="shared" si="221"/>
        <v/>
      </c>
      <c r="Q795" s="16" t="str">
        <f t="shared" si="223"/>
        <v/>
      </c>
      <c r="R795" s="20" t="str">
        <f>IF(Datos!E787="","",Datos!E787)</f>
        <v/>
      </c>
      <c r="S795" s="7">
        <f t="shared" si="233"/>
        <v>6974.9179250056131</v>
      </c>
      <c r="T795" s="10" t="str">
        <f t="shared" si="222"/>
        <v/>
      </c>
      <c r="U795" s="16" t="str">
        <f t="shared" si="224"/>
        <v/>
      </c>
      <c r="V795" s="7">
        <f t="shared" si="237"/>
        <v>1.2785782682094994E-41</v>
      </c>
      <c r="W795" s="7">
        <f t="shared" si="234"/>
        <v>5.5266095292004744E-51</v>
      </c>
      <c r="X795" s="7">
        <f t="shared" si="226"/>
        <v>1.2785782687621603E-41</v>
      </c>
      <c r="Y795" s="7">
        <f t="shared" si="227"/>
        <v>4135104.2699999991</v>
      </c>
    </row>
    <row r="796" spans="1:25" x14ac:dyDescent="0.25">
      <c r="A796" s="5">
        <f t="shared" si="235"/>
        <v>44682</v>
      </c>
      <c r="B796" s="20">
        <f t="shared" si="236"/>
        <v>784</v>
      </c>
      <c r="E796" s="20"/>
      <c r="G796" s="20">
        <f t="shared" si="228"/>
        <v>8.5647791206674821E-10</v>
      </c>
      <c r="H796" s="20" t="str">
        <f>IF(Datos!C788="","",Datos!C788)</f>
        <v/>
      </c>
      <c r="I796" s="7">
        <f t="shared" si="229"/>
        <v>34.182842401325885</v>
      </c>
      <c r="J796" s="20" t="str">
        <f t="shared" si="220"/>
        <v/>
      </c>
      <c r="K796" s="16" t="str">
        <f t="shared" si="225"/>
        <v/>
      </c>
      <c r="L796" s="7">
        <f t="shared" si="230"/>
        <v>4125541.4364707586</v>
      </c>
      <c r="M796" s="7">
        <f t="shared" si="231"/>
        <v>1.2138478203716839E-3</v>
      </c>
      <c r="N796" s="20" t="str">
        <f>IF(Datos!D788="","",Datos!D788)</f>
        <v/>
      </c>
      <c r="O796" s="7">
        <f t="shared" si="232"/>
        <v>2553.5398956266185</v>
      </c>
      <c r="P796" s="20" t="str">
        <f t="shared" si="221"/>
        <v/>
      </c>
      <c r="Q796" s="16" t="str">
        <f t="shared" si="223"/>
        <v/>
      </c>
      <c r="R796" s="20" t="str">
        <f>IF(Datos!E788="","",Datos!E788)</f>
        <v/>
      </c>
      <c r="S796" s="7">
        <f t="shared" si="233"/>
        <v>6975.1095773643801</v>
      </c>
      <c r="T796" s="10" t="str">
        <f t="shared" si="222"/>
        <v/>
      </c>
      <c r="U796" s="16" t="str">
        <f t="shared" si="224"/>
        <v/>
      </c>
      <c r="V796" s="7">
        <f t="shared" si="237"/>
        <v>1.1058156052165828E-41</v>
      </c>
      <c r="W796" s="7">
        <f t="shared" si="234"/>
        <v>4.6479086011118842E-51</v>
      </c>
      <c r="X796" s="7">
        <f t="shared" si="226"/>
        <v>1.1058156056813736E-41</v>
      </c>
      <c r="Y796" s="7">
        <f t="shared" si="227"/>
        <v>4135104.2699999986</v>
      </c>
    </row>
    <row r="797" spans="1:25" x14ac:dyDescent="0.25">
      <c r="A797" s="5">
        <f t="shared" si="235"/>
        <v>44683</v>
      </c>
      <c r="B797" s="20">
        <f t="shared" si="236"/>
        <v>785</v>
      </c>
      <c r="E797" s="20"/>
      <c r="G797" s="20">
        <f t="shared" si="228"/>
        <v>8.3283615258082595E-10</v>
      </c>
      <c r="H797" s="20" t="str">
        <f>IF(Datos!C789="","",Datos!C789)</f>
        <v/>
      </c>
      <c r="I797" s="7">
        <f t="shared" si="229"/>
        <v>33.923017489479641</v>
      </c>
      <c r="J797" s="20" t="str">
        <f t="shared" si="220"/>
        <v/>
      </c>
      <c r="K797" s="16" t="str">
        <f t="shared" si="225"/>
        <v/>
      </c>
      <c r="L797" s="7">
        <f t="shared" si="230"/>
        <v>4125541.4365042648</v>
      </c>
      <c r="M797" s="7">
        <f t="shared" si="231"/>
        <v>1.1803414125385982E-3</v>
      </c>
      <c r="N797" s="20" t="str">
        <f>IF(Datos!D789="","",Datos!D789)</f>
        <v/>
      </c>
      <c r="O797" s="7">
        <f t="shared" si="232"/>
        <v>2553.6095249355944</v>
      </c>
      <c r="P797" s="20" t="str">
        <f t="shared" si="221"/>
        <v/>
      </c>
      <c r="Q797" s="16" t="str">
        <f t="shared" si="223"/>
        <v/>
      </c>
      <c r="R797" s="20" t="str">
        <f>IF(Datos!E789="","",Datos!E789)</f>
        <v/>
      </c>
      <c r="S797" s="7">
        <f t="shared" si="233"/>
        <v>6975.2997729672506</v>
      </c>
      <c r="T797" s="10" t="str">
        <f t="shared" si="222"/>
        <v/>
      </c>
      <c r="U797" s="16" t="str">
        <f t="shared" si="224"/>
        <v/>
      </c>
      <c r="V797" s="7">
        <f t="shared" si="237"/>
        <v>9.5639679098072132E-42</v>
      </c>
      <c r="W797" s="7">
        <f t="shared" si="234"/>
        <v>3.9089163527850652E-51</v>
      </c>
      <c r="X797" s="7">
        <f t="shared" si="226"/>
        <v>9.5639679137161293E-42</v>
      </c>
      <c r="Y797" s="7">
        <f t="shared" si="227"/>
        <v>4135104.2699999986</v>
      </c>
    </row>
    <row r="798" spans="1:25" x14ac:dyDescent="0.25">
      <c r="A798" s="5">
        <f t="shared" si="235"/>
        <v>44684</v>
      </c>
      <c r="B798" s="20">
        <f t="shared" si="236"/>
        <v>786</v>
      </c>
      <c r="E798" s="20"/>
      <c r="G798" s="20">
        <f t="shared" si="228"/>
        <v>8.0984698761452359E-10</v>
      </c>
      <c r="H798" s="20" t="str">
        <f>IF(Datos!C790="","",Datos!C790)</f>
        <v/>
      </c>
      <c r="I798" s="7">
        <f t="shared" si="229"/>
        <v>33.665167515352834</v>
      </c>
      <c r="J798" s="20" t="str">
        <f t="shared" si="220"/>
        <v/>
      </c>
      <c r="K798" s="16" t="str">
        <f t="shared" si="225"/>
        <v/>
      </c>
      <c r="L798" s="7">
        <f t="shared" si="230"/>
        <v>4125541.4365368462</v>
      </c>
      <c r="M798" s="7">
        <f t="shared" si="231"/>
        <v>1.1477598977168402E-3</v>
      </c>
      <c r="N798" s="20" t="str">
        <f>IF(Datos!D790="","",Datos!D790)</f>
        <v/>
      </c>
      <c r="O798" s="7">
        <f t="shared" si="232"/>
        <v>2553.6786249898973</v>
      </c>
      <c r="P798" s="20" t="str">
        <f t="shared" si="221"/>
        <v/>
      </c>
      <c r="Q798" s="16" t="str">
        <f t="shared" si="223"/>
        <v/>
      </c>
      <c r="R798" s="20" t="str">
        <f>IF(Datos!E790="","",Datos!E790)</f>
        <v/>
      </c>
      <c r="S798" s="7">
        <f t="shared" si="233"/>
        <v>6975.4885228870744</v>
      </c>
      <c r="T798" s="10" t="str">
        <f t="shared" si="222"/>
        <v/>
      </c>
      <c r="U798" s="16" t="str">
        <f t="shared" si="224"/>
        <v/>
      </c>
      <c r="V798" s="7">
        <f t="shared" si="237"/>
        <v>8.2716758334567687E-42</v>
      </c>
      <c r="W798" s="7">
        <f t="shared" si="234"/>
        <v>3.2874198621975385E-51</v>
      </c>
      <c r="X798" s="7">
        <f t="shared" si="226"/>
        <v>8.2716758367441891E-42</v>
      </c>
      <c r="Y798" s="7">
        <f t="shared" si="227"/>
        <v>4135104.2699999986</v>
      </c>
    </row>
    <row r="799" spans="1:25" x14ac:dyDescent="0.25">
      <c r="A799" s="5">
        <f t="shared" si="235"/>
        <v>44685</v>
      </c>
      <c r="B799" s="20">
        <f t="shared" si="236"/>
        <v>787</v>
      </c>
      <c r="E799" s="20"/>
      <c r="G799" s="20">
        <f t="shared" si="228"/>
        <v>7.8749240329678001E-10</v>
      </c>
      <c r="H799" s="20" t="str">
        <f>IF(Datos!C791="","",Datos!C791)</f>
        <v/>
      </c>
      <c r="I799" s="7">
        <f t="shared" si="229"/>
        <v>33.409277467378757</v>
      </c>
      <c r="J799" s="20" t="str">
        <f t="shared" si="220"/>
        <v/>
      </c>
      <c r="K799" s="16" t="str">
        <f t="shared" si="225"/>
        <v/>
      </c>
      <c r="L799" s="7">
        <f t="shared" si="230"/>
        <v>4125541.4365685284</v>
      </c>
      <c r="M799" s="7">
        <f t="shared" si="231"/>
        <v>1.1160777456530129E-3</v>
      </c>
      <c r="N799" s="20" t="str">
        <f>IF(Datos!D791="","",Datos!D791)</f>
        <v/>
      </c>
      <c r="O799" s="7">
        <f t="shared" si="232"/>
        <v>2553.7471998124101</v>
      </c>
      <c r="P799" s="20" t="str">
        <f t="shared" si="221"/>
        <v/>
      </c>
      <c r="Q799" s="16" t="str">
        <f t="shared" si="223"/>
        <v/>
      </c>
      <c r="R799" s="20" t="str">
        <f>IF(Datos!E791="","",Datos!E791)</f>
        <v/>
      </c>
      <c r="S799" s="7">
        <f t="shared" si="233"/>
        <v>6975.6758381125355</v>
      </c>
      <c r="T799" s="10" t="str">
        <f t="shared" si="222"/>
        <v/>
      </c>
      <c r="U799" s="16" t="str">
        <f t="shared" si="224"/>
        <v/>
      </c>
      <c r="V799" s="7">
        <f t="shared" si="237"/>
        <v>7.1539994423494043E-42</v>
      </c>
      <c r="W799" s="7">
        <f t="shared" si="234"/>
        <v>2.7647379414001871E-51</v>
      </c>
      <c r="X799" s="7">
        <f t="shared" si="226"/>
        <v>7.1539994451141426E-42</v>
      </c>
      <c r="Y799" s="7">
        <f t="shared" si="227"/>
        <v>4135104.2699999982</v>
      </c>
    </row>
    <row r="800" spans="1:25" x14ac:dyDescent="0.25">
      <c r="A800" s="5">
        <f t="shared" si="235"/>
        <v>44686</v>
      </c>
      <c r="B800" s="20">
        <f t="shared" si="236"/>
        <v>788</v>
      </c>
      <c r="E800" s="20"/>
      <c r="G800" s="20">
        <f t="shared" si="228"/>
        <v>7.6575488300182303E-10</v>
      </c>
      <c r="H800" s="20" t="str">
        <f>IF(Datos!C792="","",Datos!C792)</f>
        <v/>
      </c>
      <c r="I800" s="7">
        <f t="shared" si="229"/>
        <v>33.155332448094121</v>
      </c>
      <c r="J800" s="20" t="str">
        <f t="shared" si="220"/>
        <v/>
      </c>
      <c r="K800" s="16" t="str">
        <f t="shared" si="225"/>
        <v/>
      </c>
      <c r="L800" s="7">
        <f t="shared" si="230"/>
        <v>4125541.4365993361</v>
      </c>
      <c r="M800" s="7">
        <f t="shared" si="231"/>
        <v>1.0852701308172175E-3</v>
      </c>
      <c r="N800" s="20" t="str">
        <f>IF(Datos!D792="","",Datos!D792)</f>
        <v/>
      </c>
      <c r="O800" s="7">
        <f t="shared" si="232"/>
        <v>2553.8152533954367</v>
      </c>
      <c r="P800" s="20" t="str">
        <f t="shared" si="221"/>
        <v/>
      </c>
      <c r="Q800" s="16" t="str">
        <f t="shared" si="223"/>
        <v/>
      </c>
      <c r="R800" s="20" t="str">
        <f>IF(Datos!E792="","",Datos!E792)</f>
        <v/>
      </c>
      <c r="S800" s="7">
        <f t="shared" si="233"/>
        <v>6975.8617295487938</v>
      </c>
      <c r="T800" s="10" t="str">
        <f t="shared" si="222"/>
        <v/>
      </c>
      <c r="U800" s="16" t="str">
        <f t="shared" si="224"/>
        <v/>
      </c>
      <c r="V800" s="7">
        <f t="shared" si="237"/>
        <v>6.1873445056741087E-42</v>
      </c>
      <c r="W800" s="7">
        <f t="shared" si="234"/>
        <v>2.3251596099630742E-51</v>
      </c>
      <c r="X800" s="7">
        <f t="shared" si="226"/>
        <v>6.1873445079992684E-42</v>
      </c>
      <c r="Y800" s="7">
        <f t="shared" si="227"/>
        <v>4135104.2699999986</v>
      </c>
    </row>
    <row r="801" spans="1:25" x14ac:dyDescent="0.25">
      <c r="A801" s="5">
        <f t="shared" si="235"/>
        <v>44687</v>
      </c>
      <c r="B801" s="20">
        <f t="shared" si="236"/>
        <v>789</v>
      </c>
      <c r="E801" s="20"/>
      <c r="G801" s="20">
        <f t="shared" si="228"/>
        <v>7.4461739362347617E-10</v>
      </c>
      <c r="H801" s="20" t="str">
        <f>IF(Datos!C793="","",Datos!C793)</f>
        <v/>
      </c>
      <c r="I801" s="7">
        <f t="shared" si="229"/>
        <v>32.903317673271744</v>
      </c>
      <c r="J801" s="20" t="str">
        <f t="shared" si="220"/>
        <v/>
      </c>
      <c r="K801" s="16" t="str">
        <f t="shared" si="225"/>
        <v/>
      </c>
      <c r="L801" s="7">
        <f t="shared" si="230"/>
        <v>4125541.4366292935</v>
      </c>
      <c r="M801" s="7">
        <f t="shared" si="231"/>
        <v>1.055312912950242E-3</v>
      </c>
      <c r="N801" s="20" t="str">
        <f>IF(Datos!D793="","",Datos!D793)</f>
        <v/>
      </c>
      <c r="O801" s="7">
        <f t="shared" si="232"/>
        <v>2553.8827897009351</v>
      </c>
      <c r="P801" s="20" t="str">
        <f t="shared" si="221"/>
        <v/>
      </c>
      <c r="Q801" s="16" t="str">
        <f t="shared" si="223"/>
        <v/>
      </c>
      <c r="R801" s="20" t="str">
        <f>IF(Datos!E793="","",Datos!E793)</f>
        <v/>
      </c>
      <c r="S801" s="7">
        <f t="shared" si="233"/>
        <v>6976.0462080181178</v>
      </c>
      <c r="T801" s="10" t="str">
        <f t="shared" si="222"/>
        <v/>
      </c>
      <c r="U801" s="16" t="str">
        <f t="shared" si="224"/>
        <v/>
      </c>
      <c r="V801" s="7">
        <f t="shared" si="237"/>
        <v>5.3513048666271459E-42</v>
      </c>
      <c r="W801" s="7">
        <f t="shared" si="234"/>
        <v>1.955471848096464E-51</v>
      </c>
      <c r="X801" s="7">
        <f t="shared" si="226"/>
        <v>5.3513048685826178E-42</v>
      </c>
      <c r="Y801" s="7">
        <f t="shared" si="227"/>
        <v>4135104.2699999986</v>
      </c>
    </row>
    <row r="802" spans="1:25" x14ac:dyDescent="0.25">
      <c r="A802" s="5">
        <f t="shared" si="235"/>
        <v>44688</v>
      </c>
      <c r="B802" s="20">
        <f t="shared" si="236"/>
        <v>790</v>
      </c>
      <c r="E802" s="20"/>
      <c r="G802" s="20">
        <f t="shared" si="228"/>
        <v>7.2406337222834133E-10</v>
      </c>
      <c r="H802" s="20" t="str">
        <f>IF(Datos!C794="","",Datos!C794)</f>
        <v/>
      </c>
      <c r="I802" s="7">
        <f t="shared" si="229"/>
        <v>32.653218471059844</v>
      </c>
      <c r="J802" s="20" t="str">
        <f t="shared" si="220"/>
        <v/>
      </c>
      <c r="K802" s="16" t="str">
        <f t="shared" si="225"/>
        <v/>
      </c>
      <c r="L802" s="7">
        <f t="shared" si="230"/>
        <v>4125541.4366584239</v>
      </c>
      <c r="M802" s="7">
        <f t="shared" si="231"/>
        <v>1.0261826181477145E-3</v>
      </c>
      <c r="N802" s="20" t="str">
        <f>IF(Datos!D794="","",Datos!D794)</f>
        <v/>
      </c>
      <c r="O802" s="7">
        <f t="shared" si="232"/>
        <v>2553.9498126607491</v>
      </c>
      <c r="P802" s="20" t="str">
        <f t="shared" si="221"/>
        <v/>
      </c>
      <c r="Q802" s="16" t="str">
        <f t="shared" si="223"/>
        <v/>
      </c>
      <c r="R802" s="20" t="str">
        <f>IF(Datos!E794="","",Datos!E794)</f>
        <v/>
      </c>
      <c r="S802" s="7">
        <f t="shared" si="233"/>
        <v>6976.2292842605157</v>
      </c>
      <c r="T802" s="10" t="str">
        <f t="shared" si="222"/>
        <v/>
      </c>
      <c r="U802" s="16" t="str">
        <f t="shared" si="224"/>
        <v/>
      </c>
      <c r="V802" s="7">
        <f t="shared" si="237"/>
        <v>4.6282316669418339E-42</v>
      </c>
      <c r="W802" s="7">
        <f t="shared" si="234"/>
        <v>1.644562434463126E-51</v>
      </c>
      <c r="X802" s="7">
        <f t="shared" si="226"/>
        <v>4.6282316685863961E-42</v>
      </c>
      <c r="Y802" s="7">
        <f t="shared" si="227"/>
        <v>4135104.2699999986</v>
      </c>
    </row>
    <row r="803" spans="1:25" x14ac:dyDescent="0.25">
      <c r="A803" s="5">
        <f t="shared" si="235"/>
        <v>44689</v>
      </c>
      <c r="B803" s="20">
        <f t="shared" si="236"/>
        <v>791</v>
      </c>
      <c r="E803" s="20"/>
      <c r="G803" s="20">
        <f t="shared" si="228"/>
        <v>7.0407671307739978E-10</v>
      </c>
      <c r="H803" s="20" t="str">
        <f>IF(Datos!C795="","",Datos!C795)</f>
        <v/>
      </c>
      <c r="I803" s="7">
        <f t="shared" si="229"/>
        <v>32.405020281127861</v>
      </c>
      <c r="J803" s="20" t="str">
        <f t="shared" si="220"/>
        <v/>
      </c>
      <c r="K803" s="16" t="str">
        <f t="shared" si="225"/>
        <v/>
      </c>
      <c r="L803" s="7">
        <f t="shared" si="230"/>
        <v>4125541.43668675</v>
      </c>
      <c r="M803" s="7">
        <f t="shared" si="231"/>
        <v>9.9785642046640007E-4</v>
      </c>
      <c r="N803" s="20" t="str">
        <f>IF(Datos!D795="","",Datos!D795)</f>
        <v/>
      </c>
      <c r="O803" s="7">
        <f t="shared" si="232"/>
        <v>2554.0163261768366</v>
      </c>
      <c r="P803" s="20" t="str">
        <f t="shared" si="221"/>
        <v/>
      </c>
      <c r="Q803" s="16" t="str">
        <f t="shared" si="223"/>
        <v/>
      </c>
      <c r="R803" s="20" t="str">
        <f>IF(Datos!E795="","",Datos!E795)</f>
        <v/>
      </c>
      <c r="S803" s="7">
        <f t="shared" si="233"/>
        <v>6976.4109689343604</v>
      </c>
      <c r="T803" s="10" t="str">
        <f t="shared" si="222"/>
        <v/>
      </c>
      <c r="U803" s="16" t="str">
        <f t="shared" si="224"/>
        <v/>
      </c>
      <c r="V803" s="7">
        <f t="shared" si="237"/>
        <v>4.0028607781930912E-42</v>
      </c>
      <c r="W803" s="7">
        <f t="shared" si="234"/>
        <v>1.3830859306234376E-51</v>
      </c>
      <c r="X803" s="7">
        <f t="shared" si="226"/>
        <v>4.0028607795761772E-42</v>
      </c>
      <c r="Y803" s="7">
        <f t="shared" si="227"/>
        <v>4135104.2699999986</v>
      </c>
    </row>
    <row r="804" spans="1:25" x14ac:dyDescent="0.25">
      <c r="A804" s="5">
        <f t="shared" si="235"/>
        <v>44690</v>
      </c>
      <c r="B804" s="20">
        <f t="shared" si="236"/>
        <v>792</v>
      </c>
      <c r="E804" s="20"/>
      <c r="G804" s="20">
        <f t="shared" si="228"/>
        <v>6.8464175500586315E-10</v>
      </c>
      <c r="H804" s="20" t="str">
        <f>IF(Datos!C796="","",Datos!C796)</f>
        <v/>
      </c>
      <c r="I804" s="7">
        <f t="shared" si="229"/>
        <v>32.158708653818799</v>
      </c>
      <c r="J804" s="20" t="str">
        <f t="shared" si="220"/>
        <v/>
      </c>
      <c r="K804" s="16" t="str">
        <f t="shared" si="225"/>
        <v/>
      </c>
      <c r="L804" s="7">
        <f t="shared" si="230"/>
        <v>4125541.4367142944</v>
      </c>
      <c r="M804" s="7">
        <f t="shared" si="231"/>
        <v>9.7031212403822628E-4</v>
      </c>
      <c r="N804" s="20" t="str">
        <f>IF(Datos!D796="","",Datos!D796)</f>
        <v/>
      </c>
      <c r="O804" s="7">
        <f t="shared" si="232"/>
        <v>2554.0823341214959</v>
      </c>
      <c r="P804" s="20" t="str">
        <f t="shared" si="221"/>
        <v/>
      </c>
      <c r="Q804" s="16" t="str">
        <f t="shared" si="223"/>
        <v/>
      </c>
      <c r="R804" s="20" t="str">
        <f>IF(Datos!E796="","",Datos!E796)</f>
        <v/>
      </c>
      <c r="S804" s="7">
        <f t="shared" si="233"/>
        <v>6976.59127261701</v>
      </c>
      <c r="T804" s="10" t="str">
        <f t="shared" si="222"/>
        <v/>
      </c>
      <c r="U804" s="16" t="str">
        <f t="shared" si="224"/>
        <v/>
      </c>
      <c r="V804" s="7">
        <f t="shared" si="237"/>
        <v>3.4619905749242006E-42</v>
      </c>
      <c r="W804" s="7">
        <f t="shared" si="234"/>
        <v>1.1631827721413135E-51</v>
      </c>
      <c r="X804" s="7">
        <f t="shared" si="226"/>
        <v>3.4619905760873832E-42</v>
      </c>
      <c r="Y804" s="7">
        <f t="shared" si="227"/>
        <v>4135104.2699999991</v>
      </c>
    </row>
    <row r="805" spans="1:25" x14ac:dyDescent="0.25">
      <c r="A805" s="5">
        <f t="shared" si="235"/>
        <v>44691</v>
      </c>
      <c r="B805" s="20">
        <f t="shared" si="236"/>
        <v>793</v>
      </c>
      <c r="E805" s="20"/>
      <c r="G805" s="20">
        <f t="shared" si="228"/>
        <v>6.657432691513828E-10</v>
      </c>
      <c r="H805" s="20" t="str">
        <f>IF(Datos!C797="","",Datos!C797)</f>
        <v/>
      </c>
      <c r="I805" s="7">
        <f t="shared" si="229"/>
        <v>31.914269249307974</v>
      </c>
      <c r="J805" s="20" t="str">
        <f t="shared" si="220"/>
        <v/>
      </c>
      <c r="K805" s="16" t="str">
        <f t="shared" si="225"/>
        <v/>
      </c>
      <c r="L805" s="7">
        <f t="shared" si="230"/>
        <v>4125541.4367410783</v>
      </c>
      <c r="M805" s="7">
        <f t="shared" si="231"/>
        <v>9.4352814567802521E-4</v>
      </c>
      <c r="N805" s="20" t="str">
        <f>IF(Datos!D797="","",Datos!D797)</f>
        <v/>
      </c>
      <c r="O805" s="7">
        <f t="shared" si="232"/>
        <v>2554.1478403375922</v>
      </c>
      <c r="P805" s="20" t="str">
        <f t="shared" si="221"/>
        <v/>
      </c>
      <c r="Q805" s="16" t="str">
        <f t="shared" si="223"/>
        <v/>
      </c>
      <c r="R805" s="20" t="str">
        <f>IF(Datos!E797="","",Datos!E797)</f>
        <v/>
      </c>
      <c r="S805" s="7">
        <f t="shared" si="233"/>
        <v>6976.7702058054247</v>
      </c>
      <c r="T805" s="10" t="str">
        <f t="shared" si="222"/>
        <v/>
      </c>
      <c r="U805" s="16" t="str">
        <f t="shared" si="224"/>
        <v/>
      </c>
      <c r="V805" s="7">
        <f t="shared" si="237"/>
        <v>2.9942032473628365E-42</v>
      </c>
      <c r="W805" s="7">
        <f t="shared" si="234"/>
        <v>9.782430226800529E-52</v>
      </c>
      <c r="X805" s="7">
        <f t="shared" si="226"/>
        <v>2.9942032483410797E-42</v>
      </c>
      <c r="Y805" s="7">
        <f t="shared" si="227"/>
        <v>4135104.2699999991</v>
      </c>
    </row>
    <row r="806" spans="1:25" x14ac:dyDescent="0.25">
      <c r="A806" s="5">
        <f t="shared" si="235"/>
        <v>44692</v>
      </c>
      <c r="B806" s="20">
        <f t="shared" si="236"/>
        <v>794</v>
      </c>
      <c r="E806" s="20"/>
      <c r="G806" s="20">
        <f t="shared" si="228"/>
        <v>6.4736644702100416E-10</v>
      </c>
      <c r="H806" s="20" t="str">
        <f>IF(Datos!C798="","",Datos!C798)</f>
        <v/>
      </c>
      <c r="I806" s="7">
        <f t="shared" si="229"/>
        <v>31.671687836768182</v>
      </c>
      <c r="J806" s="20" t="str">
        <f t="shared" si="220"/>
        <v/>
      </c>
      <c r="K806" s="16" t="str">
        <f t="shared" si="225"/>
        <v/>
      </c>
      <c r="L806" s="7">
        <f t="shared" si="230"/>
        <v>4125541.4367671227</v>
      </c>
      <c r="M806" s="7">
        <f t="shared" si="231"/>
        <v>9.1748349797136073E-4</v>
      </c>
      <c r="N806" s="20" t="str">
        <f>IF(Datos!D798="","",Datos!D798)</f>
        <v/>
      </c>
      <c r="O806" s="7">
        <f t="shared" si="232"/>
        <v>2554.2128486387805</v>
      </c>
      <c r="P806" s="20" t="str">
        <f t="shared" si="221"/>
        <v/>
      </c>
      <c r="Q806" s="16" t="str">
        <f t="shared" si="223"/>
        <v/>
      </c>
      <c r="R806" s="20" t="str">
        <f>IF(Datos!E798="","",Datos!E798)</f>
        <v/>
      </c>
      <c r="S806" s="7">
        <f t="shared" si="233"/>
        <v>6976.9477789167759</v>
      </c>
      <c r="T806" s="10" t="str">
        <f t="shared" si="222"/>
        <v/>
      </c>
      <c r="U806" s="16" t="str">
        <f t="shared" si="224"/>
        <v/>
      </c>
      <c r="V806" s="7">
        <f t="shared" si="237"/>
        <v>2.5896237706172985E-42</v>
      </c>
      <c r="W806" s="7">
        <f t="shared" si="234"/>
        <v>8.2270768991505911E-52</v>
      </c>
      <c r="X806" s="7">
        <f t="shared" si="226"/>
        <v>2.5896237714400062E-42</v>
      </c>
      <c r="Y806" s="7">
        <f t="shared" si="227"/>
        <v>4135104.2699999986</v>
      </c>
    </row>
    <row r="807" spans="1:25" x14ac:dyDescent="0.25">
      <c r="A807" s="5">
        <f t="shared" si="235"/>
        <v>44693</v>
      </c>
      <c r="B807" s="20">
        <f t="shared" si="236"/>
        <v>795</v>
      </c>
      <c r="E807" s="20"/>
      <c r="G807" s="20">
        <f t="shared" si="228"/>
        <v>6.2949688888751461E-10</v>
      </c>
      <c r="H807" s="20" t="str">
        <f>IF(Datos!C799="","",Datos!C799)</f>
        <v/>
      </c>
      <c r="I807" s="7">
        <f t="shared" si="229"/>
        <v>31.430950293541208</v>
      </c>
      <c r="J807" s="20" t="str">
        <f t="shared" si="220"/>
        <v/>
      </c>
      <c r="K807" s="16" t="str">
        <f t="shared" si="225"/>
        <v/>
      </c>
      <c r="L807" s="7">
        <f t="shared" si="230"/>
        <v>4125541.4367924486</v>
      </c>
      <c r="M807" s="7">
        <f t="shared" si="231"/>
        <v>8.9215777282919146E-4</v>
      </c>
      <c r="N807" s="20" t="str">
        <f>IF(Datos!D799="","",Datos!D799)</f>
        <v/>
      </c>
      <c r="O807" s="7">
        <f t="shared" si="232"/>
        <v>2554.2773628097289</v>
      </c>
      <c r="P807" s="20" t="str">
        <f t="shared" si="221"/>
        <v/>
      </c>
      <c r="Q807" s="16" t="str">
        <f t="shared" si="223"/>
        <v/>
      </c>
      <c r="R807" s="20" t="str">
        <f>IF(Datos!E799="","",Datos!E799)</f>
        <v/>
      </c>
      <c r="S807" s="7">
        <f t="shared" si="233"/>
        <v>6977.1240022890552</v>
      </c>
      <c r="T807" s="10" t="str">
        <f t="shared" si="222"/>
        <v/>
      </c>
      <c r="U807" s="16" t="str">
        <f t="shared" si="224"/>
        <v/>
      </c>
      <c r="V807" s="7">
        <f t="shared" si="237"/>
        <v>2.2397114421749857E-42</v>
      </c>
      <c r="W807" s="7">
        <f t="shared" si="234"/>
        <v>6.9190163113836163E-52</v>
      </c>
      <c r="X807" s="7">
        <f t="shared" si="226"/>
        <v>2.2397114428668871E-42</v>
      </c>
      <c r="Y807" s="7">
        <f t="shared" si="227"/>
        <v>4135104.2699999986</v>
      </c>
    </row>
    <row r="808" spans="1:25" x14ac:dyDescent="0.25">
      <c r="A808" s="5">
        <f t="shared" si="235"/>
        <v>44694</v>
      </c>
      <c r="B808" s="20">
        <f t="shared" si="236"/>
        <v>796</v>
      </c>
      <c r="E808" s="20"/>
      <c r="G808" s="20">
        <f t="shared" si="228"/>
        <v>6.121205925060909E-10</v>
      </c>
      <c r="H808" s="20" t="str">
        <f>IF(Datos!C800="","",Datos!C800)</f>
        <v/>
      </c>
      <c r="I808" s="7">
        <f t="shared" si="229"/>
        <v>31.192042604315628</v>
      </c>
      <c r="J808" s="20" t="str">
        <f t="shared" si="220"/>
        <v/>
      </c>
      <c r="K808" s="16" t="str">
        <f t="shared" si="225"/>
        <v/>
      </c>
      <c r="L808" s="7">
        <f t="shared" si="230"/>
        <v>4125541.4368170751</v>
      </c>
      <c r="M808" s="7">
        <f t="shared" si="231"/>
        <v>8.6753112549648132E-4</v>
      </c>
      <c r="N808" s="20" t="str">
        <f>IF(Datos!D800="","",Datos!D800)</f>
        <v/>
      </c>
      <c r="O808" s="7">
        <f t="shared" si="232"/>
        <v>2554.341386606337</v>
      </c>
      <c r="P808" s="20" t="str">
        <f t="shared" si="221"/>
        <v/>
      </c>
      <c r="Q808" s="16" t="str">
        <f t="shared" si="223"/>
        <v/>
      </c>
      <c r="R808" s="20" t="str">
        <f>IF(Datos!E800="","",Datos!E800)</f>
        <v/>
      </c>
      <c r="S808" s="7">
        <f t="shared" si="233"/>
        <v>6977.298886181673</v>
      </c>
      <c r="T808" s="10" t="str">
        <f t="shared" si="222"/>
        <v/>
      </c>
      <c r="U808" s="16" t="str">
        <f t="shared" si="224"/>
        <v/>
      </c>
      <c r="V808" s="7">
        <f t="shared" si="237"/>
        <v>1.9370795870443742E-42</v>
      </c>
      <c r="W808" s="7">
        <f t="shared" si="234"/>
        <v>5.8189302596535406E-52</v>
      </c>
      <c r="X808" s="7">
        <f t="shared" si="226"/>
        <v>1.9370795876262672E-42</v>
      </c>
      <c r="Y808" s="7">
        <f t="shared" si="227"/>
        <v>4135104.2699999986</v>
      </c>
    </row>
    <row r="809" spans="1:25" x14ac:dyDescent="0.25">
      <c r="A809" s="5">
        <f t="shared" si="235"/>
        <v>44695</v>
      </c>
      <c r="B809" s="20">
        <f t="shared" si="236"/>
        <v>797</v>
      </c>
      <c r="E809" s="20"/>
      <c r="G809" s="20">
        <f t="shared" si="228"/>
        <v>5.9522394214240773E-10</v>
      </c>
      <c r="H809" s="20" t="str">
        <f>IF(Datos!C801="","",Datos!C801)</f>
        <v/>
      </c>
      <c r="I809" s="7">
        <f t="shared" si="229"/>
        <v>30.954950860310856</v>
      </c>
      <c r="J809" s="20" t="str">
        <f t="shared" si="220"/>
        <v/>
      </c>
      <c r="K809" s="16" t="str">
        <f t="shared" si="225"/>
        <v/>
      </c>
      <c r="L809" s="7">
        <f t="shared" si="230"/>
        <v>4125541.4368410222</v>
      </c>
      <c r="M809" s="7">
        <f t="shared" si="231"/>
        <v>8.4358425900222806E-4</v>
      </c>
      <c r="N809" s="20" t="str">
        <f>IF(Datos!D801="","",Datos!D801)</f>
        <v/>
      </c>
      <c r="O809" s="7">
        <f t="shared" si="232"/>
        <v>2554.4049237559566</v>
      </c>
      <c r="P809" s="20" t="str">
        <f t="shared" si="221"/>
        <v/>
      </c>
      <c r="Q809" s="16" t="str">
        <f t="shared" si="223"/>
        <v/>
      </c>
      <c r="R809" s="20" t="str">
        <f>IF(Datos!E801="","",Datos!E801)</f>
        <v/>
      </c>
      <c r="S809" s="7">
        <f t="shared" si="233"/>
        <v>6977.4724407760577</v>
      </c>
      <c r="T809" s="10" t="str">
        <f t="shared" si="222"/>
        <v/>
      </c>
      <c r="U809" s="16" t="str">
        <f t="shared" si="224"/>
        <v/>
      </c>
      <c r="V809" s="7">
        <f t="shared" si="237"/>
        <v>1.6753396245028032E-42</v>
      </c>
      <c r="W809" s="7">
        <f t="shared" si="234"/>
        <v>4.8937519211865185E-52</v>
      </c>
      <c r="X809" s="7">
        <f t="shared" si="226"/>
        <v>1.6753396249921784E-42</v>
      </c>
      <c r="Y809" s="7">
        <f t="shared" si="227"/>
        <v>4135104.2699999986</v>
      </c>
    </row>
    <row r="810" spans="1:25" x14ac:dyDescent="0.25">
      <c r="A810" s="5">
        <f t="shared" si="235"/>
        <v>44696</v>
      </c>
      <c r="B810" s="20">
        <f t="shared" si="236"/>
        <v>798</v>
      </c>
      <c r="E810" s="20"/>
      <c r="G810" s="20">
        <f t="shared" si="228"/>
        <v>5.7879369790360883E-10</v>
      </c>
      <c r="H810" s="20" t="str">
        <f>IF(Datos!C802="","",Datos!C802)</f>
        <v/>
      </c>
      <c r="I810" s="7">
        <f t="shared" si="229"/>
        <v>30.719661258467415</v>
      </c>
      <c r="J810" s="20" t="str">
        <f t="shared" si="220"/>
        <v/>
      </c>
      <c r="K810" s="16" t="str">
        <f t="shared" si="225"/>
        <v/>
      </c>
      <c r="L810" s="7">
        <f t="shared" si="230"/>
        <v>4125541.4368643081</v>
      </c>
      <c r="M810" s="7">
        <f t="shared" si="231"/>
        <v>8.202984090387251E-4</v>
      </c>
      <c r="N810" s="20" t="str">
        <f>IF(Datos!D802="","",Datos!D802)</f>
        <v/>
      </c>
      <c r="O810" s="7">
        <f t="shared" si="232"/>
        <v>2554.4679779576077</v>
      </c>
      <c r="P810" s="20" t="str">
        <f t="shared" si="221"/>
        <v/>
      </c>
      <c r="Q810" s="16" t="str">
        <f t="shared" si="223"/>
        <v/>
      </c>
      <c r="R810" s="20" t="str">
        <f>IF(Datos!E802="","",Datos!E802)</f>
        <v/>
      </c>
      <c r="S810" s="7">
        <f t="shared" si="233"/>
        <v>6977.64467617625</v>
      </c>
      <c r="T810" s="10" t="str">
        <f t="shared" si="222"/>
        <v/>
      </c>
      <c r="U810" s="16" t="str">
        <f t="shared" si="224"/>
        <v/>
      </c>
      <c r="V810" s="7">
        <f t="shared" si="237"/>
        <v>1.4489662046876493E-42</v>
      </c>
      <c r="W810" s="7">
        <f t="shared" si="234"/>
        <v>4.1156719186104388E-52</v>
      </c>
      <c r="X810" s="7">
        <f t="shared" si="226"/>
        <v>1.4489662050992166E-42</v>
      </c>
      <c r="Y810" s="7">
        <f t="shared" si="227"/>
        <v>4135104.2699999991</v>
      </c>
    </row>
    <row r="811" spans="1:25" x14ac:dyDescent="0.25">
      <c r="A811" s="5">
        <f t="shared" si="235"/>
        <v>44697</v>
      </c>
      <c r="B811" s="20">
        <f t="shared" si="236"/>
        <v>799</v>
      </c>
      <c r="E811" s="20"/>
      <c r="G811" s="20">
        <f t="shared" si="228"/>
        <v>5.6281698536377825E-10</v>
      </c>
      <c r="H811" s="20" t="str">
        <f>IF(Datos!C803="","",Datos!C803)</f>
        <v/>
      </c>
      <c r="I811" s="7">
        <f t="shared" si="229"/>
        <v>30.486160100643332</v>
      </c>
      <c r="J811" s="20" t="str">
        <f t="shared" ref="J811:J874" si="238">IF(H811="","",H811-I811)</f>
        <v/>
      </c>
      <c r="K811" s="16" t="str">
        <f t="shared" si="225"/>
        <v/>
      </c>
      <c r="L811" s="7">
        <f t="shared" si="230"/>
        <v>4125541.4368869513</v>
      </c>
      <c r="M811" s="7">
        <f t="shared" si="231"/>
        <v>7.9765532925820792E-4</v>
      </c>
      <c r="N811" s="20" t="str">
        <f>IF(Datos!D803="","",Datos!D803)</f>
        <v/>
      </c>
      <c r="O811" s="7">
        <f t="shared" si="232"/>
        <v>2554.5305528821937</v>
      </c>
      <c r="P811" s="20" t="str">
        <f t="shared" ref="P811:P874" si="239">IF(N811="","",N811-O811)</f>
        <v/>
      </c>
      <c r="Q811" s="16" t="str">
        <f t="shared" si="223"/>
        <v/>
      </c>
      <c r="R811" s="20" t="str">
        <f>IF(Datos!E803="","",Datos!E803)</f>
        <v/>
      </c>
      <c r="S811" s="7">
        <f t="shared" si="233"/>
        <v>6977.8156024094878</v>
      </c>
      <c r="T811" s="10" t="str">
        <f t="shared" ref="T811:T874" si="240">IF(R811="","",R811-S811)</f>
        <v/>
      </c>
      <c r="U811" s="16" t="str">
        <f t="shared" si="224"/>
        <v/>
      </c>
      <c r="V811" s="7">
        <f t="shared" si="237"/>
        <v>1.2531805680544206E-42</v>
      </c>
      <c r="W811" s="7">
        <f t="shared" si="234"/>
        <v>3.4613024146629144E-52</v>
      </c>
      <c r="X811" s="7">
        <f t="shared" si="226"/>
        <v>1.2531805684005509E-42</v>
      </c>
      <c r="Y811" s="7">
        <f t="shared" si="227"/>
        <v>4135104.2699999991</v>
      </c>
    </row>
    <row r="812" spans="1:25" x14ac:dyDescent="0.25">
      <c r="A812" s="5">
        <f t="shared" si="235"/>
        <v>44698</v>
      </c>
      <c r="B812" s="20">
        <f t="shared" si="236"/>
        <v>800</v>
      </c>
      <c r="E812" s="20"/>
      <c r="G812" s="20">
        <f t="shared" si="228"/>
        <v>5.4728128547578719E-10</v>
      </c>
      <c r="H812" s="20" t="str">
        <f>IF(Datos!C804="","",Datos!C804)</f>
        <v/>
      </c>
      <c r="I812" s="7">
        <f t="shared" si="229"/>
        <v>30.254433792816663</v>
      </c>
      <c r="J812" s="20" t="str">
        <f t="shared" si="238"/>
        <v/>
      </c>
      <c r="K812" s="16" t="str">
        <f t="shared" si="225"/>
        <v/>
      </c>
      <c r="L812" s="7">
        <f t="shared" si="230"/>
        <v>4125541.4369089692</v>
      </c>
      <c r="M812" s="7">
        <f t="shared" si="231"/>
        <v>7.7563727697536411E-4</v>
      </c>
      <c r="N812" s="20" t="str">
        <f>IF(Datos!D804="","",Datos!D804)</f>
        <v/>
      </c>
      <c r="O812" s="7">
        <f t="shared" si="232"/>
        <v>2554.5926521727151</v>
      </c>
      <c r="P812" s="20" t="str">
        <f t="shared" si="239"/>
        <v/>
      </c>
      <c r="Q812" s="16" t="str">
        <f t="shared" si="223"/>
        <v/>
      </c>
      <c r="R812" s="20" t="str">
        <f>IF(Datos!E804="","",Datos!E804)</f>
        <v/>
      </c>
      <c r="S812" s="7">
        <f t="shared" si="233"/>
        <v>6977.985229426793</v>
      </c>
      <c r="T812" s="10" t="str">
        <f t="shared" si="240"/>
        <v/>
      </c>
      <c r="U812" s="16" t="str">
        <f t="shared" si="224"/>
        <v/>
      </c>
      <c r="V812" s="7">
        <f t="shared" si="237"/>
        <v>1.0838496654113552E-42</v>
      </c>
      <c r="W812" s="7">
        <f t="shared" si="234"/>
        <v>2.910974111305053E-52</v>
      </c>
      <c r="X812" s="7">
        <f t="shared" si="226"/>
        <v>1.0838496657024526E-42</v>
      </c>
      <c r="Y812" s="7">
        <f t="shared" si="227"/>
        <v>4135104.2699999991</v>
      </c>
    </row>
    <row r="813" spans="1:25" x14ac:dyDescent="0.25">
      <c r="A813" s="5">
        <f t="shared" si="235"/>
        <v>44699</v>
      </c>
      <c r="B813" s="20">
        <f t="shared" si="236"/>
        <v>801</v>
      </c>
      <c r="E813" s="20"/>
      <c r="G813" s="20">
        <f t="shared" si="228"/>
        <v>5.3217442476160624E-10</v>
      </c>
      <c r="H813" s="20" t="str">
        <f>IF(Datos!C805="","",Datos!C805)</f>
        <v/>
      </c>
      <c r="I813" s="7">
        <f t="shared" si="229"/>
        <v>30.024468844294077</v>
      </c>
      <c r="J813" s="20" t="str">
        <f t="shared" si="238"/>
        <v/>
      </c>
      <c r="K813" s="16" t="str">
        <f t="shared" si="225"/>
        <v/>
      </c>
      <c r="L813" s="7">
        <f t="shared" si="230"/>
        <v>4125541.4369303794</v>
      </c>
      <c r="M813" s="7">
        <f t="shared" si="231"/>
        <v>7.5422699926450348E-4</v>
      </c>
      <c r="N813" s="20" t="str">
        <f>IF(Datos!D805="","",Datos!D805)</f>
        <v/>
      </c>
      <c r="O813" s="7">
        <f t="shared" si="232"/>
        <v>2554.6542794444827</v>
      </c>
      <c r="P813" s="20" t="str">
        <f t="shared" si="239"/>
        <v/>
      </c>
      <c r="Q813" s="16" t="str">
        <f t="shared" si="223"/>
        <v/>
      </c>
      <c r="R813" s="20" t="str">
        <f>IF(Datos!E805="","",Datos!E805)</f>
        <v/>
      </c>
      <c r="S813" s="7">
        <f t="shared" si="233"/>
        <v>6978.1535671035481</v>
      </c>
      <c r="T813" s="10" t="str">
        <f t="shared" si="240"/>
        <v/>
      </c>
      <c r="U813" s="16" t="str">
        <f t="shared" si="224"/>
        <v/>
      </c>
      <c r="V813" s="7">
        <f t="shared" si="237"/>
        <v>9.3739890894704129E-43</v>
      </c>
      <c r="W813" s="7">
        <f t="shared" si="234"/>
        <v>2.4481450221616379E-52</v>
      </c>
      <c r="X813" s="7">
        <f t="shared" si="226"/>
        <v>9.3739890919185586E-43</v>
      </c>
      <c r="Y813" s="7">
        <f t="shared" si="227"/>
        <v>4135104.2699999986</v>
      </c>
    </row>
    <row r="814" spans="1:25" x14ac:dyDescent="0.25">
      <c r="A814" s="5">
        <f t="shared" si="235"/>
        <v>44700</v>
      </c>
      <c r="B814" s="20">
        <f t="shared" si="236"/>
        <v>802</v>
      </c>
      <c r="E814" s="20"/>
      <c r="G814" s="20">
        <f t="shared" si="228"/>
        <v>5.1748456577340118E-10</v>
      </c>
      <c r="H814" s="20" t="str">
        <f>IF(Datos!C806="","",Datos!C806)</f>
        <v/>
      </c>
      <c r="I814" s="7">
        <f t="shared" si="229"/>
        <v>29.796251866925441</v>
      </c>
      <c r="J814" s="20" t="str">
        <f t="shared" si="238"/>
        <v/>
      </c>
      <c r="K814" s="16" t="str">
        <f t="shared" si="225"/>
        <v/>
      </c>
      <c r="L814" s="7">
        <f t="shared" si="230"/>
        <v>4125541.4369511986</v>
      </c>
      <c r="M814" s="7">
        <f t="shared" si="231"/>
        <v>7.3340771944049496E-4</v>
      </c>
      <c r="N814" s="20" t="str">
        <f>IF(Datos!D806="","",Datos!D806)</f>
        <v/>
      </c>
      <c r="O814" s="7">
        <f t="shared" si="232"/>
        <v>2554.7154382853259</v>
      </c>
      <c r="P814" s="20" t="str">
        <f t="shared" si="239"/>
        <v/>
      </c>
      <c r="Q814" s="16" t="str">
        <f t="shared" si="223"/>
        <v/>
      </c>
      <c r="R814" s="20" t="str">
        <f>IF(Datos!E806="","",Datos!E806)</f>
        <v/>
      </c>
      <c r="S814" s="7">
        <f t="shared" si="233"/>
        <v>6978.3206252400732</v>
      </c>
      <c r="T814" s="10" t="str">
        <f t="shared" si="240"/>
        <v/>
      </c>
      <c r="U814" s="16" t="str">
        <f t="shared" si="224"/>
        <v/>
      </c>
      <c r="V814" s="7">
        <f t="shared" si="237"/>
        <v>8.1073671241883826E-43</v>
      </c>
      <c r="W814" s="7">
        <f t="shared" si="234"/>
        <v>2.0589032469353151E-52</v>
      </c>
      <c r="X814" s="7">
        <f t="shared" si="226"/>
        <v>8.1073671262472867E-43</v>
      </c>
      <c r="Y814" s="7">
        <f t="shared" si="227"/>
        <v>4135104.2699999986</v>
      </c>
    </row>
    <row r="815" spans="1:25" x14ac:dyDescent="0.25">
      <c r="A815" s="5">
        <f t="shared" si="235"/>
        <v>44701</v>
      </c>
      <c r="B815" s="20">
        <f t="shared" si="236"/>
        <v>803</v>
      </c>
      <c r="E815" s="20"/>
      <c r="G815" s="20">
        <f t="shared" si="228"/>
        <v>5.0320019781793398E-10</v>
      </c>
      <c r="H815" s="20" t="str">
        <f>IF(Datos!C807="","",Datos!C807)</f>
        <v/>
      </c>
      <c r="I815" s="7">
        <f t="shared" si="229"/>
        <v>29.5697695743244</v>
      </c>
      <c r="J815" s="20" t="str">
        <f t="shared" si="238"/>
        <v/>
      </c>
      <c r="K815" s="16" t="str">
        <f t="shared" si="225"/>
        <v/>
      </c>
      <c r="L815" s="7">
        <f t="shared" si="230"/>
        <v>4125541.4369714432</v>
      </c>
      <c r="M815" s="7">
        <f t="shared" si="231"/>
        <v>7.1316312391287611E-4</v>
      </c>
      <c r="N815" s="20" t="str">
        <f>IF(Datos!D807="","",Datos!D807)</f>
        <v/>
      </c>
      <c r="O815" s="7">
        <f t="shared" si="232"/>
        <v>2554.776132255804</v>
      </c>
      <c r="P815" s="20" t="str">
        <f t="shared" si="239"/>
        <v/>
      </c>
      <c r="Q815" s="16" t="str">
        <f t="shared" si="223"/>
        <v/>
      </c>
      <c r="R815" s="20" t="str">
        <f>IF(Datos!E807="","",Datos!E807)</f>
        <v/>
      </c>
      <c r="S815" s="7">
        <f t="shared" si="233"/>
        <v>6978.4864135621965</v>
      </c>
      <c r="T815" s="10" t="str">
        <f t="shared" si="240"/>
        <v/>
      </c>
      <c r="U815" s="16" t="str">
        <f t="shared" si="224"/>
        <v/>
      </c>
      <c r="V815" s="7">
        <f t="shared" si="237"/>
        <v>7.0118922753992773E-43</v>
      </c>
      <c r="W815" s="7">
        <f t="shared" si="234"/>
        <v>1.731548801990972E-52</v>
      </c>
      <c r="X815" s="7">
        <f t="shared" si="226"/>
        <v>7.0118922771308264E-43</v>
      </c>
      <c r="Y815" s="7">
        <f t="shared" si="227"/>
        <v>4135104.2699999986</v>
      </c>
    </row>
    <row r="816" spans="1:25" x14ac:dyDescent="0.25">
      <c r="A816" s="5">
        <f t="shared" si="235"/>
        <v>44702</v>
      </c>
      <c r="B816" s="20">
        <f t="shared" si="236"/>
        <v>804</v>
      </c>
      <c r="E816" s="20"/>
      <c r="G816" s="20">
        <f t="shared" si="228"/>
        <v>4.8931012793700411E-10</v>
      </c>
      <c r="H816" s="20" t="str">
        <f>IF(Datos!C808="","",Datos!C808)</f>
        <v/>
      </c>
      <c r="I816" s="7">
        <f t="shared" si="229"/>
        <v>29.345008781094855</v>
      </c>
      <c r="J816" s="20" t="str">
        <f t="shared" si="238"/>
        <v/>
      </c>
      <c r="K816" s="16" t="str">
        <f t="shared" si="225"/>
        <v/>
      </c>
      <c r="L816" s="7">
        <f t="shared" si="230"/>
        <v>4125541.4369911291</v>
      </c>
      <c r="M816" s="7">
        <f t="shared" si="231"/>
        <v>6.9347734940283464E-4</v>
      </c>
      <c r="N816" s="20" t="str">
        <f>IF(Datos!D808="","",Datos!D808)</f>
        <v/>
      </c>
      <c r="O816" s="7">
        <f t="shared" si="232"/>
        <v>2554.8363648894119</v>
      </c>
      <c r="P816" s="20" t="str">
        <f t="shared" si="239"/>
        <v/>
      </c>
      <c r="Q816" s="16" t="str">
        <f t="shared" ref="Q816:Q879" si="241">IF( OR(P816=0,N816=0,P816="",N816=""),"",ABS(P816/N816))</f>
        <v/>
      </c>
      <c r="R816" s="20" t="str">
        <f>IF(Datos!E808="","",Datos!E808)</f>
        <v/>
      </c>
      <c r="S816" s="7">
        <f t="shared" si="233"/>
        <v>6978.6509417218185</v>
      </c>
      <c r="T816" s="10" t="str">
        <f t="shared" si="240"/>
        <v/>
      </c>
      <c r="U816" s="16" t="str">
        <f t="shared" ref="U816:U879" si="242">IF( OR(T816=0,R816=0,T816="",R816=""),"",ABS(T816/R816))</f>
        <v/>
      </c>
      <c r="V816" s="7">
        <f t="shared" si="237"/>
        <v>6.0644389884532902E-43</v>
      </c>
      <c r="W816" s="7">
        <f t="shared" si="234"/>
        <v>1.4562419376082148E-52</v>
      </c>
      <c r="X816" s="7">
        <f t="shared" si="226"/>
        <v>6.0644389899095324E-43</v>
      </c>
      <c r="Y816" s="7">
        <f t="shared" si="227"/>
        <v>4135104.2699999986</v>
      </c>
    </row>
    <row r="817" spans="1:25" x14ac:dyDescent="0.25">
      <c r="A817" s="5">
        <f t="shared" si="235"/>
        <v>44703</v>
      </c>
      <c r="B817" s="20">
        <f t="shared" si="236"/>
        <v>805</v>
      </c>
      <c r="E817" s="20"/>
      <c r="G817" s="20">
        <f t="shared" si="228"/>
        <v>4.7580347213685909E-10</v>
      </c>
      <c r="H817" s="20" t="str">
        <f>IF(Datos!C809="","",Datos!C809)</f>
        <v/>
      </c>
      <c r="I817" s="7">
        <f t="shared" si="229"/>
        <v>29.121956402063336</v>
      </c>
      <c r="J817" s="20" t="str">
        <f t="shared" si="238"/>
        <v/>
      </c>
      <c r="K817" s="16" t="str">
        <f t="shared" si="225"/>
        <v/>
      </c>
      <c r="L817" s="7">
        <f t="shared" si="230"/>
        <v>4125541.4370102715</v>
      </c>
      <c r="M817" s="7">
        <f t="shared" si="231"/>
        <v>6.7433497051304619E-4</v>
      </c>
      <c r="N817" s="20" t="str">
        <f>IF(Datos!D809="","",Datos!D809)</f>
        <v/>
      </c>
      <c r="O817" s="7">
        <f t="shared" si="232"/>
        <v>2554.8961396927862</v>
      </c>
      <c r="P817" s="20" t="str">
        <f t="shared" si="239"/>
        <v/>
      </c>
      <c r="Q817" s="16" t="str">
        <f t="shared" si="241"/>
        <v/>
      </c>
      <c r="R817" s="20" t="str">
        <f>IF(Datos!E809="","",Datos!E809)</f>
        <v/>
      </c>
      <c r="S817" s="7">
        <f t="shared" si="233"/>
        <v>6978.8142192974756</v>
      </c>
      <c r="T817" s="10" t="str">
        <f t="shared" si="240"/>
        <v/>
      </c>
      <c r="U817" s="16" t="str">
        <f t="shared" si="242"/>
        <v/>
      </c>
      <c r="V817" s="7">
        <f t="shared" si="237"/>
        <v>5.2450064547595088E-43</v>
      </c>
      <c r="W817" s="7">
        <f t="shared" si="234"/>
        <v>1.2247073708824722E-52</v>
      </c>
      <c r="X817" s="7">
        <f t="shared" si="226"/>
        <v>5.2450064559842166E-43</v>
      </c>
      <c r="Y817" s="7">
        <f t="shared" si="227"/>
        <v>4135104.2699999986</v>
      </c>
    </row>
    <row r="818" spans="1:25" x14ac:dyDescent="0.25">
      <c r="A818" s="5">
        <f t="shared" si="235"/>
        <v>44704</v>
      </c>
      <c r="B818" s="20">
        <f t="shared" si="236"/>
        <v>806</v>
      </c>
      <c r="E818" s="20"/>
      <c r="G818" s="20">
        <f t="shared" si="228"/>
        <v>4.6266964685970523E-10</v>
      </c>
      <c r="H818" s="20" t="str">
        <f>IF(Datos!C810="","",Datos!C810)</f>
        <v/>
      </c>
      <c r="I818" s="7">
        <f t="shared" si="229"/>
        <v>28.900599451517213</v>
      </c>
      <c r="J818" s="20" t="str">
        <f t="shared" si="238"/>
        <v/>
      </c>
      <c r="K818" s="16" t="str">
        <f t="shared" si="225"/>
        <v/>
      </c>
      <c r="L818" s="7">
        <f t="shared" si="230"/>
        <v>4125541.4370288854</v>
      </c>
      <c r="M818" s="7">
        <f t="shared" si="231"/>
        <v>6.5572098764062699E-4</v>
      </c>
      <c r="N818" s="20" t="str">
        <f>IF(Datos!D810="","",Datos!D810)</f>
        <v/>
      </c>
      <c r="O818" s="7">
        <f t="shared" si="232"/>
        <v>2554.9554601459099</v>
      </c>
      <c r="P818" s="20" t="str">
        <f t="shared" si="239"/>
        <v/>
      </c>
      <c r="Q818" s="16" t="str">
        <f t="shared" si="241"/>
        <v/>
      </c>
      <c r="R818" s="20" t="str">
        <f>IF(Datos!E810="","",Datos!E810)</f>
        <v/>
      </c>
      <c r="S818" s="7">
        <f t="shared" si="233"/>
        <v>6978.976255794898</v>
      </c>
      <c r="T818" s="10" t="str">
        <f t="shared" si="240"/>
        <v/>
      </c>
      <c r="U818" s="16" t="str">
        <f t="shared" si="242"/>
        <v/>
      </c>
      <c r="V818" s="7">
        <f t="shared" si="237"/>
        <v>4.5362963932455129E-43</v>
      </c>
      <c r="W818" s="7">
        <f t="shared" si="234"/>
        <v>1.0299855439899974E-52</v>
      </c>
      <c r="X818" s="7">
        <f t="shared" si="226"/>
        <v>4.5362963942754986E-43</v>
      </c>
      <c r="Y818" s="7">
        <f t="shared" si="227"/>
        <v>4135104.2699999986</v>
      </c>
    </row>
    <row r="819" spans="1:25" x14ac:dyDescent="0.25">
      <c r="A819" s="5">
        <f t="shared" si="235"/>
        <v>44705</v>
      </c>
      <c r="B819" s="20">
        <f t="shared" si="236"/>
        <v>807</v>
      </c>
      <c r="E819" s="20"/>
      <c r="G819" s="20">
        <f t="shared" si="228"/>
        <v>4.4989836069063315E-10</v>
      </c>
      <c r="H819" s="20" t="str">
        <f>IF(Datos!C811="","",Datos!C811)</f>
        <v/>
      </c>
      <c r="I819" s="7">
        <f t="shared" si="229"/>
        <v>28.680925042448681</v>
      </c>
      <c r="J819" s="20" t="str">
        <f t="shared" si="238"/>
        <v/>
      </c>
      <c r="K819" s="16" t="str">
        <f t="shared" si="225"/>
        <v/>
      </c>
      <c r="L819" s="7">
        <f t="shared" si="230"/>
        <v>4125541.4370469856</v>
      </c>
      <c r="M819" s="7">
        <f t="shared" si="231"/>
        <v>6.3762081522373117E-4</v>
      </c>
      <c r="N819" s="20" t="str">
        <f>IF(Datos!D811="","",Datos!D811)</f>
        <v/>
      </c>
      <c r="O819" s="7">
        <f t="shared" si="232"/>
        <v>2555.0143297023142</v>
      </c>
      <c r="P819" s="20" t="str">
        <f t="shared" si="239"/>
        <v/>
      </c>
      <c r="Q819" s="16" t="str">
        <f t="shared" si="241"/>
        <v/>
      </c>
      <c r="R819" s="20" t="str">
        <f>IF(Datos!E811="","",Datos!E811)</f>
        <v/>
      </c>
      <c r="S819" s="7">
        <f t="shared" si="233"/>
        <v>6979.1370606475621</v>
      </c>
      <c r="T819" s="10" t="str">
        <f t="shared" si="240"/>
        <v/>
      </c>
      <c r="U819" s="16" t="str">
        <f t="shared" si="242"/>
        <v/>
      </c>
      <c r="V819" s="7">
        <f t="shared" si="237"/>
        <v>3.9233478823716224E-43</v>
      </c>
      <c r="W819" s="7">
        <f t="shared" si="234"/>
        <v>8.6622343103906565E-53</v>
      </c>
      <c r="X819" s="7">
        <f t="shared" si="226"/>
        <v>3.9233478832378462E-43</v>
      </c>
      <c r="Y819" s="7">
        <f t="shared" si="227"/>
        <v>4135104.2699999986</v>
      </c>
    </row>
    <row r="820" spans="1:25" x14ac:dyDescent="0.25">
      <c r="A820" s="5">
        <f t="shared" si="235"/>
        <v>44706</v>
      </c>
      <c r="B820" s="20">
        <f t="shared" si="236"/>
        <v>808</v>
      </c>
      <c r="E820" s="20"/>
      <c r="G820" s="20">
        <f t="shared" si="228"/>
        <v>4.3747960629346245E-10</v>
      </c>
      <c r="H820" s="20" t="str">
        <f>IF(Datos!C812="","",Datos!C812)</f>
        <v/>
      </c>
      <c r="I820" s="7">
        <f t="shared" si="229"/>
        <v>28.462920385804509</v>
      </c>
      <c r="J820" s="20" t="str">
        <f t="shared" si="238"/>
        <v/>
      </c>
      <c r="K820" s="16" t="str">
        <f t="shared" si="225"/>
        <v/>
      </c>
      <c r="L820" s="7">
        <f t="shared" si="230"/>
        <v>4125541.4370645862</v>
      </c>
      <c r="M820" s="7">
        <f t="shared" si="231"/>
        <v>6.2002027031258318E-4</v>
      </c>
      <c r="N820" s="20" t="str">
        <f>IF(Datos!D812="","",Datos!D812)</f>
        <v/>
      </c>
      <c r="O820" s="7">
        <f t="shared" si="232"/>
        <v>2555.0727517892797</v>
      </c>
      <c r="P820" s="20" t="str">
        <f t="shared" si="239"/>
        <v/>
      </c>
      <c r="Q820" s="16" t="str">
        <f t="shared" si="241"/>
        <v/>
      </c>
      <c r="R820" s="20" t="str">
        <f>IF(Datos!E812="","",Datos!E812)</f>
        <v/>
      </c>
      <c r="S820" s="7">
        <f t="shared" si="233"/>
        <v>6979.2966432172407</v>
      </c>
      <c r="T820" s="10" t="str">
        <f t="shared" si="240"/>
        <v/>
      </c>
      <c r="U820" s="16" t="str">
        <f t="shared" si="242"/>
        <v/>
      </c>
      <c r="V820" s="7">
        <f t="shared" si="237"/>
        <v>3.3932215339767775E-43</v>
      </c>
      <c r="W820" s="7">
        <f t="shared" si="234"/>
        <v>7.2849860549675579E-53</v>
      </c>
      <c r="X820" s="7">
        <f t="shared" si="226"/>
        <v>3.3932215347052761E-43</v>
      </c>
      <c r="Y820" s="7">
        <f t="shared" si="227"/>
        <v>4135104.2699999986</v>
      </c>
    </row>
    <row r="821" spans="1:25" x14ac:dyDescent="0.25">
      <c r="A821" s="5">
        <f t="shared" si="235"/>
        <v>44707</v>
      </c>
      <c r="B821" s="20">
        <f t="shared" si="236"/>
        <v>809</v>
      </c>
      <c r="E821" s="20"/>
      <c r="G821" s="20">
        <f t="shared" si="228"/>
        <v>4.2540365256918242E-10</v>
      </c>
      <c r="H821" s="20" t="str">
        <f>IF(Datos!C813="","",Datos!C813)</f>
        <v/>
      </c>
      <c r="I821" s="7">
        <f t="shared" si="229"/>
        <v>28.246572789741478</v>
      </c>
      <c r="J821" s="20" t="str">
        <f t="shared" si="238"/>
        <v/>
      </c>
      <c r="K821" s="16" t="str">
        <f t="shared" si="225"/>
        <v/>
      </c>
      <c r="L821" s="7">
        <f t="shared" si="230"/>
        <v>4125541.4370817011</v>
      </c>
      <c r="M821" s="7">
        <f t="shared" si="231"/>
        <v>6.0290556145598841E-4</v>
      </c>
      <c r="N821" s="20" t="str">
        <f>IF(Datos!D813="","",Datos!D813)</f>
        <v/>
      </c>
      <c r="O821" s="7">
        <f t="shared" si="232"/>
        <v>2555.1307298080364</v>
      </c>
      <c r="P821" s="20" t="str">
        <f t="shared" si="239"/>
        <v/>
      </c>
      <c r="Q821" s="16" t="str">
        <f t="shared" si="241"/>
        <v/>
      </c>
      <c r="R821" s="20" t="str">
        <f>IF(Datos!E813="","",Datos!E813)</f>
        <v/>
      </c>
      <c r="S821" s="7">
        <f t="shared" si="233"/>
        <v>6979.4550127945467</v>
      </c>
      <c r="T821" s="10" t="str">
        <f t="shared" si="240"/>
        <v/>
      </c>
      <c r="U821" s="16" t="str">
        <f t="shared" si="242"/>
        <v/>
      </c>
      <c r="V821" s="7">
        <f t="shared" si="237"/>
        <v>2.9347263418427008E-43</v>
      </c>
      <c r="W821" s="7">
        <f t="shared" si="234"/>
        <v>6.1267127994027051E-53</v>
      </c>
      <c r="X821" s="7">
        <f t="shared" si="226"/>
        <v>2.9347263424553721E-43</v>
      </c>
      <c r="Y821" s="7">
        <f t="shared" si="227"/>
        <v>4135104.2699999991</v>
      </c>
    </row>
    <row r="822" spans="1:25" x14ac:dyDescent="0.25">
      <c r="A822" s="5">
        <f t="shared" si="235"/>
        <v>44708</v>
      </c>
      <c r="B822" s="20">
        <f t="shared" si="236"/>
        <v>810</v>
      </c>
      <c r="E822" s="20"/>
      <c r="G822" s="20">
        <f t="shared" si="228"/>
        <v>4.1366103703085016E-10</v>
      </c>
      <c r="H822" s="20" t="str">
        <f>IF(Datos!C814="","",Datos!C814)</f>
        <v/>
      </c>
      <c r="I822" s="7">
        <f t="shared" si="229"/>
        <v>28.031869658887491</v>
      </c>
      <c r="J822" s="20" t="str">
        <f t="shared" si="238"/>
        <v/>
      </c>
      <c r="K822" s="16" t="str">
        <f t="shared" si="225"/>
        <v/>
      </c>
      <c r="L822" s="7">
        <f t="shared" si="230"/>
        <v>4125541.4370983434</v>
      </c>
      <c r="M822" s="7">
        <f t="shared" si="231"/>
        <v>5.8626327789461558E-4</v>
      </c>
      <c r="N822" s="20" t="str">
        <f>IF(Datos!D814="","",Datos!D814)</f>
        <v/>
      </c>
      <c r="O822" s="7">
        <f t="shared" si="232"/>
        <v>2555.1882671339613</v>
      </c>
      <c r="P822" s="20" t="str">
        <f t="shared" si="239"/>
        <v/>
      </c>
      <c r="Q822" s="16" t="str">
        <f t="shared" si="241"/>
        <v/>
      </c>
      <c r="R822" s="20" t="str">
        <f>IF(Datos!E814="","",Datos!E814)</f>
        <v/>
      </c>
      <c r="S822" s="7">
        <f t="shared" si="233"/>
        <v>6979.6121785994756</v>
      </c>
      <c r="T822" s="10" t="str">
        <f t="shared" si="240"/>
        <v/>
      </c>
      <c r="U822" s="16" t="str">
        <f t="shared" si="242"/>
        <v/>
      </c>
      <c r="V822" s="7">
        <f t="shared" si="237"/>
        <v>2.5381834387294594E-43</v>
      </c>
      <c r="W822" s="7">
        <f t="shared" si="234"/>
        <v>5.1525987068496846E-53</v>
      </c>
      <c r="X822" s="7">
        <f t="shared" si="226"/>
        <v>2.5381834392447191E-43</v>
      </c>
      <c r="Y822" s="7">
        <f t="shared" si="227"/>
        <v>4135104.2699999991</v>
      </c>
    </row>
    <row r="823" spans="1:25" x14ac:dyDescent="0.25">
      <c r="A823" s="5">
        <f t="shared" si="235"/>
        <v>44709</v>
      </c>
      <c r="B823" s="20">
        <f t="shared" si="236"/>
        <v>811</v>
      </c>
      <c r="E823" s="20"/>
      <c r="G823" s="20">
        <f t="shared" si="228"/>
        <v>4.0224255838896508E-10</v>
      </c>
      <c r="H823" s="20" t="str">
        <f>IF(Datos!C815="","",Datos!C815)</f>
        <v/>
      </c>
      <c r="I823" s="7">
        <f t="shared" si="229"/>
        <v>27.818798493608288</v>
      </c>
      <c r="J823" s="20" t="str">
        <f t="shared" si="238"/>
        <v/>
      </c>
      <c r="K823" s="16" t="str">
        <f t="shared" si="225"/>
        <v/>
      </c>
      <c r="L823" s="7">
        <f t="shared" si="230"/>
        <v>4125541.4371145265</v>
      </c>
      <c r="M823" s="7">
        <f t="shared" si="231"/>
        <v>5.7008037905258136E-4</v>
      </c>
      <c r="N823" s="20" t="str">
        <f>IF(Datos!D815="","",Datos!D815)</f>
        <v/>
      </c>
      <c r="O823" s="7">
        <f t="shared" si="232"/>
        <v>2555.2453671167755</v>
      </c>
      <c r="P823" s="20" t="str">
        <f t="shared" si="239"/>
        <v/>
      </c>
      <c r="Q823" s="16" t="str">
        <f t="shared" si="241"/>
        <v/>
      </c>
      <c r="R823" s="20" t="str">
        <f>IF(Datos!E815="","",Datos!E815)</f>
        <v/>
      </c>
      <c r="S823" s="7">
        <f t="shared" si="233"/>
        <v>6979.7681497819403</v>
      </c>
      <c r="T823" s="10" t="str">
        <f t="shared" si="240"/>
        <v/>
      </c>
      <c r="U823" s="16" t="str">
        <f t="shared" si="242"/>
        <v/>
      </c>
      <c r="V823" s="7">
        <f t="shared" si="237"/>
        <v>2.1952217747760711E-43</v>
      </c>
      <c r="W823" s="7">
        <f t="shared" si="234"/>
        <v>4.3333634696135988E-53</v>
      </c>
      <c r="X823" s="7">
        <f t="shared" si="226"/>
        <v>2.1952217752094076E-43</v>
      </c>
      <c r="Y823" s="7">
        <f t="shared" si="227"/>
        <v>4135104.2699999991</v>
      </c>
    </row>
    <row r="824" spans="1:25" x14ac:dyDescent="0.25">
      <c r="A824" s="5">
        <f t="shared" si="235"/>
        <v>44710</v>
      </c>
      <c r="B824" s="20">
        <f t="shared" si="236"/>
        <v>812</v>
      </c>
      <c r="E824" s="20"/>
      <c r="G824" s="20">
        <f t="shared" si="228"/>
        <v>3.9113926934151461E-10</v>
      </c>
      <c r="H824" s="20" t="str">
        <f>IF(Datos!C816="","",Datos!C816)</f>
        <v/>
      </c>
      <c r="I824" s="7">
        <f t="shared" si="229"/>
        <v>27.607346889279743</v>
      </c>
      <c r="J824" s="20" t="str">
        <f t="shared" si="238"/>
        <v/>
      </c>
      <c r="K824" s="16" t="str">
        <f t="shared" si="225"/>
        <v/>
      </c>
      <c r="L824" s="7">
        <f t="shared" si="230"/>
        <v>4125541.4371302626</v>
      </c>
      <c r="M824" s="7">
        <f t="shared" si="231"/>
        <v>5.5434418431910394E-4</v>
      </c>
      <c r="N824" s="20" t="str">
        <f>IF(Datos!D816="","",Datos!D816)</f>
        <v/>
      </c>
      <c r="O824" s="7">
        <f t="shared" si="232"/>
        <v>2555.3020330807381</v>
      </c>
      <c r="P824" s="20" t="str">
        <f t="shared" si="239"/>
        <v/>
      </c>
      <c r="Q824" s="16" t="str">
        <f t="shared" si="241"/>
        <v/>
      </c>
      <c r="R824" s="20" t="str">
        <f>IF(Datos!E816="","",Datos!E816)</f>
        <v/>
      </c>
      <c r="S824" s="7">
        <f t="shared" si="233"/>
        <v>6979.9229354223062</v>
      </c>
      <c r="T824" s="10" t="str">
        <f t="shared" si="240"/>
        <v/>
      </c>
      <c r="U824" s="16" t="str">
        <f t="shared" si="242"/>
        <v/>
      </c>
      <c r="V824" s="7">
        <f t="shared" si="237"/>
        <v>1.8986014040221649E-43</v>
      </c>
      <c r="W824" s="7">
        <f t="shared" si="234"/>
        <v>3.6443821900512946E-53</v>
      </c>
      <c r="X824" s="7">
        <f t="shared" si="226"/>
        <v>1.898601404386603E-43</v>
      </c>
      <c r="Y824" s="7">
        <f t="shared" si="227"/>
        <v>4135104.2699999996</v>
      </c>
    </row>
    <row r="825" spans="1:25" x14ac:dyDescent="0.25">
      <c r="A825" s="5">
        <f t="shared" si="235"/>
        <v>44711</v>
      </c>
      <c r="B825" s="20">
        <f t="shared" si="236"/>
        <v>813</v>
      </c>
      <c r="E825" s="20"/>
      <c r="G825" s="20">
        <f t="shared" si="228"/>
        <v>3.8034246956303909E-10</v>
      </c>
      <c r="H825" s="20" t="str">
        <f>IF(Datos!C817="","",Datos!C817)</f>
        <v/>
      </c>
      <c r="I825" s="7">
        <f t="shared" si="229"/>
        <v>27.397502535565685</v>
      </c>
      <c r="J825" s="20" t="str">
        <f t="shared" si="238"/>
        <v/>
      </c>
      <c r="K825" s="16" t="str">
        <f t="shared" si="225"/>
        <v/>
      </c>
      <c r="L825" s="7">
        <f t="shared" si="230"/>
        <v>4125541.4371455642</v>
      </c>
      <c r="M825" s="7">
        <f t="shared" si="231"/>
        <v>5.3904236311221846E-4</v>
      </c>
      <c r="N825" s="20" t="str">
        <f>IF(Datos!D817="","",Datos!D817)</f>
        <v/>
      </c>
      <c r="O825" s="7">
        <f t="shared" si="232"/>
        <v>2555.3582683248405</v>
      </c>
      <c r="P825" s="20" t="str">
        <f t="shared" si="239"/>
        <v/>
      </c>
      <c r="Q825" s="16" t="str">
        <f t="shared" si="241"/>
        <v/>
      </c>
      <c r="R825" s="20" t="str">
        <f>IF(Datos!E817="","",Datos!E817)</f>
        <v/>
      </c>
      <c r="S825" s="7">
        <f t="shared" si="233"/>
        <v>6980.0765445319175</v>
      </c>
      <c r="T825" s="10" t="str">
        <f t="shared" si="240"/>
        <v/>
      </c>
      <c r="U825" s="16" t="str">
        <f t="shared" si="242"/>
        <v/>
      </c>
      <c r="V825" s="7">
        <f t="shared" si="237"/>
        <v>1.6420606486161799E-43</v>
      </c>
      <c r="W825" s="7">
        <f t="shared" si="234"/>
        <v>3.0649451956329823E-53</v>
      </c>
      <c r="X825" s="7">
        <f t="shared" si="226"/>
        <v>1.6420606489226744E-43</v>
      </c>
      <c r="Y825" s="7">
        <f t="shared" si="227"/>
        <v>4135104.2699999991</v>
      </c>
    </row>
    <row r="826" spans="1:25" x14ac:dyDescent="0.25">
      <c r="A826" s="5">
        <f t="shared" si="235"/>
        <v>44712</v>
      </c>
      <c r="B826" s="20">
        <f t="shared" si="236"/>
        <v>814</v>
      </c>
      <c r="E826" s="20"/>
      <c r="G826" s="20">
        <f t="shared" si="228"/>
        <v>3.6984369888722259E-10</v>
      </c>
      <c r="H826" s="20" t="str">
        <f>IF(Datos!C818="","",Datos!C818)</f>
        <v/>
      </c>
      <c r="I826" s="7">
        <f t="shared" si="229"/>
        <v>27.189253215701214</v>
      </c>
      <c r="J826" s="20" t="str">
        <f t="shared" si="238"/>
        <v/>
      </c>
      <c r="K826" s="16" t="str">
        <f t="shared" si="225"/>
        <v/>
      </c>
      <c r="L826" s="7">
        <f t="shared" si="230"/>
        <v>4125541.4371604435</v>
      </c>
      <c r="M826" s="7">
        <f t="shared" si="231"/>
        <v>5.2416292521676811E-4</v>
      </c>
      <c r="N826" s="20" t="str">
        <f>IF(Datos!D818="","",Datos!D818)</f>
        <v/>
      </c>
      <c r="O826" s="7">
        <f t="shared" si="232"/>
        <v>2555.4140761229992</v>
      </c>
      <c r="P826" s="20" t="str">
        <f t="shared" si="239"/>
        <v/>
      </c>
      <c r="Q826" s="16" t="str">
        <f t="shared" si="241"/>
        <v/>
      </c>
      <c r="R826" s="20" t="str">
        <f>IF(Datos!E818="","",Datos!E818)</f>
        <v/>
      </c>
      <c r="S826" s="7">
        <f t="shared" si="233"/>
        <v>6980.2289860536239</v>
      </c>
      <c r="T826" s="10" t="str">
        <f t="shared" si="240"/>
        <v/>
      </c>
      <c r="U826" s="16" t="str">
        <f t="shared" si="242"/>
        <v/>
      </c>
      <c r="V826" s="7">
        <f t="shared" si="237"/>
        <v>1.4201839143352903E-43</v>
      </c>
      <c r="W826" s="7">
        <f t="shared" si="234"/>
        <v>2.5776355393928608E-53</v>
      </c>
      <c r="X826" s="7">
        <f t="shared" si="226"/>
        <v>1.4201839145930538E-43</v>
      </c>
      <c r="Y826" s="7">
        <f t="shared" si="227"/>
        <v>4135104.2699999991</v>
      </c>
    </row>
    <row r="827" spans="1:25" x14ac:dyDescent="0.25">
      <c r="A827" s="5">
        <f t="shared" si="235"/>
        <v>44713</v>
      </c>
      <c r="B827" s="20">
        <f t="shared" si="236"/>
        <v>815</v>
      </c>
      <c r="E827" s="20"/>
      <c r="G827" s="20">
        <f t="shared" si="228"/>
        <v>3.5963473067766741E-10</v>
      </c>
      <c r="H827" s="20" t="str">
        <f>IF(Datos!C819="","",Datos!C819)</f>
        <v/>
      </c>
      <c r="I827" s="7">
        <f t="shared" si="229"/>
        <v>26.982586805781459</v>
      </c>
      <c r="J827" s="20" t="str">
        <f t="shared" si="238"/>
        <v/>
      </c>
      <c r="K827" s="16" t="str">
        <f t="shared" si="225"/>
        <v/>
      </c>
      <c r="L827" s="7">
        <f t="shared" si="230"/>
        <v>4125541.4371749121</v>
      </c>
      <c r="M827" s="7">
        <f t="shared" si="231"/>
        <v>5.0969421138910033E-4</v>
      </c>
      <c r="N827" s="20" t="str">
        <f>IF(Datos!D819="","",Datos!D819)</f>
        <v/>
      </c>
      <c r="O827" s="7">
        <f t="shared" si="232"/>
        <v>2555.4694597242442</v>
      </c>
      <c r="P827" s="20" t="str">
        <f t="shared" si="239"/>
        <v/>
      </c>
      <c r="Q827" s="16" t="str">
        <f t="shared" si="241"/>
        <v/>
      </c>
      <c r="R827" s="20" t="str">
        <f>IF(Datos!E819="","",Datos!E819)</f>
        <v/>
      </c>
      <c r="S827" s="7">
        <f t="shared" si="233"/>
        <v>6980.3802688622982</v>
      </c>
      <c r="T827" s="10" t="str">
        <f t="shared" si="240"/>
        <v/>
      </c>
      <c r="U827" s="16" t="str">
        <f t="shared" si="242"/>
        <v/>
      </c>
      <c r="V827" s="7">
        <f t="shared" si="237"/>
        <v>1.2282873669929684E-43</v>
      </c>
      <c r="W827" s="7">
        <f t="shared" si="234"/>
        <v>2.1678054744304501E-53</v>
      </c>
      <c r="X827" s="7">
        <f t="shared" si="226"/>
        <v>1.228287367209749E-43</v>
      </c>
      <c r="Y827" s="7">
        <f t="shared" si="227"/>
        <v>4135104.2699999986</v>
      </c>
    </row>
    <row r="828" spans="1:25" x14ac:dyDescent="0.25">
      <c r="A828" s="5">
        <f t="shared" si="235"/>
        <v>44714</v>
      </c>
      <c r="B828" s="20">
        <f t="shared" si="236"/>
        <v>816</v>
      </c>
      <c r="E828" s="20"/>
      <c r="G828" s="20">
        <f t="shared" si="228"/>
        <v>3.4970756538166014E-10</v>
      </c>
      <c r="H828" s="20" t="str">
        <f>IF(Datos!C820="","",Datos!C820)</f>
        <v/>
      </c>
      <c r="I828" s="7">
        <f t="shared" si="229"/>
        <v>26.777491274055759</v>
      </c>
      <c r="J828" s="20" t="str">
        <f t="shared" si="238"/>
        <v/>
      </c>
      <c r="K828" s="16" t="str">
        <f t="shared" si="225"/>
        <v/>
      </c>
      <c r="L828" s="7">
        <f t="shared" si="230"/>
        <v>4125541.4371889816</v>
      </c>
      <c r="M828" s="7">
        <f t="shared" si="231"/>
        <v>4.956248842211059E-4</v>
      </c>
      <c r="N828" s="20" t="str">
        <f>IF(Datos!D820="","",Datos!D820)</f>
        <v/>
      </c>
      <c r="O828" s="7">
        <f t="shared" si="232"/>
        <v>2555.5244223529107</v>
      </c>
      <c r="P828" s="20" t="str">
        <f t="shared" si="239"/>
        <v/>
      </c>
      <c r="Q828" s="16" t="str">
        <f t="shared" si="241"/>
        <v/>
      </c>
      <c r="R828" s="20" t="str">
        <f>IF(Datos!E820="","",Datos!E820)</f>
        <v/>
      </c>
      <c r="S828" s="7">
        <f t="shared" si="233"/>
        <v>6980.5304017653571</v>
      </c>
      <c r="T828" s="10" t="str">
        <f t="shared" si="240"/>
        <v/>
      </c>
      <c r="U828" s="16" t="str">
        <f t="shared" si="242"/>
        <v/>
      </c>
      <c r="V828" s="7">
        <f t="shared" si="237"/>
        <v>1.0623200563547364E-43</v>
      </c>
      <c r="W828" s="7">
        <f t="shared" si="234"/>
        <v>1.8231361661256073E-53</v>
      </c>
      <c r="X828" s="7">
        <f t="shared" si="226"/>
        <v>1.0623200565370501E-43</v>
      </c>
      <c r="Y828" s="7">
        <f t="shared" si="227"/>
        <v>4135104.2699999986</v>
      </c>
    </row>
    <row r="829" spans="1:25" x14ac:dyDescent="0.25">
      <c r="A829" s="5">
        <f t="shared" si="235"/>
        <v>44715</v>
      </c>
      <c r="B829" s="20">
        <f t="shared" si="236"/>
        <v>817</v>
      </c>
      <c r="E829" s="20"/>
      <c r="G829" s="20">
        <f t="shared" si="228"/>
        <v>3.4005442426187339E-10</v>
      </c>
      <c r="H829" s="20" t="str">
        <f>IF(Datos!C821="","",Datos!C821)</f>
        <v/>
      </c>
      <c r="I829" s="7">
        <f t="shared" si="229"/>
        <v>26.573954680227178</v>
      </c>
      <c r="J829" s="20" t="str">
        <f t="shared" si="238"/>
        <v/>
      </c>
      <c r="K829" s="16" t="str">
        <f t="shared" si="225"/>
        <v/>
      </c>
      <c r="L829" s="7">
        <f t="shared" si="230"/>
        <v>4125541.4372026627</v>
      </c>
      <c r="M829" s="7">
        <f t="shared" si="231"/>
        <v>4.8194391925644232E-4</v>
      </c>
      <c r="N829" s="20" t="str">
        <f>IF(Datos!D821="","",Datos!D821)</f>
        <v/>
      </c>
      <c r="O829" s="7">
        <f t="shared" si="232"/>
        <v>2555.5789672088249</v>
      </c>
      <c r="P829" s="20" t="str">
        <f t="shared" si="239"/>
        <v/>
      </c>
      <c r="Q829" s="16" t="str">
        <f t="shared" si="241"/>
        <v/>
      </c>
      <c r="R829" s="20" t="str">
        <f>IF(Datos!E821="","",Datos!E821)</f>
        <v/>
      </c>
      <c r="S829" s="7">
        <f t="shared" si="233"/>
        <v>6980.6793935032711</v>
      </c>
      <c r="T829" s="10" t="str">
        <f t="shared" si="240"/>
        <v/>
      </c>
      <c r="U829" s="16" t="str">
        <f t="shared" si="242"/>
        <v/>
      </c>
      <c r="V829" s="7">
        <f t="shared" si="237"/>
        <v>9.1877840028070034E-44</v>
      </c>
      <c r="W829" s="7">
        <f t="shared" si="234"/>
        <v>1.5332674077223812E-53</v>
      </c>
      <c r="X829" s="7">
        <f t="shared" si="226"/>
        <v>9.1877840043402707E-44</v>
      </c>
      <c r="Y829" s="7">
        <f t="shared" si="227"/>
        <v>4135104.2699999991</v>
      </c>
    </row>
    <row r="830" spans="1:25" x14ac:dyDescent="0.25">
      <c r="A830" s="5">
        <f t="shared" si="235"/>
        <v>44716</v>
      </c>
      <c r="B830" s="20">
        <f t="shared" si="236"/>
        <v>818</v>
      </c>
      <c r="E830" s="20"/>
      <c r="G830" s="20">
        <f t="shared" si="228"/>
        <v>3.3066774330109643E-10</v>
      </c>
      <c r="H830" s="20" t="str">
        <f>IF(Datos!C822="","",Datos!C822)</f>
        <v/>
      </c>
      <c r="I830" s="7">
        <f t="shared" si="229"/>
        <v>26.371965174757374</v>
      </c>
      <c r="J830" s="20" t="str">
        <f t="shared" si="238"/>
        <v/>
      </c>
      <c r="K830" s="16" t="str">
        <f t="shared" si="225"/>
        <v/>
      </c>
      <c r="L830" s="7">
        <f t="shared" si="230"/>
        <v>4125541.4372159662</v>
      </c>
      <c r="M830" s="7">
        <f t="shared" si="231"/>
        <v>4.6864059635198015E-4</v>
      </c>
      <c r="N830" s="20" t="str">
        <f>IF(Datos!D822="","",Datos!D822)</f>
        <v/>
      </c>
      <c r="O830" s="7">
        <f t="shared" si="232"/>
        <v>2555.6330974674916</v>
      </c>
      <c r="P830" s="20" t="str">
        <f t="shared" si="239"/>
        <v/>
      </c>
      <c r="Q830" s="16" t="str">
        <f t="shared" si="241"/>
        <v/>
      </c>
      <c r="R830" s="20" t="str">
        <f>IF(Datos!E822="","",Datos!E822)</f>
        <v/>
      </c>
      <c r="S830" s="7">
        <f t="shared" si="233"/>
        <v>6980.827252750074</v>
      </c>
      <c r="T830" s="10" t="str">
        <f t="shared" si="240"/>
        <v/>
      </c>
      <c r="U830" s="16" t="str">
        <f t="shared" si="242"/>
        <v/>
      </c>
      <c r="V830" s="7">
        <f t="shared" si="237"/>
        <v>7.9463222384882362E-44</v>
      </c>
      <c r="W830" s="7">
        <f t="shared" si="234"/>
        <v>1.2894862091259062E-53</v>
      </c>
      <c r="X830" s="7">
        <f t="shared" si="226"/>
        <v>7.9463222397777226E-44</v>
      </c>
      <c r="Y830" s="7">
        <f t="shared" si="227"/>
        <v>4135104.2699999991</v>
      </c>
    </row>
    <row r="831" spans="1:25" x14ac:dyDescent="0.25">
      <c r="A831" s="5">
        <f t="shared" si="235"/>
        <v>44717</v>
      </c>
      <c r="B831" s="20">
        <f t="shared" si="236"/>
        <v>819</v>
      </c>
      <c r="E831" s="20"/>
      <c r="G831" s="20">
        <f t="shared" si="228"/>
        <v>3.215401672752153E-10</v>
      </c>
      <c r="H831" s="20" t="str">
        <f>IF(Datos!C823="","",Datos!C823)</f>
        <v/>
      </c>
      <c r="I831" s="7">
        <f t="shared" si="229"/>
        <v>26.171510998176736</v>
      </c>
      <c r="J831" s="20" t="str">
        <f t="shared" si="238"/>
        <v/>
      </c>
      <c r="K831" s="16" t="str">
        <f t="shared" si="225"/>
        <v/>
      </c>
      <c r="L831" s="7">
        <f t="shared" si="230"/>
        <v>4125541.4372289022</v>
      </c>
      <c r="M831" s="7">
        <f t="shared" si="231"/>
        <v>4.5570449127770339E-4</v>
      </c>
      <c r="N831" s="20" t="str">
        <f>IF(Datos!D823="","",Datos!D823)</f>
        <v/>
      </c>
      <c r="O831" s="7">
        <f t="shared" si="232"/>
        <v>2555.6868162802775</v>
      </c>
      <c r="P831" s="20" t="str">
        <f t="shared" si="239"/>
        <v/>
      </c>
      <c r="Q831" s="16" t="str">
        <f t="shared" si="241"/>
        <v/>
      </c>
      <c r="R831" s="20" t="str">
        <f>IF(Datos!E823="","",Datos!E823)</f>
        <v/>
      </c>
      <c r="S831" s="7">
        <f t="shared" si="233"/>
        <v>6980.9739881138685</v>
      </c>
      <c r="T831" s="10" t="str">
        <f t="shared" si="240"/>
        <v/>
      </c>
      <c r="U831" s="16" t="str">
        <f t="shared" si="242"/>
        <v/>
      </c>
      <c r="V831" s="7">
        <f t="shared" si="237"/>
        <v>6.8726079213939331E-44</v>
      </c>
      <c r="W831" s="7">
        <f t="shared" si="234"/>
        <v>1.0844648983908997E-53</v>
      </c>
      <c r="X831" s="7">
        <f t="shared" si="226"/>
        <v>6.8726079224783975E-44</v>
      </c>
      <c r="Y831" s="7">
        <f t="shared" si="227"/>
        <v>4135104.2699999991</v>
      </c>
    </row>
    <row r="832" spans="1:25" x14ac:dyDescent="0.25">
      <c r="A832" s="5">
        <f t="shared" si="235"/>
        <v>44718</v>
      </c>
      <c r="B832" s="20">
        <f t="shared" si="236"/>
        <v>820</v>
      </c>
      <c r="E832" s="20"/>
      <c r="G832" s="20">
        <f t="shared" si="228"/>
        <v>3.1266454398979959E-10</v>
      </c>
      <c r="H832" s="20" t="str">
        <f>IF(Datos!C824="","",Datos!C824)</f>
        <v/>
      </c>
      <c r="I832" s="7">
        <f t="shared" si="229"/>
        <v>25.972580480399767</v>
      </c>
      <c r="J832" s="20" t="str">
        <f t="shared" si="238"/>
        <v/>
      </c>
      <c r="K832" s="16" t="str">
        <f t="shared" si="225"/>
        <v/>
      </c>
      <c r="L832" s="7">
        <f t="shared" si="230"/>
        <v>4125541.4372414812</v>
      </c>
      <c r="M832" s="7">
        <f t="shared" si="231"/>
        <v>4.4312546754848159E-4</v>
      </c>
      <c r="N832" s="20" t="str">
        <f>IF(Datos!D824="","",Datos!D824)</f>
        <v/>
      </c>
      <c r="O832" s="7">
        <f t="shared" si="232"/>
        <v>2555.7401267745968</v>
      </c>
      <c r="P832" s="20" t="str">
        <f t="shared" si="239"/>
        <v/>
      </c>
      <c r="Q832" s="16" t="str">
        <f t="shared" si="241"/>
        <v/>
      </c>
      <c r="R832" s="20" t="str">
        <f>IF(Datos!E824="","",Datos!E824)</f>
        <v/>
      </c>
      <c r="S832" s="7">
        <f t="shared" si="233"/>
        <v>6981.1196081373264</v>
      </c>
      <c r="T832" s="10" t="str">
        <f t="shared" si="240"/>
        <v/>
      </c>
      <c r="U832" s="16" t="str">
        <f t="shared" si="242"/>
        <v/>
      </c>
      <c r="V832" s="7">
        <f t="shared" si="237"/>
        <v>5.9439748632805492E-44</v>
      </c>
      <c r="W832" s="7">
        <f t="shared" si="234"/>
        <v>9.1204086365245077E-54</v>
      </c>
      <c r="X832" s="7">
        <f t="shared" si="226"/>
        <v>5.9439748641925903E-44</v>
      </c>
      <c r="Y832" s="7">
        <f t="shared" si="227"/>
        <v>4135104.2699999991</v>
      </c>
    </row>
    <row r="833" spans="1:25" x14ac:dyDescent="0.25">
      <c r="A833" s="5">
        <f t="shared" si="235"/>
        <v>44719</v>
      </c>
      <c r="B833" s="20">
        <f t="shared" si="236"/>
        <v>821</v>
      </c>
      <c r="E833" s="20"/>
      <c r="G833" s="20">
        <f t="shared" si="228"/>
        <v>3.040339186757795E-10</v>
      </c>
      <c r="H833" s="20" t="str">
        <f>IF(Datos!C825="","",Datos!C825)</f>
        <v/>
      </c>
      <c r="I833" s="7">
        <f t="shared" si="229"/>
        <v>25.775162040045679</v>
      </c>
      <c r="J833" s="20" t="str">
        <f t="shared" si="238"/>
        <v/>
      </c>
      <c r="K833" s="16" t="str">
        <f t="shared" si="225"/>
        <v/>
      </c>
      <c r="L833" s="7">
        <f t="shared" si="230"/>
        <v>4125541.4372537131</v>
      </c>
      <c r="M833" s="7">
        <f t="shared" si="231"/>
        <v>4.3089366848131366E-4</v>
      </c>
      <c r="N833" s="20" t="str">
        <f>IF(Datos!D825="","",Datos!D825)</f>
        <v/>
      </c>
      <c r="O833" s="7">
        <f t="shared" si="232"/>
        <v>2555.7930320540918</v>
      </c>
      <c r="P833" s="20" t="str">
        <f t="shared" si="239"/>
        <v/>
      </c>
      <c r="Q833" s="16" t="str">
        <f t="shared" si="241"/>
        <v/>
      </c>
      <c r="R833" s="20" t="str">
        <f>IF(Datos!E825="","",Datos!E825)</f>
        <v/>
      </c>
      <c r="S833" s="7">
        <f t="shared" si="233"/>
        <v>6981.2641212981853</v>
      </c>
      <c r="T833" s="10" t="str">
        <f t="shared" si="240"/>
        <v/>
      </c>
      <c r="U833" s="16" t="str">
        <f t="shared" si="242"/>
        <v/>
      </c>
      <c r="V833" s="7">
        <f t="shared" si="237"/>
        <v>5.1408195519566972E-44</v>
      </c>
      <c r="W833" s="7">
        <f t="shared" si="234"/>
        <v>7.6703131489471555E-54</v>
      </c>
      <c r="X833" s="7">
        <f t="shared" si="226"/>
        <v>5.1408195527237281E-44</v>
      </c>
      <c r="Y833" s="7">
        <f t="shared" si="227"/>
        <v>4135104.2699999991</v>
      </c>
    </row>
    <row r="834" spans="1:25" x14ac:dyDescent="0.25">
      <c r="A834" s="5">
        <f t="shared" si="235"/>
        <v>44720</v>
      </c>
      <c r="B834" s="20">
        <f t="shared" si="236"/>
        <v>822</v>
      </c>
      <c r="E834" s="20"/>
      <c r="G834" s="20">
        <f t="shared" si="228"/>
        <v>2.9564152853982115E-10</v>
      </c>
      <c r="H834" s="20" t="str">
        <f>IF(Datos!C826="","",Datos!C826)</f>
        <v/>
      </c>
      <c r="I834" s="7">
        <f t="shared" si="229"/>
        <v>25.579244183764139</v>
      </c>
      <c r="J834" s="20" t="str">
        <f t="shared" si="238"/>
        <v/>
      </c>
      <c r="K834" s="16" t="str">
        <f t="shared" si="225"/>
        <v/>
      </c>
      <c r="L834" s="7">
        <f t="shared" si="230"/>
        <v>4125541.4372656075</v>
      </c>
      <c r="M834" s="7">
        <f t="shared" si="231"/>
        <v>4.1899950947181898E-4</v>
      </c>
      <c r="N834" s="20" t="str">
        <f>IF(Datos!D826="","",Datos!D826)</f>
        <v/>
      </c>
      <c r="O834" s="7">
        <f t="shared" si="232"/>
        <v>2555.8455351988132</v>
      </c>
      <c r="P834" s="20" t="str">
        <f t="shared" si="239"/>
        <v/>
      </c>
      <c r="Q834" s="16" t="str">
        <f t="shared" si="241"/>
        <v/>
      </c>
      <c r="R834" s="20" t="str">
        <f>IF(Datos!E826="","",Datos!E826)</f>
        <v/>
      </c>
      <c r="S834" s="7">
        <f t="shared" si="233"/>
        <v>6981.4075360097449</v>
      </c>
      <c r="T834" s="10" t="str">
        <f t="shared" si="240"/>
        <v/>
      </c>
      <c r="U834" s="16" t="str">
        <f t="shared" si="242"/>
        <v/>
      </c>
      <c r="V834" s="7">
        <f t="shared" si="237"/>
        <v>4.4461873196984866E-44</v>
      </c>
      <c r="W834" s="7">
        <f t="shared" si="234"/>
        <v>6.4507749759330507E-54</v>
      </c>
      <c r="X834" s="7">
        <f t="shared" si="226"/>
        <v>4.4461873203435639E-44</v>
      </c>
      <c r="Y834" s="7">
        <f t="shared" si="227"/>
        <v>4135104.2699999996</v>
      </c>
    </row>
    <row r="835" spans="1:25" x14ac:dyDescent="0.25">
      <c r="A835" s="5">
        <f t="shared" si="235"/>
        <v>44721</v>
      </c>
      <c r="B835" s="20">
        <f t="shared" si="236"/>
        <v>823</v>
      </c>
      <c r="E835" s="20"/>
      <c r="G835" s="20">
        <f t="shared" si="228"/>
        <v>2.8748079746513099E-10</v>
      </c>
      <c r="H835" s="20" t="str">
        <f>IF(Datos!C827="","",Datos!C827)</f>
        <v/>
      </c>
      <c r="I835" s="7">
        <f t="shared" si="229"/>
        <v>25.384815505566149</v>
      </c>
      <c r="J835" s="20" t="str">
        <f t="shared" si="238"/>
        <v/>
      </c>
      <c r="K835" s="16" t="str">
        <f t="shared" si="225"/>
        <v/>
      </c>
      <c r="L835" s="7">
        <f t="shared" si="230"/>
        <v>4125541.4372771732</v>
      </c>
      <c r="M835" s="7">
        <f t="shared" si="231"/>
        <v>4.0743367048392447E-4</v>
      </c>
      <c r="N835" s="20" t="str">
        <f>IF(Datos!D827="","",Datos!D827)</f>
        <v/>
      </c>
      <c r="O835" s="7">
        <f t="shared" si="232"/>
        <v>2555.8976392654008</v>
      </c>
      <c r="P835" s="20" t="str">
        <f t="shared" si="239"/>
        <v/>
      </c>
      <c r="Q835" s="16" t="str">
        <f t="shared" si="241"/>
        <v/>
      </c>
      <c r="R835" s="20" t="str">
        <f>IF(Datos!E827="","",Datos!E827)</f>
        <v/>
      </c>
      <c r="S835" s="7">
        <f t="shared" si="233"/>
        <v>6981.549860621355</v>
      </c>
      <c r="T835" s="10" t="str">
        <f t="shared" si="240"/>
        <v/>
      </c>
      <c r="U835" s="16" t="str">
        <f t="shared" si="242"/>
        <v/>
      </c>
      <c r="V835" s="7">
        <f t="shared" si="237"/>
        <v>3.8454144289664409E-44</v>
      </c>
      <c r="W835" s="7">
        <f t="shared" si="234"/>
        <v>5.4251367554325433E-54</v>
      </c>
      <c r="X835" s="7">
        <f t="shared" si="226"/>
        <v>3.8454144295089544E-44</v>
      </c>
      <c r="Y835" s="7">
        <f t="shared" si="227"/>
        <v>4135104.2699999991</v>
      </c>
    </row>
    <row r="836" spans="1:25" x14ac:dyDescent="0.25">
      <c r="A836" s="5">
        <f t="shared" si="235"/>
        <v>44722</v>
      </c>
      <c r="B836" s="20">
        <f t="shared" si="236"/>
        <v>824</v>
      </c>
      <c r="E836" s="20"/>
      <c r="G836" s="20">
        <f t="shared" si="228"/>
        <v>2.795453308585362E-10</v>
      </c>
      <c r="H836" s="20" t="str">
        <f>IF(Datos!C828="","",Datos!C828)</f>
        <v/>
      </c>
      <c r="I836" s="7">
        <f t="shared" si="229"/>
        <v>25.191864686160006</v>
      </c>
      <c r="J836" s="20" t="str">
        <f t="shared" si="238"/>
        <v/>
      </c>
      <c r="K836" s="16" t="str">
        <f t="shared" si="225"/>
        <v/>
      </c>
      <c r="L836" s="7">
        <f t="shared" si="230"/>
        <v>4125541.4372884198</v>
      </c>
      <c r="M836" s="7">
        <f t="shared" si="231"/>
        <v>3.9618708874686185E-4</v>
      </c>
      <c r="N836" s="20" t="str">
        <f>IF(Datos!D828="","",Datos!D828)</f>
        <v/>
      </c>
      <c r="O836" s="7">
        <f t="shared" si="232"/>
        <v>2555.9493472872609</v>
      </c>
      <c r="P836" s="20" t="str">
        <f t="shared" si="239"/>
        <v/>
      </c>
      <c r="Q836" s="16" t="str">
        <f t="shared" si="241"/>
        <v/>
      </c>
      <c r="R836" s="20" t="str">
        <f>IF(Datos!E828="","",Datos!E828)</f>
        <v/>
      </c>
      <c r="S836" s="7">
        <f t="shared" si="233"/>
        <v>6981.6911034189006</v>
      </c>
      <c r="T836" s="10" t="str">
        <f t="shared" si="240"/>
        <v/>
      </c>
      <c r="U836" s="16" t="str">
        <f t="shared" si="242"/>
        <v/>
      </c>
      <c r="V836" s="7">
        <f t="shared" si="237"/>
        <v>3.3258185198271386E-44</v>
      </c>
      <c r="W836" s="7">
        <f t="shared" si="234"/>
        <v>4.5625694470645928E-54</v>
      </c>
      <c r="X836" s="7">
        <f t="shared" si="226"/>
        <v>3.3258185202833957E-44</v>
      </c>
      <c r="Y836" s="7">
        <f t="shared" si="227"/>
        <v>4135104.2699999991</v>
      </c>
    </row>
    <row r="837" spans="1:25" x14ac:dyDescent="0.25">
      <c r="A837" s="5">
        <f t="shared" si="235"/>
        <v>44723</v>
      </c>
      <c r="B837" s="20">
        <f t="shared" si="236"/>
        <v>825</v>
      </c>
      <c r="E837" s="20"/>
      <c r="G837" s="20">
        <f t="shared" si="228"/>
        <v>2.718289106398032E-10</v>
      </c>
      <c r="H837" s="20" t="str">
        <f>IF(Datos!C829="","",Datos!C829)</f>
        <v/>
      </c>
      <c r="I837" s="7">
        <f t="shared" si="229"/>
        <v>25.000380492292322</v>
      </c>
      <c r="J837" s="20" t="str">
        <f t="shared" si="238"/>
        <v/>
      </c>
      <c r="K837" s="16" t="str">
        <f t="shared" si="225"/>
        <v/>
      </c>
      <c r="L837" s="7">
        <f t="shared" si="230"/>
        <v>4125541.4372993559</v>
      </c>
      <c r="M837" s="7">
        <f t="shared" si="231"/>
        <v>3.852509516537537E-4</v>
      </c>
      <c r="N837" s="20" t="str">
        <f>IF(Datos!D829="","",Datos!D829)</f>
        <v/>
      </c>
      <c r="O837" s="7">
        <f t="shared" si="232"/>
        <v>2556.0006622747424</v>
      </c>
      <c r="P837" s="20" t="str">
        <f t="shared" si="239"/>
        <v/>
      </c>
      <c r="Q837" s="16" t="str">
        <f t="shared" si="241"/>
        <v/>
      </c>
      <c r="R837" s="20" t="str">
        <f>IF(Datos!E829="","",Datos!E829)</f>
        <v/>
      </c>
      <c r="S837" s="7">
        <f t="shared" si="233"/>
        <v>6981.8312726252871</v>
      </c>
      <c r="T837" s="10" t="str">
        <f t="shared" si="240"/>
        <v/>
      </c>
      <c r="U837" s="16" t="str">
        <f t="shared" si="242"/>
        <v/>
      </c>
      <c r="V837" s="7">
        <f t="shared" si="237"/>
        <v>2.8764308844018912E-44</v>
      </c>
      <c r="W837" s="7">
        <f t="shared" si="234"/>
        <v>3.8371456605951382E-54</v>
      </c>
      <c r="X837" s="7">
        <f t="shared" si="226"/>
        <v>2.8764308847856058E-44</v>
      </c>
      <c r="Y837" s="7">
        <f t="shared" si="227"/>
        <v>4135104.2699999991</v>
      </c>
    </row>
    <row r="838" spans="1:25" x14ac:dyDescent="0.25">
      <c r="A838" s="5">
        <f t="shared" si="235"/>
        <v>44724</v>
      </c>
      <c r="B838" s="20">
        <f t="shared" si="236"/>
        <v>826</v>
      </c>
      <c r="E838" s="20"/>
      <c r="G838" s="20">
        <f t="shared" si="228"/>
        <v>2.6432549036926901E-10</v>
      </c>
      <c r="H838" s="20" t="str">
        <f>IF(Datos!C830="","",Datos!C830)</f>
        <v/>
      </c>
      <c r="I838" s="7">
        <f t="shared" si="229"/>
        <v>24.810351776094034</v>
      </c>
      <c r="J838" s="20" t="str">
        <f t="shared" si="238"/>
        <v/>
      </c>
      <c r="K838" s="16" t="str">
        <f t="shared" si="225"/>
        <v/>
      </c>
      <c r="L838" s="7">
        <f t="shared" si="230"/>
        <v>4125541.4373099902</v>
      </c>
      <c r="M838" s="7">
        <f t="shared" si="231"/>
        <v>3.7461668985622253E-4</v>
      </c>
      <c r="N838" s="20" t="str">
        <f>IF(Datos!D830="","",Datos!D830)</f>
        <v/>
      </c>
      <c r="O838" s="7">
        <f t="shared" si="232"/>
        <v>2556.0515872153128</v>
      </c>
      <c r="P838" s="20" t="str">
        <f t="shared" si="239"/>
        <v/>
      </c>
      <c r="Q838" s="16" t="str">
        <f t="shared" si="241"/>
        <v/>
      </c>
      <c r="R838" s="20" t="str">
        <f>IF(Datos!E830="","",Datos!E830)</f>
        <v/>
      </c>
      <c r="S838" s="7">
        <f t="shared" si="233"/>
        <v>6981.9703764009155</v>
      </c>
      <c r="T838" s="10" t="str">
        <f t="shared" si="240"/>
        <v/>
      </c>
      <c r="U838" s="16" t="str">
        <f t="shared" si="242"/>
        <v/>
      </c>
      <c r="V838" s="7">
        <f t="shared" si="237"/>
        <v>2.487764916636367E-44</v>
      </c>
      <c r="W838" s="7">
        <f t="shared" si="234"/>
        <v>3.2270603201593968E-54</v>
      </c>
      <c r="X838" s="7">
        <f t="shared" si="226"/>
        <v>2.4877649169590732E-44</v>
      </c>
      <c r="Y838" s="7">
        <f t="shared" si="227"/>
        <v>4135104.2699999991</v>
      </c>
    </row>
    <row r="839" spans="1:25" x14ac:dyDescent="0.25">
      <c r="A839" s="5">
        <f t="shared" si="235"/>
        <v>44725</v>
      </c>
      <c r="B839" s="20">
        <f t="shared" si="236"/>
        <v>827</v>
      </c>
      <c r="E839" s="20"/>
      <c r="G839" s="20">
        <f t="shared" si="228"/>
        <v>2.5702919050996605E-10</v>
      </c>
      <c r="H839" s="20" t="str">
        <f>IF(Datos!C831="","",Datos!C831)</f>
        <v/>
      </c>
      <c r="I839" s="7">
        <f t="shared" si="229"/>
        <v>24.621767474431401</v>
      </c>
      <c r="J839" s="20" t="str">
        <f t="shared" si="238"/>
        <v/>
      </c>
      <c r="K839" s="16" t="str">
        <f t="shared" si="225"/>
        <v/>
      </c>
      <c r="L839" s="7">
        <f t="shared" si="230"/>
        <v>4125541.4373203311</v>
      </c>
      <c r="M839" s="7">
        <f t="shared" si="231"/>
        <v>3.6427597054961318E-4</v>
      </c>
      <c r="N839" s="20" t="str">
        <f>IF(Datos!D831="","",Datos!D831)</f>
        <v/>
      </c>
      <c r="O839" s="7">
        <f t="shared" si="232"/>
        <v>2556.1021250737313</v>
      </c>
      <c r="P839" s="20" t="str">
        <f t="shared" si="239"/>
        <v/>
      </c>
      <c r="Q839" s="16" t="str">
        <f t="shared" si="241"/>
        <v/>
      </c>
      <c r="R839" s="20" t="str">
        <f>IF(Datos!E831="","",Datos!E831)</f>
        <v/>
      </c>
      <c r="S839" s="7">
        <f t="shared" si="233"/>
        <v>6982.1084228441596</v>
      </c>
      <c r="T839" s="10" t="str">
        <f t="shared" si="240"/>
        <v/>
      </c>
      <c r="U839" s="16" t="str">
        <f t="shared" si="242"/>
        <v/>
      </c>
      <c r="V839" s="7">
        <f t="shared" si="237"/>
        <v>2.1516158493487681E-44</v>
      </c>
      <c r="W839" s="7">
        <f t="shared" si="234"/>
        <v>2.7139752386442377E-54</v>
      </c>
      <c r="X839" s="7">
        <f t="shared" si="226"/>
        <v>2.1516158496201657E-44</v>
      </c>
      <c r="Y839" s="7">
        <f t="shared" si="227"/>
        <v>4135104.2699999996</v>
      </c>
    </row>
    <row r="840" spans="1:25" x14ac:dyDescent="0.25">
      <c r="A840" s="5">
        <f t="shared" si="235"/>
        <v>44726</v>
      </c>
      <c r="B840" s="20">
        <f t="shared" si="236"/>
        <v>828</v>
      </c>
      <c r="E840" s="20"/>
      <c r="G840" s="20">
        <f t="shared" si="228"/>
        <v>2.4993429382052951E-10</v>
      </c>
      <c r="H840" s="20" t="str">
        <f>IF(Datos!C832="","",Datos!C832)</f>
        <v/>
      </c>
      <c r="I840" s="7">
        <f t="shared" si="229"/>
        <v>24.434616608261926</v>
      </c>
      <c r="J840" s="20" t="str">
        <f t="shared" si="238"/>
        <v/>
      </c>
      <c r="K840" s="16" t="str">
        <f t="shared" si="225"/>
        <v/>
      </c>
      <c r="L840" s="7">
        <f t="shared" si="230"/>
        <v>4125541.4373303866</v>
      </c>
      <c r="M840" s="7">
        <f t="shared" si="231"/>
        <v>3.542206909435658E-4</v>
      </c>
      <c r="N840" s="20" t="str">
        <f>IF(Datos!D832="","",Datos!D832)</f>
        <v/>
      </c>
      <c r="O840" s="7">
        <f t="shared" si="232"/>
        <v>2556.1522787922218</v>
      </c>
      <c r="P840" s="20" t="str">
        <f t="shared" si="239"/>
        <v/>
      </c>
      <c r="Q840" s="16" t="str">
        <f t="shared" si="241"/>
        <v/>
      </c>
      <c r="R840" s="20" t="str">
        <f>IF(Datos!E832="","",Datos!E832)</f>
        <v/>
      </c>
      <c r="S840" s="7">
        <f t="shared" si="233"/>
        <v>6982.2454199918384</v>
      </c>
      <c r="T840" s="10" t="str">
        <f t="shared" si="240"/>
        <v/>
      </c>
      <c r="U840" s="16" t="str">
        <f t="shared" si="242"/>
        <v/>
      </c>
      <c r="V840" s="7">
        <f t="shared" si="237"/>
        <v>1.8608875509909151E-44</v>
      </c>
      <c r="W840" s="7">
        <f t="shared" si="234"/>
        <v>2.2824679011875027E-54</v>
      </c>
      <c r="X840" s="7">
        <f t="shared" si="226"/>
        <v>1.8608875512191619E-44</v>
      </c>
      <c r="Y840" s="7">
        <f t="shared" si="227"/>
        <v>4135104.2699999996</v>
      </c>
    </row>
    <row r="841" spans="1:25" x14ac:dyDescent="0.25">
      <c r="A841" s="5">
        <f t="shared" si="235"/>
        <v>44727</v>
      </c>
      <c r="B841" s="20">
        <f t="shared" si="236"/>
        <v>829</v>
      </c>
      <c r="E841" s="20"/>
      <c r="G841" s="20">
        <f t="shared" si="228"/>
        <v>2.4303524087527591E-10</v>
      </c>
      <c r="H841" s="20" t="str">
        <f>IF(Datos!C833="","",Datos!C833)</f>
        <v/>
      </c>
      <c r="I841" s="7">
        <f t="shared" si="229"/>
        <v>24.248888281995175</v>
      </c>
      <c r="J841" s="20" t="str">
        <f t="shared" si="238"/>
        <v/>
      </c>
      <c r="K841" s="16" t="str">
        <f t="shared" si="225"/>
        <v/>
      </c>
      <c r="L841" s="7">
        <f t="shared" si="230"/>
        <v>4125541.4373401641</v>
      </c>
      <c r="M841" s="7">
        <f t="shared" si="231"/>
        <v>3.4444297191282413E-4</v>
      </c>
      <c r="N841" s="20" t="str">
        <f>IF(Datos!D833="","",Datos!D833)</f>
        <v/>
      </c>
      <c r="O841" s="7">
        <f t="shared" si="232"/>
        <v>2556.2020512906452</v>
      </c>
      <c r="P841" s="20" t="str">
        <f t="shared" si="239"/>
        <v/>
      </c>
      <c r="Q841" s="16" t="str">
        <f t="shared" si="241"/>
        <v/>
      </c>
      <c r="R841" s="20" t="str">
        <f>IF(Datos!E833="","",Datos!E833)</f>
        <v/>
      </c>
      <c r="S841" s="7">
        <f t="shared" si="233"/>
        <v>6982.381375819682</v>
      </c>
      <c r="T841" s="10" t="str">
        <f t="shared" si="240"/>
        <v/>
      </c>
      <c r="U841" s="16" t="str">
        <f t="shared" si="242"/>
        <v/>
      </c>
      <c r="V841" s="7">
        <f t="shared" si="237"/>
        <v>1.6094427257891242E-44</v>
      </c>
      <c r="W841" s="7">
        <f t="shared" si="234"/>
        <v>1.9195678891101031E-54</v>
      </c>
      <c r="X841" s="7">
        <f t="shared" si="226"/>
        <v>1.6094427259810811E-44</v>
      </c>
      <c r="Y841" s="7">
        <f t="shared" si="227"/>
        <v>4135104.2699999996</v>
      </c>
    </row>
    <row r="842" spans="1:25" x14ac:dyDescent="0.25">
      <c r="A842" s="5">
        <f t="shared" si="235"/>
        <v>44728</v>
      </c>
      <c r="B842" s="20">
        <f t="shared" si="236"/>
        <v>830</v>
      </c>
      <c r="E842" s="20"/>
      <c r="G842" s="20">
        <f t="shared" si="228"/>
        <v>2.3632662570794321E-10</v>
      </c>
      <c r="H842" s="20" t="str">
        <f>IF(Datos!C834="","",Datos!C834)</f>
        <v/>
      </c>
      <c r="I842" s="7">
        <f t="shared" si="229"/>
        <v>24.064571682858457</v>
      </c>
      <c r="J842" s="20" t="str">
        <f t="shared" si="238"/>
        <v/>
      </c>
      <c r="K842" s="16" t="str">
        <f t="shared" si="225"/>
        <v/>
      </c>
      <c r="L842" s="7">
        <f t="shared" si="230"/>
        <v>4125541.437349672</v>
      </c>
      <c r="M842" s="7">
        <f t="shared" si="231"/>
        <v>3.3493515182330313E-4</v>
      </c>
      <c r="N842" s="20" t="str">
        <f>IF(Datos!D834="","",Datos!D834)</f>
        <v/>
      </c>
      <c r="O842" s="7">
        <f t="shared" si="232"/>
        <v>2556.2514454666671</v>
      </c>
      <c r="P842" s="20" t="str">
        <f t="shared" si="239"/>
        <v/>
      </c>
      <c r="Q842" s="16" t="str">
        <f t="shared" si="241"/>
        <v/>
      </c>
      <c r="R842" s="20" t="str">
        <f>IF(Datos!E834="","",Datos!E834)</f>
        <v/>
      </c>
      <c r="S842" s="7">
        <f t="shared" si="233"/>
        <v>6982.5162982427964</v>
      </c>
      <c r="T842" s="10" t="str">
        <f t="shared" si="240"/>
        <v/>
      </c>
      <c r="U842" s="16" t="str">
        <f t="shared" si="242"/>
        <v/>
      </c>
      <c r="V842" s="7">
        <f t="shared" si="237"/>
        <v>1.3919733549788283E-44</v>
      </c>
      <c r="W842" s="7">
        <f t="shared" si="234"/>
        <v>1.614367009927614E-54</v>
      </c>
      <c r="X842" s="7">
        <f t="shared" si="226"/>
        <v>1.391973355140265E-44</v>
      </c>
      <c r="Y842" s="7">
        <f t="shared" si="227"/>
        <v>4135104.2699999996</v>
      </c>
    </row>
    <row r="843" spans="1:25" x14ac:dyDescent="0.25">
      <c r="A843" s="5">
        <f t="shared" si="235"/>
        <v>44729</v>
      </c>
      <c r="B843" s="20">
        <f t="shared" si="236"/>
        <v>831</v>
      </c>
      <c r="E843" s="20"/>
      <c r="G843" s="20">
        <f t="shared" si="228"/>
        <v>2.2980319157567881E-10</v>
      </c>
      <c r="H843" s="20" t="str">
        <f>IF(Datos!C835="","",Datos!C835)</f>
        <v/>
      </c>
      <c r="I843" s="7">
        <f t="shared" si="229"/>
        <v>23.881656080267323</v>
      </c>
      <c r="J843" s="20" t="str">
        <f t="shared" si="238"/>
        <v/>
      </c>
      <c r="K843" s="16" t="str">
        <f t="shared" si="225"/>
        <v/>
      </c>
      <c r="L843" s="7">
        <f t="shared" si="230"/>
        <v>4125541.4373589172</v>
      </c>
      <c r="M843" s="7">
        <f t="shared" si="231"/>
        <v>3.2568978052857877E-4</v>
      </c>
      <c r="N843" s="20" t="str">
        <f>IF(Datos!D835="","",Datos!D835)</f>
        <v/>
      </c>
      <c r="O843" s="7">
        <f t="shared" si="232"/>
        <v>2556.3004641959292</v>
      </c>
      <c r="P843" s="20" t="str">
        <f t="shared" si="239"/>
        <v/>
      </c>
      <c r="Q843" s="16" t="str">
        <f t="shared" si="241"/>
        <v/>
      </c>
      <c r="R843" s="20" t="str">
        <f>IF(Datos!E835="","",Datos!E835)</f>
        <v/>
      </c>
      <c r="S843" s="7">
        <f t="shared" si="233"/>
        <v>6982.6501951161254</v>
      </c>
      <c r="T843" s="10" t="str">
        <f t="shared" si="240"/>
        <v/>
      </c>
      <c r="U843" s="16" t="str">
        <f t="shared" si="242"/>
        <v/>
      </c>
      <c r="V843" s="7">
        <f t="shared" si="237"/>
        <v>1.203888644137878E-44</v>
      </c>
      <c r="W843" s="7">
        <f t="shared" si="234"/>
        <v>1.3576914145746411E-54</v>
      </c>
      <c r="X843" s="7">
        <f t="shared" si="226"/>
        <v>1.203888644273647E-44</v>
      </c>
      <c r="Y843" s="7">
        <f t="shared" si="227"/>
        <v>4135104.2699999996</v>
      </c>
    </row>
    <row r="844" spans="1:25" x14ac:dyDescent="0.25">
      <c r="A844" s="5">
        <f t="shared" si="235"/>
        <v>44730</v>
      </c>
      <c r="B844" s="20">
        <f t="shared" si="236"/>
        <v>832</v>
      </c>
      <c r="E844" s="20"/>
      <c r="G844" s="20">
        <f t="shared" si="228"/>
        <v>2.2345982683995627E-10</v>
      </c>
      <c r="H844" s="20" t="str">
        <f>IF(Datos!C836="","",Datos!C836)</f>
        <v/>
      </c>
      <c r="I844" s="7">
        <f t="shared" si="229"/>
        <v>23.700130825200848</v>
      </c>
      <c r="J844" s="20" t="str">
        <f t="shared" si="238"/>
        <v/>
      </c>
      <c r="K844" s="16" t="str">
        <f t="shared" si="225"/>
        <v/>
      </c>
      <c r="L844" s="7">
        <f t="shared" si="230"/>
        <v>4125541.4373679073</v>
      </c>
      <c r="M844" s="7">
        <f t="shared" si="231"/>
        <v>3.1669961353209545E-4</v>
      </c>
      <c r="N844" s="20" t="str">
        <f>IF(Datos!D836="","",Datos!D836)</f>
        <v/>
      </c>
      <c r="O844" s="7">
        <f t="shared" si="232"/>
        <v>2556.3491103322144</v>
      </c>
      <c r="P844" s="20" t="str">
        <f t="shared" si="239"/>
        <v/>
      </c>
      <c r="Q844" s="16" t="str">
        <f t="shared" si="241"/>
        <v/>
      </c>
      <c r="R844" s="20" t="str">
        <f>IF(Datos!E836="","",Datos!E836)</f>
        <v/>
      </c>
      <c r="S844" s="7">
        <f t="shared" si="233"/>
        <v>6982.783074234907</v>
      </c>
      <c r="T844" s="10" t="str">
        <f t="shared" si="240"/>
        <v/>
      </c>
      <c r="U844" s="16" t="str">
        <f t="shared" si="242"/>
        <v/>
      </c>
      <c r="V844" s="7">
        <f t="shared" si="237"/>
        <v>1.0412181111784804E-44</v>
      </c>
      <c r="W844" s="7">
        <f t="shared" si="234"/>
        <v>1.1418258462114692E-54</v>
      </c>
      <c r="X844" s="7">
        <f t="shared" si="226"/>
        <v>1.041218111292663E-44</v>
      </c>
      <c r="Y844" s="7">
        <f t="shared" si="227"/>
        <v>4135104.2699999996</v>
      </c>
    </row>
    <row r="845" spans="1:25" x14ac:dyDescent="0.25">
      <c r="A845" s="5">
        <f t="shared" si="235"/>
        <v>44731</v>
      </c>
      <c r="B845" s="20">
        <f t="shared" si="236"/>
        <v>833</v>
      </c>
      <c r="E845" s="20"/>
      <c r="G845" s="20">
        <f t="shared" si="228"/>
        <v>2.1729156096119259E-10</v>
      </c>
      <c r="H845" s="20" t="str">
        <f>IF(Datos!C837="","",Datos!C837)</f>
        <v/>
      </c>
      <c r="I845" s="7">
        <f t="shared" si="229"/>
        <v>23.51998534958167</v>
      </c>
      <c r="J845" s="20" t="str">
        <f t="shared" si="238"/>
        <v/>
      </c>
      <c r="K845" s="16" t="str">
        <f t="shared" ref="K845:K908" si="243">IF( OR(J845=0,H845=0,J845="",H845=""),"",ABS(J845/H845))</f>
        <v/>
      </c>
      <c r="L845" s="7">
        <f t="shared" si="230"/>
        <v>4125541.4373766491</v>
      </c>
      <c r="M845" s="7">
        <f t="shared" si="231"/>
        <v>3.0795760631051658E-4</v>
      </c>
      <c r="N845" s="20" t="str">
        <f>IF(Datos!D837="","",Datos!D837)</f>
        <v/>
      </c>
      <c r="O845" s="7">
        <f t="shared" si="232"/>
        <v>2556.3973867076143</v>
      </c>
      <c r="P845" s="20" t="str">
        <f t="shared" si="239"/>
        <v/>
      </c>
      <c r="Q845" s="16" t="str">
        <f t="shared" si="241"/>
        <v/>
      </c>
      <c r="R845" s="20" t="str">
        <f>IF(Datos!E837="","",Datos!E837)</f>
        <v/>
      </c>
      <c r="S845" s="7">
        <f t="shared" si="233"/>
        <v>6982.9149433351267</v>
      </c>
      <c r="T845" s="10" t="str">
        <f t="shared" si="240"/>
        <v/>
      </c>
      <c r="U845" s="16" t="str">
        <f t="shared" si="242"/>
        <v/>
      </c>
      <c r="V845" s="7">
        <f t="shared" si="237"/>
        <v>9.0052776917815934E-45</v>
      </c>
      <c r="W845" s="7">
        <f t="shared" si="234"/>
        <v>9.6028173197426662E-55</v>
      </c>
      <c r="X845" s="7">
        <f t="shared" ref="X845:X908" si="244">V845+W845</f>
        <v>9.0052776927418756E-45</v>
      </c>
      <c r="Y845" s="7">
        <f t="shared" ref="Y845:Y908" si="245">W845+V845+M845+O845+I845+L845+S845</f>
        <v>4135104.2699999991</v>
      </c>
    </row>
    <row r="846" spans="1:25" x14ac:dyDescent="0.25">
      <c r="A846" s="5">
        <f t="shared" si="235"/>
        <v>44732</v>
      </c>
      <c r="B846" s="20">
        <f t="shared" si="236"/>
        <v>834</v>
      </c>
      <c r="E846" s="20"/>
      <c r="G846" s="20">
        <f t="shared" ref="G846:G909" si="246">$O$3*(($O$5)^(-1))*(1-$O$2)^(B846)</f>
        <v>2.1129356060392859E-10</v>
      </c>
      <c r="H846" s="20" t="str">
        <f>IF(Datos!C838="","",Datos!C838)</f>
        <v/>
      </c>
      <c r="I846" s="7">
        <f t="shared" ref="I846:I909" si="247">$O$5*V845-$O$8*I845-$O$7*I845+I845</f>
        <v>23.341209165660729</v>
      </c>
      <c r="J846" s="20" t="str">
        <f t="shared" si="238"/>
        <v/>
      </c>
      <c r="K846" s="16" t="str">
        <f t="shared" si="243"/>
        <v/>
      </c>
      <c r="L846" s="7">
        <f t="shared" ref="L846:L909" si="248">$O$2*M845+L845</f>
        <v>4125541.4373851498</v>
      </c>
      <c r="M846" s="7">
        <f t="shared" ref="M846:M909" si="249">-($O$3/$E$2)*M845*V845-$O$2*M845+M845</f>
        <v>2.9945690879377068E-4</v>
      </c>
      <c r="N846" s="20" t="str">
        <f>IF(Datos!D838="","",Datos!D838)</f>
        <v/>
      </c>
      <c r="O846" s="7">
        <f t="shared" ref="O846:O909" si="250">$O$7*I845+O845</f>
        <v>2556.4452961326933</v>
      </c>
      <c r="P846" s="20" t="str">
        <f t="shared" si="239"/>
        <v/>
      </c>
      <c r="Q846" s="16" t="str">
        <f t="shared" si="241"/>
        <v/>
      </c>
      <c r="R846" s="20" t="str">
        <f>IF(Datos!E838="","",Datos!E838)</f>
        <v/>
      </c>
      <c r="S846" s="7">
        <f t="shared" ref="S846:S909" si="251">$O$8*I845+S845</f>
        <v>6983.0458100939686</v>
      </c>
      <c r="T846" s="10" t="str">
        <f t="shared" si="240"/>
        <v/>
      </c>
      <c r="U846" s="16" t="str">
        <f t="shared" si="242"/>
        <v/>
      </c>
      <c r="V846" s="7">
        <f t="shared" si="237"/>
        <v>7.788476346631287E-45</v>
      </c>
      <c r="W846" s="7">
        <f t="shared" ref="W846:W909" si="252">($O$3/$E$2)*M845*V845-$O$4*W845+W845</f>
        <v>8.0760214687870579E-55</v>
      </c>
      <c r="X846" s="7">
        <f t="shared" si="244"/>
        <v>7.7884763474388888E-45</v>
      </c>
      <c r="Y846" s="7">
        <f t="shared" si="245"/>
        <v>4135104.2699999991</v>
      </c>
    </row>
    <row r="847" spans="1:25" x14ac:dyDescent="0.25">
      <c r="A847" s="5">
        <f t="shared" ref="A847:A910" si="253">A846+1</f>
        <v>44733</v>
      </c>
      <c r="B847" s="20">
        <f t="shared" ref="B847:B910" si="254">IF(A846="","",B846+1)</f>
        <v>835</v>
      </c>
      <c r="E847" s="20"/>
      <c r="G847" s="20">
        <f t="shared" si="246"/>
        <v>2.0546112584951907E-10</v>
      </c>
      <c r="H847" s="20" t="str">
        <f>IF(Datos!C839="","",Datos!C839)</f>
        <v/>
      </c>
      <c r="I847" s="7">
        <f t="shared" si="247"/>
        <v>23.16379186540669</v>
      </c>
      <c r="J847" s="20" t="str">
        <f t="shared" si="238"/>
        <v/>
      </c>
      <c r="K847" s="16" t="str">
        <f t="shared" si="243"/>
        <v/>
      </c>
      <c r="L847" s="7">
        <f t="shared" si="248"/>
        <v>4125541.4373934157</v>
      </c>
      <c r="M847" s="7">
        <f t="shared" si="249"/>
        <v>2.9119085999746699E-4</v>
      </c>
      <c r="N847" s="20" t="str">
        <f>IF(Datos!D839="","",Datos!D839)</f>
        <v/>
      </c>
      <c r="O847" s="7">
        <f t="shared" si="250"/>
        <v>2556.4928413966531</v>
      </c>
      <c r="P847" s="20" t="str">
        <f t="shared" si="239"/>
        <v/>
      </c>
      <c r="Q847" s="16" t="str">
        <f t="shared" si="241"/>
        <v/>
      </c>
      <c r="R847" s="20" t="str">
        <f>IF(Datos!E839="","",Datos!E839)</f>
        <v/>
      </c>
      <c r="S847" s="7">
        <f t="shared" si="251"/>
        <v>6983.1756821302633</v>
      </c>
      <c r="T847" s="10" t="str">
        <f t="shared" si="240"/>
        <v/>
      </c>
      <c r="U847" s="16" t="str">
        <f t="shared" si="242"/>
        <v/>
      </c>
      <c r="V847" s="7">
        <f t="shared" ref="V847:V910" si="255">$O$4*W846-$O$5*V846+V846</f>
        <v>6.7360903103861048E-45</v>
      </c>
      <c r="W847" s="7">
        <f t="shared" si="252"/>
        <v>6.7919778740467345E-55</v>
      </c>
      <c r="X847" s="7">
        <f t="shared" si="244"/>
        <v>6.7360903110653021E-45</v>
      </c>
      <c r="Y847" s="7">
        <f t="shared" si="245"/>
        <v>4135104.2699999991</v>
      </c>
    </row>
    <row r="848" spans="1:25" x14ac:dyDescent="0.25">
      <c r="A848" s="5">
        <f t="shared" si="253"/>
        <v>44734</v>
      </c>
      <c r="B848" s="20">
        <f t="shared" si="254"/>
        <v>836</v>
      </c>
      <c r="E848" s="20"/>
      <c r="G848" s="20">
        <f t="shared" si="246"/>
        <v>1.9978968651336657E-10</v>
      </c>
      <c r="H848" s="20" t="str">
        <f>IF(Datos!C840="","",Datos!C840)</f>
        <v/>
      </c>
      <c r="I848" s="7">
        <f t="shared" si="247"/>
        <v>22.987723119900011</v>
      </c>
      <c r="J848" s="20" t="str">
        <f t="shared" si="238"/>
        <v/>
      </c>
      <c r="K848" s="16" t="str">
        <f t="shared" si="243"/>
        <v/>
      </c>
      <c r="L848" s="7">
        <f t="shared" si="248"/>
        <v>4125541.4374014535</v>
      </c>
      <c r="M848" s="7">
        <f t="shared" si="249"/>
        <v>2.8315298280347527E-4</v>
      </c>
      <c r="N848" s="20" t="str">
        <f>IF(Datos!D840="","",Datos!D840)</f>
        <v/>
      </c>
      <c r="O848" s="7">
        <f t="shared" si="250"/>
        <v>2556.5400252674945</v>
      </c>
      <c r="P848" s="20" t="str">
        <f t="shared" si="239"/>
        <v/>
      </c>
      <c r="Q848" s="16" t="str">
        <f t="shared" si="241"/>
        <v/>
      </c>
      <c r="R848" s="20" t="str">
        <f>IF(Datos!E840="","",Datos!E840)</f>
        <v/>
      </c>
      <c r="S848" s="7">
        <f t="shared" si="251"/>
        <v>6983.3045670049287</v>
      </c>
      <c r="T848" s="10" t="str">
        <f t="shared" si="240"/>
        <v/>
      </c>
      <c r="U848" s="16" t="str">
        <f t="shared" si="242"/>
        <v/>
      </c>
      <c r="V848" s="7">
        <f t="shared" si="255"/>
        <v>5.8259036363689673E-45</v>
      </c>
      <c r="W848" s="7">
        <f t="shared" si="252"/>
        <v>5.7120902439102792E-55</v>
      </c>
      <c r="X848" s="7">
        <f t="shared" si="244"/>
        <v>5.8259036369401767E-45</v>
      </c>
      <c r="Y848" s="7">
        <f t="shared" si="245"/>
        <v>4135104.2699999991</v>
      </c>
    </row>
    <row r="849" spans="1:25" x14ac:dyDescent="0.25">
      <c r="A849" s="5">
        <f t="shared" si="253"/>
        <v>44735</v>
      </c>
      <c r="B849" s="20">
        <f t="shared" si="254"/>
        <v>837</v>
      </c>
      <c r="E849" s="20"/>
      <c r="G849" s="20">
        <f t="shared" si="246"/>
        <v>1.9427479856381172E-10</v>
      </c>
      <c r="H849" s="20" t="str">
        <f>IF(Datos!C841="","",Datos!C841)</f>
        <v/>
      </c>
      <c r="I849" s="7">
        <f t="shared" si="247"/>
        <v>22.8129926787316</v>
      </c>
      <c r="J849" s="20" t="str">
        <f t="shared" si="238"/>
        <v/>
      </c>
      <c r="K849" s="16" t="str">
        <f t="shared" si="243"/>
        <v/>
      </c>
      <c r="L849" s="7">
        <f t="shared" si="248"/>
        <v>4125541.4374092696</v>
      </c>
      <c r="M849" s="7">
        <f t="shared" si="249"/>
        <v>2.7533697888457967E-4</v>
      </c>
      <c r="N849" s="20" t="str">
        <f>IF(Datos!D841="","",Datos!D841)</f>
        <v/>
      </c>
      <c r="O849" s="7">
        <f t="shared" si="250"/>
        <v>2556.5868504921782</v>
      </c>
      <c r="P849" s="20" t="str">
        <f t="shared" si="239"/>
        <v/>
      </c>
      <c r="Q849" s="16" t="str">
        <f t="shared" si="241"/>
        <v/>
      </c>
      <c r="R849" s="20" t="str">
        <f>IF(Datos!E841="","",Datos!E841)</f>
        <v/>
      </c>
      <c r="S849" s="7">
        <f t="shared" si="251"/>
        <v>6983.4324722214133</v>
      </c>
      <c r="T849" s="10" t="str">
        <f t="shared" si="240"/>
        <v/>
      </c>
      <c r="U849" s="16" t="str">
        <f t="shared" si="242"/>
        <v/>
      </c>
      <c r="V849" s="7">
        <f t="shared" si="255"/>
        <v>5.0387022169043122E-45</v>
      </c>
      <c r="W849" s="7">
        <f t="shared" si="252"/>
        <v>4.8038988877161122E-55</v>
      </c>
      <c r="X849" s="7">
        <f t="shared" si="244"/>
        <v>5.0387022173847022E-45</v>
      </c>
      <c r="Y849" s="7">
        <f t="shared" si="245"/>
        <v>4135104.2699999991</v>
      </c>
    </row>
    <row r="850" spans="1:25" x14ac:dyDescent="0.25">
      <c r="A850" s="5">
        <f t="shared" si="253"/>
        <v>44736</v>
      </c>
      <c r="B850" s="20">
        <f t="shared" si="254"/>
        <v>838</v>
      </c>
      <c r="E850" s="20"/>
      <c r="G850" s="20">
        <f t="shared" si="246"/>
        <v>1.8891214063987489E-10</v>
      </c>
      <c r="H850" s="20" t="str">
        <f>IF(Datos!C842="","",Datos!C842)</f>
        <v/>
      </c>
      <c r="I850" s="7">
        <f t="shared" si="247"/>
        <v>22.639590369406072</v>
      </c>
      <c r="J850" s="20" t="str">
        <f t="shared" si="238"/>
        <v/>
      </c>
      <c r="K850" s="16" t="str">
        <f t="shared" si="243"/>
        <v/>
      </c>
      <c r="L850" s="7">
        <f t="shared" si="248"/>
        <v>4125541.4374168697</v>
      </c>
      <c r="M850" s="7">
        <f t="shared" si="249"/>
        <v>2.6773672376922958E-4</v>
      </c>
      <c r="N850" s="20" t="str">
        <f>IF(Datos!D842="","",Datos!D842)</f>
        <v/>
      </c>
      <c r="O850" s="7">
        <f t="shared" si="250"/>
        <v>2556.6333197967856</v>
      </c>
      <c r="P850" s="20" t="str">
        <f t="shared" si="239"/>
        <v/>
      </c>
      <c r="Q850" s="16" t="str">
        <f t="shared" si="241"/>
        <v/>
      </c>
      <c r="R850" s="20" t="str">
        <f>IF(Datos!E842="","",Datos!E842)</f>
        <v/>
      </c>
      <c r="S850" s="7">
        <f t="shared" si="251"/>
        <v>6983.5594052261313</v>
      </c>
      <c r="T850" s="10" t="str">
        <f t="shared" si="240"/>
        <v/>
      </c>
      <c r="U850" s="16" t="str">
        <f t="shared" si="242"/>
        <v/>
      </c>
      <c r="V850" s="7">
        <f t="shared" si="255"/>
        <v>4.3578681720911167E-45</v>
      </c>
      <c r="W850" s="7">
        <f t="shared" si="252"/>
        <v>4.0401050294976009E-55</v>
      </c>
      <c r="X850" s="7">
        <f t="shared" si="244"/>
        <v>4.3578681724951273E-45</v>
      </c>
      <c r="Y850" s="7">
        <f t="shared" si="245"/>
        <v>4135104.2699999991</v>
      </c>
    </row>
    <row r="851" spans="1:25" x14ac:dyDescent="0.25">
      <c r="A851" s="5">
        <f t="shared" si="253"/>
        <v>44737</v>
      </c>
      <c r="B851" s="20">
        <f t="shared" si="254"/>
        <v>839</v>
      </c>
      <c r="E851" s="20"/>
      <c r="G851" s="20">
        <f t="shared" si="246"/>
        <v>1.8369751066512013E-10</v>
      </c>
      <c r="H851" s="20" t="str">
        <f>IF(Datos!C843="","",Datos!C843)</f>
        <v/>
      </c>
      <c r="I851" s="7">
        <f t="shared" si="247"/>
        <v>22.46750609674951</v>
      </c>
      <c r="J851" s="20" t="str">
        <f t="shared" si="238"/>
        <v/>
      </c>
      <c r="K851" s="16" t="str">
        <f t="shared" si="243"/>
        <v/>
      </c>
      <c r="L851" s="7">
        <f t="shared" si="248"/>
        <v>4125541.4374242602</v>
      </c>
      <c r="M851" s="7">
        <f t="shared" si="249"/>
        <v>2.6034626204252061E-4</v>
      </c>
      <c r="N851" s="20" t="str">
        <f>IF(Datos!D843="","",Datos!D843)</f>
        <v/>
      </c>
      <c r="O851" s="7">
        <f t="shared" si="250"/>
        <v>2556.6794358866769</v>
      </c>
      <c r="P851" s="20" t="str">
        <f t="shared" si="239"/>
        <v/>
      </c>
      <c r="Q851" s="16" t="str">
        <f t="shared" si="241"/>
        <v/>
      </c>
      <c r="R851" s="20" t="str">
        <f>IF(Datos!E843="","",Datos!E843)</f>
        <v/>
      </c>
      <c r="S851" s="7">
        <f t="shared" si="251"/>
        <v>6983.6853734088963</v>
      </c>
      <c r="T851" s="10" t="str">
        <f t="shared" si="240"/>
        <v/>
      </c>
      <c r="U851" s="16" t="str">
        <f t="shared" si="242"/>
        <v/>
      </c>
      <c r="V851" s="7">
        <f t="shared" si="255"/>
        <v>3.7690290451352816E-45</v>
      </c>
      <c r="W851" s="7">
        <f t="shared" si="252"/>
        <v>3.39775025054878E-55</v>
      </c>
      <c r="X851" s="7">
        <f t="shared" si="244"/>
        <v>3.7690290454750564E-45</v>
      </c>
      <c r="Y851" s="7">
        <f t="shared" si="245"/>
        <v>4135104.2699999986</v>
      </c>
    </row>
    <row r="852" spans="1:25" x14ac:dyDescent="0.25">
      <c r="A852" s="5">
        <f t="shared" si="253"/>
        <v>44738</v>
      </c>
      <c r="B852" s="20">
        <f t="shared" si="254"/>
        <v>840</v>
      </c>
      <c r="E852" s="20"/>
      <c r="G852" s="20">
        <f t="shared" si="246"/>
        <v>1.7862682255498832E-10</v>
      </c>
      <c r="H852" s="20" t="str">
        <f>IF(Datos!C844="","",Datos!C844)</f>
        <v/>
      </c>
      <c r="I852" s="7">
        <f t="shared" si="247"/>
        <v>22.296729842321749</v>
      </c>
      <c r="J852" s="20" t="str">
        <f t="shared" si="238"/>
        <v/>
      </c>
      <c r="K852" s="16" t="str">
        <f t="shared" si="243"/>
        <v/>
      </c>
      <c r="L852" s="7">
        <f t="shared" si="248"/>
        <v>4125541.4374314467</v>
      </c>
      <c r="M852" s="7">
        <f t="shared" si="249"/>
        <v>2.5315980267964512E-4</v>
      </c>
      <c r="N852" s="20" t="str">
        <f>IF(Datos!D844="","",Datos!D844)</f>
        <v/>
      </c>
      <c r="O852" s="7">
        <f t="shared" si="250"/>
        <v>2556.7252014466485</v>
      </c>
      <c r="P852" s="20" t="str">
        <f t="shared" si="239"/>
        <v/>
      </c>
      <c r="Q852" s="16" t="str">
        <f t="shared" si="241"/>
        <v/>
      </c>
      <c r="R852" s="20" t="str">
        <f>IF(Datos!E844="","",Datos!E844)</f>
        <v/>
      </c>
      <c r="S852" s="7">
        <f t="shared" si="251"/>
        <v>6983.8103841033526</v>
      </c>
      <c r="T852" s="10" t="str">
        <f t="shared" si="240"/>
        <v/>
      </c>
      <c r="U852" s="16" t="str">
        <f t="shared" si="242"/>
        <v/>
      </c>
      <c r="V852" s="7">
        <f t="shared" si="255"/>
        <v>3.2597543987290342E-45</v>
      </c>
      <c r="W852" s="7">
        <f t="shared" si="252"/>
        <v>2.8575263961699112E-55</v>
      </c>
      <c r="X852" s="7">
        <f t="shared" si="244"/>
        <v>3.259754399014787E-45</v>
      </c>
      <c r="Y852" s="7">
        <f t="shared" si="245"/>
        <v>4135104.2699999991</v>
      </c>
    </row>
    <row r="853" spans="1:25" x14ac:dyDescent="0.25">
      <c r="A853" s="5">
        <f t="shared" si="253"/>
        <v>44739</v>
      </c>
      <c r="B853" s="20">
        <f t="shared" si="254"/>
        <v>841</v>
      </c>
      <c r="E853" s="20"/>
      <c r="G853" s="20">
        <f t="shared" si="246"/>
        <v>1.7369610301501913E-10</v>
      </c>
      <c r="H853" s="20" t="str">
        <f>IF(Datos!C845="","",Datos!C845)</f>
        <v/>
      </c>
      <c r="I853" s="7">
        <f t="shared" si="247"/>
        <v>22.127251663833114</v>
      </c>
      <c r="J853" s="20" t="str">
        <f t="shared" si="238"/>
        <v/>
      </c>
      <c r="K853" s="16" t="str">
        <f t="shared" si="243"/>
        <v/>
      </c>
      <c r="L853" s="7">
        <f t="shared" si="248"/>
        <v>4125541.4374384349</v>
      </c>
      <c r="M853" s="7">
        <f t="shared" si="249"/>
        <v>2.461717145081556E-4</v>
      </c>
      <c r="N853" s="20" t="str">
        <f>IF(Datos!D845="","",Datos!D845)</f>
        <v/>
      </c>
      <c r="O853" s="7">
        <f t="shared" si="250"/>
        <v>2556.7706191410903</v>
      </c>
      <c r="P853" s="20" t="str">
        <f t="shared" si="239"/>
        <v/>
      </c>
      <c r="Q853" s="16" t="str">
        <f t="shared" si="241"/>
        <v/>
      </c>
      <c r="R853" s="20" t="str">
        <f>IF(Datos!E845="","",Datos!E845)</f>
        <v/>
      </c>
      <c r="S853" s="7">
        <f t="shared" si="251"/>
        <v>6983.9344445873994</v>
      </c>
      <c r="T853" s="10" t="str">
        <f t="shared" si="240"/>
        <v/>
      </c>
      <c r="U853" s="16" t="str">
        <f t="shared" si="242"/>
        <v/>
      </c>
      <c r="V853" s="7">
        <f t="shared" si="255"/>
        <v>2.8192934076045899E-45</v>
      </c>
      <c r="W853" s="7">
        <f t="shared" si="252"/>
        <v>2.4031952034961705E-55</v>
      </c>
      <c r="X853" s="7">
        <f t="shared" si="244"/>
        <v>2.8192934078449097E-45</v>
      </c>
      <c r="Y853" s="7">
        <f t="shared" si="245"/>
        <v>4135104.2699999986</v>
      </c>
    </row>
    <row r="854" spans="1:25" x14ac:dyDescent="0.25">
      <c r="A854" s="5">
        <f t="shared" si="253"/>
        <v>44740</v>
      </c>
      <c r="B854" s="20">
        <f t="shared" si="254"/>
        <v>842</v>
      </c>
      <c r="E854" s="20"/>
      <c r="G854" s="20">
        <f t="shared" si="246"/>
        <v>1.6890148842745343E-10</v>
      </c>
      <c r="H854" s="20" t="str">
        <f>IF(Datos!C846="","",Datos!C846)</f>
        <v/>
      </c>
      <c r="I854" s="7">
        <f t="shared" si="247"/>
        <v>21.959061694565605</v>
      </c>
      <c r="J854" s="20" t="str">
        <f t="shared" si="238"/>
        <v/>
      </c>
      <c r="K854" s="16" t="str">
        <f t="shared" si="243"/>
        <v/>
      </c>
      <c r="L854" s="7">
        <f t="shared" si="248"/>
        <v>4125541.4374452303</v>
      </c>
      <c r="M854" s="7">
        <f t="shared" si="249"/>
        <v>2.3937652179548545E-4</v>
      </c>
      <c r="N854" s="20" t="str">
        <f>IF(Datos!D846="","",Datos!D846)</f>
        <v/>
      </c>
      <c r="O854" s="7">
        <f t="shared" si="250"/>
        <v>2556.8156916141397</v>
      </c>
      <c r="P854" s="20" t="str">
        <f t="shared" si="239"/>
        <v/>
      </c>
      <c r="Q854" s="16" t="str">
        <f t="shared" si="241"/>
        <v/>
      </c>
      <c r="R854" s="20" t="str">
        <f>IF(Datos!E846="","",Datos!E846)</f>
        <v/>
      </c>
      <c r="S854" s="7">
        <f t="shared" si="251"/>
        <v>6984.0575620836171</v>
      </c>
      <c r="T854" s="10" t="str">
        <f t="shared" si="240"/>
        <v/>
      </c>
      <c r="U854" s="16" t="str">
        <f t="shared" si="242"/>
        <v/>
      </c>
      <c r="V854" s="7">
        <f t="shared" si="255"/>
        <v>2.4383479078215775E-45</v>
      </c>
      <c r="W854" s="7">
        <f t="shared" si="252"/>
        <v>2.0211002053525681E-55</v>
      </c>
      <c r="X854" s="7">
        <f t="shared" si="244"/>
        <v>2.4383479080236877E-45</v>
      </c>
      <c r="Y854" s="7">
        <f t="shared" si="245"/>
        <v>4135104.2699999991</v>
      </c>
    </row>
    <row r="855" spans="1:25" x14ac:dyDescent="0.25">
      <c r="A855" s="5">
        <f t="shared" si="253"/>
        <v>44741</v>
      </c>
      <c r="B855" s="20">
        <f t="shared" si="254"/>
        <v>843</v>
      </c>
      <c r="E855" s="20"/>
      <c r="G855" s="20">
        <f t="shared" si="246"/>
        <v>1.6423922182377604E-10</v>
      </c>
      <c r="H855" s="20" t="str">
        <f>IF(Datos!C847="","",Datos!C847)</f>
        <v/>
      </c>
      <c r="I855" s="7">
        <f t="shared" si="247"/>
        <v>21.792150142798469</v>
      </c>
      <c r="J855" s="20" t="str">
        <f t="shared" si="238"/>
        <v/>
      </c>
      <c r="K855" s="16" t="str">
        <f t="shared" si="243"/>
        <v/>
      </c>
      <c r="L855" s="7">
        <f t="shared" si="248"/>
        <v>4125541.4374518381</v>
      </c>
      <c r="M855" s="7">
        <f t="shared" si="249"/>
        <v>2.3276889995826937E-4</v>
      </c>
      <c r="N855" s="20" t="str">
        <f>IF(Datos!D847="","",Datos!D847)</f>
        <v/>
      </c>
      <c r="O855" s="7">
        <f t="shared" si="250"/>
        <v>2556.860421489836</v>
      </c>
      <c r="P855" s="20" t="str">
        <f t="shared" si="239"/>
        <v/>
      </c>
      <c r="Q855" s="16" t="str">
        <f t="shared" si="241"/>
        <v/>
      </c>
      <c r="R855" s="20" t="str">
        <f>IF(Datos!E847="","",Datos!E847)</f>
        <v/>
      </c>
      <c r="S855" s="7">
        <f t="shared" si="251"/>
        <v>6984.1797437596879</v>
      </c>
      <c r="T855" s="10" t="str">
        <f t="shared" si="240"/>
        <v/>
      </c>
      <c r="U855" s="16" t="str">
        <f t="shared" si="242"/>
        <v/>
      </c>
      <c r="V855" s="7">
        <f t="shared" si="255"/>
        <v>2.1088761118419819E-45</v>
      </c>
      <c r="W855" s="7">
        <f t="shared" si="252"/>
        <v>1.6997562387476152E-55</v>
      </c>
      <c r="X855" s="7">
        <f t="shared" si="244"/>
        <v>2.1088761120119576E-45</v>
      </c>
      <c r="Y855" s="7">
        <f t="shared" si="245"/>
        <v>4135104.2699999996</v>
      </c>
    </row>
    <row r="856" spans="1:25" x14ac:dyDescent="0.25">
      <c r="A856" s="5">
        <f t="shared" si="253"/>
        <v>44742</v>
      </c>
      <c r="B856" s="20">
        <f t="shared" si="254"/>
        <v>844</v>
      </c>
      <c r="E856" s="20"/>
      <c r="G856" s="20">
        <f t="shared" si="246"/>
        <v>1.5970564994082701E-10</v>
      </c>
      <c r="H856" s="20" t="str">
        <f>IF(Datos!C848="","",Datos!C848)</f>
        <v/>
      </c>
      <c r="I856" s="7">
        <f t="shared" si="247"/>
        <v>21.626507291238148</v>
      </c>
      <c r="J856" s="20" t="str">
        <f t="shared" si="238"/>
        <v/>
      </c>
      <c r="K856" s="16" t="str">
        <f t="shared" si="243"/>
        <v/>
      </c>
      <c r="L856" s="7">
        <f t="shared" si="248"/>
        <v>4125541.4374582632</v>
      </c>
      <c r="M856" s="7">
        <f t="shared" si="249"/>
        <v>2.2634367139010144E-4</v>
      </c>
      <c r="N856" s="20" t="str">
        <f>IF(Datos!D848="","",Datos!D848)</f>
        <v/>
      </c>
      <c r="O856" s="7">
        <f t="shared" si="250"/>
        <v>2556.9048113722724</v>
      </c>
      <c r="P856" s="20" t="str">
        <f t="shared" si="239"/>
        <v/>
      </c>
      <c r="Q856" s="16" t="str">
        <f t="shared" si="241"/>
        <v/>
      </c>
      <c r="R856" s="20" t="str">
        <f>IF(Datos!E848="","",Datos!E848)</f>
        <v/>
      </c>
      <c r="S856" s="7">
        <f t="shared" si="251"/>
        <v>6984.3009967288117</v>
      </c>
      <c r="T856" s="10" t="str">
        <f t="shared" si="240"/>
        <v/>
      </c>
      <c r="U856" s="16" t="str">
        <f t="shared" si="242"/>
        <v/>
      </c>
      <c r="V856" s="7">
        <f t="shared" si="255"/>
        <v>1.8239228458033963E-45</v>
      </c>
      <c r="W856" s="7">
        <f t="shared" si="252"/>
        <v>1.4295042192892379E-55</v>
      </c>
      <c r="X856" s="7">
        <f t="shared" si="244"/>
        <v>1.8239228459463467E-45</v>
      </c>
      <c r="Y856" s="7">
        <f t="shared" si="245"/>
        <v>4135104.2699999991</v>
      </c>
    </row>
    <row r="857" spans="1:25" x14ac:dyDescent="0.25">
      <c r="A857" s="5">
        <f t="shared" si="253"/>
        <v>44743</v>
      </c>
      <c r="B857" s="20">
        <f t="shared" si="254"/>
        <v>845</v>
      </c>
      <c r="E857" s="20"/>
      <c r="G857" s="20">
        <f t="shared" si="246"/>
        <v>1.5529722035817403E-10</v>
      </c>
      <c r="H857" s="20" t="str">
        <f>IF(Datos!C849="","",Datos!C849)</f>
        <v/>
      </c>
      <c r="I857" s="7">
        <f t="shared" si="247"/>
        <v>21.462123496452548</v>
      </c>
      <c r="J857" s="20" t="str">
        <f t="shared" si="238"/>
        <v/>
      </c>
      <c r="K857" s="16" t="str">
        <f t="shared" si="243"/>
        <v/>
      </c>
      <c r="L857" s="7">
        <f t="shared" si="248"/>
        <v>4125541.437464511</v>
      </c>
      <c r="M857" s="7">
        <f t="shared" si="249"/>
        <v>2.2009580140446152E-4</v>
      </c>
      <c r="N857" s="20" t="str">
        <f>IF(Datos!D849="","",Datos!D849)</f>
        <v/>
      </c>
      <c r="O857" s="7">
        <f t="shared" si="250"/>
        <v>2556.9488638457492</v>
      </c>
      <c r="P857" s="20" t="str">
        <f t="shared" si="239"/>
        <v/>
      </c>
      <c r="Q857" s="16" t="str">
        <f t="shared" si="241"/>
        <v/>
      </c>
      <c r="R857" s="20" t="str">
        <f>IF(Datos!E849="","",Datos!E849)</f>
        <v/>
      </c>
      <c r="S857" s="7">
        <f t="shared" si="251"/>
        <v>6984.4213280501208</v>
      </c>
      <c r="T857" s="10" t="str">
        <f t="shared" si="240"/>
        <v/>
      </c>
      <c r="U857" s="16" t="str">
        <f t="shared" si="242"/>
        <v/>
      </c>
      <c r="V857" s="7">
        <f t="shared" si="255"/>
        <v>1.5774727252869295E-45</v>
      </c>
      <c r="W857" s="7">
        <f t="shared" si="252"/>
        <v>1.2022208045954291E-55</v>
      </c>
      <c r="X857" s="7">
        <f t="shared" si="244"/>
        <v>1.5774727254071517E-45</v>
      </c>
      <c r="Y857" s="7">
        <f t="shared" si="245"/>
        <v>4135104.2699999991</v>
      </c>
    </row>
    <row r="858" spans="1:25" x14ac:dyDescent="0.25">
      <c r="A858" s="5">
        <f t="shared" si="253"/>
        <v>44744</v>
      </c>
      <c r="B858" s="20">
        <f t="shared" si="254"/>
        <v>846</v>
      </c>
      <c r="E858" s="20"/>
      <c r="G858" s="20">
        <f t="shared" si="246"/>
        <v>1.5101047871450386E-10</v>
      </c>
      <c r="H858" s="20" t="str">
        <f>IF(Datos!C850="","",Datos!C850)</f>
        <v/>
      </c>
      <c r="I858" s="7">
        <f t="shared" si="247"/>
        <v>21.298989188309623</v>
      </c>
      <c r="J858" s="20" t="str">
        <f t="shared" si="238"/>
        <v/>
      </c>
      <c r="K858" s="16" t="str">
        <f t="shared" si="243"/>
        <v/>
      </c>
      <c r="L858" s="7">
        <f t="shared" si="248"/>
        <v>4125541.4374705865</v>
      </c>
      <c r="M858" s="7">
        <f t="shared" si="249"/>
        <v>2.1402039428963093E-4</v>
      </c>
      <c r="N858" s="20" t="str">
        <f>IF(Datos!D850="","",Datos!D850)</f>
        <v/>
      </c>
      <c r="O858" s="7">
        <f t="shared" si="250"/>
        <v>2556.9925814749231</v>
      </c>
      <c r="P858" s="20" t="str">
        <f t="shared" si="239"/>
        <v/>
      </c>
      <c r="Q858" s="16" t="str">
        <f t="shared" si="241"/>
        <v/>
      </c>
      <c r="R858" s="20" t="str">
        <f>IF(Datos!E850="","",Datos!E850)</f>
        <v/>
      </c>
      <c r="S858" s="7">
        <f t="shared" si="251"/>
        <v>6984.54074472909</v>
      </c>
      <c r="T858" s="10" t="str">
        <f t="shared" si="240"/>
        <v/>
      </c>
      <c r="U858" s="16" t="str">
        <f t="shared" si="242"/>
        <v/>
      </c>
      <c r="V858" s="7">
        <f t="shared" si="255"/>
        <v>1.3643231701094243E-45</v>
      </c>
      <c r="W858" s="7">
        <f t="shared" si="252"/>
        <v>1.0110742196472927E-55</v>
      </c>
      <c r="X858" s="7">
        <f t="shared" si="244"/>
        <v>1.3643231702105317E-45</v>
      </c>
      <c r="Y858" s="7">
        <f t="shared" si="245"/>
        <v>4135104.2699999991</v>
      </c>
    </row>
    <row r="859" spans="1:25" x14ac:dyDescent="0.25">
      <c r="A859" s="5">
        <f t="shared" si="253"/>
        <v>44745</v>
      </c>
      <c r="B859" s="20">
        <f t="shared" si="254"/>
        <v>847</v>
      </c>
      <c r="E859" s="20"/>
      <c r="G859" s="20">
        <f t="shared" si="246"/>
        <v>1.4684206600085052E-10</v>
      </c>
      <c r="H859" s="20" t="str">
        <f>IF(Datos!C851="","",Datos!C851)</f>
        <v/>
      </c>
      <c r="I859" s="7">
        <f t="shared" si="247"/>
        <v>21.137094869420213</v>
      </c>
      <c r="J859" s="20" t="str">
        <f t="shared" si="238"/>
        <v/>
      </c>
      <c r="K859" s="16" t="str">
        <f t="shared" si="243"/>
        <v/>
      </c>
      <c r="L859" s="7">
        <f t="shared" si="248"/>
        <v>4125541.4374764943</v>
      </c>
      <c r="M859" s="7">
        <f t="shared" si="249"/>
        <v>2.0811268947250618E-4</v>
      </c>
      <c r="N859" s="20" t="str">
        <f>IF(Datos!D851="","",Datos!D851)</f>
        <v/>
      </c>
      <c r="O859" s="7">
        <f t="shared" si="250"/>
        <v>2557.0359668049568</v>
      </c>
      <c r="P859" s="20" t="str">
        <f t="shared" si="239"/>
        <v/>
      </c>
      <c r="Q859" s="16" t="str">
        <f t="shared" si="241"/>
        <v/>
      </c>
      <c r="R859" s="20" t="str">
        <f>IF(Datos!E851="","",Datos!E851)</f>
        <v/>
      </c>
      <c r="S859" s="7">
        <f t="shared" si="251"/>
        <v>6984.6592537179458</v>
      </c>
      <c r="T859" s="10" t="str">
        <f t="shared" si="240"/>
        <v/>
      </c>
      <c r="U859" s="16" t="str">
        <f t="shared" si="242"/>
        <v/>
      </c>
      <c r="V859" s="7">
        <f t="shared" si="255"/>
        <v>1.1799745774729068E-45</v>
      </c>
      <c r="W859" s="7">
        <f t="shared" si="252"/>
        <v>8.5031890458610512E-56</v>
      </c>
      <c r="X859" s="7">
        <f t="shared" si="244"/>
        <v>1.1799745775579387E-45</v>
      </c>
      <c r="Y859" s="7">
        <f t="shared" si="245"/>
        <v>4135104.2699999991</v>
      </c>
    </row>
    <row r="860" spans="1:25" x14ac:dyDescent="0.25">
      <c r="A860" s="5">
        <f t="shared" si="253"/>
        <v>44746</v>
      </c>
      <c r="B860" s="20">
        <f t="shared" si="254"/>
        <v>848</v>
      </c>
      <c r="E860" s="20"/>
      <c r="G860" s="20">
        <f t="shared" si="246"/>
        <v>1.4278871592854011E-10</v>
      </c>
      <c r="H860" s="20" t="str">
        <f>IF(Datos!C852="","",Datos!C852)</f>
        <v/>
      </c>
      <c r="I860" s="7">
        <f t="shared" si="247"/>
        <v>20.976431114585132</v>
      </c>
      <c r="J860" s="20" t="str">
        <f t="shared" si="238"/>
        <v/>
      </c>
      <c r="K860" s="16" t="str">
        <f t="shared" si="243"/>
        <v/>
      </c>
      <c r="L860" s="7">
        <f t="shared" si="248"/>
        <v>4125541.4374822392</v>
      </c>
      <c r="M860" s="7">
        <f t="shared" si="249"/>
        <v>2.0236805778830466E-4</v>
      </c>
      <c r="N860" s="20" t="str">
        <f>IF(Datos!D852="","",Datos!D852)</f>
        <v/>
      </c>
      <c r="O860" s="7">
        <f t="shared" si="250"/>
        <v>2557.0790223616668</v>
      </c>
      <c r="P860" s="20" t="str">
        <f t="shared" si="239"/>
        <v/>
      </c>
      <c r="Q860" s="16" t="str">
        <f t="shared" si="241"/>
        <v/>
      </c>
      <c r="R860" s="20" t="str">
        <f>IF(Datos!E852="","",Datos!E852)</f>
        <v/>
      </c>
      <c r="S860" s="7">
        <f t="shared" si="251"/>
        <v>6984.7768619160706</v>
      </c>
      <c r="T860" s="10" t="str">
        <f t="shared" si="240"/>
        <v/>
      </c>
      <c r="U860" s="16" t="str">
        <f t="shared" si="242"/>
        <v/>
      </c>
      <c r="V860" s="7">
        <f t="shared" si="255"/>
        <v>1.0205353350183707E-45</v>
      </c>
      <c r="W860" s="7">
        <f t="shared" si="252"/>
        <v>7.1512281239644067E-56</v>
      </c>
      <c r="X860" s="7">
        <f t="shared" si="244"/>
        <v>1.0205353350898829E-45</v>
      </c>
      <c r="Y860" s="7">
        <f t="shared" si="245"/>
        <v>4135104.27</v>
      </c>
    </row>
    <row r="861" spans="1:25" x14ac:dyDescent="0.25">
      <c r="A861" s="5">
        <f t="shared" si="253"/>
        <v>44747</v>
      </c>
      <c r="B861" s="20">
        <f t="shared" si="254"/>
        <v>849</v>
      </c>
      <c r="E861" s="20"/>
      <c r="G861" s="20">
        <f t="shared" si="246"/>
        <v>1.3884725236978916E-10</v>
      </c>
      <c r="H861" s="20" t="str">
        <f>IF(Datos!C853="","",Datos!C853)</f>
        <v/>
      </c>
      <c r="I861" s="7">
        <f t="shared" si="247"/>
        <v>20.816988570246441</v>
      </c>
      <c r="J861" s="20" t="str">
        <f t="shared" si="238"/>
        <v/>
      </c>
      <c r="K861" s="16" t="str">
        <f t="shared" si="243"/>
        <v/>
      </c>
      <c r="L861" s="7">
        <f t="shared" si="248"/>
        <v>4125541.4374878253</v>
      </c>
      <c r="M861" s="7">
        <f t="shared" si="249"/>
        <v>1.9678199785323953E-4</v>
      </c>
      <c r="N861" s="20" t="str">
        <f>IF(Datos!D853="","",Datos!D853)</f>
        <v/>
      </c>
      <c r="O861" s="7">
        <f t="shared" si="250"/>
        <v>2557.1217506516709</v>
      </c>
      <c r="P861" s="20" t="str">
        <f t="shared" si="239"/>
        <v/>
      </c>
      <c r="Q861" s="16" t="str">
        <f t="shared" si="241"/>
        <v/>
      </c>
      <c r="R861" s="20" t="str">
        <f>IF(Datos!E853="","",Datos!E853)</f>
        <v/>
      </c>
      <c r="S861" s="7">
        <f t="shared" si="251"/>
        <v>6984.8935761704051</v>
      </c>
      <c r="T861" s="10" t="str">
        <f t="shared" si="240"/>
        <v/>
      </c>
      <c r="U861" s="16" t="str">
        <f t="shared" si="242"/>
        <v/>
      </c>
      <c r="V861" s="7">
        <f t="shared" si="255"/>
        <v>8.826396686024705E-46</v>
      </c>
      <c r="W861" s="7">
        <f t="shared" si="252"/>
        <v>6.0142216532062948E-56</v>
      </c>
      <c r="X861" s="7">
        <f t="shared" si="244"/>
        <v>8.8263966866261268E-46</v>
      </c>
      <c r="Y861" s="7">
        <f t="shared" si="245"/>
        <v>4135104.2699999996</v>
      </c>
    </row>
    <row r="862" spans="1:25" x14ac:dyDescent="0.25">
      <c r="A862" s="5">
        <f t="shared" si="253"/>
        <v>44748</v>
      </c>
      <c r="B862" s="20">
        <f t="shared" si="254"/>
        <v>850</v>
      </c>
      <c r="E862" s="20"/>
      <c r="G862" s="20">
        <f t="shared" si="246"/>
        <v>1.3501458686895151E-10</v>
      </c>
      <c r="H862" s="20" t="str">
        <f>IF(Datos!C854="","",Datos!C854)</f>
        <v/>
      </c>
      <c r="I862" s="7">
        <f t="shared" si="247"/>
        <v>20.658757953942903</v>
      </c>
      <c r="J862" s="20" t="str">
        <f t="shared" si="238"/>
        <v/>
      </c>
      <c r="K862" s="16" t="str">
        <f t="shared" si="243"/>
        <v/>
      </c>
      <c r="L862" s="7">
        <f t="shared" si="248"/>
        <v>4125541.4374932572</v>
      </c>
      <c r="M862" s="7">
        <f t="shared" si="249"/>
        <v>1.9135013253732117E-4</v>
      </c>
      <c r="N862" s="20" t="str">
        <f>IF(Datos!D854="","",Datos!D854)</f>
        <v/>
      </c>
      <c r="O862" s="7">
        <f t="shared" si="250"/>
        <v>2557.164154162534</v>
      </c>
      <c r="P862" s="20" t="str">
        <f t="shared" si="239"/>
        <v/>
      </c>
      <c r="Q862" s="16" t="str">
        <f t="shared" si="241"/>
        <v/>
      </c>
      <c r="R862" s="20" t="str">
        <f>IF(Datos!E854="","",Datos!E854)</f>
        <v/>
      </c>
      <c r="S862" s="7">
        <f t="shared" si="251"/>
        <v>6985.0094032758452</v>
      </c>
      <c r="T862" s="10" t="str">
        <f t="shared" si="240"/>
        <v/>
      </c>
      <c r="U862" s="16" t="str">
        <f t="shared" si="242"/>
        <v/>
      </c>
      <c r="V862" s="7">
        <f t="shared" si="255"/>
        <v>7.6337659055764591E-46</v>
      </c>
      <c r="W862" s="7">
        <f t="shared" si="252"/>
        <v>5.0579930421525171E-56</v>
      </c>
      <c r="X862" s="7">
        <f t="shared" si="244"/>
        <v>7.633765906082258E-46</v>
      </c>
      <c r="Y862" s="7">
        <f t="shared" si="245"/>
        <v>4135104.2699999996</v>
      </c>
    </row>
    <row r="863" spans="1:25" x14ac:dyDescent="0.25">
      <c r="A863" s="5">
        <f t="shared" si="253"/>
        <v>44749</v>
      </c>
      <c r="B863" s="20">
        <f t="shared" si="254"/>
        <v>851</v>
      </c>
      <c r="E863" s="20"/>
      <c r="G863" s="20">
        <f t="shared" si="246"/>
        <v>1.312877162224635E-10</v>
      </c>
      <c r="H863" s="20" t="str">
        <f>IF(Datos!C855="","",Datos!C855)</f>
        <v/>
      </c>
      <c r="I863" s="7">
        <f t="shared" si="247"/>
        <v>20.501730053769574</v>
      </c>
      <c r="J863" s="20" t="str">
        <f t="shared" si="238"/>
        <v/>
      </c>
      <c r="K863" s="16" t="str">
        <f t="shared" si="243"/>
        <v/>
      </c>
      <c r="L863" s="7">
        <f t="shared" si="248"/>
        <v>4125541.4374985392</v>
      </c>
      <c r="M863" s="7">
        <f t="shared" si="249"/>
        <v>1.860682055345217E-4</v>
      </c>
      <c r="N863" s="20" t="str">
        <f>IF(Datos!D855="","",Datos!D855)</f>
        <v/>
      </c>
      <c r="O863" s="7">
        <f t="shared" si="250"/>
        <v>2557.2062353629135</v>
      </c>
      <c r="P863" s="20" t="str">
        <f t="shared" si="239"/>
        <v/>
      </c>
      <c r="Q863" s="16" t="str">
        <f t="shared" si="241"/>
        <v/>
      </c>
      <c r="R863" s="20" t="str">
        <f>IF(Datos!E855="","",Datos!E855)</f>
        <v/>
      </c>
      <c r="S863" s="7">
        <f t="shared" si="251"/>
        <v>6985.1243499756392</v>
      </c>
      <c r="T863" s="10" t="str">
        <f t="shared" si="240"/>
        <v/>
      </c>
      <c r="U863" s="16" t="str">
        <f t="shared" si="242"/>
        <v/>
      </c>
      <c r="V863" s="7">
        <f t="shared" si="255"/>
        <v>6.6022844852821843E-46</v>
      </c>
      <c r="W863" s="7">
        <f t="shared" si="252"/>
        <v>4.2537995919718291E-56</v>
      </c>
      <c r="X863" s="7">
        <f t="shared" si="244"/>
        <v>6.602284485707564E-46</v>
      </c>
      <c r="Y863" s="7">
        <f t="shared" si="245"/>
        <v>4135104.2699999996</v>
      </c>
    </row>
    <row r="864" spans="1:25" x14ac:dyDescent="0.25">
      <c r="A864" s="5">
        <f t="shared" si="253"/>
        <v>44750</v>
      </c>
      <c r="B864" s="20">
        <f t="shared" si="254"/>
        <v>852</v>
      </c>
      <c r="E864" s="20"/>
      <c r="G864" s="20">
        <f t="shared" si="246"/>
        <v>1.2766372012559089E-10</v>
      </c>
      <c r="H864" s="20" t="str">
        <f>IF(Datos!C856="","",Datos!C856)</f>
        <v/>
      </c>
      <c r="I864" s="7">
        <f t="shared" si="247"/>
        <v>20.345895727841501</v>
      </c>
      <c r="J864" s="20" t="str">
        <f t="shared" si="238"/>
        <v/>
      </c>
      <c r="K864" s="16" t="str">
        <f t="shared" si="243"/>
        <v/>
      </c>
      <c r="L864" s="7">
        <f t="shared" si="248"/>
        <v>4125541.4375036755</v>
      </c>
      <c r="M864" s="7">
        <f t="shared" si="249"/>
        <v>1.8093207802761472E-4</v>
      </c>
      <c r="N864" s="20" t="str">
        <f>IF(Datos!D856="","",Datos!D856)</f>
        <v/>
      </c>
      <c r="O864" s="7">
        <f t="shared" si="250"/>
        <v>2557.247996702702</v>
      </c>
      <c r="P864" s="20" t="str">
        <f t="shared" si="239"/>
        <v/>
      </c>
      <c r="Q864" s="16" t="str">
        <f t="shared" si="241"/>
        <v/>
      </c>
      <c r="R864" s="20" t="str">
        <f>IF(Datos!E856="","",Datos!E856)</f>
        <v/>
      </c>
      <c r="S864" s="7">
        <f t="shared" si="251"/>
        <v>6985.2384229617792</v>
      </c>
      <c r="T864" s="10" t="str">
        <f t="shared" si="240"/>
        <v/>
      </c>
      <c r="U864" s="16" t="str">
        <f t="shared" si="242"/>
        <v/>
      </c>
      <c r="V864" s="7">
        <f t="shared" si="255"/>
        <v>5.7101777764387004E-46</v>
      </c>
      <c r="W864" s="7">
        <f t="shared" si="252"/>
        <v>3.5774685369952827E-56</v>
      </c>
      <c r="X864" s="7">
        <f t="shared" si="244"/>
        <v>5.7101777767964475E-46</v>
      </c>
      <c r="Y864" s="7">
        <f t="shared" si="245"/>
        <v>4135104.27</v>
      </c>
    </row>
    <row r="865" spans="1:25" x14ac:dyDescent="0.25">
      <c r="A865" s="5">
        <f t="shared" si="253"/>
        <v>44751</v>
      </c>
      <c r="B865" s="20">
        <f t="shared" si="254"/>
        <v>853</v>
      </c>
      <c r="E865" s="20"/>
      <c r="G865" s="20">
        <f t="shared" si="246"/>
        <v>1.2413975888413383E-10</v>
      </c>
      <c r="H865" s="20" t="str">
        <f>IF(Datos!C857="","",Datos!C857)</f>
        <v/>
      </c>
      <c r="I865" s="7">
        <f t="shared" si="247"/>
        <v>20.191245903761505</v>
      </c>
      <c r="J865" s="20" t="str">
        <f t="shared" si="238"/>
        <v/>
      </c>
      <c r="K865" s="16" t="str">
        <f t="shared" si="243"/>
        <v/>
      </c>
      <c r="L865" s="7">
        <f t="shared" si="248"/>
        <v>4125541.4375086697</v>
      </c>
      <c r="M865" s="7">
        <f t="shared" si="249"/>
        <v>1.7593772544507712E-4</v>
      </c>
      <c r="N865" s="20" t="str">
        <f>IF(Datos!D857="","",Datos!D857)</f>
        <v/>
      </c>
      <c r="O865" s="7">
        <f t="shared" si="250"/>
        <v>2557.28944061317</v>
      </c>
      <c r="P865" s="20" t="str">
        <f t="shared" si="239"/>
        <v/>
      </c>
      <c r="Q865" s="16" t="str">
        <f t="shared" si="241"/>
        <v/>
      </c>
      <c r="R865" s="20" t="str">
        <f>IF(Datos!E857="","",Datos!E857)</f>
        <v/>
      </c>
      <c r="S865" s="7">
        <f t="shared" si="251"/>
        <v>6985.3516288753908</v>
      </c>
      <c r="T865" s="10" t="str">
        <f t="shared" si="240"/>
        <v/>
      </c>
      <c r="U865" s="16" t="str">
        <f t="shared" si="242"/>
        <v/>
      </c>
      <c r="V865" s="7">
        <f t="shared" si="255"/>
        <v>4.9386133407597245E-46</v>
      </c>
      <c r="W865" s="7">
        <f t="shared" si="252"/>
        <v>3.0086704501389522E-56</v>
      </c>
      <c r="X865" s="7">
        <f t="shared" si="244"/>
        <v>4.9386133410605917E-46</v>
      </c>
      <c r="Y865" s="7">
        <f t="shared" si="245"/>
        <v>4135104.2699999996</v>
      </c>
    </row>
    <row r="866" spans="1:25" x14ac:dyDescent="0.25">
      <c r="A866" s="5">
        <f t="shared" si="253"/>
        <v>44752</v>
      </c>
      <c r="B866" s="20">
        <f t="shared" si="254"/>
        <v>854</v>
      </c>
      <c r="E866" s="20"/>
      <c r="G866" s="20">
        <f t="shared" si="246"/>
        <v>1.2071307118929655E-10</v>
      </c>
      <c r="H866" s="20" t="str">
        <f>IF(Datos!C858="","",Datos!C858)</f>
        <v/>
      </c>
      <c r="I866" s="7">
        <f t="shared" si="247"/>
        <v>20.037771578091995</v>
      </c>
      <c r="J866" s="20" t="str">
        <f t="shared" si="238"/>
        <v/>
      </c>
      <c r="K866" s="16" t="str">
        <f t="shared" si="243"/>
        <v/>
      </c>
      <c r="L866" s="7">
        <f t="shared" si="248"/>
        <v>4125541.4375135261</v>
      </c>
      <c r="M866" s="7">
        <f t="shared" si="249"/>
        <v>1.7108123430751166E-4</v>
      </c>
      <c r="N866" s="20" t="str">
        <f>IF(Datos!D858="","",Datos!D858)</f>
        <v/>
      </c>
      <c r="O866" s="7">
        <f t="shared" si="250"/>
        <v>2557.3305695071085</v>
      </c>
      <c r="P866" s="20" t="str">
        <f t="shared" si="239"/>
        <v/>
      </c>
      <c r="Q866" s="16" t="str">
        <f t="shared" si="241"/>
        <v/>
      </c>
      <c r="R866" s="20" t="str">
        <f>IF(Datos!E858="","",Datos!E858)</f>
        <v/>
      </c>
      <c r="S866" s="7">
        <f t="shared" si="251"/>
        <v>6985.463974307122</v>
      </c>
      <c r="T866" s="10" t="str">
        <f t="shared" si="240"/>
        <v/>
      </c>
      <c r="U866" s="16" t="str">
        <f t="shared" si="242"/>
        <v/>
      </c>
      <c r="V866" s="7">
        <f t="shared" si="255"/>
        <v>4.2713033962176074E-46</v>
      </c>
      <c r="W866" s="7">
        <f t="shared" si="252"/>
        <v>2.5303081729220922E-56</v>
      </c>
      <c r="X866" s="7">
        <f t="shared" si="244"/>
        <v>4.2713033964706383E-46</v>
      </c>
      <c r="Y866" s="7">
        <f t="shared" si="245"/>
        <v>4135104.27</v>
      </c>
    </row>
    <row r="867" spans="1:25" x14ac:dyDescent="0.25">
      <c r="A867" s="5">
        <f t="shared" si="253"/>
        <v>44753</v>
      </c>
      <c r="B867" s="20">
        <f t="shared" si="254"/>
        <v>855</v>
      </c>
      <c r="E867" s="20"/>
      <c r="G867" s="20">
        <f t="shared" si="246"/>
        <v>1.1738097195397857E-10</v>
      </c>
      <c r="H867" s="20" t="str">
        <f>IF(Datos!C859="","",Datos!C859)</f>
        <v/>
      </c>
      <c r="I867" s="7">
        <f t="shared" si="247"/>
        <v>19.885463815830803</v>
      </c>
      <c r="J867" s="20" t="str">
        <f t="shared" si="238"/>
        <v/>
      </c>
      <c r="K867" s="16" t="str">
        <f t="shared" si="243"/>
        <v/>
      </c>
      <c r="L867" s="7">
        <f t="shared" si="248"/>
        <v>4125541.4375182483</v>
      </c>
      <c r="M867" s="7">
        <f t="shared" si="249"/>
        <v>1.6635879916111917E-4</v>
      </c>
      <c r="N867" s="20" t="str">
        <f>IF(Datos!D859="","",Datos!D859)</f>
        <v/>
      </c>
      <c r="O867" s="7">
        <f t="shared" si="250"/>
        <v>2557.3713857789685</v>
      </c>
      <c r="P867" s="20" t="str">
        <f t="shared" si="239"/>
        <v/>
      </c>
      <c r="Q867" s="16" t="str">
        <f t="shared" si="241"/>
        <v/>
      </c>
      <c r="R867" s="20" t="str">
        <f>IF(Datos!E859="","",Datos!E859)</f>
        <v/>
      </c>
      <c r="S867" s="7">
        <f t="shared" si="251"/>
        <v>6985.5754657975231</v>
      </c>
      <c r="T867" s="10" t="str">
        <f t="shared" si="240"/>
        <v/>
      </c>
      <c r="U867" s="16" t="str">
        <f t="shared" si="242"/>
        <v/>
      </c>
      <c r="V867" s="7">
        <f t="shared" si="255"/>
        <v>3.6941609807659591E-46</v>
      </c>
      <c r="W867" s="7">
        <f t="shared" si="252"/>
        <v>2.1280029022968543E-56</v>
      </c>
      <c r="X867" s="7">
        <f t="shared" si="244"/>
        <v>3.6941609809787598E-46</v>
      </c>
      <c r="Y867" s="7">
        <f t="shared" si="245"/>
        <v>4135104.2699999996</v>
      </c>
    </row>
    <row r="868" spans="1:25" x14ac:dyDescent="0.25">
      <c r="A868" s="5">
        <f t="shared" si="253"/>
        <v>44754</v>
      </c>
      <c r="B868" s="20">
        <f t="shared" si="254"/>
        <v>856</v>
      </c>
      <c r="E868" s="20"/>
      <c r="G868" s="20">
        <f t="shared" si="246"/>
        <v>1.1414085020879166E-10</v>
      </c>
      <c r="H868" s="20" t="str">
        <f>IF(Datos!C860="","",Datos!C860)</f>
        <v/>
      </c>
      <c r="I868" s="7">
        <f t="shared" si="247"/>
        <v>19.734313749891012</v>
      </c>
      <c r="J868" s="20" t="str">
        <f t="shared" si="238"/>
        <v/>
      </c>
      <c r="K868" s="16" t="str">
        <f t="shared" si="243"/>
        <v/>
      </c>
      <c r="L868" s="7">
        <f t="shared" si="248"/>
        <v>4125541.4375228402</v>
      </c>
      <c r="M868" s="7">
        <f t="shared" si="249"/>
        <v>1.6176671959581743E-4</v>
      </c>
      <c r="N868" s="20" t="str">
        <f>IF(Datos!D860="","",Datos!D860)</f>
        <v/>
      </c>
      <c r="O868" s="7">
        <f t="shared" si="250"/>
        <v>2557.4118918050008</v>
      </c>
      <c r="P868" s="20" t="str">
        <f t="shared" si="239"/>
        <v/>
      </c>
      <c r="Q868" s="16" t="str">
        <f t="shared" si="241"/>
        <v/>
      </c>
      <c r="R868" s="20" t="str">
        <f>IF(Datos!E860="","",Datos!E860)</f>
        <v/>
      </c>
      <c r="S868" s="7">
        <f t="shared" si="251"/>
        <v>6985.6861098374311</v>
      </c>
      <c r="T868" s="10" t="str">
        <f t="shared" si="240"/>
        <v/>
      </c>
      <c r="U868" s="16" t="str">
        <f t="shared" si="242"/>
        <v/>
      </c>
      <c r="V868" s="7">
        <f t="shared" si="255"/>
        <v>3.1950025755340527E-46</v>
      </c>
      <c r="W868" s="7">
        <f t="shared" si="252"/>
        <v>1.7896619868836955E-56</v>
      </c>
      <c r="X868" s="7">
        <f t="shared" si="244"/>
        <v>3.1950025757130188E-46</v>
      </c>
      <c r="Y868" s="7">
        <f t="shared" si="245"/>
        <v>4135104.2699999996</v>
      </c>
    </row>
    <row r="869" spans="1:25" x14ac:dyDescent="0.25">
      <c r="A869" s="5">
        <f t="shared" si="253"/>
        <v>44755</v>
      </c>
      <c r="B869" s="20">
        <f t="shared" si="254"/>
        <v>857</v>
      </c>
      <c r="E869" s="20"/>
      <c r="G869" s="20">
        <f t="shared" si="246"/>
        <v>1.1099016705615407E-10</v>
      </c>
      <c r="H869" s="20" t="str">
        <f>IF(Datos!C861="","",Datos!C861)</f>
        <v/>
      </c>
      <c r="I869" s="7">
        <f t="shared" si="247"/>
        <v>19.584312580584722</v>
      </c>
      <c r="J869" s="20" t="str">
        <f t="shared" si="238"/>
        <v/>
      </c>
      <c r="K869" s="16" t="str">
        <f t="shared" si="243"/>
        <v/>
      </c>
      <c r="L869" s="7">
        <f t="shared" si="248"/>
        <v>4125541.4375273054</v>
      </c>
      <c r="M869" s="7">
        <f t="shared" si="249"/>
        <v>1.5730139734567063E-4</v>
      </c>
      <c r="N869" s="20" t="str">
        <f>IF(Datos!D861="","",Datos!D861)</f>
        <v/>
      </c>
      <c r="O869" s="7">
        <f t="shared" si="250"/>
        <v>2557.4520899433937</v>
      </c>
      <c r="P869" s="20" t="str">
        <f t="shared" si="239"/>
        <v/>
      </c>
      <c r="Q869" s="16" t="str">
        <f t="shared" si="241"/>
        <v/>
      </c>
      <c r="R869" s="20" t="str">
        <f>IF(Datos!E861="","",Datos!E861)</f>
        <v/>
      </c>
      <c r="S869" s="7">
        <f t="shared" si="251"/>
        <v>6985.7959128683442</v>
      </c>
      <c r="T869" s="10" t="str">
        <f t="shared" si="240"/>
        <v/>
      </c>
      <c r="U869" s="16" t="str">
        <f t="shared" si="242"/>
        <v/>
      </c>
      <c r="V869" s="7">
        <f t="shared" si="255"/>
        <v>2.7632909098467552E-46</v>
      </c>
      <c r="W869" s="7">
        <f t="shared" si="252"/>
        <v>1.5051154412602979E-56</v>
      </c>
      <c r="X869" s="7">
        <f t="shared" si="244"/>
        <v>2.7632909099972666E-46</v>
      </c>
      <c r="Y869" s="7">
        <f t="shared" si="245"/>
        <v>4135104.2699999991</v>
      </c>
    </row>
    <row r="870" spans="1:25" x14ac:dyDescent="0.25">
      <c r="A870" s="5">
        <f t="shared" si="253"/>
        <v>44756</v>
      </c>
      <c r="B870" s="20">
        <f t="shared" si="254"/>
        <v>858</v>
      </c>
      <c r="E870" s="20"/>
      <c r="G870" s="20">
        <f t="shared" si="246"/>
        <v>1.0792645368085873E-10</v>
      </c>
      <c r="H870" s="20" t="str">
        <f>IF(Datos!C862="","",Datos!C862)</f>
        <v/>
      </c>
      <c r="I870" s="7">
        <f t="shared" si="247"/>
        <v>19.435451575110751</v>
      </c>
      <c r="J870" s="20" t="str">
        <f t="shared" si="238"/>
        <v/>
      </c>
      <c r="K870" s="16" t="str">
        <f t="shared" si="243"/>
        <v/>
      </c>
      <c r="L870" s="7">
        <f t="shared" si="248"/>
        <v>4125541.4375316477</v>
      </c>
      <c r="M870" s="7">
        <f t="shared" si="249"/>
        <v>1.5295933346935669E-4</v>
      </c>
      <c r="N870" s="20" t="str">
        <f>IF(Datos!D862="","",Datos!D862)</f>
        <v/>
      </c>
      <c r="O870" s="7">
        <f t="shared" si="250"/>
        <v>2557.4919825344118</v>
      </c>
      <c r="P870" s="20" t="str">
        <f t="shared" si="239"/>
        <v/>
      </c>
      <c r="Q870" s="16" t="str">
        <f t="shared" si="241"/>
        <v/>
      </c>
      <c r="R870" s="20" t="str">
        <f>IF(Datos!E862="","",Datos!E862)</f>
        <v/>
      </c>
      <c r="S870" s="7">
        <f t="shared" si="251"/>
        <v>6985.9048812828005</v>
      </c>
      <c r="T870" s="10" t="str">
        <f t="shared" si="240"/>
        <v/>
      </c>
      <c r="U870" s="16" t="str">
        <f t="shared" si="242"/>
        <v/>
      </c>
      <c r="V870" s="7">
        <f t="shared" si="255"/>
        <v>2.3899125186650252E-46</v>
      </c>
      <c r="W870" s="7">
        <f t="shared" si="252"/>
        <v>1.2658102525063541E-56</v>
      </c>
      <c r="X870" s="7">
        <f t="shared" si="244"/>
        <v>2.3899125187916063E-46</v>
      </c>
      <c r="Y870" s="7">
        <f t="shared" si="245"/>
        <v>4135104.2699999991</v>
      </c>
    </row>
    <row r="871" spans="1:25" x14ac:dyDescent="0.25">
      <c r="A871" s="5">
        <f t="shared" si="253"/>
        <v>44757</v>
      </c>
      <c r="B871" s="20">
        <f t="shared" si="254"/>
        <v>859</v>
      </c>
      <c r="E871" s="20"/>
      <c r="G871" s="20">
        <f t="shared" si="246"/>
        <v>1.0494730941555685E-10</v>
      </c>
      <c r="H871" s="20" t="str">
        <f>IF(Datos!C863="","",Datos!C863)</f>
        <v/>
      </c>
      <c r="I871" s="7">
        <f t="shared" si="247"/>
        <v>19.287722067046225</v>
      </c>
      <c r="J871" s="20" t="str">
        <f t="shared" si="238"/>
        <v/>
      </c>
      <c r="K871" s="16" t="str">
        <f t="shared" si="243"/>
        <v/>
      </c>
      <c r="L871" s="7">
        <f t="shared" si="248"/>
        <v>4125541.4375358699</v>
      </c>
      <c r="M871" s="7">
        <f t="shared" si="249"/>
        <v>1.4873712560846362E-4</v>
      </c>
      <c r="N871" s="20" t="str">
        <f>IF(Datos!D863="","",Datos!D863)</f>
        <v/>
      </c>
      <c r="O871" s="7">
        <f t="shared" si="250"/>
        <v>2557.5315719005307</v>
      </c>
      <c r="P871" s="20" t="str">
        <f t="shared" si="239"/>
        <v/>
      </c>
      <c r="Q871" s="16" t="str">
        <f t="shared" si="241"/>
        <v/>
      </c>
      <c r="R871" s="20" t="str">
        <f>IF(Datos!E863="","",Datos!E863)</f>
        <v/>
      </c>
      <c r="S871" s="7">
        <f t="shared" si="251"/>
        <v>6986.0130214247465</v>
      </c>
      <c r="T871" s="10" t="str">
        <f t="shared" si="240"/>
        <v/>
      </c>
      <c r="U871" s="16" t="str">
        <f t="shared" si="242"/>
        <v/>
      </c>
      <c r="V871" s="7">
        <f t="shared" si="255"/>
        <v>2.0669853566681778E-46</v>
      </c>
      <c r="W871" s="7">
        <f t="shared" si="252"/>
        <v>1.0645532903491004E-56</v>
      </c>
      <c r="X871" s="7">
        <f t="shared" si="244"/>
        <v>2.066985356774633E-46</v>
      </c>
      <c r="Y871" s="7">
        <f t="shared" si="245"/>
        <v>4135104.2699999996</v>
      </c>
    </row>
    <row r="872" spans="1:25" x14ac:dyDescent="0.25">
      <c r="A872" s="5">
        <f t="shared" si="253"/>
        <v>44758</v>
      </c>
      <c r="B872" s="20">
        <f t="shared" si="254"/>
        <v>860</v>
      </c>
      <c r="E872" s="20"/>
      <c r="G872" s="20">
        <f t="shared" si="246"/>
        <v>1.0205039985964075E-10</v>
      </c>
      <c r="H872" s="20" t="str">
        <f>IF(Datos!C864="","",Datos!C864)</f>
        <v/>
      </c>
      <c r="I872" s="7">
        <f t="shared" si="247"/>
        <v>19.141115455842041</v>
      </c>
      <c r="J872" s="20" t="str">
        <f t="shared" si="238"/>
        <v/>
      </c>
      <c r="K872" s="16" t="str">
        <f t="shared" si="243"/>
        <v/>
      </c>
      <c r="L872" s="7">
        <f t="shared" si="248"/>
        <v>4125541.4375399756</v>
      </c>
      <c r="M872" s="7">
        <f t="shared" si="249"/>
        <v>1.4463146532146646E-4</v>
      </c>
      <c r="N872" s="20" t="str">
        <f>IF(Datos!D864="","",Datos!D864)</f>
        <v/>
      </c>
      <c r="O872" s="7">
        <f t="shared" si="250"/>
        <v>2557.5708603465728</v>
      </c>
      <c r="P872" s="20" t="str">
        <f t="shared" si="239"/>
        <v/>
      </c>
      <c r="Q872" s="16" t="str">
        <f t="shared" si="241"/>
        <v/>
      </c>
      <c r="R872" s="20" t="str">
        <f>IF(Datos!E864="","",Datos!E864)</f>
        <v/>
      </c>
      <c r="S872" s="7">
        <f t="shared" si="251"/>
        <v>6986.1203395899083</v>
      </c>
      <c r="T872" s="10" t="str">
        <f t="shared" si="240"/>
        <v/>
      </c>
      <c r="U872" s="16" t="str">
        <f t="shared" si="242"/>
        <v/>
      </c>
      <c r="V872" s="7">
        <f t="shared" si="255"/>
        <v>1.7876924076970349E-46</v>
      </c>
      <c r="W872" s="7">
        <f t="shared" si="252"/>
        <v>8.952950932007919E-57</v>
      </c>
      <c r="X872" s="7">
        <f t="shared" si="244"/>
        <v>1.7876924077865643E-46</v>
      </c>
      <c r="Y872" s="7">
        <f t="shared" si="245"/>
        <v>4135104.2699999996</v>
      </c>
    </row>
    <row r="873" spans="1:25" x14ac:dyDescent="0.25">
      <c r="A873" s="5">
        <f t="shared" si="253"/>
        <v>44759</v>
      </c>
      <c r="B873" s="20">
        <f t="shared" si="254"/>
        <v>861</v>
      </c>
      <c r="E873" s="20"/>
      <c r="G873" s="20">
        <f t="shared" si="246"/>
        <v>9.9233455050052014E-11</v>
      </c>
      <c r="H873" s="20" t="str">
        <f>IF(Datos!C865="","",Datos!C865)</f>
        <v/>
      </c>
      <c r="I873" s="7">
        <f t="shared" si="247"/>
        <v>18.995623206322147</v>
      </c>
      <c r="J873" s="20" t="str">
        <f t="shared" si="238"/>
        <v/>
      </c>
      <c r="K873" s="16" t="str">
        <f t="shared" si="243"/>
        <v/>
      </c>
      <c r="L873" s="7">
        <f t="shared" si="248"/>
        <v>4125541.4375439677</v>
      </c>
      <c r="M873" s="7">
        <f t="shared" si="249"/>
        <v>1.4063913549129553E-4</v>
      </c>
      <c r="N873" s="20" t="str">
        <f>IF(Datos!D865="","",Datos!D865)</f>
        <v/>
      </c>
      <c r="O873" s="7">
        <f t="shared" si="250"/>
        <v>2557.6098501598412</v>
      </c>
      <c r="P873" s="20" t="str">
        <f t="shared" si="239"/>
        <v/>
      </c>
      <c r="Q873" s="16" t="str">
        <f t="shared" si="241"/>
        <v/>
      </c>
      <c r="R873" s="20" t="str">
        <f>IF(Datos!E865="","",Datos!E865)</f>
        <v/>
      </c>
      <c r="S873" s="7">
        <f t="shared" si="251"/>
        <v>6986.2268420261598</v>
      </c>
      <c r="T873" s="10" t="str">
        <f t="shared" si="240"/>
        <v/>
      </c>
      <c r="U873" s="16" t="str">
        <f t="shared" si="242"/>
        <v/>
      </c>
      <c r="V873" s="7">
        <f t="shared" si="255"/>
        <v>1.5461377770410604E-46</v>
      </c>
      <c r="W873" s="7">
        <f t="shared" si="252"/>
        <v>7.5294803104308651E-57</v>
      </c>
      <c r="X873" s="7">
        <f t="shared" si="244"/>
        <v>1.5461377771163552E-46</v>
      </c>
      <c r="Y873" s="7">
        <f t="shared" si="245"/>
        <v>4135104.2699999991</v>
      </c>
    </row>
    <row r="874" spans="1:25" x14ac:dyDescent="0.25">
      <c r="A874" s="5">
        <f t="shared" si="253"/>
        <v>44760</v>
      </c>
      <c r="B874" s="20">
        <f t="shared" si="254"/>
        <v>862</v>
      </c>
      <c r="E874" s="20"/>
      <c r="G874" s="20">
        <f t="shared" si="246"/>
        <v>9.6494267682581928E-11</v>
      </c>
      <c r="H874" s="20" t="str">
        <f>IF(Datos!C866="","",Datos!C866)</f>
        <v/>
      </c>
      <c r="I874" s="7">
        <f t="shared" si="247"/>
        <v>18.851236848186648</v>
      </c>
      <c r="J874" s="20" t="str">
        <f t="shared" si="238"/>
        <v/>
      </c>
      <c r="K874" s="16" t="str">
        <f t="shared" si="243"/>
        <v/>
      </c>
      <c r="L874" s="7">
        <f t="shared" si="248"/>
        <v>4125541.43754785</v>
      </c>
      <c r="M874" s="7">
        <f t="shared" si="249"/>
        <v>1.3675700780446488E-4</v>
      </c>
      <c r="N874" s="20" t="str">
        <f>IF(Datos!D866="","",Datos!D866)</f>
        <v/>
      </c>
      <c r="O874" s="7">
        <f t="shared" si="250"/>
        <v>2557.6485436102539</v>
      </c>
      <c r="P874" s="20" t="str">
        <f t="shared" si="239"/>
        <v/>
      </c>
      <c r="Q874" s="16" t="str">
        <f t="shared" si="241"/>
        <v/>
      </c>
      <c r="R874" s="20" t="str">
        <f>IF(Datos!E866="","",Datos!E866)</f>
        <v/>
      </c>
      <c r="S874" s="7">
        <f t="shared" si="251"/>
        <v>6986.3325349338829</v>
      </c>
      <c r="T874" s="10" t="str">
        <f t="shared" si="240"/>
        <v/>
      </c>
      <c r="U874" s="16" t="str">
        <f t="shared" si="242"/>
        <v/>
      </c>
      <c r="V874" s="7">
        <f t="shared" si="255"/>
        <v>1.3372222286670684E-46</v>
      </c>
      <c r="W874" s="7">
        <f t="shared" si="252"/>
        <v>6.3323337942620203E-57</v>
      </c>
      <c r="X874" s="7">
        <f t="shared" si="244"/>
        <v>1.3372222287303917E-46</v>
      </c>
      <c r="Y874" s="7">
        <f t="shared" si="245"/>
        <v>4135104.2699999996</v>
      </c>
    </row>
    <row r="875" spans="1:25" x14ac:dyDescent="0.25">
      <c r="A875" s="5">
        <f t="shared" si="253"/>
        <v>44761</v>
      </c>
      <c r="B875" s="20">
        <f t="shared" si="254"/>
        <v>863</v>
      </c>
      <c r="E875" s="20"/>
      <c r="G875" s="20">
        <f t="shared" si="246"/>
        <v>9.3830691382269803E-11</v>
      </c>
      <c r="H875" s="20" t="str">
        <f>IF(Datos!C867="","",Datos!C867)</f>
        <v/>
      </c>
      <c r="I875" s="7">
        <f t="shared" si="247"/>
        <v>18.707947975518682</v>
      </c>
      <c r="J875" s="20" t="str">
        <f t="shared" ref="J875:J938" si="256">IF(H875="","",H875-I875)</f>
        <v/>
      </c>
      <c r="K875" s="16" t="str">
        <f t="shared" si="243"/>
        <v/>
      </c>
      <c r="L875" s="7">
        <f t="shared" si="248"/>
        <v>4125541.4375516251</v>
      </c>
      <c r="M875" s="7">
        <f t="shared" si="249"/>
        <v>1.3298204029978561E-4</v>
      </c>
      <c r="N875" s="20" t="str">
        <f>IF(Datos!D867="","",Datos!D867)</f>
        <v/>
      </c>
      <c r="O875" s="7">
        <f t="shared" si="250"/>
        <v>2557.6869429504745</v>
      </c>
      <c r="P875" s="20" t="str">
        <f t="shared" ref="P875:P938" si="257">IF(N875="","",N875-O875)</f>
        <v/>
      </c>
      <c r="Q875" s="16" t="str">
        <f t="shared" si="241"/>
        <v/>
      </c>
      <c r="R875" s="20" t="str">
        <f>IF(Datos!E867="","",Datos!E867)</f>
        <v/>
      </c>
      <c r="S875" s="7">
        <f t="shared" si="251"/>
        <v>6986.4374244663304</v>
      </c>
      <c r="T875" s="10" t="str">
        <f t="shared" ref="T875:T938" si="258">IF(R875="","",R875-S875)</f>
        <v/>
      </c>
      <c r="U875" s="16" t="str">
        <f t="shared" si="242"/>
        <v/>
      </c>
      <c r="V875" s="7">
        <f t="shared" si="255"/>
        <v>1.1565355399712458E-46</v>
      </c>
      <c r="W875" s="7">
        <f t="shared" si="252"/>
        <v>5.3255270787246288E-57</v>
      </c>
      <c r="X875" s="7">
        <f t="shared" si="244"/>
        <v>1.156535540024501E-46</v>
      </c>
      <c r="Y875" s="7">
        <f t="shared" si="245"/>
        <v>4135104.2699999996</v>
      </c>
    </row>
    <row r="876" spans="1:25" x14ac:dyDescent="0.25">
      <c r="A876" s="5">
        <f t="shared" si="253"/>
        <v>44762</v>
      </c>
      <c r="B876" s="20">
        <f t="shared" si="254"/>
        <v>864</v>
      </c>
      <c r="E876" s="20"/>
      <c r="G876" s="20">
        <f t="shared" si="246"/>
        <v>9.1240639021544682E-11</v>
      </c>
      <c r="H876" s="20" t="str">
        <f>IF(Datos!C868="","",Datos!C868)</f>
        <v/>
      </c>
      <c r="I876" s="7">
        <f t="shared" si="247"/>
        <v>18.56574824629503</v>
      </c>
      <c r="J876" s="20" t="str">
        <f t="shared" si="256"/>
        <v/>
      </c>
      <c r="K876" s="16" t="str">
        <f t="shared" si="243"/>
        <v/>
      </c>
      <c r="L876" s="7">
        <f t="shared" si="248"/>
        <v>4125541.4375552959</v>
      </c>
      <c r="M876" s="7">
        <f t="shared" si="249"/>
        <v>1.2931127498474299E-4</v>
      </c>
      <c r="N876" s="20" t="str">
        <f>IF(Datos!D868="","",Datos!D868)</f>
        <v/>
      </c>
      <c r="O876" s="7">
        <f t="shared" si="250"/>
        <v>2557.7250504160443</v>
      </c>
      <c r="P876" s="20" t="str">
        <f t="shared" si="257"/>
        <v/>
      </c>
      <c r="Q876" s="16" t="str">
        <f t="shared" si="241"/>
        <v/>
      </c>
      <c r="R876" s="20" t="str">
        <f>IF(Datos!E868="","",Datos!E868)</f>
        <v/>
      </c>
      <c r="S876" s="7">
        <f t="shared" si="251"/>
        <v>6986.5415167299843</v>
      </c>
      <c r="T876" s="10" t="str">
        <f t="shared" si="258"/>
        <v/>
      </c>
      <c r="U876" s="16" t="str">
        <f t="shared" si="242"/>
        <v/>
      </c>
      <c r="V876" s="7">
        <f t="shared" si="255"/>
        <v>1.0002634016553804E-46</v>
      </c>
      <c r="W876" s="7">
        <f t="shared" si="252"/>
        <v>4.4787971682586193E-57</v>
      </c>
      <c r="X876" s="7">
        <f t="shared" si="244"/>
        <v>1.0002634017001684E-46</v>
      </c>
      <c r="Y876" s="7">
        <f t="shared" si="245"/>
        <v>4135104.2699999996</v>
      </c>
    </row>
    <row r="877" spans="1:25" x14ac:dyDescent="0.25">
      <c r="A877" s="5">
        <f t="shared" si="253"/>
        <v>44763</v>
      </c>
      <c r="B877" s="20">
        <f t="shared" si="254"/>
        <v>865</v>
      </c>
      <c r="E877" s="20"/>
      <c r="G877" s="20">
        <f t="shared" si="246"/>
        <v>8.872208108479184E-11</v>
      </c>
      <c r="H877" s="20" t="str">
        <f>IF(Datos!C869="","",Datos!C869)</f>
        <v/>
      </c>
      <c r="I877" s="7">
        <f t="shared" si="247"/>
        <v>18.424629381900473</v>
      </c>
      <c r="J877" s="20" t="str">
        <f t="shared" si="256"/>
        <v/>
      </c>
      <c r="K877" s="16" t="str">
        <f t="shared" si="243"/>
        <v/>
      </c>
      <c r="L877" s="7">
        <f t="shared" si="248"/>
        <v>4125541.4375588652</v>
      </c>
      <c r="M877" s="7">
        <f t="shared" si="249"/>
        <v>1.2574183551767009E-4</v>
      </c>
      <c r="N877" s="20" t="str">
        <f>IF(Datos!D869="","",Datos!D869)</f>
        <v/>
      </c>
      <c r="O877" s="7">
        <f t="shared" si="250"/>
        <v>2557.7628682255122</v>
      </c>
      <c r="P877" s="20" t="str">
        <f t="shared" si="257"/>
        <v/>
      </c>
      <c r="Q877" s="16" t="str">
        <f t="shared" si="241"/>
        <v/>
      </c>
      <c r="R877" s="20" t="str">
        <f>IF(Datos!E869="","",Datos!E869)</f>
        <v/>
      </c>
      <c r="S877" s="7">
        <f t="shared" si="251"/>
        <v>6986.6448177849106</v>
      </c>
      <c r="T877" s="10" t="str">
        <f t="shared" si="258"/>
        <v/>
      </c>
      <c r="U877" s="16" t="str">
        <f t="shared" si="242"/>
        <v/>
      </c>
      <c r="V877" s="7">
        <f t="shared" si="255"/>
        <v>8.6510689737682867E-47</v>
      </c>
      <c r="W877" s="7">
        <f t="shared" si="252"/>
        <v>3.7666927193977347E-57</v>
      </c>
      <c r="X877" s="7">
        <f t="shared" si="244"/>
        <v>8.6510689741449561E-47</v>
      </c>
      <c r="Y877" s="7">
        <f t="shared" si="245"/>
        <v>4135104.2699999991</v>
      </c>
    </row>
    <row r="878" spans="1:25" x14ac:dyDescent="0.25">
      <c r="A878" s="5">
        <f t="shared" si="253"/>
        <v>44764</v>
      </c>
      <c r="B878" s="20">
        <f t="shared" si="254"/>
        <v>866</v>
      </c>
      <c r="E878" s="20"/>
      <c r="G878" s="20">
        <f t="shared" si="246"/>
        <v>8.6273044078063221E-11</v>
      </c>
      <c r="H878" s="20" t="str">
        <f>IF(Datos!C870="","",Datos!C870)</f>
        <v/>
      </c>
      <c r="I878" s="7">
        <f t="shared" si="247"/>
        <v>18.28458316664582</v>
      </c>
      <c r="J878" s="20" t="str">
        <f t="shared" si="256"/>
        <v/>
      </c>
      <c r="K878" s="16" t="str">
        <f t="shared" si="243"/>
        <v/>
      </c>
      <c r="L878" s="7">
        <f t="shared" si="248"/>
        <v>4125541.4375623362</v>
      </c>
      <c r="M878" s="7">
        <f t="shared" si="249"/>
        <v>1.2227092495390127E-4</v>
      </c>
      <c r="N878" s="20" t="str">
        <f>IF(Datos!D870="","",Datos!D870)</f>
        <v/>
      </c>
      <c r="O878" s="7">
        <f t="shared" si="250"/>
        <v>2557.800398580564</v>
      </c>
      <c r="P878" s="20" t="str">
        <f t="shared" si="257"/>
        <v/>
      </c>
      <c r="Q878" s="16" t="str">
        <f t="shared" si="241"/>
        <v/>
      </c>
      <c r="R878" s="20" t="str">
        <f>IF(Datos!E870="","",Datos!E870)</f>
        <v/>
      </c>
      <c r="S878" s="7">
        <f t="shared" si="251"/>
        <v>6986.7473336451139</v>
      </c>
      <c r="T878" s="10" t="str">
        <f t="shared" si="258"/>
        <v/>
      </c>
      <c r="U878" s="16" t="str">
        <f t="shared" si="242"/>
        <v/>
      </c>
      <c r="V878" s="7">
        <f t="shared" si="255"/>
        <v>7.4821286338171053E-47</v>
      </c>
      <c r="W878" s="7">
        <f t="shared" si="252"/>
        <v>3.1678090141935845E-57</v>
      </c>
      <c r="X878" s="7">
        <f t="shared" si="244"/>
        <v>7.4821286341338859E-47</v>
      </c>
      <c r="Y878" s="7">
        <f t="shared" si="245"/>
        <v>4135104.2699999991</v>
      </c>
    </row>
    <row r="879" spans="1:25" x14ac:dyDescent="0.25">
      <c r="A879" s="5">
        <f t="shared" si="253"/>
        <v>44765</v>
      </c>
      <c r="B879" s="20">
        <f t="shared" si="254"/>
        <v>867</v>
      </c>
      <c r="E879" s="20"/>
      <c r="G879" s="20">
        <f t="shared" si="246"/>
        <v>8.3891608982685079E-11</v>
      </c>
      <c r="H879" s="20" t="str">
        <f>IF(Datos!C871="","",Datos!C871)</f>
        <v/>
      </c>
      <c r="I879" s="7">
        <f t="shared" si="247"/>
        <v>18.145601447289597</v>
      </c>
      <c r="J879" s="20" t="str">
        <f t="shared" si="256"/>
        <v/>
      </c>
      <c r="K879" s="16" t="str">
        <f t="shared" si="243"/>
        <v/>
      </c>
      <c r="L879" s="7">
        <f t="shared" si="248"/>
        <v>4125541.4375657113</v>
      </c>
      <c r="M879" s="7">
        <f t="shared" si="249"/>
        <v>1.1889582355413967E-4</v>
      </c>
      <c r="N879" s="20" t="str">
        <f>IF(Datos!D871="","",Datos!D871)</f>
        <v/>
      </c>
      <c r="O879" s="7">
        <f t="shared" si="250"/>
        <v>2557.8376436661497</v>
      </c>
      <c r="P879" s="20" t="str">
        <f t="shared" si="257"/>
        <v/>
      </c>
      <c r="Q879" s="16" t="str">
        <f t="shared" si="241"/>
        <v/>
      </c>
      <c r="R879" s="20" t="str">
        <f>IF(Datos!E871="","",Datos!E871)</f>
        <v/>
      </c>
      <c r="S879" s="7">
        <f t="shared" si="251"/>
        <v>6986.849070278884</v>
      </c>
      <c r="T879" s="10" t="str">
        <f t="shared" si="258"/>
        <v/>
      </c>
      <c r="U879" s="16" t="str">
        <f t="shared" si="242"/>
        <v/>
      </c>
      <c r="V879" s="7">
        <f t="shared" si="255"/>
        <v>6.4711365800806036E-47</v>
      </c>
      <c r="W879" s="7">
        <f t="shared" si="252"/>
        <v>2.6641445687144044E-57</v>
      </c>
      <c r="X879" s="7">
        <f t="shared" si="244"/>
        <v>6.4711365803470177E-47</v>
      </c>
      <c r="Y879" s="7">
        <f t="shared" si="245"/>
        <v>4135104.2699999996</v>
      </c>
    </row>
    <row r="880" spans="1:25" x14ac:dyDescent="0.25">
      <c r="A880" s="5">
        <f t="shared" si="253"/>
        <v>44766</v>
      </c>
      <c r="B880" s="20">
        <f t="shared" si="254"/>
        <v>868</v>
      </c>
      <c r="E880" s="20"/>
      <c r="G880" s="20">
        <f t="shared" si="246"/>
        <v>8.1575909751551736E-11</v>
      </c>
      <c r="H880" s="20" t="str">
        <f>IF(Datos!C872="","",Datos!C872)</f>
        <v/>
      </c>
      <c r="I880" s="7">
        <f t="shared" si="247"/>
        <v>18.007676132563393</v>
      </c>
      <c r="J880" s="20" t="str">
        <f t="shared" si="256"/>
        <v/>
      </c>
      <c r="K880" s="16" t="str">
        <f t="shared" si="243"/>
        <v/>
      </c>
      <c r="L880" s="7">
        <f t="shared" si="248"/>
        <v>4125541.4375689933</v>
      </c>
      <c r="M880" s="7">
        <f t="shared" si="249"/>
        <v>1.1561388665332145E-4</v>
      </c>
      <c r="N880" s="20" t="str">
        <f>IF(Datos!D872="","",Datos!D872)</f>
        <v/>
      </c>
      <c r="O880" s="7">
        <f t="shared" si="250"/>
        <v>2557.8746056506125</v>
      </c>
      <c r="P880" s="20" t="str">
        <f t="shared" si="257"/>
        <v/>
      </c>
      <c r="Q880" s="16" t="str">
        <f t="shared" ref="Q880:Q943" si="259">IF( OR(P880=0,N880=0,P880="",N880=""),"",ABS(P880/N880))</f>
        <v/>
      </c>
      <c r="R880" s="20" t="str">
        <f>IF(Datos!E872="","",Datos!E872)</f>
        <v/>
      </c>
      <c r="S880" s="7">
        <f t="shared" si="251"/>
        <v>6986.9500336091478</v>
      </c>
      <c r="T880" s="10" t="str">
        <f t="shared" si="258"/>
        <v/>
      </c>
      <c r="U880" s="16" t="str">
        <f t="shared" ref="U880:U943" si="260">IF( OR(T880=0,R880=0,T880="",R880=""),"",ABS(T880/R880))</f>
        <v/>
      </c>
      <c r="V880" s="7">
        <f t="shared" si="255"/>
        <v>5.5967506958871321E-47</v>
      </c>
      <c r="W880" s="7">
        <f t="shared" si="252"/>
        <v>2.2405600373016066E-57</v>
      </c>
      <c r="X880" s="7">
        <f t="shared" si="244"/>
        <v>5.5967506961111879E-47</v>
      </c>
      <c r="Y880" s="7">
        <f t="shared" si="245"/>
        <v>4135104.2699999996</v>
      </c>
    </row>
    <row r="881" spans="1:25" x14ac:dyDescent="0.25">
      <c r="A881" s="5">
        <f t="shared" si="253"/>
        <v>44767</v>
      </c>
      <c r="B881" s="20">
        <f t="shared" si="254"/>
        <v>869</v>
      </c>
      <c r="E881" s="20"/>
      <c r="G881" s="20">
        <f t="shared" si="246"/>
        <v>7.9324131846926477E-11</v>
      </c>
      <c r="H881" s="20" t="str">
        <f>IF(Datos!C873="","",Datos!C873)</f>
        <v/>
      </c>
      <c r="I881" s="7">
        <f t="shared" si="247"/>
        <v>17.870799192700794</v>
      </c>
      <c r="J881" s="20" t="str">
        <f t="shared" si="256"/>
        <v/>
      </c>
      <c r="K881" s="16" t="str">
        <f t="shared" si="243"/>
        <v/>
      </c>
      <c r="L881" s="7">
        <f t="shared" si="248"/>
        <v>4125541.4375721845</v>
      </c>
      <c r="M881" s="7">
        <f t="shared" si="249"/>
        <v>1.1242254258830664E-4</v>
      </c>
      <c r="N881" s="20" t="str">
        <f>IF(Datos!D873="","",Datos!D873)</f>
        <v/>
      </c>
      <c r="O881" s="7">
        <f t="shared" si="250"/>
        <v>2557.9112866858127</v>
      </c>
      <c r="P881" s="20" t="str">
        <f t="shared" si="257"/>
        <v/>
      </c>
      <c r="Q881" s="16" t="str">
        <f t="shared" si="259"/>
        <v/>
      </c>
      <c r="R881" s="20" t="str">
        <f>IF(Datos!E873="","",Datos!E873)</f>
        <v/>
      </c>
      <c r="S881" s="7">
        <f t="shared" si="251"/>
        <v>6987.0502295138103</v>
      </c>
      <c r="T881" s="10" t="str">
        <f t="shared" si="258"/>
        <v/>
      </c>
      <c r="U881" s="16" t="str">
        <f t="shared" si="260"/>
        <v/>
      </c>
      <c r="V881" s="7">
        <f t="shared" si="255"/>
        <v>4.8405126308592316E-47</v>
      </c>
      <c r="W881" s="7">
        <f t="shared" si="252"/>
        <v>1.8843231481136731E-57</v>
      </c>
      <c r="X881" s="7">
        <f t="shared" si="244"/>
        <v>4.8405126310476636E-47</v>
      </c>
      <c r="Y881" s="7">
        <f t="shared" si="245"/>
        <v>4135104.2699999996</v>
      </c>
    </row>
    <row r="882" spans="1:25" x14ac:dyDescent="0.25">
      <c r="A882" s="5">
        <f t="shared" si="253"/>
        <v>44768</v>
      </c>
      <c r="B882" s="20">
        <f t="shared" si="254"/>
        <v>870</v>
      </c>
      <c r="E882" s="20"/>
      <c r="G882" s="20">
        <f t="shared" si="246"/>
        <v>7.7134510818604548E-11</v>
      </c>
      <c r="H882" s="20" t="str">
        <f>IF(Datos!C874="","",Datos!C874)</f>
        <v/>
      </c>
      <c r="I882" s="7">
        <f t="shared" si="247"/>
        <v>17.734962658969902</v>
      </c>
      <c r="J882" s="20" t="str">
        <f t="shared" si="256"/>
        <v/>
      </c>
      <c r="K882" s="16" t="str">
        <f t="shared" si="243"/>
        <v/>
      </c>
      <c r="L882" s="7">
        <f t="shared" si="248"/>
        <v>4125541.4375752877</v>
      </c>
      <c r="M882" s="7">
        <f t="shared" si="249"/>
        <v>1.0931929068277303E-4</v>
      </c>
      <c r="N882" s="20" t="str">
        <f>IF(Datos!D874="","",Datos!D874)</f>
        <v/>
      </c>
      <c r="O882" s="7">
        <f t="shared" si="250"/>
        <v>2557.9476889072553</v>
      </c>
      <c r="P882" s="20" t="str">
        <f t="shared" si="257"/>
        <v/>
      </c>
      <c r="Q882" s="16" t="str">
        <f t="shared" si="259"/>
        <v/>
      </c>
      <c r="R882" s="20" t="str">
        <f>IF(Datos!E874="","",Datos!E874)</f>
        <v/>
      </c>
      <c r="S882" s="7">
        <f t="shared" si="251"/>
        <v>6987.1496638260987</v>
      </c>
      <c r="T882" s="10" t="str">
        <f t="shared" si="258"/>
        <v/>
      </c>
      <c r="U882" s="16" t="str">
        <f t="shared" si="260"/>
        <v/>
      </c>
      <c r="V882" s="7">
        <f t="shared" si="255"/>
        <v>4.1864581437785359E-47</v>
      </c>
      <c r="W882" s="7">
        <f t="shared" si="252"/>
        <v>1.5847259914494869E-57</v>
      </c>
      <c r="X882" s="7">
        <f t="shared" si="244"/>
        <v>4.1864581439370083E-47</v>
      </c>
      <c r="Y882" s="7">
        <f t="shared" si="245"/>
        <v>4135104.2699999991</v>
      </c>
    </row>
    <row r="883" spans="1:25" x14ac:dyDescent="0.25">
      <c r="A883" s="5">
        <f t="shared" si="253"/>
        <v>44769</v>
      </c>
      <c r="B883" s="20">
        <f t="shared" si="254"/>
        <v>871</v>
      </c>
      <c r="E883" s="20"/>
      <c r="G883" s="20">
        <f t="shared" si="246"/>
        <v>7.5005330921323551E-11</v>
      </c>
      <c r="H883" s="20" t="str">
        <f>IF(Datos!C875="","",Datos!C875)</f>
        <v/>
      </c>
      <c r="I883" s="7">
        <f t="shared" si="247"/>
        <v>17.60015862320942</v>
      </c>
      <c r="J883" s="20" t="str">
        <f t="shared" si="256"/>
        <v/>
      </c>
      <c r="K883" s="16" t="str">
        <f t="shared" si="243"/>
        <v/>
      </c>
      <c r="L883" s="7">
        <f t="shared" si="248"/>
        <v>4125541.4375783051</v>
      </c>
      <c r="M883" s="7">
        <f t="shared" si="249"/>
        <v>1.0630169928773386E-4</v>
      </c>
      <c r="N883" s="20" t="str">
        <f>IF(Datos!D875="","",Datos!D875)</f>
        <v/>
      </c>
      <c r="O883" s="7">
        <f t="shared" si="250"/>
        <v>2557.9838144342129</v>
      </c>
      <c r="P883" s="20" t="str">
        <f t="shared" si="257"/>
        <v/>
      </c>
      <c r="Q883" s="16" t="str">
        <f t="shared" si="259"/>
        <v/>
      </c>
      <c r="R883" s="20" t="str">
        <f>IF(Datos!E875="","",Datos!E875)</f>
        <v/>
      </c>
      <c r="S883" s="7">
        <f t="shared" si="251"/>
        <v>6987.2483423349013</v>
      </c>
      <c r="T883" s="10" t="str">
        <f t="shared" si="258"/>
        <v/>
      </c>
      <c r="U883" s="16" t="str">
        <f t="shared" si="260"/>
        <v/>
      </c>
      <c r="V883" s="7">
        <f t="shared" si="255"/>
        <v>3.6207800962785955E-47</v>
      </c>
      <c r="W883" s="7">
        <f t="shared" si="252"/>
        <v>1.3327631571517429E-57</v>
      </c>
      <c r="X883" s="7">
        <f t="shared" si="244"/>
        <v>3.6207800964118715E-47</v>
      </c>
      <c r="Y883" s="7">
        <f t="shared" si="245"/>
        <v>4135104.2699999991</v>
      </c>
    </row>
    <row r="884" spans="1:25" x14ac:dyDescent="0.25">
      <c r="A884" s="5">
        <f t="shared" si="253"/>
        <v>44770</v>
      </c>
      <c r="B884" s="20">
        <f t="shared" si="254"/>
        <v>872</v>
      </c>
      <c r="E884" s="20"/>
      <c r="G884" s="20">
        <f t="shared" si="246"/>
        <v>7.2934923770338291E-11</v>
      </c>
      <c r="H884" s="20" t="str">
        <f>IF(Datos!C876="","",Datos!C876)</f>
        <v/>
      </c>
      <c r="I884" s="7">
        <f t="shared" si="247"/>
        <v>17.466379237368237</v>
      </c>
      <c r="J884" s="20" t="str">
        <f t="shared" si="256"/>
        <v/>
      </c>
      <c r="K884" s="16" t="str">
        <f t="shared" si="243"/>
        <v/>
      </c>
      <c r="L884" s="7">
        <f t="shared" si="248"/>
        <v>4125541.4375812393</v>
      </c>
      <c r="M884" s="7">
        <f t="shared" si="249"/>
        <v>1.0336740387614412E-4</v>
      </c>
      <c r="N884" s="20" t="str">
        <f>IF(Datos!D876="","",Datos!D876)</f>
        <v/>
      </c>
      <c r="O884" s="7">
        <f t="shared" si="250"/>
        <v>2558.0196653698495</v>
      </c>
      <c r="P884" s="20" t="str">
        <f t="shared" si="257"/>
        <v/>
      </c>
      <c r="Q884" s="16" t="str">
        <f t="shared" si="259"/>
        <v/>
      </c>
      <c r="R884" s="20" t="str">
        <f>IF(Datos!E876="","",Datos!E876)</f>
        <v/>
      </c>
      <c r="S884" s="7">
        <f t="shared" si="251"/>
        <v>6987.3462707851058</v>
      </c>
      <c r="T884" s="10" t="str">
        <f t="shared" si="258"/>
        <v/>
      </c>
      <c r="U884" s="16" t="str">
        <f t="shared" si="260"/>
        <v/>
      </c>
      <c r="V884" s="7">
        <f t="shared" si="255"/>
        <v>3.1315369831376817E-47</v>
      </c>
      <c r="W884" s="7">
        <f t="shared" si="252"/>
        <v>1.1208610464168618E-57</v>
      </c>
      <c r="X884" s="7">
        <f t="shared" si="244"/>
        <v>3.1315369832497679E-47</v>
      </c>
      <c r="Y884" s="7">
        <f t="shared" si="245"/>
        <v>4135104.2699999991</v>
      </c>
    </row>
    <row r="885" spans="1:25" x14ac:dyDescent="0.25">
      <c r="A885" s="5">
        <f t="shared" si="253"/>
        <v>44771</v>
      </c>
      <c r="B885" s="20">
        <f t="shared" si="254"/>
        <v>873</v>
      </c>
      <c r="E885" s="20"/>
      <c r="G885" s="20">
        <f t="shared" si="246"/>
        <v>7.0921667034106154E-11</v>
      </c>
      <c r="H885" s="20" t="str">
        <f>IF(Datos!C877="","",Datos!C877)</f>
        <v/>
      </c>
      <c r="I885" s="7">
        <f t="shared" si="247"/>
        <v>17.333616713048546</v>
      </c>
      <c r="J885" s="20" t="str">
        <f t="shared" si="256"/>
        <v/>
      </c>
      <c r="K885" s="16" t="str">
        <f t="shared" si="243"/>
        <v/>
      </c>
      <c r="L885" s="7">
        <f t="shared" si="248"/>
        <v>4125541.4375840924</v>
      </c>
      <c r="M885" s="7">
        <f t="shared" si="249"/>
        <v>1.005141051901022E-4</v>
      </c>
      <c r="N885" s="20" t="str">
        <f>IF(Datos!D877="","",Datos!D877)</f>
        <v/>
      </c>
      <c r="O885" s="7">
        <f t="shared" si="250"/>
        <v>2558.0552438013424</v>
      </c>
      <c r="P885" s="20" t="str">
        <f t="shared" si="257"/>
        <v/>
      </c>
      <c r="Q885" s="16" t="str">
        <f t="shared" si="259"/>
        <v/>
      </c>
      <c r="R885" s="20" t="str">
        <f>IF(Datos!E877="","",Datos!E877)</f>
        <v/>
      </c>
      <c r="S885" s="7">
        <f t="shared" si="251"/>
        <v>6987.4434548779327</v>
      </c>
      <c r="T885" s="10" t="str">
        <f t="shared" si="258"/>
        <v/>
      </c>
      <c r="U885" s="16" t="str">
        <f t="shared" si="260"/>
        <v/>
      </c>
      <c r="V885" s="7">
        <f t="shared" si="255"/>
        <v>2.7084008462245874E-47</v>
      </c>
      <c r="W885" s="7">
        <f t="shared" si="252"/>
        <v>9.4265022155843342E-58</v>
      </c>
      <c r="X885" s="7">
        <f t="shared" si="244"/>
        <v>2.7084008463188525E-47</v>
      </c>
      <c r="Y885" s="7">
        <f t="shared" si="245"/>
        <v>4135104.2699999986</v>
      </c>
    </row>
    <row r="886" spans="1:25" x14ac:dyDescent="0.25">
      <c r="A886" s="5">
        <f t="shared" si="253"/>
        <v>44772</v>
      </c>
      <c r="B886" s="20">
        <f t="shared" si="254"/>
        <v>874</v>
      </c>
      <c r="E886" s="20"/>
      <c r="G886" s="20">
        <f t="shared" si="246"/>
        <v>6.8963983163059276E-11</v>
      </c>
      <c r="H886" s="20" t="str">
        <f>IF(Datos!C878="","",Datos!C878)</f>
        <v/>
      </c>
      <c r="I886" s="7">
        <f t="shared" si="247"/>
        <v>17.2018633210524</v>
      </c>
      <c r="J886" s="20" t="str">
        <f t="shared" si="256"/>
        <v/>
      </c>
      <c r="K886" s="16" t="str">
        <f t="shared" si="243"/>
        <v/>
      </c>
      <c r="L886" s="7">
        <f t="shared" si="248"/>
        <v>4125541.4375868668</v>
      </c>
      <c r="M886" s="7">
        <f t="shared" si="249"/>
        <v>9.7739567439195343E-5</v>
      </c>
      <c r="N886" s="20" t="str">
        <f>IF(Datos!D878="","",Datos!D878)</f>
        <v/>
      </c>
      <c r="O886" s="7">
        <f t="shared" si="250"/>
        <v>2558.0905518000045</v>
      </c>
      <c r="P886" s="20" t="str">
        <f t="shared" si="257"/>
        <v/>
      </c>
      <c r="Q886" s="16" t="str">
        <f t="shared" si="259"/>
        <v/>
      </c>
      <c r="R886" s="20" t="str">
        <f>IF(Datos!E878="","",Datos!E878)</f>
        <v/>
      </c>
      <c r="S886" s="7">
        <f t="shared" si="251"/>
        <v>6987.5399002712666</v>
      </c>
      <c r="T886" s="10" t="str">
        <f t="shared" si="258"/>
        <v/>
      </c>
      <c r="U886" s="16" t="str">
        <f t="shared" si="260"/>
        <v/>
      </c>
      <c r="V886" s="7">
        <f t="shared" si="255"/>
        <v>2.342439250542277E-47</v>
      </c>
      <c r="W886" s="7">
        <f t="shared" si="252"/>
        <v>7.9277395092309086E-58</v>
      </c>
      <c r="X886" s="7">
        <f t="shared" si="244"/>
        <v>2.3424392506215543E-47</v>
      </c>
      <c r="Y886" s="7">
        <f t="shared" si="245"/>
        <v>4135104.2699999986</v>
      </c>
    </row>
    <row r="887" spans="1:25" x14ac:dyDescent="0.25">
      <c r="A887" s="5">
        <f t="shared" si="253"/>
        <v>44773</v>
      </c>
      <c r="B887" s="20">
        <f t="shared" si="254"/>
        <v>875</v>
      </c>
      <c r="E887" s="20"/>
      <c r="G887" s="20">
        <f t="shared" si="246"/>
        <v>6.7060338153466574E-11</v>
      </c>
      <c r="H887" s="20" t="str">
        <f>IF(Datos!C879="","",Datos!C879)</f>
        <v/>
      </c>
      <c r="I887" s="7">
        <f t="shared" si="247"/>
        <v>17.071111390931744</v>
      </c>
      <c r="J887" s="20" t="str">
        <f t="shared" si="256"/>
        <v/>
      </c>
      <c r="K887" s="16" t="str">
        <f t="shared" si="243"/>
        <v/>
      </c>
      <c r="L887" s="7">
        <f t="shared" si="248"/>
        <v>4125541.4375895648</v>
      </c>
      <c r="M887" s="7">
        <f t="shared" si="249"/>
        <v>9.5041616548576882E-5</v>
      </c>
      <c r="N887" s="20" t="str">
        <f>IF(Datos!D879="","",Datos!D879)</f>
        <v/>
      </c>
      <c r="O887" s="7">
        <f t="shared" si="250"/>
        <v>2558.1255914214053</v>
      </c>
      <c r="P887" s="20" t="str">
        <f t="shared" si="257"/>
        <v/>
      </c>
      <c r="Q887" s="16" t="str">
        <f t="shared" si="259"/>
        <v/>
      </c>
      <c r="R887" s="20" t="str">
        <f>IF(Datos!E879="","",Datos!E879)</f>
        <v/>
      </c>
      <c r="S887" s="7">
        <f t="shared" si="251"/>
        <v>6987.6356125799866</v>
      </c>
      <c r="T887" s="10" t="str">
        <f t="shared" si="258"/>
        <v/>
      </c>
      <c r="U887" s="16" t="str">
        <f t="shared" si="260"/>
        <v/>
      </c>
      <c r="V887" s="7">
        <f t="shared" si="255"/>
        <v>2.0259267198676106E-47</v>
      </c>
      <c r="W887" s="7">
        <f t="shared" si="252"/>
        <v>6.6672719412597049E-58</v>
      </c>
      <c r="X887" s="7">
        <f t="shared" si="244"/>
        <v>2.0259267199342834E-47</v>
      </c>
      <c r="Y887" s="7">
        <f t="shared" si="245"/>
        <v>4135104.2699999986</v>
      </c>
    </row>
    <row r="888" spans="1:25" x14ac:dyDescent="0.25">
      <c r="A888" s="5">
        <f t="shared" si="253"/>
        <v>44774</v>
      </c>
      <c r="B888" s="20">
        <f t="shared" si="254"/>
        <v>876</v>
      </c>
      <c r="E888" s="20"/>
      <c r="G888" s="20">
        <f t="shared" si="246"/>
        <v>6.5209240345417907E-11</v>
      </c>
      <c r="H888" s="20" t="str">
        <f>IF(Datos!C880="","",Datos!C880)</f>
        <v/>
      </c>
      <c r="I888" s="7">
        <f t="shared" si="247"/>
        <v>16.941353310541853</v>
      </c>
      <c r="J888" s="20" t="str">
        <f t="shared" si="256"/>
        <v/>
      </c>
      <c r="K888" s="16" t="str">
        <f t="shared" si="243"/>
        <v/>
      </c>
      <c r="L888" s="7">
        <f t="shared" si="248"/>
        <v>4125541.4375921884</v>
      </c>
      <c r="M888" s="7">
        <f t="shared" si="249"/>
        <v>9.2418138455402683E-5</v>
      </c>
      <c r="N888" s="20" t="str">
        <f>IF(Datos!D880="","",Datos!D880)</f>
        <v/>
      </c>
      <c r="O888" s="7">
        <f t="shared" si="250"/>
        <v>2558.1603647054885</v>
      </c>
      <c r="P888" s="20" t="str">
        <f t="shared" si="257"/>
        <v/>
      </c>
      <c r="Q888" s="16" t="str">
        <f t="shared" si="259"/>
        <v/>
      </c>
      <c r="R888" s="20" t="str">
        <f>IF(Datos!E880="","",Datos!E880)</f>
        <v/>
      </c>
      <c r="S888" s="7">
        <f t="shared" si="251"/>
        <v>6987.7305973762932</v>
      </c>
      <c r="T888" s="10" t="str">
        <f t="shared" si="258"/>
        <v/>
      </c>
      <c r="U888" s="16" t="str">
        <f t="shared" si="260"/>
        <v/>
      </c>
      <c r="V888" s="7">
        <f t="shared" si="255"/>
        <v>1.7521816513796289E-47</v>
      </c>
      <c r="W888" s="7">
        <f t="shared" si="252"/>
        <v>5.6072118776010084E-58</v>
      </c>
      <c r="X888" s="7">
        <f t="shared" si="244"/>
        <v>1.7521816514357009E-47</v>
      </c>
      <c r="Y888" s="7">
        <f t="shared" si="245"/>
        <v>4135104.2699999991</v>
      </c>
    </row>
    <row r="889" spans="1:25" x14ac:dyDescent="0.25">
      <c r="A889" s="5">
        <f t="shared" si="253"/>
        <v>44775</v>
      </c>
      <c r="B889" s="20">
        <f t="shared" si="254"/>
        <v>877</v>
      </c>
      <c r="E889" s="20"/>
      <c r="G889" s="20">
        <f t="shared" si="246"/>
        <v>6.3409239253987627E-11</v>
      </c>
      <c r="H889" s="20" t="str">
        <f>IF(Datos!C881="","",Datos!C881)</f>
        <v/>
      </c>
      <c r="I889" s="7">
        <f t="shared" si="247"/>
        <v>16.812581525598162</v>
      </c>
      <c r="J889" s="20" t="str">
        <f t="shared" si="256"/>
        <v/>
      </c>
      <c r="K889" s="16" t="str">
        <f t="shared" si="243"/>
        <v/>
      </c>
      <c r="L889" s="7">
        <f t="shared" si="248"/>
        <v>4125541.4375947393</v>
      </c>
      <c r="M889" s="7">
        <f t="shared" si="249"/>
        <v>8.9867077452291839E-5</v>
      </c>
      <c r="N889" s="20" t="str">
        <f>IF(Datos!D881="","",Datos!D881)</f>
        <v/>
      </c>
      <c r="O889" s="7">
        <f t="shared" si="250"/>
        <v>2558.1948736766935</v>
      </c>
      <c r="P889" s="20" t="str">
        <f t="shared" si="257"/>
        <v/>
      </c>
      <c r="Q889" s="16" t="str">
        <f t="shared" si="259"/>
        <v/>
      </c>
      <c r="R889" s="20" t="str">
        <f>IF(Datos!E881="","",Datos!E881)</f>
        <v/>
      </c>
      <c r="S889" s="7">
        <f t="shared" si="251"/>
        <v>6987.8248601900323</v>
      </c>
      <c r="T889" s="10" t="str">
        <f t="shared" si="258"/>
        <v/>
      </c>
      <c r="U889" s="16" t="str">
        <f t="shared" si="260"/>
        <v/>
      </c>
      <c r="V889" s="7">
        <f t="shared" si="255"/>
        <v>1.5154252665321876E-47</v>
      </c>
      <c r="W889" s="7">
        <f t="shared" si="252"/>
        <v>4.7156956124327353E-58</v>
      </c>
      <c r="X889" s="7">
        <f t="shared" si="244"/>
        <v>1.5154252665793444E-47</v>
      </c>
      <c r="Y889" s="7">
        <f t="shared" si="245"/>
        <v>4135104.2699999986</v>
      </c>
    </row>
    <row r="890" spans="1:25" x14ac:dyDescent="0.25">
      <c r="A890" s="5">
        <f t="shared" si="253"/>
        <v>44776</v>
      </c>
      <c r="B890" s="20">
        <f t="shared" si="254"/>
        <v>878</v>
      </c>
      <c r="E890" s="20"/>
      <c r="G890" s="20">
        <f t="shared" si="246"/>
        <v>6.1658924432662464E-11</v>
      </c>
      <c r="H890" s="20" t="str">
        <f>IF(Datos!C882="","",Datos!C882)</f>
        <v/>
      </c>
      <c r="I890" s="7">
        <f t="shared" si="247"/>
        <v>16.684788539236475</v>
      </c>
      <c r="J890" s="20" t="str">
        <f t="shared" si="256"/>
        <v/>
      </c>
      <c r="K890" s="16" t="str">
        <f t="shared" si="243"/>
        <v/>
      </c>
      <c r="L890" s="7">
        <f t="shared" si="248"/>
        <v>4125541.4375972198</v>
      </c>
      <c r="M890" s="7">
        <f t="shared" si="249"/>
        <v>8.7386434576513576E-5</v>
      </c>
      <c r="N890" s="20" t="str">
        <f>IF(Datos!D882="","",Datos!D882)</f>
        <v/>
      </c>
      <c r="O890" s="7">
        <f t="shared" si="250"/>
        <v>2558.2291203440709</v>
      </c>
      <c r="P890" s="20" t="str">
        <f t="shared" si="257"/>
        <v/>
      </c>
      <c r="Q890" s="16" t="str">
        <f t="shared" si="259"/>
        <v/>
      </c>
      <c r="R890" s="20" t="str">
        <f>IF(Datos!E882="","",Datos!E882)</f>
        <v/>
      </c>
      <c r="S890" s="7">
        <f t="shared" si="251"/>
        <v>6987.9184065090167</v>
      </c>
      <c r="T890" s="10" t="str">
        <f t="shared" si="258"/>
        <v/>
      </c>
      <c r="U890" s="16" t="str">
        <f t="shared" si="260"/>
        <v/>
      </c>
      <c r="V890" s="7">
        <f t="shared" si="255"/>
        <v>1.3106596206134896E-47</v>
      </c>
      <c r="W890" s="7">
        <f t="shared" si="252"/>
        <v>3.9659255962735044E-58</v>
      </c>
      <c r="X890" s="7">
        <f t="shared" si="244"/>
        <v>1.3106596206531489E-47</v>
      </c>
      <c r="Y890" s="7">
        <f t="shared" si="245"/>
        <v>4135104.2699999986</v>
      </c>
    </row>
    <row r="891" spans="1:25" x14ac:dyDescent="0.25">
      <c r="A891" s="5">
        <f t="shared" si="253"/>
        <v>44777</v>
      </c>
      <c r="B891" s="20">
        <f t="shared" si="254"/>
        <v>879</v>
      </c>
      <c r="E891" s="20"/>
      <c r="G891" s="20">
        <f t="shared" si="246"/>
        <v>5.9956924368142341E-11</v>
      </c>
      <c r="H891" s="20" t="str">
        <f>IF(Datos!C883="","",Datos!C883)</f>
        <v/>
      </c>
      <c r="I891" s="7">
        <f t="shared" si="247"/>
        <v>16.557966911576507</v>
      </c>
      <c r="J891" s="20" t="str">
        <f t="shared" si="256"/>
        <v/>
      </c>
      <c r="K891" s="16" t="str">
        <f t="shared" si="243"/>
        <v/>
      </c>
      <c r="L891" s="7">
        <f t="shared" si="248"/>
        <v>4125541.437599632</v>
      </c>
      <c r="M891" s="7">
        <f t="shared" si="249"/>
        <v>8.4974266043638213E-5</v>
      </c>
      <c r="N891" s="20" t="str">
        <f>IF(Datos!D883="","",Datos!D883)</f>
        <v/>
      </c>
      <c r="O891" s="7">
        <f t="shared" si="250"/>
        <v>2558.2631067014004</v>
      </c>
      <c r="P891" s="20" t="str">
        <f t="shared" si="257"/>
        <v/>
      </c>
      <c r="Q891" s="16" t="str">
        <f t="shared" si="259"/>
        <v/>
      </c>
      <c r="R891" s="20" t="str">
        <f>IF(Datos!E883="","",Datos!E883)</f>
        <v/>
      </c>
      <c r="S891" s="7">
        <f t="shared" si="251"/>
        <v>6988.0112417793471</v>
      </c>
      <c r="T891" s="10" t="str">
        <f t="shared" si="258"/>
        <v/>
      </c>
      <c r="U891" s="16" t="str">
        <f t="shared" si="260"/>
        <v/>
      </c>
      <c r="V891" s="7">
        <f t="shared" si="255"/>
        <v>1.1335620957653308E-47</v>
      </c>
      <c r="W891" s="7">
        <f t="shared" si="252"/>
        <v>3.3353649446122621E-58</v>
      </c>
      <c r="X891" s="7">
        <f t="shared" si="244"/>
        <v>1.1335620957986844E-47</v>
      </c>
      <c r="Y891" s="7">
        <f t="shared" si="245"/>
        <v>4135104.2699999986</v>
      </c>
    </row>
    <row r="892" spans="1:25" x14ac:dyDescent="0.25">
      <c r="A892" s="5">
        <f t="shared" si="253"/>
        <v>44778</v>
      </c>
      <c r="B892" s="20">
        <f t="shared" si="254"/>
        <v>880</v>
      </c>
      <c r="E892" s="20"/>
      <c r="G892" s="20">
        <f t="shared" si="246"/>
        <v>5.8301905405648897E-11</v>
      </c>
      <c r="H892" s="20" t="str">
        <f>IF(Datos!C884="","",Datos!C884)</f>
        <v/>
      </c>
      <c r="I892" s="7">
        <f t="shared" si="247"/>
        <v>16.432109259288747</v>
      </c>
      <c r="J892" s="20" t="str">
        <f t="shared" si="256"/>
        <v/>
      </c>
      <c r="K892" s="16" t="str">
        <f t="shared" si="243"/>
        <v/>
      </c>
      <c r="L892" s="7">
        <f t="shared" si="248"/>
        <v>4125541.4376019775</v>
      </c>
      <c r="M892" s="7">
        <f t="shared" si="249"/>
        <v>8.262868172442475E-5</v>
      </c>
      <c r="N892" s="20" t="str">
        <f>IF(Datos!D884="","",Datos!D884)</f>
        <v/>
      </c>
      <c r="O892" s="7">
        <f t="shared" si="250"/>
        <v>2558.2968347273077</v>
      </c>
      <c r="P892" s="20" t="str">
        <f t="shared" si="257"/>
        <v/>
      </c>
      <c r="Q892" s="16" t="str">
        <f t="shared" si="259"/>
        <v/>
      </c>
      <c r="R892" s="20" t="str">
        <f>IF(Datos!E884="","",Datos!E884)</f>
        <v/>
      </c>
      <c r="S892" s="7">
        <f t="shared" si="251"/>
        <v>6988.1033714057276</v>
      </c>
      <c r="T892" s="10" t="str">
        <f t="shared" si="258"/>
        <v/>
      </c>
      <c r="U892" s="16" t="str">
        <f t="shared" si="260"/>
        <v/>
      </c>
      <c r="V892" s="7">
        <f t="shared" si="255"/>
        <v>9.8039415020193656E-48</v>
      </c>
      <c r="W892" s="7">
        <f t="shared" si="252"/>
        <v>2.805060015295381E-58</v>
      </c>
      <c r="X892" s="7">
        <f t="shared" si="244"/>
        <v>9.8039415022998716E-48</v>
      </c>
      <c r="Y892" s="7">
        <f t="shared" si="245"/>
        <v>4135104.2699999982</v>
      </c>
    </row>
    <row r="893" spans="1:25" x14ac:dyDescent="0.25">
      <c r="A893" s="5">
        <f t="shared" si="253"/>
        <v>44779</v>
      </c>
      <c r="B893" s="20">
        <f t="shared" si="254"/>
        <v>881</v>
      </c>
      <c r="E893" s="20"/>
      <c r="G893" s="20">
        <f t="shared" si="246"/>
        <v>5.6692570703898994E-11</v>
      </c>
      <c r="H893" s="20" t="str">
        <f>IF(Datos!C885="","",Datos!C885)</f>
        <v/>
      </c>
      <c r="I893" s="7">
        <f t="shared" si="247"/>
        <v>16.307208255164618</v>
      </c>
      <c r="J893" s="20" t="str">
        <f t="shared" si="256"/>
        <v/>
      </c>
      <c r="K893" s="16" t="str">
        <f t="shared" si="243"/>
        <v/>
      </c>
      <c r="L893" s="7">
        <f t="shared" si="248"/>
        <v>4125541.4376042583</v>
      </c>
      <c r="M893" s="7">
        <f t="shared" si="249"/>
        <v>8.0347843663751661E-5</v>
      </c>
      <c r="N893" s="20" t="str">
        <f>IF(Datos!D885="","",Datos!D885)</f>
        <v/>
      </c>
      <c r="O893" s="7">
        <f t="shared" si="250"/>
        <v>2558.3303063853782</v>
      </c>
      <c r="P893" s="20" t="str">
        <f t="shared" si="257"/>
        <v/>
      </c>
      <c r="Q893" s="16" t="str">
        <f t="shared" si="259"/>
        <v/>
      </c>
      <c r="R893" s="20" t="str">
        <f>IF(Datos!E885="","",Datos!E885)</f>
        <v/>
      </c>
      <c r="S893" s="7">
        <f t="shared" si="251"/>
        <v>6988.1948007517813</v>
      </c>
      <c r="T893" s="10" t="str">
        <f t="shared" si="258"/>
        <v/>
      </c>
      <c r="U893" s="16" t="str">
        <f t="shared" si="260"/>
        <v/>
      </c>
      <c r="V893" s="7">
        <f t="shared" si="255"/>
        <v>8.4792239731767635E-48</v>
      </c>
      <c r="W893" s="7">
        <f t="shared" si="252"/>
        <v>2.3590706924336718E-58</v>
      </c>
      <c r="X893" s="7">
        <f t="shared" si="244"/>
        <v>8.4792239734126704E-48</v>
      </c>
      <c r="Y893" s="7">
        <f t="shared" si="245"/>
        <v>4135104.2699999986</v>
      </c>
    </row>
    <row r="894" spans="1:25" x14ac:dyDescent="0.25">
      <c r="A894" s="5">
        <f t="shared" si="253"/>
        <v>44780</v>
      </c>
      <c r="B894" s="20">
        <f t="shared" si="254"/>
        <v>882</v>
      </c>
      <c r="E894" s="20"/>
      <c r="G894" s="20">
        <f t="shared" si="246"/>
        <v>5.5127659218924504E-11</v>
      </c>
      <c r="H894" s="20" t="str">
        <f>IF(Datos!C886="","",Datos!C886)</f>
        <v/>
      </c>
      <c r="I894" s="7">
        <f t="shared" si="247"/>
        <v>16.183256627689889</v>
      </c>
      <c r="J894" s="20" t="str">
        <f t="shared" si="256"/>
        <v/>
      </c>
      <c r="K894" s="16" t="str">
        <f t="shared" si="243"/>
        <v/>
      </c>
      <c r="L894" s="7">
        <f t="shared" si="248"/>
        <v>4125541.4376064762</v>
      </c>
      <c r="M894" s="7">
        <f t="shared" si="249"/>
        <v>7.812996464043033E-5</v>
      </c>
      <c r="N894" s="20" t="str">
        <f>IF(Datos!D886="","",Datos!D886)</f>
        <v/>
      </c>
      <c r="O894" s="7">
        <f t="shared" si="250"/>
        <v>2558.3635236242726</v>
      </c>
      <c r="P894" s="20" t="str">
        <f t="shared" si="257"/>
        <v/>
      </c>
      <c r="Q894" s="16" t="str">
        <f t="shared" si="259"/>
        <v/>
      </c>
      <c r="R894" s="20" t="str">
        <f>IF(Datos!E886="","",Datos!E886)</f>
        <v/>
      </c>
      <c r="S894" s="7">
        <f t="shared" si="251"/>
        <v>6988.2855351403614</v>
      </c>
      <c r="T894" s="10" t="str">
        <f t="shared" si="258"/>
        <v/>
      </c>
      <c r="U894" s="16" t="str">
        <f t="shared" si="260"/>
        <v/>
      </c>
      <c r="V894" s="7">
        <f t="shared" si="255"/>
        <v>7.3335034865781526E-48</v>
      </c>
      <c r="W894" s="7">
        <f t="shared" si="252"/>
        <v>1.9839912520770281E-58</v>
      </c>
      <c r="X894" s="7">
        <f t="shared" si="244"/>
        <v>7.3335034867765513E-48</v>
      </c>
      <c r="Y894" s="7">
        <f t="shared" si="245"/>
        <v>4135104.2699999986</v>
      </c>
    </row>
    <row r="895" spans="1:25" x14ac:dyDescent="0.25">
      <c r="A895" s="5">
        <f t="shared" si="253"/>
        <v>44781</v>
      </c>
      <c r="B895" s="20">
        <f t="shared" si="254"/>
        <v>883</v>
      </c>
      <c r="E895" s="20"/>
      <c r="G895" s="20">
        <f t="shared" si="246"/>
        <v>5.3605944715942528E-11</v>
      </c>
      <c r="H895" s="20" t="str">
        <f>IF(Datos!C887="","",Datos!C887)</f>
        <v/>
      </c>
      <c r="I895" s="7">
        <f t="shared" si="247"/>
        <v>16.060247160621358</v>
      </c>
      <c r="J895" s="20" t="str">
        <f t="shared" si="256"/>
        <v/>
      </c>
      <c r="K895" s="16" t="str">
        <f t="shared" si="243"/>
        <v/>
      </c>
      <c r="L895" s="7">
        <f t="shared" si="248"/>
        <v>4125541.4376086327</v>
      </c>
      <c r="M895" s="7">
        <f t="shared" si="249"/>
        <v>7.5973306766772628E-5</v>
      </c>
      <c r="N895" s="20" t="str">
        <f>IF(Datos!D887="","",Datos!D887)</f>
        <v/>
      </c>
      <c r="O895" s="7">
        <f t="shared" si="250"/>
        <v>2558.396488377839</v>
      </c>
      <c r="P895" s="20" t="str">
        <f t="shared" si="257"/>
        <v/>
      </c>
      <c r="Q895" s="16" t="str">
        <f t="shared" si="259"/>
        <v/>
      </c>
      <c r="R895" s="20" t="str">
        <f>IF(Datos!E887="","",Datos!E887)</f>
        <v/>
      </c>
      <c r="S895" s="7">
        <f t="shared" si="251"/>
        <v>6988.3755798538632</v>
      </c>
      <c r="T895" s="10" t="str">
        <f t="shared" si="258"/>
        <v/>
      </c>
      <c r="U895" s="16" t="str">
        <f t="shared" si="260"/>
        <v/>
      </c>
      <c r="V895" s="7">
        <f t="shared" si="255"/>
        <v>6.3425937984138931E-48</v>
      </c>
      <c r="W895" s="7">
        <f t="shared" si="252"/>
        <v>1.668547407647132E-58</v>
      </c>
      <c r="X895" s="7">
        <f t="shared" si="244"/>
        <v>6.3425937985807477E-48</v>
      </c>
      <c r="Y895" s="7">
        <f t="shared" si="245"/>
        <v>4135104.2699999986</v>
      </c>
    </row>
    <row r="896" spans="1:25" x14ac:dyDescent="0.25">
      <c r="A896" s="5">
        <f t="shared" si="253"/>
        <v>44782</v>
      </c>
      <c r="B896" s="20">
        <f t="shared" si="254"/>
        <v>884</v>
      </c>
      <c r="E896" s="20"/>
      <c r="G896" s="20">
        <f t="shared" si="246"/>
        <v>5.2126234808501054E-11</v>
      </c>
      <c r="H896" s="20" t="str">
        <f>IF(Datos!C888="","",Datos!C888)</f>
        <v/>
      </c>
      <c r="I896" s="7">
        <f t="shared" si="247"/>
        <v>15.938172692566722</v>
      </c>
      <c r="J896" s="20" t="str">
        <f t="shared" si="256"/>
        <v/>
      </c>
      <c r="K896" s="16" t="str">
        <f t="shared" si="243"/>
        <v/>
      </c>
      <c r="L896" s="7">
        <f t="shared" si="248"/>
        <v>4125541.4376107301</v>
      </c>
      <c r="M896" s="7">
        <f t="shared" si="249"/>
        <v>7.3876180126815287E-5</v>
      </c>
      <c r="N896" s="20" t="str">
        <f>IF(Datos!D888="","",Datos!D888)</f>
        <v/>
      </c>
      <c r="O896" s="7">
        <f t="shared" si="250"/>
        <v>2558.4292025652271</v>
      </c>
      <c r="P896" s="20" t="str">
        <f t="shared" si="257"/>
        <v/>
      </c>
      <c r="Q896" s="16" t="str">
        <f t="shared" si="259"/>
        <v/>
      </c>
      <c r="R896" s="20" t="str">
        <f>IF(Datos!E888="","",Datos!E888)</f>
        <v/>
      </c>
      <c r="S896" s="7">
        <f t="shared" si="251"/>
        <v>6988.4649401345296</v>
      </c>
      <c r="T896" s="10" t="str">
        <f t="shared" si="258"/>
        <v/>
      </c>
      <c r="U896" s="16" t="str">
        <f t="shared" si="260"/>
        <v/>
      </c>
      <c r="V896" s="7">
        <f t="shared" si="255"/>
        <v>5.4855767322249182E-48</v>
      </c>
      <c r="W896" s="7">
        <f t="shared" si="252"/>
        <v>1.4032574229600194E-58</v>
      </c>
      <c r="X896" s="7">
        <f t="shared" si="244"/>
        <v>5.4855767323652435E-48</v>
      </c>
      <c r="Y896" s="7">
        <f t="shared" si="245"/>
        <v>4135104.2699999986</v>
      </c>
    </row>
    <row r="897" spans="1:25" x14ac:dyDescent="0.25">
      <c r="A897" s="5">
        <f t="shared" si="253"/>
        <v>44783</v>
      </c>
      <c r="B897" s="20">
        <f t="shared" si="254"/>
        <v>885</v>
      </c>
      <c r="E897" s="20"/>
      <c r="G897" s="20">
        <f t="shared" si="246"/>
        <v>5.0687370024147763E-11</v>
      </c>
      <c r="H897" s="20" t="str">
        <f>IF(Datos!C889="","",Datos!C889)</f>
        <v/>
      </c>
      <c r="I897" s="7">
        <f t="shared" si="247"/>
        <v>15.817026116567655</v>
      </c>
      <c r="J897" s="20" t="str">
        <f t="shared" si="256"/>
        <v/>
      </c>
      <c r="K897" s="16" t="str">
        <f t="shared" si="243"/>
        <v/>
      </c>
      <c r="L897" s="7">
        <f t="shared" si="248"/>
        <v>4125541.4376127692</v>
      </c>
      <c r="M897" s="7">
        <f t="shared" si="249"/>
        <v>7.1836941452133951E-5</v>
      </c>
      <c r="N897" s="20" t="str">
        <f>IF(Datos!D889="","",Datos!D889)</f>
        <v/>
      </c>
      <c r="O897" s="7">
        <f t="shared" si="250"/>
        <v>2558.4616680909985</v>
      </c>
      <c r="P897" s="20" t="str">
        <f t="shared" si="257"/>
        <v/>
      </c>
      <c r="Q897" s="16" t="str">
        <f t="shared" si="259"/>
        <v/>
      </c>
      <c r="R897" s="20" t="str">
        <f>IF(Datos!E889="","",Datos!E889)</f>
        <v/>
      </c>
      <c r="S897" s="7">
        <f t="shared" si="251"/>
        <v>6988.5536211847575</v>
      </c>
      <c r="T897" s="10" t="str">
        <f t="shared" si="258"/>
        <v/>
      </c>
      <c r="U897" s="16" t="str">
        <f t="shared" si="260"/>
        <v/>
      </c>
      <c r="V897" s="7">
        <f t="shared" si="255"/>
        <v>4.744360594657913E-48</v>
      </c>
      <c r="W897" s="7">
        <f t="shared" si="252"/>
        <v>1.180147106439335E-58</v>
      </c>
      <c r="X897" s="7">
        <f t="shared" si="244"/>
        <v>4.7443605947759279E-48</v>
      </c>
      <c r="Y897" s="7">
        <f t="shared" si="245"/>
        <v>4135104.2699999982</v>
      </c>
    </row>
    <row r="898" spans="1:25" x14ac:dyDescent="0.25">
      <c r="A898" s="5">
        <f t="shared" si="253"/>
        <v>44784</v>
      </c>
      <c r="B898" s="20">
        <f t="shared" si="254"/>
        <v>886</v>
      </c>
      <c r="E898" s="20"/>
      <c r="G898" s="20">
        <f t="shared" si="246"/>
        <v>4.9288222895889478E-11</v>
      </c>
      <c r="H898" s="20" t="str">
        <f>IF(Datos!C890="","",Datos!C890)</f>
        <v/>
      </c>
      <c r="I898" s="7">
        <f t="shared" si="247"/>
        <v>15.696800379686058</v>
      </c>
      <c r="J898" s="20" t="str">
        <f t="shared" si="256"/>
        <v/>
      </c>
      <c r="K898" s="16" t="str">
        <f t="shared" si="243"/>
        <v/>
      </c>
      <c r="L898" s="7">
        <f t="shared" si="248"/>
        <v>4125541.437614752</v>
      </c>
      <c r="M898" s="7">
        <f t="shared" si="249"/>
        <v>6.9853992834209455E-5</v>
      </c>
      <c r="N898" s="20" t="str">
        <f>IF(Datos!D890="","",Datos!D890)</f>
        <v/>
      </c>
      <c r="O898" s="7">
        <f t="shared" si="250"/>
        <v>2558.4938868452382</v>
      </c>
      <c r="P898" s="20" t="str">
        <f t="shared" si="257"/>
        <v/>
      </c>
      <c r="Q898" s="16" t="str">
        <f t="shared" si="259"/>
        <v/>
      </c>
      <c r="R898" s="20" t="str">
        <f>IF(Datos!E890="","",Datos!E890)</f>
        <v/>
      </c>
      <c r="S898" s="7">
        <f t="shared" si="251"/>
        <v>6988.6416281673992</v>
      </c>
      <c r="T898" s="10" t="str">
        <f t="shared" si="258"/>
        <v/>
      </c>
      <c r="U898" s="16" t="str">
        <f t="shared" si="260"/>
        <v/>
      </c>
      <c r="V898" s="7">
        <f t="shared" si="255"/>
        <v>4.1032982584869194E-48</v>
      </c>
      <c r="W898" s="7">
        <f t="shared" si="252"/>
        <v>9.9251011970330457E-59</v>
      </c>
      <c r="X898" s="7">
        <f t="shared" si="244"/>
        <v>4.1032982585861704E-48</v>
      </c>
      <c r="Y898" s="7">
        <f t="shared" si="245"/>
        <v>4135104.2699999986</v>
      </c>
    </row>
    <row r="899" spans="1:25" x14ac:dyDescent="0.25">
      <c r="A899" s="5">
        <f t="shared" si="253"/>
        <v>44785</v>
      </c>
      <c r="B899" s="20">
        <f t="shared" si="254"/>
        <v>887</v>
      </c>
      <c r="E899" s="20"/>
      <c r="G899" s="20">
        <f t="shared" si="246"/>
        <v>4.792769707873059E-11</v>
      </c>
      <c r="H899" s="20" t="str">
        <f>IF(Datos!C891="","",Datos!C891)</f>
        <v/>
      </c>
      <c r="I899" s="7">
        <f t="shared" si="247"/>
        <v>15.577488482593445</v>
      </c>
      <c r="J899" s="20" t="str">
        <f t="shared" si="256"/>
        <v/>
      </c>
      <c r="K899" s="16" t="str">
        <f t="shared" si="243"/>
        <v/>
      </c>
      <c r="L899" s="7">
        <f t="shared" si="248"/>
        <v>4125541.4376166803</v>
      </c>
      <c r="M899" s="7">
        <f t="shared" si="249"/>
        <v>6.792578047233712E-5</v>
      </c>
      <c r="N899" s="20" t="str">
        <f>IF(Datos!D891="","",Datos!D891)</f>
        <v/>
      </c>
      <c r="O899" s="7">
        <f t="shared" si="250"/>
        <v>2558.5258607036649</v>
      </c>
      <c r="P899" s="20" t="str">
        <f t="shared" si="257"/>
        <v/>
      </c>
      <c r="Q899" s="16" t="str">
        <f t="shared" si="259"/>
        <v/>
      </c>
      <c r="R899" s="20" t="str">
        <f>IF(Datos!E891="","",Datos!E891)</f>
        <v/>
      </c>
      <c r="S899" s="7">
        <f t="shared" si="251"/>
        <v>6988.7289662060648</v>
      </c>
      <c r="T899" s="10" t="str">
        <f t="shared" si="258"/>
        <v/>
      </c>
      <c r="U899" s="16" t="str">
        <f t="shared" si="260"/>
        <v/>
      </c>
      <c r="V899" s="7">
        <f t="shared" si="255"/>
        <v>3.5488568506058186E-48</v>
      </c>
      <c r="W899" s="7">
        <f t="shared" si="252"/>
        <v>8.3470639578586929E-59</v>
      </c>
      <c r="X899" s="7">
        <f t="shared" si="244"/>
        <v>3.5488568506892891E-48</v>
      </c>
      <c r="Y899" s="7">
        <f t="shared" si="245"/>
        <v>4135104.2699999982</v>
      </c>
    </row>
    <row r="900" spans="1:25" x14ac:dyDescent="0.25">
      <c r="A900" s="5">
        <f t="shared" si="253"/>
        <v>44786</v>
      </c>
      <c r="B900" s="20">
        <f t="shared" si="254"/>
        <v>888</v>
      </c>
      <c r="E900" s="20"/>
      <c r="G900" s="20">
        <f t="shared" si="246"/>
        <v>4.6604726490598049E-11</v>
      </c>
      <c r="H900" s="20" t="str">
        <f>IF(Datos!C892="","",Datos!C892)</f>
        <v/>
      </c>
      <c r="I900" s="7">
        <f t="shared" si="247"/>
        <v>15.459083479163457</v>
      </c>
      <c r="J900" s="20" t="str">
        <f t="shared" si="256"/>
        <v/>
      </c>
      <c r="K900" s="16" t="str">
        <f t="shared" si="243"/>
        <v/>
      </c>
      <c r="L900" s="7">
        <f t="shared" si="248"/>
        <v>4125541.4376185555</v>
      </c>
      <c r="M900" s="7">
        <f t="shared" si="249"/>
        <v>6.6050793456098235E-5</v>
      </c>
      <c r="N900" s="20" t="str">
        <f>IF(Datos!D892="","",Datos!D892)</f>
        <v/>
      </c>
      <c r="O900" s="7">
        <f t="shared" si="250"/>
        <v>2558.55759152774</v>
      </c>
      <c r="P900" s="20" t="str">
        <f t="shared" si="257"/>
        <v/>
      </c>
      <c r="Q900" s="16" t="str">
        <f t="shared" si="259"/>
        <v/>
      </c>
      <c r="R900" s="20" t="str">
        <f>IF(Datos!E892="","",Datos!E892)</f>
        <v/>
      </c>
      <c r="S900" s="7">
        <f t="shared" si="251"/>
        <v>6988.81564038542</v>
      </c>
      <c r="T900" s="10" t="str">
        <f t="shared" si="258"/>
        <v/>
      </c>
      <c r="U900" s="16" t="str">
        <f t="shared" si="260"/>
        <v/>
      </c>
      <c r="V900" s="7">
        <f t="shared" si="255"/>
        <v>3.0693320720809143E-48</v>
      </c>
      <c r="W900" s="7">
        <f t="shared" si="252"/>
        <v>7.0199260776692221E-59</v>
      </c>
      <c r="X900" s="7">
        <f t="shared" si="244"/>
        <v>3.0693320721511135E-48</v>
      </c>
      <c r="Y900" s="7">
        <f t="shared" si="245"/>
        <v>4135104.2699999986</v>
      </c>
    </row>
    <row r="901" spans="1:25" x14ac:dyDescent="0.25">
      <c r="A901" s="5">
        <f t="shared" si="253"/>
        <v>44787</v>
      </c>
      <c r="B901" s="20">
        <f t="shared" si="254"/>
        <v>889</v>
      </c>
      <c r="E901" s="20"/>
      <c r="G901" s="20">
        <f t="shared" si="246"/>
        <v>4.53182744769797E-11</v>
      </c>
      <c r="H901" s="20" t="str">
        <f>IF(Datos!C893="","",Datos!C893)</f>
        <v/>
      </c>
      <c r="I901" s="7">
        <f t="shared" si="247"/>
        <v>15.341578476067472</v>
      </c>
      <c r="J901" s="20" t="str">
        <f t="shared" si="256"/>
        <v/>
      </c>
      <c r="K901" s="16" t="str">
        <f t="shared" si="243"/>
        <v/>
      </c>
      <c r="L901" s="7">
        <f t="shared" si="248"/>
        <v>4125541.4376203786</v>
      </c>
      <c r="M901" s="7">
        <f t="shared" si="249"/>
        <v>6.4227562581439435E-5</v>
      </c>
      <c r="N901" s="20" t="str">
        <f>IF(Datos!D893="","",Datos!D893)</f>
        <v/>
      </c>
      <c r="O901" s="7">
        <f t="shared" si="250"/>
        <v>2558.5890811647755</v>
      </c>
      <c r="P901" s="20" t="str">
        <f t="shared" si="257"/>
        <v/>
      </c>
      <c r="Q901" s="16" t="str">
        <f t="shared" si="259"/>
        <v/>
      </c>
      <c r="R901" s="20" t="str">
        <f>IF(Datos!E893="","",Datos!E893)</f>
        <v/>
      </c>
      <c r="S901" s="7">
        <f t="shared" si="251"/>
        <v>6988.9016557514806</v>
      </c>
      <c r="T901" s="10" t="str">
        <f t="shared" si="258"/>
        <v/>
      </c>
      <c r="U901" s="16" t="str">
        <f t="shared" si="260"/>
        <v/>
      </c>
      <c r="V901" s="7">
        <f t="shared" si="255"/>
        <v>2.6546011195388923E-48</v>
      </c>
      <c r="W901" s="7">
        <f t="shared" si="252"/>
        <v>5.9037959197050186E-59</v>
      </c>
      <c r="X901" s="7">
        <f t="shared" si="244"/>
        <v>2.6546011195979302E-48</v>
      </c>
      <c r="Y901" s="7">
        <f t="shared" si="245"/>
        <v>4135104.2699999982</v>
      </c>
    </row>
    <row r="902" spans="1:25" x14ac:dyDescent="0.25">
      <c r="A902" s="5">
        <f t="shared" si="253"/>
        <v>44788</v>
      </c>
      <c r="B902" s="20">
        <f t="shared" si="254"/>
        <v>890</v>
      </c>
      <c r="E902" s="20"/>
      <c r="G902" s="20">
        <f t="shared" si="246"/>
        <v>4.4067332998621686E-11</v>
      </c>
      <c r="H902" s="20" t="str">
        <f>IF(Datos!C894="","",Datos!C894)</f>
        <v/>
      </c>
      <c r="I902" s="7">
        <f t="shared" si="247"/>
        <v>15.224966632373285</v>
      </c>
      <c r="J902" s="20" t="str">
        <f t="shared" si="256"/>
        <v/>
      </c>
      <c r="K902" s="16" t="str">
        <f t="shared" si="243"/>
        <v/>
      </c>
      <c r="L902" s="7">
        <f t="shared" si="248"/>
        <v>4125541.4376221513</v>
      </c>
      <c r="M902" s="7">
        <f t="shared" si="249"/>
        <v>6.2454659199432462E-5</v>
      </c>
      <c r="N902" s="20" t="str">
        <f>IF(Datos!D894="","",Datos!D894)</f>
        <v/>
      </c>
      <c r="O902" s="7">
        <f t="shared" si="250"/>
        <v>2558.6203314480417</v>
      </c>
      <c r="P902" s="20" t="str">
        <f t="shared" si="257"/>
        <v/>
      </c>
      <c r="Q902" s="16" t="str">
        <f t="shared" si="259"/>
        <v/>
      </c>
      <c r="R902" s="20" t="str">
        <f>IF(Datos!E894="","",Datos!E894)</f>
        <v/>
      </c>
      <c r="S902" s="7">
        <f t="shared" si="251"/>
        <v>6988.9870173119089</v>
      </c>
      <c r="T902" s="10" t="str">
        <f t="shared" si="258"/>
        <v/>
      </c>
      <c r="U902" s="16" t="str">
        <f t="shared" si="260"/>
        <v/>
      </c>
      <c r="V902" s="7">
        <f t="shared" si="255"/>
        <v>2.2959089920424725E-48</v>
      </c>
      <c r="W902" s="7">
        <f t="shared" si="252"/>
        <v>4.9651244010088279E-59</v>
      </c>
      <c r="X902" s="7">
        <f t="shared" si="244"/>
        <v>2.2959089920921238E-48</v>
      </c>
      <c r="Y902" s="7">
        <f t="shared" si="245"/>
        <v>4135104.2699999986</v>
      </c>
    </row>
    <row r="903" spans="1:25" x14ac:dyDescent="0.25">
      <c r="A903" s="5">
        <f t="shared" si="253"/>
        <v>44789</v>
      </c>
      <c r="B903" s="20">
        <f t="shared" si="254"/>
        <v>891</v>
      </c>
      <c r="E903" s="20"/>
      <c r="G903" s="20">
        <f t="shared" si="246"/>
        <v>4.2850921841648067E-11</v>
      </c>
      <c r="H903" s="20" t="str">
        <f>IF(Datos!C895="","",Datos!C895)</f>
        <v/>
      </c>
      <c r="I903" s="7">
        <f t="shared" si="247"/>
        <v>15.109241159146841</v>
      </c>
      <c r="J903" s="20" t="str">
        <f t="shared" si="256"/>
        <v/>
      </c>
      <c r="K903" s="16" t="str">
        <f t="shared" si="243"/>
        <v/>
      </c>
      <c r="L903" s="7">
        <f t="shared" si="248"/>
        <v>4125541.4376238752</v>
      </c>
      <c r="M903" s="7">
        <f t="shared" si="249"/>
        <v>6.0730694096812106E-5</v>
      </c>
      <c r="N903" s="20" t="str">
        <f>IF(Datos!D895="","",Datos!D895)</f>
        <v/>
      </c>
      <c r="O903" s="7">
        <f t="shared" si="250"/>
        <v>2558.6513441968746</v>
      </c>
      <c r="P903" s="20" t="str">
        <f t="shared" si="257"/>
        <v/>
      </c>
      <c r="Q903" s="16" t="str">
        <f t="shared" si="259"/>
        <v/>
      </c>
      <c r="R903" s="20" t="str">
        <f>IF(Datos!E895="","",Datos!E895)</f>
        <v/>
      </c>
      <c r="S903" s="7">
        <f t="shared" si="251"/>
        <v>6989.0717300363021</v>
      </c>
      <c r="T903" s="10" t="str">
        <f t="shared" si="258"/>
        <v/>
      </c>
      <c r="U903" s="16" t="str">
        <f t="shared" si="260"/>
        <v/>
      </c>
      <c r="V903" s="7">
        <f t="shared" si="255"/>
        <v>1.9856836723761664E-48</v>
      </c>
      <c r="W903" s="7">
        <f t="shared" si="252"/>
        <v>4.1756965607843679E-59</v>
      </c>
      <c r="X903" s="7">
        <f t="shared" si="244"/>
        <v>1.9856836724179235E-48</v>
      </c>
      <c r="Y903" s="7">
        <f t="shared" si="245"/>
        <v>4135104.2699999982</v>
      </c>
    </row>
    <row r="904" spans="1:25" x14ac:dyDescent="0.25">
      <c r="A904" s="5">
        <f t="shared" si="253"/>
        <v>44790</v>
      </c>
      <c r="B904" s="20">
        <f t="shared" si="254"/>
        <v>892</v>
      </c>
      <c r="E904" s="20"/>
      <c r="G904" s="20">
        <f t="shared" si="246"/>
        <v>4.1668087849483971E-11</v>
      </c>
      <c r="H904" s="20" t="str">
        <f>IF(Datos!C896="","",Datos!C896)</f>
        <v/>
      </c>
      <c r="I904" s="7">
        <f t="shared" si="247"/>
        <v>14.994395319056999</v>
      </c>
      <c r="J904" s="20" t="str">
        <f t="shared" si="256"/>
        <v/>
      </c>
      <c r="K904" s="16" t="str">
        <f t="shared" si="243"/>
        <v/>
      </c>
      <c r="L904" s="7">
        <f t="shared" si="248"/>
        <v>4125541.4376255516</v>
      </c>
      <c r="M904" s="7">
        <f t="shared" si="249"/>
        <v>5.9054316407415196E-5</v>
      </c>
      <c r="N904" s="20" t="str">
        <f>IF(Datos!D896="","",Datos!D896)</f>
        <v/>
      </c>
      <c r="O904" s="7">
        <f t="shared" si="250"/>
        <v>2558.6821212167815</v>
      </c>
      <c r="P904" s="20" t="str">
        <f t="shared" si="257"/>
        <v/>
      </c>
      <c r="Q904" s="16" t="str">
        <f t="shared" si="259"/>
        <v/>
      </c>
      <c r="R904" s="20" t="str">
        <f>IF(Datos!E896="","",Datos!E896)</f>
        <v/>
      </c>
      <c r="S904" s="7">
        <f t="shared" si="251"/>
        <v>6989.1557988564855</v>
      </c>
      <c r="T904" s="10" t="str">
        <f t="shared" si="258"/>
        <v/>
      </c>
      <c r="U904" s="16" t="str">
        <f t="shared" si="260"/>
        <v/>
      </c>
      <c r="V904" s="7">
        <f t="shared" si="255"/>
        <v>1.7173762812054816E-48</v>
      </c>
      <c r="W904" s="7">
        <f t="shared" si="252"/>
        <v>3.5117834639144081E-59</v>
      </c>
      <c r="X904" s="7">
        <f t="shared" si="244"/>
        <v>1.7173762812405994E-48</v>
      </c>
      <c r="Y904" s="7">
        <f t="shared" si="245"/>
        <v>4135104.2699999982</v>
      </c>
    </row>
    <row r="905" spans="1:25" x14ac:dyDescent="0.25">
      <c r="A905" s="5">
        <f t="shared" si="253"/>
        <v>44791</v>
      </c>
      <c r="B905" s="20">
        <f t="shared" si="254"/>
        <v>893</v>
      </c>
      <c r="E905" s="20"/>
      <c r="G905" s="20">
        <f t="shared" si="246"/>
        <v>4.0517904175980198E-11</v>
      </c>
      <c r="H905" s="20" t="str">
        <f>IF(Datos!C897="","",Datos!C897)</f>
        <v/>
      </c>
      <c r="I905" s="7">
        <f t="shared" si="247"/>
        <v>14.880422425983291</v>
      </c>
      <c r="J905" s="20" t="str">
        <f t="shared" si="256"/>
        <v/>
      </c>
      <c r="K905" s="16" t="str">
        <f t="shared" si="243"/>
        <v/>
      </c>
      <c r="L905" s="7">
        <f t="shared" si="248"/>
        <v>4125541.4376271819</v>
      </c>
      <c r="M905" s="7">
        <f t="shared" si="249"/>
        <v>5.7424212553667651E-5</v>
      </c>
      <c r="N905" s="20" t="str">
        <f>IF(Datos!D897="","",Datos!D897)</f>
        <v/>
      </c>
      <c r="O905" s="7">
        <f t="shared" si="250"/>
        <v>2558.7126642995458</v>
      </c>
      <c r="P905" s="20" t="str">
        <f t="shared" si="257"/>
        <v/>
      </c>
      <c r="Q905" s="16" t="str">
        <f t="shared" si="259"/>
        <v/>
      </c>
      <c r="R905" s="20" t="str">
        <f>IF(Datos!E897="","",Datos!E897)</f>
        <v/>
      </c>
      <c r="S905" s="7">
        <f t="shared" si="251"/>
        <v>6989.2392286667955</v>
      </c>
      <c r="T905" s="10" t="str">
        <f t="shared" si="258"/>
        <v/>
      </c>
      <c r="U905" s="16" t="str">
        <f t="shared" si="260"/>
        <v/>
      </c>
      <c r="V905" s="7">
        <f t="shared" si="255"/>
        <v>1.4853228297521037E-48</v>
      </c>
      <c r="W905" s="7">
        <f t="shared" si="252"/>
        <v>2.9534289472178999E-59</v>
      </c>
      <c r="X905" s="7">
        <f t="shared" si="244"/>
        <v>1.4853228297816381E-48</v>
      </c>
      <c r="Y905" s="7">
        <f t="shared" si="245"/>
        <v>4135104.2699999982</v>
      </c>
    </row>
    <row r="906" spans="1:25" x14ac:dyDescent="0.25">
      <c r="A906" s="5">
        <f t="shared" si="253"/>
        <v>44792</v>
      </c>
      <c r="B906" s="20">
        <f t="shared" si="254"/>
        <v>894</v>
      </c>
      <c r="E906" s="20"/>
      <c r="G906" s="20">
        <f t="shared" si="246"/>
        <v>3.9399469559154356E-11</v>
      </c>
      <c r="H906" s="20" t="str">
        <f>IF(Datos!C898="","",Datos!C898)</f>
        <v/>
      </c>
      <c r="I906" s="7">
        <f t="shared" si="247"/>
        <v>14.767315844626674</v>
      </c>
      <c r="J906" s="20" t="str">
        <f t="shared" si="256"/>
        <v/>
      </c>
      <c r="K906" s="16" t="str">
        <f t="shared" si="243"/>
        <v/>
      </c>
      <c r="L906" s="7">
        <f t="shared" si="248"/>
        <v>4125541.437628767</v>
      </c>
      <c r="M906" s="7">
        <f t="shared" si="249"/>
        <v>5.5839105217290154E-5</v>
      </c>
      <c r="N906" s="20" t="str">
        <f>IF(Datos!D898="","",Datos!D898)</f>
        <v/>
      </c>
      <c r="O906" s="7">
        <f t="shared" si="250"/>
        <v>2558.7429752233311</v>
      </c>
      <c r="P906" s="20" t="str">
        <f t="shared" si="257"/>
        <v/>
      </c>
      <c r="Q906" s="16" t="str">
        <f t="shared" si="259"/>
        <v/>
      </c>
      <c r="R906" s="20" t="str">
        <f>IF(Datos!E898="","",Datos!E898)</f>
        <v/>
      </c>
      <c r="S906" s="7">
        <f t="shared" si="251"/>
        <v>6989.3220243243668</v>
      </c>
      <c r="T906" s="10" t="str">
        <f t="shared" si="258"/>
        <v/>
      </c>
      <c r="U906" s="16" t="str">
        <f t="shared" si="260"/>
        <v/>
      </c>
      <c r="V906" s="7">
        <f t="shared" si="255"/>
        <v>1.2846246525738586E-48</v>
      </c>
      <c r="W906" s="7">
        <f t="shared" si="252"/>
        <v>2.4838497691822805E-59</v>
      </c>
      <c r="X906" s="7">
        <f t="shared" si="244"/>
        <v>1.284624652598697E-48</v>
      </c>
      <c r="Y906" s="7">
        <f t="shared" si="245"/>
        <v>4135104.2699999986</v>
      </c>
    </row>
    <row r="907" spans="1:25" x14ac:dyDescent="0.25">
      <c r="A907" s="5">
        <f t="shared" si="253"/>
        <v>44793</v>
      </c>
      <c r="B907" s="20">
        <f t="shared" si="254"/>
        <v>895</v>
      </c>
      <c r="E907" s="20"/>
      <c r="G907" s="20">
        <f t="shared" si="246"/>
        <v>3.8311907614979146E-11</v>
      </c>
      <c r="H907" s="20" t="str">
        <f>IF(Datos!C899="","",Datos!C899)</f>
        <v/>
      </c>
      <c r="I907" s="7">
        <f t="shared" si="247"/>
        <v>14.655068990123231</v>
      </c>
      <c r="J907" s="20" t="str">
        <f t="shared" si="256"/>
        <v/>
      </c>
      <c r="K907" s="16" t="str">
        <f t="shared" si="243"/>
        <v/>
      </c>
      <c r="L907" s="7">
        <f t="shared" si="248"/>
        <v>4125541.4376303083</v>
      </c>
      <c r="M907" s="7">
        <f t="shared" si="249"/>
        <v>5.4297752338415923E-5</v>
      </c>
      <c r="N907" s="20" t="str">
        <f>IF(Datos!D899="","",Datos!D899)</f>
        <v/>
      </c>
      <c r="O907" s="7">
        <f t="shared" si="250"/>
        <v>2558.7730557527857</v>
      </c>
      <c r="P907" s="20" t="str">
        <f t="shared" si="257"/>
        <v/>
      </c>
      <c r="Q907" s="16" t="str">
        <f t="shared" si="259"/>
        <v/>
      </c>
      <c r="R907" s="20" t="str">
        <f>IF(Datos!E899="","",Datos!E899)</f>
        <v/>
      </c>
      <c r="S907" s="7">
        <f t="shared" si="251"/>
        <v>6989.4041906494158</v>
      </c>
      <c r="T907" s="10" t="str">
        <f t="shared" si="258"/>
        <v/>
      </c>
      <c r="U907" s="16" t="str">
        <f t="shared" si="260"/>
        <v/>
      </c>
      <c r="V907" s="7">
        <f t="shared" si="255"/>
        <v>1.1110449963766326E-48</v>
      </c>
      <c r="W907" s="7">
        <f t="shared" si="252"/>
        <v>2.0889311326336936E-59</v>
      </c>
      <c r="X907" s="7">
        <f t="shared" si="244"/>
        <v>1.1110449963975219E-48</v>
      </c>
      <c r="Y907" s="7">
        <f t="shared" si="245"/>
        <v>4135104.2699999982</v>
      </c>
    </row>
    <row r="908" spans="1:25" x14ac:dyDescent="0.25">
      <c r="A908" s="5">
        <f t="shared" si="253"/>
        <v>44794</v>
      </c>
      <c r="B908" s="20">
        <f t="shared" si="254"/>
        <v>896</v>
      </c>
      <c r="E908" s="20"/>
      <c r="G908" s="20">
        <f t="shared" si="246"/>
        <v>3.7254366150664513E-11</v>
      </c>
      <c r="H908" s="20" t="str">
        <f>IF(Datos!C900="","",Datos!C900)</f>
        <v/>
      </c>
      <c r="I908" s="7">
        <f t="shared" si="247"/>
        <v>14.543675327660811</v>
      </c>
      <c r="J908" s="20" t="str">
        <f t="shared" si="256"/>
        <v/>
      </c>
      <c r="K908" s="16" t="str">
        <f t="shared" si="243"/>
        <v/>
      </c>
      <c r="L908" s="7">
        <f t="shared" si="248"/>
        <v>4125541.4376318073</v>
      </c>
      <c r="M908" s="7">
        <f t="shared" si="249"/>
        <v>5.2798946142336283E-5</v>
      </c>
      <c r="N908" s="20" t="str">
        <f>IF(Datos!D900="","",Datos!D900)</f>
        <v/>
      </c>
      <c r="O908" s="7">
        <f t="shared" si="250"/>
        <v>2558.802907639144</v>
      </c>
      <c r="P908" s="20" t="str">
        <f t="shared" si="257"/>
        <v/>
      </c>
      <c r="Q908" s="16" t="str">
        <f t="shared" si="259"/>
        <v/>
      </c>
      <c r="R908" s="20" t="str">
        <f>IF(Datos!E900="","",Datos!E900)</f>
        <v/>
      </c>
      <c r="S908" s="7">
        <f t="shared" si="251"/>
        <v>6989.4857324255199</v>
      </c>
      <c r="T908" s="10" t="str">
        <f t="shared" si="258"/>
        <v/>
      </c>
      <c r="U908" s="16" t="str">
        <f t="shared" si="260"/>
        <v/>
      </c>
      <c r="V908" s="7">
        <f t="shared" si="255"/>
        <v>9.6091958184046407E-49</v>
      </c>
      <c r="W908" s="7">
        <f t="shared" si="252"/>
        <v>1.7568024165654711E-59</v>
      </c>
      <c r="X908" s="7">
        <f t="shared" si="244"/>
        <v>9.6091958185803209E-49</v>
      </c>
      <c r="Y908" s="7">
        <f t="shared" si="245"/>
        <v>4135104.2699999986</v>
      </c>
    </row>
    <row r="909" spans="1:25" x14ac:dyDescent="0.25">
      <c r="A909" s="5">
        <f t="shared" si="253"/>
        <v>44795</v>
      </c>
      <c r="B909" s="20">
        <f t="shared" si="254"/>
        <v>897</v>
      </c>
      <c r="E909" s="20"/>
      <c r="G909" s="20">
        <f t="shared" si="246"/>
        <v>3.622601649689568E-11</v>
      </c>
      <c r="H909" s="20" t="str">
        <f>IF(Datos!C901="","",Datos!C901)</f>
        <v/>
      </c>
      <c r="I909" s="7">
        <f t="shared" si="247"/>
        <v>14.433128372098588</v>
      </c>
      <c r="J909" s="20" t="str">
        <f t="shared" si="256"/>
        <v/>
      </c>
      <c r="K909" s="16" t="str">
        <f t="shared" ref="K909:K972" si="261">IF( OR(J909=0,H909=0,J909="",H909=""),"",ABS(J909/H909))</f>
        <v/>
      </c>
      <c r="L909" s="7">
        <f t="shared" si="248"/>
        <v>4125541.4376332648</v>
      </c>
      <c r="M909" s="7">
        <f t="shared" si="249"/>
        <v>5.134151219311146E-5</v>
      </c>
      <c r="N909" s="20" t="str">
        <f>IF(Datos!D901="","",Datos!D901)</f>
        <v/>
      </c>
      <c r="O909" s="7">
        <f t="shared" si="250"/>
        <v>2558.8325326203303</v>
      </c>
      <c r="P909" s="20" t="str">
        <f t="shared" si="257"/>
        <v/>
      </c>
      <c r="Q909" s="16" t="str">
        <f t="shared" si="259"/>
        <v/>
      </c>
      <c r="R909" s="20" t="str">
        <f>IF(Datos!E901="","",Datos!E901)</f>
        <v/>
      </c>
      <c r="S909" s="7">
        <f t="shared" si="251"/>
        <v>6989.5666543998959</v>
      </c>
      <c r="T909" s="10" t="str">
        <f t="shared" si="258"/>
        <v/>
      </c>
      <c r="U909" s="16" t="str">
        <f t="shared" si="260"/>
        <v/>
      </c>
      <c r="V909" s="7">
        <f t="shared" si="255"/>
        <v>8.3107925041336687E-49</v>
      </c>
      <c r="W909" s="7">
        <f t="shared" si="252"/>
        <v>1.4774803643039091E-59</v>
      </c>
      <c r="X909" s="7">
        <f t="shared" ref="X909:X972" si="262">V909+W909</f>
        <v>8.3107925042814167E-49</v>
      </c>
      <c r="Y909" s="7">
        <f t="shared" ref="Y909:Y972" si="263">W909+V909+M909+O909+I909+L909+S909</f>
        <v>4135104.2699999986</v>
      </c>
    </row>
    <row r="910" spans="1:25" x14ac:dyDescent="0.25">
      <c r="A910" s="5">
        <f t="shared" si="253"/>
        <v>44796</v>
      </c>
      <c r="B910" s="20">
        <f t="shared" si="254"/>
        <v>898</v>
      </c>
      <c r="E910" s="20"/>
      <c r="G910" s="20">
        <f t="shared" ref="G910:G973" si="264">$O$3*(($O$5)^(-1))*(1-$O$2)^(B910)</f>
        <v>3.522605285850368E-11</v>
      </c>
      <c r="H910" s="20" t="str">
        <f>IF(Datos!C902="","",Datos!C902)</f>
        <v/>
      </c>
      <c r="I910" s="7">
        <f t="shared" ref="I910:I973" si="265">$O$5*V909-$O$8*I909-$O$7*I909+I909</f>
        <v>14.323421687589503</v>
      </c>
      <c r="J910" s="20" t="str">
        <f t="shared" si="256"/>
        <v/>
      </c>
      <c r="K910" s="16" t="str">
        <f t="shared" si="261"/>
        <v/>
      </c>
      <c r="L910" s="7">
        <f t="shared" ref="L910:L973" si="266">$O$2*M909+L909</f>
        <v>4125541.4376346818</v>
      </c>
      <c r="M910" s="7">
        <f t="shared" ref="M910:M973" si="267">-($O$3/$E$2)*M909*V909-$O$2*M909+M909</f>
        <v>4.9924308473304983E-5</v>
      </c>
      <c r="N910" s="20" t="str">
        <f>IF(Datos!D902="","",Datos!D902)</f>
        <v/>
      </c>
      <c r="O910" s="7">
        <f t="shared" ref="O910:O973" si="268">$O$7*I909+O909</f>
        <v>2558.8619324210581</v>
      </c>
      <c r="P910" s="20" t="str">
        <f t="shared" si="257"/>
        <v/>
      </c>
      <c r="Q910" s="16" t="str">
        <f t="shared" si="259"/>
        <v/>
      </c>
      <c r="R910" s="20" t="str">
        <f>IF(Datos!E902="","",Datos!E902)</f>
        <v/>
      </c>
      <c r="S910" s="7">
        <f t="shared" ref="S910:S973" si="269">$O$8*I909+S909</f>
        <v>6989.6469612836772</v>
      </c>
      <c r="T910" s="10" t="str">
        <f t="shared" si="258"/>
        <v/>
      </c>
      <c r="U910" s="16" t="str">
        <f t="shared" si="260"/>
        <v/>
      </c>
      <c r="V910" s="7">
        <f t="shared" si="255"/>
        <v>7.187830631410131E-49</v>
      </c>
      <c r="W910" s="7">
        <f t="shared" ref="W910" si="270">($O$3/$E$2)*M909*V909-$O$4*W909+W909</f>
        <v>1.2425690028197089E-59</v>
      </c>
      <c r="X910" s="7">
        <f t="shared" si="262"/>
        <v>7.1878306315343877E-49</v>
      </c>
      <c r="Y910" s="7">
        <f t="shared" si="263"/>
        <v>4135104.2699999986</v>
      </c>
    </row>
    <row r="911" spans="1:25" x14ac:dyDescent="0.25">
      <c r="A911" s="5">
        <f t="shared" ref="A911:A974" si="271">A910+1</f>
        <v>44797</v>
      </c>
      <c r="B911" s="20">
        <f t="shared" ref="B911:B974" si="272">IF(A910="","",B910+1)</f>
        <v>899</v>
      </c>
      <c r="E911" s="20"/>
      <c r="G911" s="20">
        <f t="shared" si="264"/>
        <v>3.4253691683059586E-11</v>
      </c>
      <c r="H911" s="20" t="str">
        <f>IF(Datos!C903="","",Datos!C903)</f>
        <v/>
      </c>
      <c r="I911" s="7">
        <f t="shared" si="265"/>
        <v>14.214548887205584</v>
      </c>
      <c r="J911" s="20" t="str">
        <f t="shared" si="256"/>
        <v/>
      </c>
      <c r="K911" s="16" t="str">
        <f t="shared" si="261"/>
        <v/>
      </c>
      <c r="L911" s="7">
        <f t="shared" si="266"/>
        <v>4125541.4376360597</v>
      </c>
      <c r="M911" s="7">
        <f t="shared" si="267"/>
        <v>4.8546224489120604E-5</v>
      </c>
      <c r="N911" s="20" t="str">
        <f>IF(Datos!D903="","",Datos!D903)</f>
        <v/>
      </c>
      <c r="O911" s="7">
        <f t="shared" si="268"/>
        <v>2558.8911087529314</v>
      </c>
      <c r="P911" s="20" t="str">
        <f t="shared" si="257"/>
        <v/>
      </c>
      <c r="Q911" s="16" t="str">
        <f t="shared" si="259"/>
        <v/>
      </c>
      <c r="R911" s="20" t="str">
        <f>IF(Datos!E903="","",Datos!E903)</f>
        <v/>
      </c>
      <c r="S911" s="7">
        <f t="shared" si="269"/>
        <v>6989.7266577521877</v>
      </c>
      <c r="T911" s="10" t="str">
        <f t="shared" si="258"/>
        <v/>
      </c>
      <c r="U911" s="16" t="str">
        <f t="shared" si="260"/>
        <v/>
      </c>
      <c r="V911" s="7">
        <f t="shared" ref="V911:V974" si="273">$O$4*W910-$O$5*V910+V910</f>
        <v>6.2166043924364321E-49</v>
      </c>
      <c r="X911" s="7">
        <f t="shared" si="262"/>
        <v>6.2166043924364321E-49</v>
      </c>
      <c r="Y911" s="7">
        <f t="shared" si="263"/>
        <v>4135104.2699999986</v>
      </c>
    </row>
    <row r="912" spans="1:25" x14ac:dyDescent="0.25">
      <c r="A912" s="5">
        <f t="shared" si="271"/>
        <v>44798</v>
      </c>
      <c r="B912" s="20">
        <f t="shared" si="272"/>
        <v>900</v>
      </c>
      <c r="E912" s="20"/>
      <c r="G912" s="20">
        <f t="shared" si="264"/>
        <v>3.3308171046897848E-11</v>
      </c>
      <c r="H912" s="20" t="str">
        <f>IF(Datos!C904="","",Datos!C904)</f>
        <v/>
      </c>
      <c r="I912" s="7">
        <f t="shared" si="265"/>
        <v>14.10650363256611</v>
      </c>
      <c r="J912" s="20" t="str">
        <f t="shared" si="256"/>
        <v/>
      </c>
      <c r="K912" s="16" t="str">
        <f t="shared" si="261"/>
        <v/>
      </c>
      <c r="L912" s="7">
        <f t="shared" si="266"/>
        <v>4125541.4376373999</v>
      </c>
      <c r="M912" s="7">
        <f t="shared" si="267"/>
        <v>4.7206180400240551E-5</v>
      </c>
      <c r="N912" s="20" t="str">
        <f>IF(Datos!D904="","",Datos!D904)</f>
        <v/>
      </c>
      <c r="O912" s="7">
        <f t="shared" si="268"/>
        <v>2558.9200633145442</v>
      </c>
      <c r="P912" s="20" t="str">
        <f t="shared" si="257"/>
        <v/>
      </c>
      <c r="Q912" s="16" t="str">
        <f t="shared" si="259"/>
        <v/>
      </c>
      <c r="R912" s="20" t="str">
        <f>IF(Datos!E904="","",Datos!E904)</f>
        <v/>
      </c>
      <c r="S912" s="7">
        <f t="shared" si="269"/>
        <v>6989.8057484452138</v>
      </c>
      <c r="T912" s="10" t="str">
        <f t="shared" si="258"/>
        <v/>
      </c>
      <c r="U912" s="16" t="str">
        <f t="shared" si="260"/>
        <v/>
      </c>
      <c r="V912" s="7">
        <f t="shared" si="273"/>
        <v>5.376611129768035E-49</v>
      </c>
      <c r="X912" s="7">
        <f t="shared" si="262"/>
        <v>5.376611129768035E-49</v>
      </c>
      <c r="Y912" s="7">
        <f t="shared" si="263"/>
        <v>4135104.2699999982</v>
      </c>
    </row>
    <row r="913" spans="1:25" x14ac:dyDescent="0.25">
      <c r="A913" s="5">
        <f t="shared" si="271"/>
        <v>44799</v>
      </c>
      <c r="B913" s="20">
        <f t="shared" si="272"/>
        <v>901</v>
      </c>
      <c r="E913" s="20"/>
      <c r="G913" s="20">
        <f t="shared" si="264"/>
        <v>3.2388750058087408E-11</v>
      </c>
      <c r="H913" s="20" t="str">
        <f>IF(Datos!C905="","",Datos!C905)</f>
        <v/>
      </c>
      <c r="I913" s="7">
        <f t="shared" si="265"/>
        <v>13.999279633468596</v>
      </c>
      <c r="J913" s="20" t="str">
        <f t="shared" si="256"/>
        <v/>
      </c>
      <c r="K913" s="16" t="str">
        <f t="shared" si="261"/>
        <v/>
      </c>
      <c r="L913" s="7">
        <f t="shared" si="266"/>
        <v>4125541.4376387028</v>
      </c>
      <c r="M913" s="7">
        <f t="shared" si="267"/>
        <v>4.5903126173683261E-5</v>
      </c>
      <c r="N913" s="20" t="str">
        <f>IF(Datos!D905="","",Datos!D905)</f>
        <v/>
      </c>
      <c r="O913" s="7">
        <f t="shared" si="268"/>
        <v>2558.9487977915801</v>
      </c>
      <c r="P913" s="20" t="str">
        <f t="shared" si="257"/>
        <v/>
      </c>
      <c r="Q913" s="16" t="str">
        <f t="shared" si="259"/>
        <v/>
      </c>
      <c r="R913" s="20" t="str">
        <f>IF(Datos!E905="","",Datos!E905)</f>
        <v/>
      </c>
      <c r="S913" s="7">
        <f t="shared" si="269"/>
        <v>6989.8842379672751</v>
      </c>
      <c r="T913" s="10" t="str">
        <f t="shared" si="258"/>
        <v/>
      </c>
      <c r="U913" s="16" t="str">
        <f t="shared" si="260"/>
        <v/>
      </c>
      <c r="V913" s="7">
        <f t="shared" si="273"/>
        <v>4.6501185238547581E-49</v>
      </c>
      <c r="X913" s="7">
        <f t="shared" si="262"/>
        <v>4.6501185238547581E-49</v>
      </c>
      <c r="Y913" s="7">
        <f t="shared" si="263"/>
        <v>4135104.2699999986</v>
      </c>
    </row>
    <row r="914" spans="1:25" x14ac:dyDescent="0.25">
      <c r="A914" s="5">
        <f t="shared" si="271"/>
        <v>44800</v>
      </c>
      <c r="B914" s="20">
        <f t="shared" si="272"/>
        <v>902</v>
      </c>
      <c r="E914" s="20"/>
      <c r="G914" s="20">
        <f t="shared" si="264"/>
        <v>3.1494708275882903E-11</v>
      </c>
      <c r="H914" s="20" t="str">
        <f>IF(Datos!C906="","",Datos!C906)</f>
        <v/>
      </c>
      <c r="I914" s="7">
        <f t="shared" si="265"/>
        <v>13.892870647522599</v>
      </c>
      <c r="J914" s="20" t="str">
        <f t="shared" si="256"/>
        <v/>
      </c>
      <c r="K914" s="16" t="str">
        <f t="shared" si="261"/>
        <v/>
      </c>
      <c r="L914" s="7">
        <f t="shared" si="266"/>
        <v>4125541.4376399699</v>
      </c>
      <c r="M914" s="7">
        <f t="shared" si="267"/>
        <v>4.4636040761017558E-5</v>
      </c>
      <c r="N914" s="20" t="str">
        <f>IF(Datos!D906="","",Datos!D906)</f>
        <v/>
      </c>
      <c r="O914" s="7">
        <f t="shared" si="268"/>
        <v>2558.9773138569089</v>
      </c>
      <c r="P914" s="20" t="str">
        <f t="shared" si="257"/>
        <v/>
      </c>
      <c r="Q914" s="16" t="str">
        <f t="shared" si="259"/>
        <v/>
      </c>
      <c r="R914" s="20" t="str">
        <f>IF(Datos!E906="","",Datos!E906)</f>
        <v/>
      </c>
      <c r="S914" s="7">
        <f t="shared" si="269"/>
        <v>6989.9621308878923</v>
      </c>
      <c r="T914" s="10" t="str">
        <f t="shared" si="258"/>
        <v/>
      </c>
      <c r="U914" s="16" t="str">
        <f t="shared" si="260"/>
        <v/>
      </c>
      <c r="V914" s="7">
        <f t="shared" si="273"/>
        <v>4.0217902623041424E-49</v>
      </c>
      <c r="X914" s="7">
        <f t="shared" si="262"/>
        <v>4.0217902623041424E-49</v>
      </c>
      <c r="Y914" s="7">
        <f t="shared" si="263"/>
        <v>4135104.2699999982</v>
      </c>
    </row>
    <row r="915" spans="1:25" x14ac:dyDescent="0.25">
      <c r="A915" s="5">
        <f t="shared" si="271"/>
        <v>44801</v>
      </c>
      <c r="B915" s="20">
        <f t="shared" si="272"/>
        <v>903</v>
      </c>
      <c r="E915" s="20"/>
      <c r="G915" s="20">
        <f t="shared" si="264"/>
        <v>3.0625345146201068E-11</v>
      </c>
      <c r="H915" s="20" t="str">
        <f>IF(Datos!C907="","",Datos!C907)</f>
        <v/>
      </c>
      <c r="I915" s="7">
        <f t="shared" si="265"/>
        <v>13.78727047978629</v>
      </c>
      <c r="J915" s="20" t="str">
        <f t="shared" si="256"/>
        <v/>
      </c>
      <c r="K915" s="16" t="str">
        <f t="shared" si="261"/>
        <v/>
      </c>
      <c r="L915" s="7">
        <f t="shared" si="266"/>
        <v>4125541.437641202</v>
      </c>
      <c r="M915" s="7">
        <f t="shared" si="267"/>
        <v>4.3403931298288586E-5</v>
      </c>
      <c r="N915" s="20" t="str">
        <f>IF(Datos!D907="","",Datos!D907)</f>
        <v/>
      </c>
      <c r="O915" s="7">
        <f t="shared" si="268"/>
        <v>2559.0056131706851</v>
      </c>
      <c r="P915" s="20" t="str">
        <f t="shared" si="257"/>
        <v/>
      </c>
      <c r="Q915" s="16" t="str">
        <f t="shared" si="259"/>
        <v/>
      </c>
      <c r="R915" s="20" t="str">
        <f>IF(Datos!E907="","",Datos!E907)</f>
        <v/>
      </c>
      <c r="S915" s="7">
        <f t="shared" si="269"/>
        <v>6990.0394317418522</v>
      </c>
      <c r="T915" s="10" t="str">
        <f t="shared" si="258"/>
        <v/>
      </c>
      <c r="U915" s="16" t="str">
        <f t="shared" si="260"/>
        <v/>
      </c>
      <c r="V915" s="7">
        <f t="shared" si="273"/>
        <v>3.4783622892597102E-49</v>
      </c>
      <c r="X915" s="7">
        <f t="shared" si="262"/>
        <v>3.4783622892597102E-49</v>
      </c>
      <c r="Y915" s="7">
        <f t="shared" si="263"/>
        <v>4135104.2699999982</v>
      </c>
    </row>
    <row r="916" spans="1:25" x14ac:dyDescent="0.25">
      <c r="A916" s="5">
        <f t="shared" si="271"/>
        <v>44802</v>
      </c>
      <c r="B916" s="20">
        <f t="shared" si="272"/>
        <v>904</v>
      </c>
      <c r="E916" s="20"/>
      <c r="G916" s="20">
        <f t="shared" si="264"/>
        <v>2.9779979452679935E-11</v>
      </c>
      <c r="H916" s="20" t="str">
        <f>IF(Datos!C908="","",Datos!C908)</f>
        <v/>
      </c>
      <c r="I916" s="7">
        <f t="shared" si="265"/>
        <v>13.682472982405796</v>
      </c>
      <c r="J916" s="20" t="str">
        <f t="shared" si="256"/>
        <v/>
      </c>
      <c r="K916" s="16" t="str">
        <f t="shared" si="261"/>
        <v/>
      </c>
      <c r="L916" s="7">
        <f t="shared" si="266"/>
        <v>4125541.4376424002</v>
      </c>
      <c r="M916" s="7">
        <f t="shared" si="267"/>
        <v>4.2205832328028561E-5</v>
      </c>
      <c r="N916" s="20" t="str">
        <f>IF(Datos!D908="","",Datos!D908)</f>
        <v/>
      </c>
      <c r="O916" s="7">
        <f t="shared" si="268"/>
        <v>2559.0336973804447</v>
      </c>
      <c r="P916" s="20" t="str">
        <f t="shared" si="257"/>
        <v/>
      </c>
      <c r="Q916" s="16" t="str">
        <f t="shared" si="259"/>
        <v/>
      </c>
      <c r="R916" s="20" t="str">
        <f>IF(Datos!E908="","",Datos!E908)</f>
        <v/>
      </c>
      <c r="S916" s="7">
        <f t="shared" si="269"/>
        <v>6990.116145029473</v>
      </c>
      <c r="T916" s="10" t="str">
        <f t="shared" si="258"/>
        <v/>
      </c>
      <c r="U916" s="16" t="str">
        <f t="shared" si="260"/>
        <v/>
      </c>
      <c r="V916" s="7">
        <f t="shared" si="273"/>
        <v>3.0083628002053883E-49</v>
      </c>
      <c r="X916" s="7">
        <f t="shared" si="262"/>
        <v>3.0083628002053883E-49</v>
      </c>
      <c r="Y916" s="7">
        <f t="shared" si="263"/>
        <v>4135104.2699999986</v>
      </c>
    </row>
    <row r="917" spans="1:25" x14ac:dyDescent="0.25">
      <c r="A917" s="5">
        <f t="shared" si="271"/>
        <v>44803</v>
      </c>
      <c r="B917" s="20">
        <f t="shared" si="272"/>
        <v>905</v>
      </c>
      <c r="E917" s="20"/>
      <c r="G917" s="20">
        <f t="shared" si="264"/>
        <v>2.8957948782890646E-11</v>
      </c>
      <c r="H917" s="20" t="str">
        <f>IF(Datos!C909="","",Datos!C909)</f>
        <v/>
      </c>
      <c r="I917" s="7">
        <f t="shared" si="265"/>
        <v>13.578472054257285</v>
      </c>
      <c r="J917" s="20" t="str">
        <f t="shared" si="256"/>
        <v/>
      </c>
      <c r="K917" s="16" t="str">
        <f t="shared" si="261"/>
        <v/>
      </c>
      <c r="L917" s="7">
        <f t="shared" si="266"/>
        <v>4125541.4376435652</v>
      </c>
      <c r="M917" s="7">
        <f t="shared" si="267"/>
        <v>4.1040805042742721E-5</v>
      </c>
      <c r="N917" s="20" t="str">
        <f>IF(Datos!D909="","",Datos!D909)</f>
        <v/>
      </c>
      <c r="O917" s="7">
        <f t="shared" si="268"/>
        <v>2559.0615681211998</v>
      </c>
      <c r="P917" s="20" t="str">
        <f t="shared" si="257"/>
        <v/>
      </c>
      <c r="Q917" s="16" t="str">
        <f t="shared" si="259"/>
        <v/>
      </c>
      <c r="R917" s="20" t="str">
        <f>IF(Datos!E909="","",Datos!E909)</f>
        <v/>
      </c>
      <c r="S917" s="7">
        <f t="shared" si="269"/>
        <v>6990.1922752168666</v>
      </c>
      <c r="T917" s="10" t="str">
        <f t="shared" si="258"/>
        <v/>
      </c>
      <c r="U917" s="16" t="str">
        <f t="shared" si="260"/>
        <v/>
      </c>
      <c r="V917" s="7">
        <f t="shared" si="273"/>
        <v>2.6018700713276598E-49</v>
      </c>
      <c r="X917" s="7">
        <f t="shared" si="262"/>
        <v>2.6018700713276598E-49</v>
      </c>
      <c r="Y917" s="7">
        <f t="shared" si="263"/>
        <v>4135104.2699999982</v>
      </c>
    </row>
    <row r="918" spans="1:25" x14ac:dyDescent="0.25">
      <c r="A918" s="5">
        <f t="shared" si="271"/>
        <v>44804</v>
      </c>
      <c r="B918" s="20">
        <f t="shared" si="272"/>
        <v>906</v>
      </c>
      <c r="E918" s="20"/>
      <c r="G918" s="20">
        <f t="shared" si="264"/>
        <v>2.815860900928373E-11</v>
      </c>
      <c r="H918" s="20" t="str">
        <f>IF(Datos!C910="","",Datos!C910)</f>
        <v/>
      </c>
      <c r="I918" s="7">
        <f t="shared" si="265"/>
        <v>13.475261640591766</v>
      </c>
      <c r="J918" s="20" t="str">
        <f t="shared" si="256"/>
        <v/>
      </c>
      <c r="K918" s="16" t="str">
        <f t="shared" si="261"/>
        <v/>
      </c>
      <c r="L918" s="7">
        <f t="shared" si="266"/>
        <v>4125541.4376446982</v>
      </c>
      <c r="M918" s="7">
        <f t="shared" si="267"/>
        <v>3.9907936549277674E-5</v>
      </c>
      <c r="N918" s="20" t="str">
        <f>IF(Datos!D910="","",Datos!D910)</f>
        <v/>
      </c>
      <c r="O918" s="7">
        <f t="shared" si="268"/>
        <v>2559.0892270155359</v>
      </c>
      <c r="P918" s="20" t="str">
        <f t="shared" si="257"/>
        <v/>
      </c>
      <c r="Q918" s="16" t="str">
        <f t="shared" si="259"/>
        <v/>
      </c>
      <c r="R918" s="20" t="str">
        <f>IF(Datos!E910="","",Datos!E910)</f>
        <v/>
      </c>
      <c r="S918" s="7">
        <f t="shared" si="269"/>
        <v>6990.2678267361962</v>
      </c>
      <c r="T918" s="10" t="str">
        <f t="shared" si="258"/>
        <v/>
      </c>
      <c r="U918" s="16" t="str">
        <f t="shared" si="260"/>
        <v/>
      </c>
      <c r="V918" s="7">
        <f t="shared" si="273"/>
        <v>2.2503030111954635E-49</v>
      </c>
      <c r="X918" s="7">
        <f t="shared" si="262"/>
        <v>2.2503030111954635E-49</v>
      </c>
      <c r="Y918" s="7">
        <f t="shared" si="263"/>
        <v>4135104.2699999982</v>
      </c>
    </row>
    <row r="919" spans="1:25" x14ac:dyDescent="0.25">
      <c r="A919" s="5">
        <f t="shared" si="271"/>
        <v>44805</v>
      </c>
      <c r="B919" s="20">
        <f t="shared" si="272"/>
        <v>907</v>
      </c>
      <c r="E919" s="20"/>
      <c r="G919" s="20">
        <f t="shared" si="264"/>
        <v>2.7381333784463077E-11</v>
      </c>
      <c r="H919" s="20" t="str">
        <f>IF(Datos!C911="","",Datos!C911)</f>
        <v/>
      </c>
      <c r="I919" s="7">
        <f t="shared" si="265"/>
        <v>13.372835732682598</v>
      </c>
      <c r="J919" s="20" t="str">
        <f t="shared" si="256"/>
        <v/>
      </c>
      <c r="K919" s="16" t="str">
        <f t="shared" si="261"/>
        <v/>
      </c>
      <c r="L919" s="7">
        <f t="shared" si="266"/>
        <v>4125541.4376457999</v>
      </c>
      <c r="M919" s="7">
        <f t="shared" si="267"/>
        <v>3.8806339153495755E-5</v>
      </c>
      <c r="N919" s="20" t="str">
        <f>IF(Datos!D911="","",Datos!D911)</f>
        <v/>
      </c>
      <c r="O919" s="7">
        <f t="shared" si="268"/>
        <v>2559.1166756737043</v>
      </c>
      <c r="P919" s="20" t="str">
        <f t="shared" si="257"/>
        <v/>
      </c>
      <c r="Q919" s="16" t="str">
        <f t="shared" si="259"/>
        <v/>
      </c>
      <c r="R919" s="20" t="str">
        <f>IF(Datos!E911="","",Datos!E911)</f>
        <v/>
      </c>
      <c r="S919" s="7">
        <f t="shared" si="269"/>
        <v>6990.3428039859373</v>
      </c>
      <c r="T919" s="10" t="str">
        <f t="shared" si="258"/>
        <v/>
      </c>
      <c r="U919" s="16" t="str">
        <f t="shared" si="260"/>
        <v/>
      </c>
      <c r="V919" s="7">
        <f t="shared" si="273"/>
        <v>1.9462400132883754E-49</v>
      </c>
      <c r="X919" s="7">
        <f t="shared" si="262"/>
        <v>1.9462400132883754E-49</v>
      </c>
      <c r="Y919" s="7">
        <f t="shared" si="263"/>
        <v>4135104.2699999986</v>
      </c>
    </row>
    <row r="920" spans="1:25" x14ac:dyDescent="0.25">
      <c r="A920" s="5">
        <f t="shared" si="271"/>
        <v>44806</v>
      </c>
      <c r="B920" s="20">
        <f t="shared" si="272"/>
        <v>908</v>
      </c>
      <c r="E920" s="20"/>
      <c r="G920" s="20">
        <f t="shared" si="264"/>
        <v>2.6625514050392015E-11</v>
      </c>
      <c r="H920" s="20" t="str">
        <f>IF(Datos!C912="","",Datos!C912)</f>
        <v/>
      </c>
      <c r="I920" s="7">
        <f t="shared" si="265"/>
        <v>13.271188367475666</v>
      </c>
      <c r="J920" s="20" t="str">
        <f t="shared" si="256"/>
        <v/>
      </c>
      <c r="K920" s="16" t="str">
        <f t="shared" si="261"/>
        <v/>
      </c>
      <c r="L920" s="7">
        <f t="shared" si="266"/>
        <v>4125541.437646871</v>
      </c>
      <c r="M920" s="7">
        <f t="shared" si="267"/>
        <v>3.7735149664694819E-5</v>
      </c>
      <c r="N920" s="20" t="str">
        <f>IF(Datos!D912="","",Datos!D912)</f>
        <v/>
      </c>
      <c r="O920" s="7">
        <f t="shared" si="268"/>
        <v>2559.1439156937172</v>
      </c>
      <c r="P920" s="20" t="str">
        <f t="shared" si="257"/>
        <v/>
      </c>
      <c r="Q920" s="16" t="str">
        <f t="shared" si="259"/>
        <v/>
      </c>
      <c r="R920" s="20" t="str">
        <f>IF(Datos!E912="","",Datos!E912)</f>
        <v/>
      </c>
      <c r="S920" s="7">
        <f t="shared" si="269"/>
        <v>6990.4172113311315</v>
      </c>
      <c r="T920" s="10" t="str">
        <f t="shared" si="258"/>
        <v/>
      </c>
      <c r="U920" s="16" t="str">
        <f t="shared" si="260"/>
        <v/>
      </c>
      <c r="V920" s="7">
        <f t="shared" si="273"/>
        <v>1.6832622853366119E-49</v>
      </c>
      <c r="X920" s="7">
        <f t="shared" si="262"/>
        <v>1.6832622853366119E-49</v>
      </c>
      <c r="Y920" s="7">
        <f t="shared" si="263"/>
        <v>4135104.2699999982</v>
      </c>
    </row>
    <row r="921" spans="1:25" x14ac:dyDescent="0.25">
      <c r="A921" s="5">
        <f t="shared" si="271"/>
        <v>44807</v>
      </c>
      <c r="B921" s="20">
        <f t="shared" si="272"/>
        <v>909</v>
      </c>
      <c r="E921" s="20"/>
      <c r="G921" s="20">
        <f t="shared" si="264"/>
        <v>2.5890557561147077E-11</v>
      </c>
      <c r="H921" s="20" t="str">
        <f>IF(Datos!C913="","",Datos!C913)</f>
        <v/>
      </c>
      <c r="I921" s="7">
        <f t="shared" si="265"/>
        <v>13.17031362724223</v>
      </c>
      <c r="J921" s="20" t="str">
        <f t="shared" si="256"/>
        <v/>
      </c>
      <c r="K921" s="16" t="str">
        <f t="shared" si="261"/>
        <v/>
      </c>
      <c r="L921" s="7">
        <f t="shared" si="266"/>
        <v>4125541.4376479127</v>
      </c>
      <c r="M921" s="7">
        <f t="shared" si="267"/>
        <v>3.6693528719228496E-5</v>
      </c>
      <c r="N921" s="20" t="str">
        <f>IF(Datos!D913="","",Datos!D913)</f>
        <v/>
      </c>
      <c r="O921" s="7">
        <f t="shared" si="268"/>
        <v>2559.17094866144</v>
      </c>
      <c r="P921" s="20" t="str">
        <f t="shared" si="257"/>
        <v/>
      </c>
      <c r="Q921" s="16" t="str">
        <f t="shared" si="259"/>
        <v/>
      </c>
      <c r="R921" s="20" t="str">
        <f>IF(Datos!E913="","",Datos!E913)</f>
        <v/>
      </c>
      <c r="S921" s="7">
        <f t="shared" si="269"/>
        <v>6990.4910531036421</v>
      </c>
      <c r="T921" s="10" t="str">
        <f t="shared" si="258"/>
        <v/>
      </c>
      <c r="U921" s="16" t="str">
        <f t="shared" si="260"/>
        <v/>
      </c>
      <c r="V921" s="7">
        <f t="shared" si="273"/>
        <v>1.4558183481436888E-49</v>
      </c>
      <c r="X921" s="7">
        <f t="shared" si="262"/>
        <v>1.4558183481436888E-49</v>
      </c>
      <c r="Y921" s="7">
        <f t="shared" si="263"/>
        <v>4135104.2699999982</v>
      </c>
    </row>
    <row r="922" spans="1:25" x14ac:dyDescent="0.25">
      <c r="A922" s="5">
        <f t="shared" si="271"/>
        <v>44808</v>
      </c>
      <c r="B922" s="20">
        <f t="shared" si="272"/>
        <v>910</v>
      </c>
      <c r="E922" s="20"/>
      <c r="G922" s="20">
        <f t="shared" si="264"/>
        <v>2.5175888418845412E-11</v>
      </c>
      <c r="H922" s="20" t="str">
        <f>IF(Datos!C914="","",Datos!C914)</f>
        <v/>
      </c>
      <c r="I922" s="7">
        <f t="shared" si="265"/>
        <v>13.070205639234397</v>
      </c>
      <c r="J922" s="20" t="str">
        <f t="shared" si="256"/>
        <v/>
      </c>
      <c r="K922" s="16" t="str">
        <f t="shared" si="261"/>
        <v/>
      </c>
      <c r="L922" s="7">
        <f t="shared" si="266"/>
        <v>4125541.4376489255</v>
      </c>
      <c r="M922" s="7">
        <f t="shared" si="267"/>
        <v>3.5680660122796822E-5</v>
      </c>
      <c r="N922" s="20" t="str">
        <f>IF(Datos!D914="","",Datos!D914)</f>
        <v/>
      </c>
      <c r="O922" s="7">
        <f t="shared" si="268"/>
        <v>2559.1977761506841</v>
      </c>
      <c r="P922" s="20" t="str">
        <f t="shared" si="257"/>
        <v/>
      </c>
      <c r="Q922" s="16" t="str">
        <f t="shared" si="259"/>
        <v/>
      </c>
      <c r="R922" s="20" t="str">
        <f>IF(Datos!E914="","",Datos!E914)</f>
        <v/>
      </c>
      <c r="S922" s="7">
        <f t="shared" si="269"/>
        <v>6990.5643336024059</v>
      </c>
      <c r="T922" s="10" t="str">
        <f t="shared" si="258"/>
        <v/>
      </c>
      <c r="U922" s="16" t="str">
        <f t="shared" si="260"/>
        <v/>
      </c>
      <c r="V922" s="7">
        <f t="shared" si="273"/>
        <v>1.2591068434519034E-49</v>
      </c>
      <c r="X922" s="7">
        <f t="shared" si="262"/>
        <v>1.2591068434519034E-49</v>
      </c>
      <c r="Y922" s="7">
        <f t="shared" si="263"/>
        <v>4135104.2699999982</v>
      </c>
    </row>
    <row r="923" spans="1:25" x14ac:dyDescent="0.25">
      <c r="A923" s="5">
        <f t="shared" si="271"/>
        <v>44809</v>
      </c>
      <c r="B923" s="20">
        <f t="shared" si="272"/>
        <v>911</v>
      </c>
      <c r="E923" s="20"/>
      <c r="G923" s="20">
        <f t="shared" si="264"/>
        <v>2.4480946622382166E-11</v>
      </c>
      <c r="H923" s="20" t="str">
        <f>IF(Datos!C915="","",Datos!C915)</f>
        <v/>
      </c>
      <c r="I923" s="7">
        <f t="shared" si="265"/>
        <v>12.970858575343225</v>
      </c>
      <c r="J923" s="20" t="str">
        <f t="shared" si="256"/>
        <v/>
      </c>
      <c r="K923" s="16" t="str">
        <f t="shared" si="261"/>
        <v/>
      </c>
      <c r="L923" s="7">
        <f t="shared" si="266"/>
        <v>4125541.4376499103</v>
      </c>
      <c r="M923" s="7">
        <f t="shared" si="267"/>
        <v>3.469575021089199E-5</v>
      </c>
      <c r="N923" s="20" t="str">
        <f>IF(Datos!D915="","",Datos!D915)</f>
        <v/>
      </c>
      <c r="O923" s="7">
        <f t="shared" si="268"/>
        <v>2559.2243997232986</v>
      </c>
      <c r="P923" s="20" t="str">
        <f t="shared" si="257"/>
        <v/>
      </c>
      <c r="Q923" s="16" t="str">
        <f t="shared" si="259"/>
        <v/>
      </c>
      <c r="R923" s="20" t="str">
        <f>IF(Datos!E915="","",Datos!E915)</f>
        <v/>
      </c>
      <c r="S923" s="7">
        <f t="shared" si="269"/>
        <v>6990.6370570936824</v>
      </c>
      <c r="T923" s="10" t="str">
        <f t="shared" si="258"/>
        <v/>
      </c>
      <c r="U923" s="16" t="str">
        <f t="shared" si="260"/>
        <v/>
      </c>
      <c r="V923" s="7">
        <f t="shared" si="273"/>
        <v>1.0889751769160574E-49</v>
      </c>
      <c r="X923" s="7">
        <f t="shared" si="262"/>
        <v>1.0889751769160574E-49</v>
      </c>
      <c r="Y923" s="7">
        <f t="shared" si="263"/>
        <v>4135104.2699999986</v>
      </c>
    </row>
    <row r="924" spans="1:25" x14ac:dyDescent="0.25">
      <c r="A924" s="5">
        <f t="shared" si="271"/>
        <v>44810</v>
      </c>
      <c r="B924" s="20">
        <f t="shared" si="272"/>
        <v>912</v>
      </c>
      <c r="E924" s="20"/>
      <c r="G924" s="20">
        <f t="shared" si="264"/>
        <v>2.3805187628624304E-11</v>
      </c>
      <c r="H924" s="20" t="str">
        <f>IF(Datos!C916="","",Datos!C916)</f>
        <v/>
      </c>
      <c r="I924" s="7">
        <f t="shared" si="265"/>
        <v>12.872266651759425</v>
      </c>
      <c r="J924" s="20" t="str">
        <f t="shared" si="256"/>
        <v/>
      </c>
      <c r="K924" s="16" t="str">
        <f t="shared" si="261"/>
        <v/>
      </c>
      <c r="L924" s="7">
        <f t="shared" si="266"/>
        <v>4125541.4376508682</v>
      </c>
      <c r="M924" s="7">
        <f t="shared" si="267"/>
        <v>3.3738027226897963E-5</v>
      </c>
      <c r="N924" s="20" t="str">
        <f>IF(Datos!D916="","",Datos!D916)</f>
        <v/>
      </c>
      <c r="O924" s="7">
        <f t="shared" si="268"/>
        <v>2559.2508209292596</v>
      </c>
      <c r="P924" s="20" t="str">
        <f t="shared" si="257"/>
        <v/>
      </c>
      <c r="Q924" s="16" t="str">
        <f t="shared" si="259"/>
        <v/>
      </c>
      <c r="R924" s="20" t="str">
        <f>IF(Datos!E916="","",Datos!E916)</f>
        <v/>
      </c>
      <c r="S924" s="7">
        <f t="shared" si="269"/>
        <v>6990.709227811305</v>
      </c>
      <c r="T924" s="10" t="str">
        <f t="shared" si="258"/>
        <v/>
      </c>
      <c r="U924" s="16" t="str">
        <f t="shared" si="260"/>
        <v/>
      </c>
      <c r="V924" s="7">
        <f t="shared" si="273"/>
        <v>9.4183185653113124E-50</v>
      </c>
      <c r="X924" s="7">
        <f t="shared" si="262"/>
        <v>9.4183185653113124E-50</v>
      </c>
      <c r="Y924" s="7">
        <f t="shared" si="263"/>
        <v>4135104.2699999982</v>
      </c>
    </row>
    <row r="925" spans="1:25" x14ac:dyDescent="0.25">
      <c r="A925" s="5">
        <f t="shared" si="271"/>
        <v>44811</v>
      </c>
      <c r="B925" s="20">
        <f t="shared" si="272"/>
        <v>913</v>
      </c>
      <c r="E925" s="20"/>
      <c r="G925" s="20">
        <f t="shared" si="264"/>
        <v>2.3148081925717023E-11</v>
      </c>
      <c r="H925" s="20" t="str">
        <f>IF(Datos!C917="","",Datos!C917)</f>
        <v/>
      </c>
      <c r="I925" s="7">
        <f t="shared" si="265"/>
        <v>12.774424128636625</v>
      </c>
      <c r="J925" s="20" t="str">
        <f t="shared" si="256"/>
        <v/>
      </c>
      <c r="K925" s="16" t="str">
        <f t="shared" si="261"/>
        <v/>
      </c>
      <c r="L925" s="7">
        <f t="shared" si="266"/>
        <v>4125541.4376517995</v>
      </c>
      <c r="M925" s="7">
        <f t="shared" si="267"/>
        <v>3.2806740717356718E-5</v>
      </c>
      <c r="N925" s="20" t="str">
        <f>IF(Datos!D917="","",Datos!D917)</f>
        <v/>
      </c>
      <c r="O925" s="7">
        <f t="shared" si="268"/>
        <v>2559.2770413067633</v>
      </c>
      <c r="P925" s="20" t="str">
        <f t="shared" si="257"/>
        <v/>
      </c>
      <c r="Q925" s="16" t="str">
        <f t="shared" si="259"/>
        <v/>
      </c>
      <c r="R925" s="20" t="str">
        <f>IF(Datos!E917="","",Datos!E917)</f>
        <v/>
      </c>
      <c r="S925" s="7">
        <f t="shared" si="269"/>
        <v>6990.7808499569237</v>
      </c>
      <c r="T925" s="10" t="str">
        <f t="shared" si="258"/>
        <v/>
      </c>
      <c r="U925" s="16" t="str">
        <f t="shared" si="260"/>
        <v/>
      </c>
      <c r="V925" s="7">
        <f t="shared" si="273"/>
        <v>8.1457067597166584E-50</v>
      </c>
      <c r="X925" s="7">
        <f t="shared" si="262"/>
        <v>8.1457067597166584E-50</v>
      </c>
      <c r="Y925" s="7">
        <f t="shared" si="263"/>
        <v>4135104.2699999986</v>
      </c>
    </row>
    <row r="926" spans="1:25" x14ac:dyDescent="0.25">
      <c r="A926" s="5">
        <f t="shared" si="271"/>
        <v>44812</v>
      </c>
      <c r="B926" s="20">
        <f t="shared" si="272"/>
        <v>914</v>
      </c>
      <c r="E926" s="20"/>
      <c r="G926" s="20">
        <f t="shared" si="264"/>
        <v>2.2509114618168319E-11</v>
      </c>
      <c r="H926" s="20" t="str">
        <f>IF(Datos!C918="","",Datos!C918)</f>
        <v/>
      </c>
      <c r="I926" s="7">
        <f t="shared" si="265"/>
        <v>12.67732530975722</v>
      </c>
      <c r="J926" s="20" t="str">
        <f t="shared" si="256"/>
        <v/>
      </c>
      <c r="K926" s="16" t="str">
        <f t="shared" si="261"/>
        <v/>
      </c>
      <c r="L926" s="7">
        <f t="shared" si="266"/>
        <v>4125541.4376527052</v>
      </c>
      <c r="M926" s="7">
        <f t="shared" si="267"/>
        <v>3.1901160943927244E-5</v>
      </c>
      <c r="N926" s="20" t="str">
        <f>IF(Datos!D918="","",Datos!D918)</f>
        <v/>
      </c>
      <c r="O926" s="7">
        <f t="shared" si="268"/>
        <v>2559.3030623823133</v>
      </c>
      <c r="P926" s="20" t="str">
        <f t="shared" si="257"/>
        <v/>
      </c>
      <c r="Q926" s="16" t="str">
        <f t="shared" si="259"/>
        <v/>
      </c>
      <c r="R926" s="20" t="str">
        <f>IF(Datos!E918="","",Datos!E918)</f>
        <v/>
      </c>
      <c r="S926" s="7">
        <f t="shared" si="269"/>
        <v>6990.8519277002533</v>
      </c>
      <c r="T926" s="10" t="str">
        <f t="shared" si="258"/>
        <v/>
      </c>
      <c r="U926" s="16" t="str">
        <f t="shared" si="260"/>
        <v/>
      </c>
      <c r="V926" s="7">
        <f t="shared" si="273"/>
        <v>7.0450514234756572E-50</v>
      </c>
      <c r="X926" s="7">
        <f t="shared" si="262"/>
        <v>7.0450514234756572E-50</v>
      </c>
      <c r="Y926" s="7">
        <f t="shared" si="263"/>
        <v>4135104.2699999991</v>
      </c>
    </row>
    <row r="927" spans="1:25" x14ac:dyDescent="0.25">
      <c r="A927" s="5">
        <f t="shared" si="271"/>
        <v>44813</v>
      </c>
      <c r="B927" s="20">
        <f t="shared" si="272"/>
        <v>915</v>
      </c>
      <c r="E927" s="20"/>
      <c r="G927" s="20">
        <f t="shared" si="264"/>
        <v>2.1887785023386754E-11</v>
      </c>
      <c r="H927" s="20" t="str">
        <f>IF(Datos!C919="","",Datos!C919)</f>
        <v/>
      </c>
      <c r="I927" s="7">
        <f t="shared" si="265"/>
        <v>12.580964542200745</v>
      </c>
      <c r="J927" s="20" t="str">
        <f t="shared" si="256"/>
        <v/>
      </c>
      <c r="K927" s="16" t="str">
        <f t="shared" si="261"/>
        <v/>
      </c>
      <c r="L927" s="7">
        <f t="shared" si="266"/>
        <v>4125541.4376535858</v>
      </c>
      <c r="M927" s="7">
        <f t="shared" si="267"/>
        <v>3.1020578311576481E-5</v>
      </c>
      <c r="N927" s="20" t="str">
        <f>IF(Datos!D919="","",Datos!D919)</f>
        <v/>
      </c>
      <c r="O927" s="7">
        <f t="shared" si="268"/>
        <v>2559.3288856708105</v>
      </c>
      <c r="P927" s="20" t="str">
        <f t="shared" si="257"/>
        <v/>
      </c>
      <c r="Q927" s="16" t="str">
        <f t="shared" si="259"/>
        <v/>
      </c>
      <c r="R927" s="20" t="str">
        <f>IF(Datos!E919="","",Datos!E919)</f>
        <v/>
      </c>
      <c r="S927" s="7">
        <f t="shared" si="269"/>
        <v>6990.9224651793129</v>
      </c>
      <c r="T927" s="10" t="str">
        <f t="shared" si="258"/>
        <v/>
      </c>
      <c r="U927" s="16" t="str">
        <f t="shared" si="260"/>
        <v/>
      </c>
      <c r="V927" s="7">
        <f t="shared" si="273"/>
        <v>6.0931176414141889E-50</v>
      </c>
      <c r="X927" s="7">
        <f t="shared" si="262"/>
        <v>6.0931176414141889E-50</v>
      </c>
      <c r="Y927" s="7">
        <f t="shared" si="263"/>
        <v>4135104.2699999986</v>
      </c>
    </row>
    <row r="928" spans="1:25" x14ac:dyDescent="0.25">
      <c r="A928" s="5">
        <f t="shared" si="271"/>
        <v>44814</v>
      </c>
      <c r="B928" s="20">
        <f t="shared" si="272"/>
        <v>916</v>
      </c>
      <c r="E928" s="20"/>
      <c r="G928" s="20">
        <f t="shared" si="264"/>
        <v>2.1283606279356106E-11</v>
      </c>
      <c r="H928" s="20" t="str">
        <f>IF(Datos!C920="","",Datos!C920)</f>
        <v/>
      </c>
      <c r="I928" s="7">
        <f t="shared" si="265"/>
        <v>12.485336216014762</v>
      </c>
      <c r="J928" s="20" t="str">
        <f t="shared" si="256"/>
        <v/>
      </c>
      <c r="K928" s="16" t="str">
        <f t="shared" si="261"/>
        <v/>
      </c>
      <c r="L928" s="7">
        <f t="shared" si="266"/>
        <v>4125541.4376544422</v>
      </c>
      <c r="M928" s="7">
        <f t="shared" si="267"/>
        <v>3.0164302812554214E-5</v>
      </c>
      <c r="N928" s="20" t="str">
        <f>IF(Datos!D920="","",Datos!D920)</f>
        <v/>
      </c>
      <c r="O928" s="7">
        <f t="shared" si="268"/>
        <v>2559.3545126756403</v>
      </c>
      <c r="P928" s="20" t="str">
        <f t="shared" si="257"/>
        <v/>
      </c>
      <c r="Q928" s="16" t="str">
        <f t="shared" si="259"/>
        <v/>
      </c>
      <c r="R928" s="20" t="str">
        <f>IF(Datos!E920="","",Datos!E920)</f>
        <v/>
      </c>
      <c r="S928" s="7">
        <f t="shared" si="269"/>
        <v>6990.9924665006693</v>
      </c>
      <c r="T928" s="10" t="str">
        <f t="shared" si="258"/>
        <v/>
      </c>
      <c r="U928" s="16" t="str">
        <f t="shared" si="260"/>
        <v/>
      </c>
      <c r="V928" s="7">
        <f t="shared" si="273"/>
        <v>5.2698100213151819E-50</v>
      </c>
      <c r="X928" s="7">
        <f t="shared" si="262"/>
        <v>5.2698100213151819E-50</v>
      </c>
      <c r="Y928" s="7">
        <f t="shared" si="263"/>
        <v>4135104.2699999986</v>
      </c>
    </row>
    <row r="929" spans="1:25" x14ac:dyDescent="0.25">
      <c r="A929" s="5">
        <f t="shared" si="271"/>
        <v>44815</v>
      </c>
      <c r="B929" s="20">
        <f t="shared" si="272"/>
        <v>917</v>
      </c>
      <c r="E929" s="20"/>
      <c r="G929" s="20">
        <f t="shared" si="264"/>
        <v>2.0696104963139582E-11</v>
      </c>
      <c r="H929" s="20" t="str">
        <f>IF(Datos!C921="","",Datos!C921)</f>
        <v/>
      </c>
      <c r="I929" s="7">
        <f t="shared" si="265"/>
        <v>12.390434763888273</v>
      </c>
      <c r="J929" s="20" t="str">
        <f t="shared" si="256"/>
        <v/>
      </c>
      <c r="K929" s="16" t="str">
        <f t="shared" si="261"/>
        <v/>
      </c>
      <c r="L929" s="7">
        <f t="shared" si="266"/>
        <v>4125541.4376552748</v>
      </c>
      <c r="M929" s="7">
        <f t="shared" si="267"/>
        <v>2.9331663485716147E-5</v>
      </c>
      <c r="N929" s="20" t="str">
        <f>IF(Datos!D921="","",Datos!D921)</f>
        <v/>
      </c>
      <c r="O929" s="7">
        <f t="shared" si="268"/>
        <v>2559.3799448887617</v>
      </c>
      <c r="P929" s="20" t="str">
        <f t="shared" si="257"/>
        <v/>
      </c>
      <c r="Q929" s="16" t="str">
        <f t="shared" si="259"/>
        <v/>
      </c>
      <c r="R929" s="20" t="str">
        <f>IF(Datos!E921="","",Datos!E921)</f>
        <v/>
      </c>
      <c r="S929" s="7">
        <f t="shared" si="269"/>
        <v>6991.0619357396745</v>
      </c>
      <c r="T929" s="10" t="str">
        <f t="shared" si="258"/>
        <v/>
      </c>
      <c r="U929" s="16" t="str">
        <f t="shared" si="260"/>
        <v/>
      </c>
      <c r="V929" s="7">
        <f t="shared" si="273"/>
        <v>4.557748478709563E-50</v>
      </c>
      <c r="X929" s="7">
        <f t="shared" si="262"/>
        <v>4.557748478709563E-50</v>
      </c>
      <c r="Y929" s="7">
        <f t="shared" si="263"/>
        <v>4135104.2699999986</v>
      </c>
    </row>
    <row r="930" spans="1:25" x14ac:dyDescent="0.25">
      <c r="A930" s="5">
        <f t="shared" si="271"/>
        <v>44816</v>
      </c>
      <c r="B930" s="20">
        <f t="shared" si="272"/>
        <v>918</v>
      </c>
      <c r="E930" s="20"/>
      <c r="G930" s="20">
        <f t="shared" si="264"/>
        <v>2.012482071991462E-11</v>
      </c>
      <c r="H930" s="20" t="str">
        <f>IF(Datos!C922="","",Datos!C922)</f>
        <v/>
      </c>
      <c r="I930" s="7">
        <f t="shared" si="265"/>
        <v>12.296254660827591</v>
      </c>
      <c r="J930" s="20" t="str">
        <f t="shared" si="256"/>
        <v/>
      </c>
      <c r="K930" s="16" t="str">
        <f t="shared" si="261"/>
        <v/>
      </c>
      <c r="L930" s="7">
        <f t="shared" si="266"/>
        <v>4125541.4376560845</v>
      </c>
      <c r="M930" s="7">
        <f t="shared" si="267"/>
        <v>2.8522007890771555E-5</v>
      </c>
      <c r="N930" s="20" t="str">
        <f>IF(Datos!D922="","",Datos!D922)</f>
        <v/>
      </c>
      <c r="O930" s="7">
        <f t="shared" si="268"/>
        <v>2559.4051837907928</v>
      </c>
      <c r="P930" s="20" t="str">
        <f t="shared" si="257"/>
        <v/>
      </c>
      <c r="Q930" s="16" t="str">
        <f t="shared" si="259"/>
        <v/>
      </c>
      <c r="R930" s="20" t="str">
        <f>IF(Datos!E922="","",Datos!E922)</f>
        <v/>
      </c>
      <c r="S930" s="7">
        <f t="shared" si="269"/>
        <v>6991.1308769407042</v>
      </c>
      <c r="T930" s="10" t="str">
        <f t="shared" si="258"/>
        <v/>
      </c>
      <c r="U930" s="16" t="str">
        <f t="shared" si="260"/>
        <v/>
      </c>
      <c r="V930" s="7">
        <f t="shared" si="273"/>
        <v>3.9419013420136575E-50</v>
      </c>
      <c r="X930" s="7">
        <f t="shared" si="262"/>
        <v>3.9419013420136575E-50</v>
      </c>
      <c r="Y930" s="7">
        <f t="shared" si="263"/>
        <v>4135104.2699999986</v>
      </c>
    </row>
    <row r="931" spans="1:25" x14ac:dyDescent="0.25">
      <c r="A931" s="5">
        <f t="shared" si="271"/>
        <v>44817</v>
      </c>
      <c r="B931" s="20">
        <f t="shared" si="272"/>
        <v>919</v>
      </c>
      <c r="E931" s="20"/>
      <c r="G931" s="20">
        <f t="shared" si="264"/>
        <v>1.9569305902247676E-11</v>
      </c>
      <c r="H931" s="20" t="str">
        <f>IF(Datos!C923="","",Datos!C923)</f>
        <v/>
      </c>
      <c r="I931" s="7">
        <f t="shared" si="265"/>
        <v>12.20279042383469</v>
      </c>
      <c r="J931" s="20" t="str">
        <f t="shared" si="256"/>
        <v/>
      </c>
      <c r="K931" s="16" t="str">
        <f t="shared" si="261"/>
        <v/>
      </c>
      <c r="L931" s="7">
        <f t="shared" si="266"/>
        <v>4125541.437656872</v>
      </c>
      <c r="M931" s="7">
        <f t="shared" si="267"/>
        <v>2.7734701597043523E-5</v>
      </c>
      <c r="N931" s="20" t="str">
        <f>IF(Datos!D923="","",Datos!D923)</f>
        <v/>
      </c>
      <c r="O931" s="7">
        <f t="shared" si="268"/>
        <v>2559.4302308510978</v>
      </c>
      <c r="P931" s="20" t="str">
        <f t="shared" si="257"/>
        <v/>
      </c>
      <c r="Q931" s="16" t="str">
        <f t="shared" si="259"/>
        <v/>
      </c>
      <c r="R931" s="20" t="str">
        <f>IF(Datos!E923="","",Datos!E923)</f>
        <v/>
      </c>
      <c r="S931" s="7">
        <f t="shared" si="269"/>
        <v>6991.1992941173921</v>
      </c>
      <c r="T931" s="10" t="str">
        <f t="shared" si="258"/>
        <v/>
      </c>
      <c r="U931" s="16" t="str">
        <f t="shared" si="260"/>
        <v/>
      </c>
      <c r="V931" s="7">
        <f t="shared" si="273"/>
        <v>3.4092680328354846E-50</v>
      </c>
      <c r="X931" s="7">
        <f t="shared" si="262"/>
        <v>3.4092680328354846E-50</v>
      </c>
      <c r="Y931" s="7">
        <f t="shared" si="263"/>
        <v>4135104.2699999991</v>
      </c>
    </row>
    <row r="932" spans="1:25" x14ac:dyDescent="0.25">
      <c r="A932" s="5">
        <f t="shared" si="271"/>
        <v>44818</v>
      </c>
      <c r="B932" s="20">
        <f t="shared" si="272"/>
        <v>920</v>
      </c>
      <c r="E932" s="20"/>
      <c r="G932" s="20">
        <f t="shared" si="264"/>
        <v>1.90291252193262E-11</v>
      </c>
      <c r="H932" s="20" t="str">
        <f>IF(Datos!C924="","",Datos!C924)</f>
        <v/>
      </c>
      <c r="I932" s="7">
        <f t="shared" si="265"/>
        <v>12.110036611587994</v>
      </c>
      <c r="J932" s="20" t="str">
        <f t="shared" si="256"/>
        <v/>
      </c>
      <c r="K932" s="16" t="str">
        <f t="shared" si="261"/>
        <v/>
      </c>
      <c r="L932" s="7">
        <f t="shared" si="266"/>
        <v>4125541.4376576375</v>
      </c>
      <c r="M932" s="7">
        <f t="shared" si="267"/>
        <v>2.6969127686341171E-5</v>
      </c>
      <c r="N932" s="20" t="str">
        <f>IF(Datos!D924="","",Datos!D924)</f>
        <v/>
      </c>
      <c r="O932" s="7">
        <f t="shared" si="268"/>
        <v>2559.4550875278719</v>
      </c>
      <c r="P932" s="20" t="str">
        <f t="shared" si="257"/>
        <v/>
      </c>
      <c r="Q932" s="16" t="str">
        <f t="shared" si="259"/>
        <v/>
      </c>
      <c r="R932" s="20" t="str">
        <f>IF(Datos!E924="","",Datos!E924)</f>
        <v/>
      </c>
      <c r="S932" s="7">
        <f t="shared" si="269"/>
        <v>6991.2671912528649</v>
      </c>
      <c r="T932" s="10" t="str">
        <f t="shared" si="258"/>
        <v/>
      </c>
      <c r="U932" s="16" t="str">
        <f t="shared" si="260"/>
        <v/>
      </c>
      <c r="V932" s="7">
        <f t="shared" si="273"/>
        <v>2.9486046228078491E-50</v>
      </c>
      <c r="X932" s="7">
        <f t="shared" si="262"/>
        <v>2.9486046228078491E-50</v>
      </c>
      <c r="Y932" s="7">
        <f t="shared" si="263"/>
        <v>4135104.2699999986</v>
      </c>
    </row>
    <row r="933" spans="1:25" x14ac:dyDescent="0.25">
      <c r="A933" s="5">
        <f t="shared" si="271"/>
        <v>44819</v>
      </c>
      <c r="B933" s="20">
        <f t="shared" si="272"/>
        <v>921</v>
      </c>
      <c r="E933" s="20"/>
      <c r="G933" s="20">
        <f t="shared" si="264"/>
        <v>1.8503855395873067E-11</v>
      </c>
      <c r="H933" s="20" t="str">
        <f>IF(Datos!C925="","",Datos!C925)</f>
        <v/>
      </c>
      <c r="I933" s="7">
        <f t="shared" si="265"/>
        <v>12.017987824125585</v>
      </c>
      <c r="J933" s="20" t="str">
        <f t="shared" si="256"/>
        <v/>
      </c>
      <c r="K933" s="16" t="str">
        <f t="shared" si="261"/>
        <v/>
      </c>
      <c r="L933" s="7">
        <f t="shared" si="266"/>
        <v>4125541.4376583821</v>
      </c>
      <c r="M933" s="7">
        <f t="shared" si="267"/>
        <v>2.6224686269554336E-5</v>
      </c>
      <c r="N933" s="20" t="str">
        <f>IF(Datos!D925="","",Datos!D925)</f>
        <v/>
      </c>
      <c r="O933" s="7">
        <f t="shared" si="268"/>
        <v>2559.4797552682267</v>
      </c>
      <c r="P933" s="20" t="str">
        <f t="shared" si="257"/>
        <v/>
      </c>
      <c r="Q933" s="16" t="str">
        <f t="shared" si="259"/>
        <v/>
      </c>
      <c r="R933" s="20" t="str">
        <f>IF(Datos!E925="","",Datos!E925)</f>
        <v/>
      </c>
      <c r="S933" s="7">
        <f t="shared" si="269"/>
        <v>6991.3345722999729</v>
      </c>
      <c r="T933" s="10" t="str">
        <f t="shared" si="258"/>
        <v/>
      </c>
      <c r="U933" s="16" t="str">
        <f t="shared" si="260"/>
        <v/>
      </c>
      <c r="V933" s="7">
        <f t="shared" si="273"/>
        <v>2.5501864734327744E-50</v>
      </c>
      <c r="X933" s="7">
        <f t="shared" si="262"/>
        <v>2.5501864734327744E-50</v>
      </c>
      <c r="Y933" s="7">
        <f t="shared" si="263"/>
        <v>4135104.2699999991</v>
      </c>
    </row>
    <row r="934" spans="1:25" x14ac:dyDescent="0.25">
      <c r="A934" s="5">
        <f t="shared" si="271"/>
        <v>44820</v>
      </c>
      <c r="B934" s="20">
        <f t="shared" si="272"/>
        <v>922</v>
      </c>
      <c r="E934" s="20"/>
      <c r="G934" s="20">
        <f t="shared" si="264"/>
        <v>1.7993084840476162E-11</v>
      </c>
      <c r="H934" s="20" t="str">
        <f>IF(Datos!C926="","",Datos!C926)</f>
        <v/>
      </c>
      <c r="I934" s="7">
        <f t="shared" si="265"/>
        <v>11.926638702530843</v>
      </c>
      <c r="J934" s="20" t="str">
        <f t="shared" si="256"/>
        <v/>
      </c>
      <c r="K934" s="16" t="str">
        <f t="shared" si="261"/>
        <v/>
      </c>
      <c r="L934" s="7">
        <f t="shared" si="266"/>
        <v>4125541.4376591062</v>
      </c>
      <c r="M934" s="7">
        <f t="shared" si="267"/>
        <v>2.550079401659189E-5</v>
      </c>
      <c r="N934" s="20" t="str">
        <f>IF(Datos!D926="","",Datos!D926)</f>
        <v/>
      </c>
      <c r="O934" s="7">
        <f t="shared" si="268"/>
        <v>2559.5042355082737</v>
      </c>
      <c r="P934" s="20" t="str">
        <f t="shared" si="257"/>
        <v/>
      </c>
      <c r="Q934" s="16" t="str">
        <f t="shared" si="259"/>
        <v/>
      </c>
      <c r="R934" s="20" t="str">
        <f>IF(Datos!E926="","",Datos!E926)</f>
        <v/>
      </c>
      <c r="S934" s="7">
        <f t="shared" si="269"/>
        <v>6991.4014411815206</v>
      </c>
      <c r="T934" s="10" t="str">
        <f t="shared" si="258"/>
        <v/>
      </c>
      <c r="U934" s="16" t="str">
        <f t="shared" si="260"/>
        <v/>
      </c>
      <c r="V934" s="7">
        <f t="shared" si="273"/>
        <v>2.2056029482469207E-50</v>
      </c>
      <c r="X934" s="7">
        <f t="shared" si="262"/>
        <v>2.2056029482469207E-50</v>
      </c>
      <c r="Y934" s="7">
        <f t="shared" si="263"/>
        <v>4135104.2699999996</v>
      </c>
    </row>
    <row r="935" spans="1:25" x14ac:dyDescent="0.25">
      <c r="A935" s="5">
        <f t="shared" si="271"/>
        <v>44821</v>
      </c>
      <c r="B935" s="20">
        <f t="shared" si="272"/>
        <v>923</v>
      </c>
      <c r="E935" s="20"/>
      <c r="G935" s="20">
        <f t="shared" si="264"/>
        <v>1.7496413323073184E-11</v>
      </c>
      <c r="H935" s="20" t="str">
        <f>IF(Datos!C927="","",Datos!C927)</f>
        <v/>
      </c>
      <c r="I935" s="7">
        <f t="shared" si="265"/>
        <v>11.835983928620442</v>
      </c>
      <c r="J935" s="20" t="str">
        <f t="shared" si="256"/>
        <v/>
      </c>
      <c r="K935" s="16" t="str">
        <f t="shared" si="261"/>
        <v/>
      </c>
      <c r="L935" s="7">
        <f t="shared" si="266"/>
        <v>4125541.4376598103</v>
      </c>
      <c r="M935" s="7">
        <f t="shared" si="267"/>
        <v>2.4796883699295436E-5</v>
      </c>
      <c r="N935" s="20" t="str">
        <f>IF(Datos!D927="","",Datos!D927)</f>
        <v/>
      </c>
      <c r="O935" s="7">
        <f t="shared" si="268"/>
        <v>2559.5285296732091</v>
      </c>
      <c r="P935" s="20" t="str">
        <f t="shared" si="257"/>
        <v/>
      </c>
      <c r="Q935" s="16" t="str">
        <f t="shared" si="259"/>
        <v/>
      </c>
      <c r="R935" s="20" t="str">
        <f>IF(Datos!E927="","",Datos!E927)</f>
        <v/>
      </c>
      <c r="S935" s="7">
        <f t="shared" si="269"/>
        <v>6991.4678017904953</v>
      </c>
      <c r="T935" s="10" t="str">
        <f t="shared" si="258"/>
        <v/>
      </c>
      <c r="U935" s="16" t="str">
        <f t="shared" si="260"/>
        <v/>
      </c>
      <c r="V935" s="7">
        <f t="shared" si="273"/>
        <v>1.9075798636666821E-50</v>
      </c>
      <c r="X935" s="7">
        <f t="shared" si="262"/>
        <v>1.9075798636666821E-50</v>
      </c>
      <c r="Y935" s="7">
        <f t="shared" si="263"/>
        <v>4135104.2699999996</v>
      </c>
    </row>
    <row r="936" spans="1:25" x14ac:dyDescent="0.25">
      <c r="A936" s="5">
        <f t="shared" si="271"/>
        <v>44822</v>
      </c>
      <c r="B936" s="20">
        <f t="shared" si="272"/>
        <v>924</v>
      </c>
      <c r="E936" s="20"/>
      <c r="G936" s="20">
        <f t="shared" si="264"/>
        <v>1.7013451661339E-11</v>
      </c>
      <c r="H936" s="20" t="str">
        <f>IF(Datos!C928="","",Datos!C928)</f>
        <v/>
      </c>
      <c r="I936" s="7">
        <f t="shared" si="265"/>
        <v>11.746018224634746</v>
      </c>
      <c r="J936" s="20" t="str">
        <f t="shared" si="256"/>
        <v/>
      </c>
      <c r="K936" s="16" t="str">
        <f t="shared" si="261"/>
        <v/>
      </c>
      <c r="L936" s="7">
        <f t="shared" si="266"/>
        <v>4125541.4376604948</v>
      </c>
      <c r="M936" s="7">
        <f t="shared" si="267"/>
        <v>2.4112403746970128E-5</v>
      </c>
      <c r="N936" s="20" t="str">
        <f>IF(Datos!D928="","",Datos!D928)</f>
        <v/>
      </c>
      <c r="O936" s="7">
        <f t="shared" si="268"/>
        <v>2559.552639177396</v>
      </c>
      <c r="P936" s="20" t="str">
        <f t="shared" si="257"/>
        <v/>
      </c>
      <c r="Q936" s="16" t="str">
        <f t="shared" si="259"/>
        <v/>
      </c>
      <c r="R936" s="20" t="str">
        <f>IF(Datos!E928="","",Datos!E928)</f>
        <v/>
      </c>
      <c r="S936" s="7">
        <f t="shared" si="269"/>
        <v>6991.5336579902942</v>
      </c>
      <c r="T936" s="10" t="str">
        <f t="shared" si="258"/>
        <v/>
      </c>
      <c r="U936" s="16" t="str">
        <f t="shared" si="260"/>
        <v/>
      </c>
      <c r="V936" s="7">
        <f t="shared" si="273"/>
        <v>1.6498259304372409E-50</v>
      </c>
      <c r="X936" s="7">
        <f t="shared" si="262"/>
        <v>1.6498259304372409E-50</v>
      </c>
      <c r="Y936" s="7">
        <f t="shared" si="263"/>
        <v>4135104.2699999996</v>
      </c>
    </row>
    <row r="937" spans="1:25" x14ac:dyDescent="0.25">
      <c r="A937" s="5">
        <f t="shared" si="271"/>
        <v>44823</v>
      </c>
      <c r="B937" s="20">
        <f t="shared" si="272"/>
        <v>925</v>
      </c>
      <c r="E937" s="20"/>
      <c r="G937" s="20">
        <f t="shared" si="264"/>
        <v>1.6543821415729823E-11</v>
      </c>
      <c r="H937" s="20" t="str">
        <f>IF(Datos!C929="","",Datos!C929)</f>
        <v/>
      </c>
      <c r="I937" s="7">
        <f t="shared" si="265"/>
        <v>11.656736352930546</v>
      </c>
      <c r="J937" s="20" t="str">
        <f t="shared" si="256"/>
        <v/>
      </c>
      <c r="K937" s="16" t="str">
        <f t="shared" si="261"/>
        <v/>
      </c>
      <c r="L937" s="7">
        <f t="shared" si="266"/>
        <v>4125541.4376611602</v>
      </c>
      <c r="M937" s="7">
        <f t="shared" si="267"/>
        <v>2.3446817814184403E-5</v>
      </c>
      <c r="N937" s="20" t="str">
        <f>IF(Datos!D929="","",Datos!D929)</f>
        <v/>
      </c>
      <c r="O937" s="7">
        <f t="shared" si="268"/>
        <v>2559.5765654244469</v>
      </c>
      <c r="P937" s="20" t="str">
        <f t="shared" si="257"/>
        <v/>
      </c>
      <c r="Q937" s="16" t="str">
        <f t="shared" si="259"/>
        <v/>
      </c>
      <c r="R937" s="20" t="str">
        <f>IF(Datos!E929="","",Datos!E929)</f>
        <v/>
      </c>
      <c r="S937" s="7">
        <f t="shared" si="269"/>
        <v>6991.5990136149476</v>
      </c>
      <c r="T937" s="10" t="str">
        <f t="shared" si="258"/>
        <v/>
      </c>
      <c r="U937" s="16" t="str">
        <f t="shared" si="260"/>
        <v/>
      </c>
      <c r="V937" s="7">
        <f t="shared" si="273"/>
        <v>1.4268999440532564E-50</v>
      </c>
      <c r="X937" s="7">
        <f t="shared" si="262"/>
        <v>1.4268999440532564E-50</v>
      </c>
      <c r="Y937" s="7">
        <f t="shared" si="263"/>
        <v>4135104.2699999996</v>
      </c>
    </row>
    <row r="938" spans="1:25" x14ac:dyDescent="0.25">
      <c r="A938" s="5">
        <f t="shared" si="271"/>
        <v>44824</v>
      </c>
      <c r="B938" s="20">
        <f t="shared" si="272"/>
        <v>926</v>
      </c>
      <c r="E938" s="20"/>
      <c r="G938" s="20">
        <f t="shared" si="264"/>
        <v>1.6087154592945198E-11</v>
      </c>
      <c r="H938" s="20" t="str">
        <f>IF(Datos!C930="","",Datos!C930)</f>
        <v/>
      </c>
      <c r="I938" s="7">
        <f t="shared" si="265"/>
        <v>11.568133115676128</v>
      </c>
      <c r="J938" s="20" t="str">
        <f t="shared" si="256"/>
        <v/>
      </c>
      <c r="K938" s="16" t="str">
        <f t="shared" si="261"/>
        <v/>
      </c>
      <c r="L938" s="7">
        <f t="shared" si="266"/>
        <v>4125541.4376618075</v>
      </c>
      <c r="M938" s="7">
        <f t="shared" si="267"/>
        <v>2.2799604360499935E-5</v>
      </c>
      <c r="N938" s="20" t="str">
        <f>IF(Datos!D930="","",Datos!D930)</f>
        <v/>
      </c>
      <c r="O938" s="7">
        <f t="shared" si="268"/>
        <v>2559.6003098073052</v>
      </c>
      <c r="P938" s="20" t="str">
        <f t="shared" si="257"/>
        <v/>
      </c>
      <c r="Q938" s="16" t="str">
        <f t="shared" si="259"/>
        <v/>
      </c>
      <c r="R938" s="20" t="str">
        <f>IF(Datos!E930="","",Datos!E930)</f>
        <v/>
      </c>
      <c r="S938" s="7">
        <f t="shared" si="269"/>
        <v>6991.6638724693439</v>
      </c>
      <c r="T938" s="10" t="str">
        <f t="shared" si="258"/>
        <v/>
      </c>
      <c r="U938" s="16" t="str">
        <f t="shared" si="260"/>
        <v/>
      </c>
      <c r="V938" s="7">
        <f t="shared" si="273"/>
        <v>1.2340959205311978E-50</v>
      </c>
      <c r="X938" s="7">
        <f t="shared" si="262"/>
        <v>1.2340959205311978E-50</v>
      </c>
      <c r="Y938" s="7">
        <f t="shared" si="263"/>
        <v>4135104.2699999996</v>
      </c>
    </row>
    <row r="939" spans="1:25" x14ac:dyDescent="0.25">
      <c r="A939" s="5">
        <f t="shared" si="271"/>
        <v>44825</v>
      </c>
      <c r="B939" s="20">
        <f t="shared" si="272"/>
        <v>927</v>
      </c>
      <c r="E939" s="20"/>
      <c r="G939" s="20">
        <f t="shared" si="264"/>
        <v>1.5643093357575453E-11</v>
      </c>
      <c r="H939" s="20" t="str">
        <f>IF(Datos!C931="","",Datos!C931)</f>
        <v/>
      </c>
      <c r="I939" s="7">
        <f t="shared" si="265"/>
        <v>11.480203354548669</v>
      </c>
      <c r="J939" s="20" t="str">
        <f t="shared" ref="J939:J1002" si="274">IF(H939="","",H939-I939)</f>
        <v/>
      </c>
      <c r="K939" s="16" t="str">
        <f t="shared" si="261"/>
        <v/>
      </c>
      <c r="L939" s="7">
        <f t="shared" si="266"/>
        <v>4125541.4376624371</v>
      </c>
      <c r="M939" s="7">
        <f t="shared" si="267"/>
        <v>2.2170256241802492E-5</v>
      </c>
      <c r="N939" s="20" t="str">
        <f>IF(Datos!D931="","",Datos!D931)</f>
        <v/>
      </c>
      <c r="O939" s="7">
        <f t="shared" si="268"/>
        <v>2559.6238737083268</v>
      </c>
      <c r="P939" s="20" t="str">
        <f t="shared" ref="P939:P1002" si="275">IF(N939="","",N939-O939)</f>
        <v/>
      </c>
      <c r="Q939" s="16" t="str">
        <f t="shared" si="259"/>
        <v/>
      </c>
      <c r="R939" s="20" t="str">
        <f>IF(Datos!E931="","",Datos!E931)</f>
        <v/>
      </c>
      <c r="S939" s="7">
        <f t="shared" si="269"/>
        <v>6991.7282383294496</v>
      </c>
      <c r="T939" s="10" t="str">
        <f t="shared" ref="T939:T1002" si="276">IF(R939="","",R939-S939)</f>
        <v/>
      </c>
      <c r="U939" s="16" t="str">
        <f t="shared" si="260"/>
        <v/>
      </c>
      <c r="V939" s="7">
        <f t="shared" si="273"/>
        <v>1.067343752741013E-50</v>
      </c>
      <c r="X939" s="7">
        <f t="shared" si="262"/>
        <v>1.067343752741013E-50</v>
      </c>
      <c r="Y939" s="7">
        <f t="shared" si="263"/>
        <v>4135104.2699999996</v>
      </c>
    </row>
    <row r="940" spans="1:25" x14ac:dyDescent="0.25">
      <c r="A940" s="5">
        <f t="shared" si="271"/>
        <v>44826</v>
      </c>
      <c r="B940" s="20">
        <f t="shared" si="272"/>
        <v>928</v>
      </c>
      <c r="E940" s="20"/>
      <c r="G940" s="20">
        <f t="shared" si="264"/>
        <v>1.5211289751708727E-11</v>
      </c>
      <c r="H940" s="20" t="str">
        <f>IF(Datos!C932="","",Datos!C932)</f>
        <v/>
      </c>
      <c r="I940" s="7">
        <f t="shared" si="265"/>
        <v>11.392941950433929</v>
      </c>
      <c r="J940" s="20" t="str">
        <f t="shared" si="274"/>
        <v/>
      </c>
      <c r="K940" s="16" t="str">
        <f t="shared" si="261"/>
        <v/>
      </c>
      <c r="L940" s="7">
        <f t="shared" si="266"/>
        <v>4125541.437663049</v>
      </c>
      <c r="M940" s="7">
        <f t="shared" si="267"/>
        <v>2.1558280312913492E-5</v>
      </c>
      <c r="N940" s="20" t="str">
        <f>IF(Datos!D932="","",Datos!D932)</f>
        <v/>
      </c>
      <c r="O940" s="7">
        <f t="shared" si="268"/>
        <v>2559.6472584993599</v>
      </c>
      <c r="P940" s="20" t="str">
        <f t="shared" si="275"/>
        <v/>
      </c>
      <c r="Q940" s="16" t="str">
        <f t="shared" si="259"/>
        <v/>
      </c>
      <c r="R940" s="20" t="str">
        <f>IF(Datos!E932="","",Datos!E932)</f>
        <v/>
      </c>
      <c r="S940" s="7">
        <f t="shared" si="269"/>
        <v>6991.792114942531</v>
      </c>
      <c r="T940" s="10" t="str">
        <f t="shared" si="276"/>
        <v/>
      </c>
      <c r="U940" s="16" t="str">
        <f t="shared" si="260"/>
        <v/>
      </c>
      <c r="V940" s="7">
        <f t="shared" si="273"/>
        <v>9.2312329014498949E-51</v>
      </c>
      <c r="X940" s="7">
        <f t="shared" si="262"/>
        <v>9.2312329014498949E-51</v>
      </c>
      <c r="Y940" s="7">
        <f t="shared" si="263"/>
        <v>4135104.2699999996</v>
      </c>
    </row>
    <row r="941" spans="1:25" x14ac:dyDescent="0.25">
      <c r="A941" s="5">
        <f t="shared" si="271"/>
        <v>44827</v>
      </c>
      <c r="B941" s="20">
        <f t="shared" si="272"/>
        <v>929</v>
      </c>
      <c r="E941" s="20"/>
      <c r="G941" s="20">
        <f t="shared" si="264"/>
        <v>1.4791405422277775E-11</v>
      </c>
      <c r="H941" s="20" t="str">
        <f>IF(Datos!C933="","",Datos!C933)</f>
        <v/>
      </c>
      <c r="I941" s="7">
        <f t="shared" si="265"/>
        <v>11.306343823128225</v>
      </c>
      <c r="J941" s="20" t="str">
        <f t="shared" si="274"/>
        <v/>
      </c>
      <c r="K941" s="16" t="str">
        <f t="shared" si="261"/>
        <v/>
      </c>
      <c r="L941" s="7">
        <f t="shared" si="266"/>
        <v>4125541.4376636441</v>
      </c>
      <c r="M941" s="7">
        <f t="shared" si="267"/>
        <v>2.0963197041170844E-5</v>
      </c>
      <c r="N941" s="20" t="str">
        <f>IF(Datos!D933="","",Datos!D933)</f>
        <v/>
      </c>
      <c r="O941" s="7">
        <f t="shared" si="268"/>
        <v>2559.6704655418257</v>
      </c>
      <c r="P941" s="20" t="str">
        <f t="shared" si="275"/>
        <v/>
      </c>
      <c r="Q941" s="16" t="str">
        <f t="shared" si="259"/>
        <v/>
      </c>
      <c r="R941" s="20" t="str">
        <f>IF(Datos!E933="","",Datos!E933)</f>
        <v/>
      </c>
      <c r="S941" s="7">
        <f t="shared" si="269"/>
        <v>6991.8555060273711</v>
      </c>
      <c r="T941" s="10" t="str">
        <f t="shared" si="276"/>
        <v/>
      </c>
      <c r="U941" s="16" t="str">
        <f t="shared" si="260"/>
        <v/>
      </c>
      <c r="V941" s="7">
        <f t="shared" si="273"/>
        <v>7.9839002816076173E-51</v>
      </c>
      <c r="X941" s="7">
        <f t="shared" si="262"/>
        <v>7.9839002816076173E-51</v>
      </c>
      <c r="Y941" s="7">
        <f t="shared" si="263"/>
        <v>4135104.27</v>
      </c>
    </row>
    <row r="942" spans="1:25" x14ac:dyDescent="0.25">
      <c r="A942" s="5">
        <f t="shared" si="271"/>
        <v>44828</v>
      </c>
      <c r="B942" s="20">
        <f t="shared" si="272"/>
        <v>930</v>
      </c>
      <c r="E942" s="20"/>
      <c r="G942" s="20">
        <f t="shared" si="264"/>
        <v>1.4383111355932952E-11</v>
      </c>
      <c r="H942" s="20" t="str">
        <f>IF(Datos!C934="","",Datos!C934)</f>
        <v/>
      </c>
      <c r="I942" s="7">
        <f t="shared" si="265"/>
        <v>11.220403931042666</v>
      </c>
      <c r="J942" s="20" t="str">
        <f t="shared" si="274"/>
        <v/>
      </c>
      <c r="K942" s="16" t="str">
        <f t="shared" si="261"/>
        <v/>
      </c>
      <c r="L942" s="7">
        <f t="shared" si="266"/>
        <v>4125541.4376642229</v>
      </c>
      <c r="M942" s="7">
        <f t="shared" si="267"/>
        <v>2.0384540130676307E-5</v>
      </c>
      <c r="N942" s="20" t="str">
        <f>IF(Datos!D934="","",Datos!D934)</f>
        <v/>
      </c>
      <c r="O942" s="7">
        <f t="shared" si="268"/>
        <v>2559.6934961867969</v>
      </c>
      <c r="P942" s="20" t="str">
        <f t="shared" si="275"/>
        <v/>
      </c>
      <c r="Q942" s="16" t="str">
        <f t="shared" si="259"/>
        <v/>
      </c>
      <c r="R942" s="20" t="str">
        <f>IF(Datos!E934="","",Datos!E934)</f>
        <v/>
      </c>
      <c r="S942" s="7">
        <f t="shared" si="269"/>
        <v>6991.9184152744856</v>
      </c>
      <c r="T942" s="10" t="str">
        <f t="shared" si="276"/>
        <v/>
      </c>
      <c r="U942" s="16" t="str">
        <f t="shared" si="260"/>
        <v/>
      </c>
      <c r="V942" s="7">
        <f t="shared" si="273"/>
        <v>6.9051083844545307E-51</v>
      </c>
      <c r="X942" s="7">
        <f t="shared" si="262"/>
        <v>6.9051083844545307E-51</v>
      </c>
      <c r="Y942" s="7">
        <f t="shared" si="263"/>
        <v>4135104.2699999996</v>
      </c>
    </row>
    <row r="943" spans="1:25" x14ac:dyDescent="0.25">
      <c r="A943" s="5">
        <f t="shared" si="271"/>
        <v>44829</v>
      </c>
      <c r="B943" s="20">
        <f t="shared" si="272"/>
        <v>931</v>
      </c>
      <c r="E943" s="20"/>
      <c r="G943" s="20">
        <f t="shared" si="264"/>
        <v>1.3986087621233647E-11</v>
      </c>
      <c r="H943" s="20" t="str">
        <f>IF(Datos!C935="","",Datos!C935)</f>
        <v/>
      </c>
      <c r="I943" s="7">
        <f t="shared" si="265"/>
        <v>11.135117270909648</v>
      </c>
      <c r="J943" s="20" t="str">
        <f t="shared" si="274"/>
        <v/>
      </c>
      <c r="K943" s="16" t="str">
        <f t="shared" si="261"/>
        <v/>
      </c>
      <c r="L943" s="7">
        <f t="shared" si="266"/>
        <v>4125541.4376647854</v>
      </c>
      <c r="M943" s="7">
        <f t="shared" si="267"/>
        <v>1.9821856156914914E-5</v>
      </c>
      <c r="N943" s="20" t="str">
        <f>IF(Datos!D935="","",Datos!D935)</f>
        <v/>
      </c>
      <c r="O943" s="7">
        <f t="shared" si="268"/>
        <v>2559.7163517750764</v>
      </c>
      <c r="P943" s="20" t="str">
        <f t="shared" si="275"/>
        <v/>
      </c>
      <c r="Q943" s="16" t="str">
        <f t="shared" si="259"/>
        <v/>
      </c>
      <c r="R943" s="20" t="str">
        <f>IF(Datos!E935="","",Datos!E935)</f>
        <v/>
      </c>
      <c r="S943" s="7">
        <f t="shared" si="269"/>
        <v>6991.9808463463387</v>
      </c>
      <c r="T943" s="10" t="str">
        <f t="shared" si="276"/>
        <v/>
      </c>
      <c r="U943" s="16" t="str">
        <f t="shared" si="260"/>
        <v/>
      </c>
      <c r="V943" s="7">
        <f t="shared" si="273"/>
        <v>5.9720838336251647E-51</v>
      </c>
      <c r="X943" s="7">
        <f t="shared" si="262"/>
        <v>5.9720838336251647E-51</v>
      </c>
      <c r="Y943" s="7">
        <f t="shared" si="263"/>
        <v>4135104.2699999996</v>
      </c>
    </row>
    <row r="944" spans="1:25" x14ac:dyDescent="0.25">
      <c r="A944" s="5">
        <f t="shared" si="271"/>
        <v>44830</v>
      </c>
      <c r="B944" s="20">
        <f t="shared" si="272"/>
        <v>932</v>
      </c>
      <c r="E944" s="20"/>
      <c r="G944" s="20">
        <f t="shared" si="264"/>
        <v>1.3600023117956101E-11</v>
      </c>
      <c r="H944" s="20" t="str">
        <f>IF(Datos!C936="","",Datos!C936)</f>
        <v/>
      </c>
      <c r="I944" s="7">
        <f t="shared" si="265"/>
        <v>11.050478877491567</v>
      </c>
      <c r="J944" s="20" t="str">
        <f t="shared" si="274"/>
        <v/>
      </c>
      <c r="K944" s="16" t="str">
        <f t="shared" si="261"/>
        <v/>
      </c>
      <c r="L944" s="7">
        <f t="shared" si="266"/>
        <v>4125541.4376653326</v>
      </c>
      <c r="M944" s="7">
        <f t="shared" si="267"/>
        <v>1.9274704211460184E-5</v>
      </c>
      <c r="N944" s="20" t="str">
        <f>IF(Datos!D936="","",Datos!D936)</f>
        <v/>
      </c>
      <c r="O944" s="7">
        <f t="shared" si="268"/>
        <v>2559.739033637276</v>
      </c>
      <c r="P944" s="20" t="str">
        <f t="shared" si="275"/>
        <v/>
      </c>
      <c r="Q944" s="16" t="str">
        <f t="shared" ref="Q944:Q1007" si="277">IF( OR(P944=0,N944=0,P944="",N944=""),"",ABS(P944/N944))</f>
        <v/>
      </c>
      <c r="R944" s="20" t="str">
        <f>IF(Datos!E936="","",Datos!E936)</f>
        <v/>
      </c>
      <c r="S944" s="7">
        <f t="shared" si="269"/>
        <v>6992.0428028775568</v>
      </c>
      <c r="T944" s="10" t="str">
        <f t="shared" si="276"/>
        <v/>
      </c>
      <c r="U944" s="16" t="str">
        <f t="shared" ref="U944:U1007" si="278">IF( OR(T944=0,R944=0,T944="",R944=""),"",ABS(T944/R944))</f>
        <v/>
      </c>
      <c r="V944" s="7">
        <f t="shared" si="273"/>
        <v>5.1651304121657848E-51</v>
      </c>
      <c r="X944" s="7">
        <f t="shared" si="262"/>
        <v>5.1651304121657848E-51</v>
      </c>
      <c r="Y944" s="7">
        <f t="shared" si="263"/>
        <v>4135104.2699999996</v>
      </c>
    </row>
    <row r="945" spans="1:25" x14ac:dyDescent="0.25">
      <c r="A945" s="5">
        <f t="shared" si="271"/>
        <v>44831</v>
      </c>
      <c r="B945" s="20">
        <f t="shared" si="272"/>
        <v>933</v>
      </c>
      <c r="E945" s="20"/>
      <c r="G945" s="20">
        <f t="shared" si="264"/>
        <v>1.3224615333321203E-11</v>
      </c>
      <c r="H945" s="20" t="str">
        <f>IF(Datos!C937="","",Datos!C937)</f>
        <v/>
      </c>
      <c r="I945" s="7">
        <f t="shared" si="265"/>
        <v>10.966483823291755</v>
      </c>
      <c r="J945" s="20" t="str">
        <f t="shared" si="274"/>
        <v/>
      </c>
      <c r="K945" s="16" t="str">
        <f t="shared" si="261"/>
        <v/>
      </c>
      <c r="L945" s="7">
        <f t="shared" si="266"/>
        <v>4125541.4376658648</v>
      </c>
      <c r="M945" s="7">
        <f t="shared" si="267"/>
        <v>1.8742655556486677E-5</v>
      </c>
      <c r="N945" s="20" t="str">
        <f>IF(Datos!D937="","",Datos!D937)</f>
        <v/>
      </c>
      <c r="O945" s="7">
        <f t="shared" si="268"/>
        <v>2559.7615430938931</v>
      </c>
      <c r="P945" s="20" t="str">
        <f t="shared" si="275"/>
        <v/>
      </c>
      <c r="Q945" s="16" t="str">
        <f t="shared" si="277"/>
        <v/>
      </c>
      <c r="R945" s="20" t="str">
        <f>IF(Datos!E937="","",Datos!E937)</f>
        <v/>
      </c>
      <c r="S945" s="7">
        <f t="shared" si="269"/>
        <v>6992.1042884751396</v>
      </c>
      <c r="T945" s="10" t="str">
        <f t="shared" si="276"/>
        <v/>
      </c>
      <c r="U945" s="16" t="str">
        <f t="shared" si="278"/>
        <v/>
      </c>
      <c r="V945" s="7">
        <f t="shared" si="273"/>
        <v>4.4672132739445332E-51</v>
      </c>
      <c r="X945" s="7">
        <f t="shared" si="262"/>
        <v>4.4672132739445332E-51</v>
      </c>
      <c r="Y945" s="7">
        <f t="shared" si="263"/>
        <v>4135104.27</v>
      </c>
    </row>
    <row r="946" spans="1:25" x14ac:dyDescent="0.25">
      <c r="A946" s="5">
        <f t="shared" si="271"/>
        <v>44832</v>
      </c>
      <c r="B946" s="20">
        <f t="shared" si="272"/>
        <v>934</v>
      </c>
      <c r="E946" s="20"/>
      <c r="G946" s="20">
        <f t="shared" si="264"/>
        <v>1.2859570104951263E-11</v>
      </c>
      <c r="H946" s="20" t="str">
        <f>IF(Datos!C938="","",Datos!C938)</f>
        <v/>
      </c>
      <c r="I946" s="7">
        <f t="shared" si="265"/>
        <v>10.883127218267607</v>
      </c>
      <c r="J946" s="20" t="str">
        <f t="shared" si="274"/>
        <v/>
      </c>
      <c r="K946" s="16" t="str">
        <f t="shared" si="261"/>
        <v/>
      </c>
      <c r="L946" s="7">
        <f t="shared" si="266"/>
        <v>4125541.4376663822</v>
      </c>
      <c r="M946" s="7">
        <f t="shared" si="267"/>
        <v>1.8225293288819221E-5</v>
      </c>
      <c r="N946" s="20" t="str">
        <f>IF(Datos!D938="","",Datos!D938)</f>
        <v/>
      </c>
      <c r="O946" s="7">
        <f t="shared" si="268"/>
        <v>2559.7838814553888</v>
      </c>
      <c r="P946" s="20" t="str">
        <f t="shared" si="275"/>
        <v/>
      </c>
      <c r="Q946" s="16" t="str">
        <f t="shared" si="277"/>
        <v/>
      </c>
      <c r="R946" s="20" t="str">
        <f>IF(Datos!E938="","",Datos!E938)</f>
        <v/>
      </c>
      <c r="S946" s="7">
        <f t="shared" si="269"/>
        <v>6992.165306718668</v>
      </c>
      <c r="T946" s="10" t="str">
        <f t="shared" si="276"/>
        <v/>
      </c>
      <c r="U946" s="16" t="str">
        <f t="shared" si="278"/>
        <v/>
      </c>
      <c r="V946" s="7">
        <f t="shared" si="273"/>
        <v>3.8635993367955469E-51</v>
      </c>
      <c r="X946" s="7">
        <f t="shared" si="262"/>
        <v>3.8635993367955469E-51</v>
      </c>
      <c r="Y946" s="7">
        <f t="shared" si="263"/>
        <v>4135104.2699999996</v>
      </c>
    </row>
    <row r="947" spans="1:25" x14ac:dyDescent="0.25">
      <c r="A947" s="5">
        <f t="shared" si="271"/>
        <v>44833</v>
      </c>
      <c r="B947" s="20">
        <f t="shared" si="272"/>
        <v>935</v>
      </c>
      <c r="E947" s="20"/>
      <c r="G947" s="20">
        <f t="shared" si="264"/>
        <v>1.2504601390369956E-11</v>
      </c>
      <c r="H947" s="20" t="str">
        <f>IF(Datos!C939="","",Datos!C939)</f>
        <v/>
      </c>
      <c r="I947" s="7">
        <f t="shared" si="265"/>
        <v>10.800404209545894</v>
      </c>
      <c r="J947" s="20" t="str">
        <f t="shared" si="274"/>
        <v/>
      </c>
      <c r="K947" s="16" t="str">
        <f t="shared" si="261"/>
        <v/>
      </c>
      <c r="L947" s="7">
        <f t="shared" si="266"/>
        <v>4125541.4376668851</v>
      </c>
      <c r="M947" s="7">
        <f t="shared" si="267"/>
        <v>1.7722212013255545E-5</v>
      </c>
      <c r="N947" s="20" t="str">
        <f>IF(Datos!D939="","",Datos!D939)</f>
        <v/>
      </c>
      <c r="O947" s="7">
        <f t="shared" si="268"/>
        <v>2559.8060500222623</v>
      </c>
      <c r="P947" s="20" t="str">
        <f t="shared" si="275"/>
        <v/>
      </c>
      <c r="Q947" s="16" t="str">
        <f t="shared" si="277"/>
        <v/>
      </c>
      <c r="R947" s="20" t="str">
        <f>IF(Datos!E939="","",Datos!E939)</f>
        <v/>
      </c>
      <c r="S947" s="7">
        <f t="shared" si="269"/>
        <v>6992.2258611605157</v>
      </c>
      <c r="T947" s="10" t="str">
        <f t="shared" si="276"/>
        <v/>
      </c>
      <c r="U947" s="16" t="str">
        <f t="shared" si="278"/>
        <v/>
      </c>
      <c r="V947" s="7">
        <f t="shared" si="273"/>
        <v>3.3415462660698418E-51</v>
      </c>
      <c r="X947" s="7">
        <f t="shared" si="262"/>
        <v>3.3415462660698418E-51</v>
      </c>
      <c r="Y947" s="7">
        <f t="shared" si="263"/>
        <v>4135104.2699999996</v>
      </c>
    </row>
    <row r="948" spans="1:25" x14ac:dyDescent="0.25">
      <c r="A948" s="5">
        <f t="shared" si="271"/>
        <v>44834</v>
      </c>
      <c r="B948" s="20">
        <f t="shared" si="272"/>
        <v>936</v>
      </c>
      <c r="E948" s="20"/>
      <c r="G948" s="20">
        <f t="shared" si="264"/>
        <v>1.2159431042864935E-11</v>
      </c>
      <c r="H948" s="20" t="str">
        <f>IF(Datos!C940="","",Datos!C940)</f>
        <v/>
      </c>
      <c r="I948" s="7">
        <f t="shared" si="265"/>
        <v>10.718309981140235</v>
      </c>
      <c r="J948" s="20" t="str">
        <f t="shared" si="274"/>
        <v/>
      </c>
      <c r="K948" s="16" t="str">
        <f t="shared" si="261"/>
        <v/>
      </c>
      <c r="L948" s="7">
        <f t="shared" si="266"/>
        <v>4125541.4376673745</v>
      </c>
      <c r="M948" s="7">
        <f t="shared" si="267"/>
        <v>1.7233017524906316E-5</v>
      </c>
      <c r="N948" s="20" t="str">
        <f>IF(Datos!D940="","",Datos!D940)</f>
        <v/>
      </c>
      <c r="O948" s="7">
        <f t="shared" si="268"/>
        <v>2559.8280500851283</v>
      </c>
      <c r="P948" s="20" t="str">
        <f t="shared" si="275"/>
        <v/>
      </c>
      <c r="Q948" s="16" t="str">
        <f t="shared" si="277"/>
        <v/>
      </c>
      <c r="R948" s="20" t="str">
        <f>IF(Datos!E940="","",Datos!E940)</f>
        <v/>
      </c>
      <c r="S948" s="7">
        <f t="shared" si="269"/>
        <v>6992.285955326055</v>
      </c>
      <c r="T948" s="10" t="str">
        <f t="shared" si="276"/>
        <v/>
      </c>
      <c r="U948" s="16" t="str">
        <f t="shared" si="278"/>
        <v/>
      </c>
      <c r="V948" s="7">
        <f t="shared" si="273"/>
        <v>2.8900334830128319E-51</v>
      </c>
      <c r="X948" s="7">
        <f t="shared" si="262"/>
        <v>2.8900334830128319E-51</v>
      </c>
      <c r="Y948" s="7">
        <f t="shared" si="263"/>
        <v>4135104.27</v>
      </c>
    </row>
    <row r="949" spans="1:25" x14ac:dyDescent="0.25">
      <c r="A949" s="5">
        <f t="shared" si="271"/>
        <v>44835</v>
      </c>
      <c r="B949" s="20">
        <f t="shared" si="272"/>
        <v>937</v>
      </c>
      <c r="E949" s="20"/>
      <c r="G949" s="20">
        <f t="shared" si="264"/>
        <v>1.182378859353734E-11</v>
      </c>
      <c r="H949" s="20" t="str">
        <f>IF(Datos!C941="","",Datos!C941)</f>
        <v/>
      </c>
      <c r="I949" s="7">
        <f t="shared" si="265"/>
        <v>10.636839753670724</v>
      </c>
      <c r="J949" s="20" t="str">
        <f t="shared" si="274"/>
        <v/>
      </c>
      <c r="K949" s="16" t="str">
        <f t="shared" si="261"/>
        <v/>
      </c>
      <c r="L949" s="7">
        <f t="shared" si="266"/>
        <v>4125541.4376678504</v>
      </c>
      <c r="M949" s="7">
        <f t="shared" si="267"/>
        <v>1.6757326500303728E-5</v>
      </c>
      <c r="N949" s="20" t="str">
        <f>IF(Datos!D941="","",Datos!D941)</f>
        <v/>
      </c>
      <c r="O949" s="7">
        <f t="shared" si="268"/>
        <v>2559.8498829247915</v>
      </c>
      <c r="P949" s="20" t="str">
        <f t="shared" si="275"/>
        <v/>
      </c>
      <c r="Q949" s="16" t="str">
        <f t="shared" si="277"/>
        <v/>
      </c>
      <c r="R949" s="20" t="str">
        <f>IF(Datos!E941="","",Datos!E941)</f>
        <v/>
      </c>
      <c r="S949" s="7">
        <f t="shared" si="269"/>
        <v>6992.3455927138612</v>
      </c>
      <c r="T949" s="10" t="str">
        <f t="shared" si="276"/>
        <v/>
      </c>
      <c r="U949" s="16" t="str">
        <f t="shared" si="278"/>
        <v/>
      </c>
      <c r="V949" s="7">
        <f t="shared" si="273"/>
        <v>2.4995295195355255E-51</v>
      </c>
      <c r="X949" s="7">
        <f t="shared" si="262"/>
        <v>2.4995295195355255E-51</v>
      </c>
      <c r="Y949" s="7">
        <f t="shared" si="263"/>
        <v>4135104.27</v>
      </c>
    </row>
    <row r="950" spans="1:25" x14ac:dyDescent="0.25">
      <c r="A950" s="5">
        <f t="shared" si="271"/>
        <v>44836</v>
      </c>
      <c r="B950" s="20">
        <f t="shared" si="272"/>
        <v>938</v>
      </c>
      <c r="E950" s="20"/>
      <c r="G950" s="20">
        <f t="shared" si="264"/>
        <v>1.1497411039367544E-11</v>
      </c>
      <c r="H950" s="20" t="str">
        <f>IF(Datos!C942="","",Datos!C942)</f>
        <v/>
      </c>
      <c r="I950" s="7">
        <f t="shared" si="265"/>
        <v>10.555988784085676</v>
      </c>
      <c r="J950" s="20" t="str">
        <f t="shared" si="274"/>
        <v/>
      </c>
      <c r="K950" s="16" t="str">
        <f t="shared" si="261"/>
        <v/>
      </c>
      <c r="L950" s="7">
        <f t="shared" si="266"/>
        <v>4125541.4376683128</v>
      </c>
      <c r="M950" s="7">
        <f t="shared" si="267"/>
        <v>1.6294766197036532E-5</v>
      </c>
      <c r="N950" s="20" t="str">
        <f>IF(Datos!D942="","",Datos!D942)</f>
        <v/>
      </c>
      <c r="O950" s="7">
        <f t="shared" si="268"/>
        <v>2559.8715498123206</v>
      </c>
      <c r="P950" s="20" t="str">
        <f t="shared" si="275"/>
        <v/>
      </c>
      <c r="Q950" s="16" t="str">
        <f t="shared" si="277"/>
        <v/>
      </c>
      <c r="R950" s="20" t="str">
        <f>IF(Datos!E942="","",Datos!E942)</f>
        <v/>
      </c>
      <c r="S950" s="7">
        <f t="shared" si="269"/>
        <v>6992.4047767959173</v>
      </c>
      <c r="T950" s="10" t="str">
        <f t="shared" si="276"/>
        <v/>
      </c>
      <c r="U950" s="16" t="str">
        <f t="shared" si="278"/>
        <v/>
      </c>
      <c r="V950" s="7">
        <f t="shared" si="273"/>
        <v>2.161790808221496E-51</v>
      </c>
      <c r="X950" s="7">
        <f t="shared" si="262"/>
        <v>2.161790808221496E-51</v>
      </c>
      <c r="Y950" s="7">
        <f t="shared" si="263"/>
        <v>4135104.2699999996</v>
      </c>
    </row>
    <row r="951" spans="1:25" x14ac:dyDescent="0.25">
      <c r="A951" s="5">
        <f t="shared" si="271"/>
        <v>44837</v>
      </c>
      <c r="B951" s="20">
        <f t="shared" si="272"/>
        <v>939</v>
      </c>
      <c r="E951" s="20"/>
      <c r="G951" s="20">
        <f t="shared" si="264"/>
        <v>1.1180042637131001E-11</v>
      </c>
      <c r="H951" s="20" t="str">
        <f>IF(Datos!C943="","",Datos!C943)</f>
        <v/>
      </c>
      <c r="I951" s="7">
        <f t="shared" si="265"/>
        <v>10.475752365385498</v>
      </c>
      <c r="J951" s="20" t="str">
        <f t="shared" si="274"/>
        <v/>
      </c>
      <c r="K951" s="16" t="str">
        <f t="shared" si="261"/>
        <v/>
      </c>
      <c r="L951" s="7">
        <f t="shared" si="266"/>
        <v>4125541.4376687626</v>
      </c>
      <c r="M951" s="7">
        <f t="shared" si="267"/>
        <v>1.5844974161676198E-5</v>
      </c>
      <c r="N951" s="20" t="str">
        <f>IF(Datos!D943="","",Datos!D943)</f>
        <v/>
      </c>
      <c r="O951" s="7">
        <f t="shared" si="268"/>
        <v>2559.8930520091235</v>
      </c>
      <c r="P951" s="20" t="str">
        <f t="shared" si="275"/>
        <v/>
      </c>
      <c r="Q951" s="16" t="str">
        <f t="shared" si="277"/>
        <v/>
      </c>
      <c r="R951" s="20" t="str">
        <f>IF(Datos!E943="","",Datos!E943)</f>
        <v/>
      </c>
      <c r="S951" s="7">
        <f t="shared" si="269"/>
        <v>6992.4635110178151</v>
      </c>
      <c r="T951" s="10" t="str">
        <f t="shared" si="276"/>
        <v/>
      </c>
      <c r="U951" s="16" t="str">
        <f t="shared" si="278"/>
        <v/>
      </c>
      <c r="V951" s="7">
        <f t="shared" si="273"/>
        <v>1.8696876600118615E-51</v>
      </c>
      <c r="X951" s="7">
        <f t="shared" si="262"/>
        <v>1.8696876600118615E-51</v>
      </c>
      <c r="Y951" s="7">
        <f t="shared" si="263"/>
        <v>4135104.2699999996</v>
      </c>
    </row>
    <row r="952" spans="1:25" x14ac:dyDescent="0.25">
      <c r="A952" s="5">
        <f t="shared" si="271"/>
        <v>44838</v>
      </c>
      <c r="B952" s="20">
        <f t="shared" si="272"/>
        <v>940</v>
      </c>
      <c r="E952" s="20"/>
      <c r="G952" s="20">
        <f t="shared" si="264"/>
        <v>1.087143470300274E-11</v>
      </c>
      <c r="H952" s="20" t="str">
        <f>IF(Datos!C944="","",Datos!C944)</f>
        <v/>
      </c>
      <c r="I952" s="7">
        <f t="shared" si="265"/>
        <v>10.396125826348657</v>
      </c>
      <c r="J952" s="20" t="str">
        <f t="shared" si="274"/>
        <v/>
      </c>
      <c r="K952" s="16" t="str">
        <f t="shared" si="261"/>
        <v/>
      </c>
      <c r="L952" s="7">
        <f t="shared" si="266"/>
        <v>4125541.4376691999</v>
      </c>
      <c r="M952" s="7">
        <f t="shared" si="267"/>
        <v>1.5407597945765327E-5</v>
      </c>
      <c r="N952" s="20" t="str">
        <f>IF(Datos!D944="","",Datos!D944)</f>
        <v/>
      </c>
      <c r="O952" s="7">
        <f t="shared" si="268"/>
        <v>2559.9143907670195</v>
      </c>
      <c r="P952" s="20" t="str">
        <f t="shared" si="275"/>
        <v/>
      </c>
      <c r="Q952" s="16" t="str">
        <f t="shared" si="277"/>
        <v/>
      </c>
      <c r="R952" s="20" t="str">
        <f>IF(Datos!E944="","",Datos!E944)</f>
        <v/>
      </c>
      <c r="S952" s="7">
        <f t="shared" si="269"/>
        <v>6992.5217987989554</v>
      </c>
      <c r="T952" s="10" t="str">
        <f t="shared" si="276"/>
        <v/>
      </c>
      <c r="U952" s="16" t="str">
        <f t="shared" si="278"/>
        <v/>
      </c>
      <c r="V952" s="7">
        <f t="shared" si="273"/>
        <v>1.6170537559443907E-51</v>
      </c>
      <c r="X952" s="7">
        <f t="shared" si="262"/>
        <v>1.6170537559443907E-51</v>
      </c>
      <c r="Y952" s="7">
        <f t="shared" si="263"/>
        <v>4135104.2699999996</v>
      </c>
    </row>
    <row r="953" spans="1:25" x14ac:dyDescent="0.25">
      <c r="A953" s="5">
        <f t="shared" si="271"/>
        <v>44839</v>
      </c>
      <c r="B953" s="20">
        <f t="shared" si="272"/>
        <v>941</v>
      </c>
      <c r="E953" s="20"/>
      <c r="G953" s="20">
        <f t="shared" si="264"/>
        <v>1.0571345417693453E-11</v>
      </c>
      <c r="H953" s="20" t="str">
        <f>IF(Datos!C945="","",Datos!C945)</f>
        <v/>
      </c>
      <c r="I953" s="7">
        <f t="shared" si="265"/>
        <v>10.317104531259728</v>
      </c>
      <c r="J953" s="20" t="str">
        <f t="shared" si="274"/>
        <v/>
      </c>
      <c r="K953" s="16" t="str">
        <f t="shared" si="261"/>
        <v/>
      </c>
      <c r="L953" s="7">
        <f t="shared" si="266"/>
        <v>4125541.437669625</v>
      </c>
      <c r="M953" s="7">
        <f t="shared" si="267"/>
        <v>1.4982294829645755E-5</v>
      </c>
      <c r="N953" s="20" t="str">
        <f>IF(Datos!D945="","",Datos!D945)</f>
        <v/>
      </c>
      <c r="O953" s="7">
        <f t="shared" si="268"/>
        <v>2559.9355673283135</v>
      </c>
      <c r="P953" s="20" t="str">
        <f t="shared" si="275"/>
        <v/>
      </c>
      <c r="Q953" s="16" t="str">
        <f t="shared" si="277"/>
        <v/>
      </c>
      <c r="R953" s="20" t="str">
        <f>IF(Datos!E945="","",Datos!E945)</f>
        <v/>
      </c>
      <c r="S953" s="7">
        <f t="shared" si="269"/>
        <v>6992.5796435327502</v>
      </c>
      <c r="T953" s="10" t="str">
        <f t="shared" si="276"/>
        <v/>
      </c>
      <c r="U953" s="16" t="str">
        <f t="shared" si="278"/>
        <v/>
      </c>
      <c r="V953" s="7">
        <f t="shared" si="273"/>
        <v>1.3985559757062697E-51</v>
      </c>
      <c r="X953" s="7">
        <f t="shared" si="262"/>
        <v>1.3985559757062697E-51</v>
      </c>
      <c r="Y953" s="7">
        <f t="shared" si="263"/>
        <v>4135104.2699999996</v>
      </c>
    </row>
    <row r="954" spans="1:25" x14ac:dyDescent="0.25">
      <c r="A954" s="5">
        <f t="shared" si="271"/>
        <v>44840</v>
      </c>
      <c r="B954" s="20">
        <f t="shared" si="272"/>
        <v>942</v>
      </c>
      <c r="E954" s="20"/>
      <c r="G954" s="20">
        <f t="shared" si="264"/>
        <v>1.0279539636964535E-11</v>
      </c>
      <c r="H954" s="20" t="str">
        <f>IF(Datos!C946="","",Datos!C946)</f>
        <v/>
      </c>
      <c r="I954" s="7">
        <f t="shared" si="265"/>
        <v>10.238683879639515</v>
      </c>
      <c r="J954" s="20" t="str">
        <f t="shared" si="274"/>
        <v/>
      </c>
      <c r="K954" s="16" t="str">
        <f t="shared" si="261"/>
        <v/>
      </c>
      <c r="L954" s="7">
        <f t="shared" si="266"/>
        <v>4125541.4376700385</v>
      </c>
      <c r="M954" s="7">
        <f t="shared" si="267"/>
        <v>1.4568731553909982E-5</v>
      </c>
      <c r="N954" s="20" t="str">
        <f>IF(Datos!D946="","",Datos!D946)</f>
        <v/>
      </c>
      <c r="O954" s="7">
        <f t="shared" si="268"/>
        <v>2559.9565829258672</v>
      </c>
      <c r="P954" s="20" t="str">
        <f t="shared" si="275"/>
        <v/>
      </c>
      <c r="Q954" s="16" t="str">
        <f t="shared" si="277"/>
        <v/>
      </c>
      <c r="R954" s="20" t="str">
        <f>IF(Datos!E946="","",Datos!E946)</f>
        <v/>
      </c>
      <c r="S954" s="7">
        <f t="shared" si="269"/>
        <v>6992.6370485868165</v>
      </c>
      <c r="T954" s="10" t="str">
        <f t="shared" si="276"/>
        <v/>
      </c>
      <c r="U954" s="16" t="str">
        <f t="shared" si="278"/>
        <v/>
      </c>
      <c r="V954" s="7">
        <f t="shared" si="273"/>
        <v>1.2095818150716938E-51</v>
      </c>
      <c r="X954" s="7">
        <f t="shared" si="262"/>
        <v>1.2095818150716938E-51</v>
      </c>
      <c r="Y954" s="7">
        <f t="shared" si="263"/>
        <v>4135104.2699999996</v>
      </c>
    </row>
    <row r="955" spans="1:25" x14ac:dyDescent="0.25">
      <c r="A955" s="5">
        <f t="shared" si="271"/>
        <v>44841</v>
      </c>
      <c r="B955" s="20">
        <f t="shared" si="272"/>
        <v>943</v>
      </c>
      <c r="E955" s="20"/>
      <c r="G955" s="20">
        <f t="shared" si="264"/>
        <v>9.9957887073735088E-12</v>
      </c>
      <c r="H955" s="20" t="str">
        <f>IF(Datos!C947="","",Datos!C947)</f>
        <v/>
      </c>
      <c r="I955" s="7">
        <f t="shared" si="265"/>
        <v>10.160859305977212</v>
      </c>
      <c r="J955" s="20" t="str">
        <f t="shared" si="274"/>
        <v/>
      </c>
      <c r="K955" s="16" t="str">
        <f t="shared" si="261"/>
        <v/>
      </c>
      <c r="L955" s="7">
        <f t="shared" si="266"/>
        <v>4125541.4376704409</v>
      </c>
      <c r="M955" s="7">
        <f t="shared" si="267"/>
        <v>1.4166584058265445E-5</v>
      </c>
      <c r="N955" s="20" t="str">
        <f>IF(Datos!D947="","",Datos!D947)</f>
        <v/>
      </c>
      <c r="O955" s="7">
        <f t="shared" si="268"/>
        <v>2559.9774387831712</v>
      </c>
      <c r="P955" s="20" t="str">
        <f t="shared" si="275"/>
        <v/>
      </c>
      <c r="Q955" s="16" t="str">
        <f t="shared" si="277"/>
        <v/>
      </c>
      <c r="R955" s="20" t="str">
        <f>IF(Datos!E947="","",Datos!E947)</f>
        <v/>
      </c>
      <c r="S955" s="7">
        <f t="shared" si="269"/>
        <v>6992.6940173031753</v>
      </c>
      <c r="T955" s="10" t="str">
        <f t="shared" si="276"/>
        <v/>
      </c>
      <c r="U955" s="16" t="str">
        <f t="shared" si="278"/>
        <v/>
      </c>
      <c r="V955" s="7">
        <f t="shared" si="273"/>
        <v>1.0461420155981064E-51</v>
      </c>
      <c r="X955" s="7">
        <f t="shared" si="262"/>
        <v>1.0461420155981064E-51</v>
      </c>
      <c r="Y955" s="7">
        <f t="shared" si="263"/>
        <v>4135104.27</v>
      </c>
    </row>
    <row r="956" spans="1:25" x14ac:dyDescent="0.25">
      <c r="A956" s="5">
        <f t="shared" si="271"/>
        <v>44842</v>
      </c>
      <c r="B956" s="20">
        <f t="shared" si="272"/>
        <v>944</v>
      </c>
      <c r="E956" s="20"/>
      <c r="G956" s="20">
        <f t="shared" si="264"/>
        <v>9.7198702871055912E-12</v>
      </c>
      <c r="H956" s="20" t="str">
        <f>IF(Datos!C948="","",Datos!C948)</f>
        <v/>
      </c>
      <c r="I956" s="7">
        <f t="shared" si="265"/>
        <v>10.083626279464612</v>
      </c>
      <c r="J956" s="20" t="str">
        <f t="shared" si="274"/>
        <v/>
      </c>
      <c r="K956" s="16" t="str">
        <f t="shared" si="261"/>
        <v/>
      </c>
      <c r="L956" s="7">
        <f t="shared" si="266"/>
        <v>4125541.437670832</v>
      </c>
      <c r="M956" s="7">
        <f t="shared" si="267"/>
        <v>1.3775537227607064E-5</v>
      </c>
      <c r="N956" s="20" t="str">
        <f>IF(Datos!D948="","",Datos!D948)</f>
        <v/>
      </c>
      <c r="O956" s="7">
        <f t="shared" si="268"/>
        <v>2559.9981361144164</v>
      </c>
      <c r="P956" s="20" t="str">
        <f t="shared" si="275"/>
        <v/>
      </c>
      <c r="Q956" s="16" t="str">
        <f t="shared" si="277"/>
        <v/>
      </c>
      <c r="R956" s="20" t="str">
        <f>IF(Datos!E948="","",Datos!E948)</f>
        <v/>
      </c>
      <c r="S956" s="7">
        <f t="shared" si="269"/>
        <v>6992.7505529984428</v>
      </c>
      <c r="T956" s="10" t="str">
        <f t="shared" si="276"/>
        <v/>
      </c>
      <c r="U956" s="16" t="str">
        <f t="shared" si="278"/>
        <v/>
      </c>
      <c r="V956" s="7">
        <f t="shared" si="273"/>
        <v>9.0478635108680184E-52</v>
      </c>
      <c r="X956" s="7">
        <f t="shared" si="262"/>
        <v>9.0478635108680184E-52</v>
      </c>
      <c r="Y956" s="7">
        <f t="shared" si="263"/>
        <v>4135104.27</v>
      </c>
    </row>
    <row r="957" spans="1:25" x14ac:dyDescent="0.25">
      <c r="A957" s="5">
        <f t="shared" si="271"/>
        <v>44843</v>
      </c>
      <c r="B957" s="20">
        <f t="shared" si="272"/>
        <v>945</v>
      </c>
      <c r="E957" s="20"/>
      <c r="G957" s="20">
        <f t="shared" si="264"/>
        <v>9.4515681717508604E-12</v>
      </c>
      <c r="H957" s="20" t="str">
        <f>IF(Datos!C949="","",Datos!C949)</f>
        <v/>
      </c>
      <c r="I957" s="7">
        <f t="shared" si="265"/>
        <v>10.006980303732332</v>
      </c>
      <c r="J957" s="20" t="str">
        <f t="shared" si="274"/>
        <v/>
      </c>
      <c r="K957" s="16" t="str">
        <f t="shared" si="261"/>
        <v/>
      </c>
      <c r="L957" s="7">
        <f t="shared" si="266"/>
        <v>4125541.4376712125</v>
      </c>
      <c r="M957" s="7">
        <f t="shared" si="267"/>
        <v>1.3395284645099049E-5</v>
      </c>
      <c r="N957" s="20" t="str">
        <f>IF(Datos!D949="","",Datos!D949)</f>
        <v/>
      </c>
      <c r="O957" s="7">
        <f t="shared" si="268"/>
        <v>2560.0186761245645</v>
      </c>
      <c r="P957" s="20" t="str">
        <f t="shared" si="275"/>
        <v/>
      </c>
      <c r="Q957" s="16" t="str">
        <f t="shared" si="277"/>
        <v/>
      </c>
      <c r="R957" s="20" t="str">
        <f>IF(Datos!E949="","",Datos!E949)</f>
        <v/>
      </c>
      <c r="S957" s="7">
        <f t="shared" si="269"/>
        <v>6992.8066589640275</v>
      </c>
      <c r="T957" s="10" t="str">
        <f t="shared" si="276"/>
        <v/>
      </c>
      <c r="U957" s="16" t="str">
        <f t="shared" si="278"/>
        <v/>
      </c>
      <c r="V957" s="7">
        <f t="shared" si="273"/>
        <v>7.8253079305387885E-52</v>
      </c>
      <c r="X957" s="7">
        <f t="shared" si="262"/>
        <v>7.8253079305387885E-52</v>
      </c>
      <c r="Y957" s="7">
        <f t="shared" si="263"/>
        <v>4135104.27</v>
      </c>
    </row>
    <row r="958" spans="1:25" x14ac:dyDescent="0.25">
      <c r="A958" s="5">
        <f t="shared" si="271"/>
        <v>44844</v>
      </c>
      <c r="B958" s="20">
        <f t="shared" si="272"/>
        <v>946</v>
      </c>
      <c r="E958" s="20"/>
      <c r="G958" s="20">
        <f t="shared" si="264"/>
        <v>9.1906721248906139E-12</v>
      </c>
      <c r="H958" s="20" t="str">
        <f>IF(Datos!C950="","",Datos!C950)</f>
        <v/>
      </c>
      <c r="I958" s="7">
        <f t="shared" si="265"/>
        <v>9.9309169165880409</v>
      </c>
      <c r="J958" s="20" t="str">
        <f t="shared" si="274"/>
        <v/>
      </c>
      <c r="K958" s="16" t="str">
        <f t="shared" si="261"/>
        <v/>
      </c>
      <c r="L958" s="7">
        <f t="shared" si="266"/>
        <v>4125541.4376715822</v>
      </c>
      <c r="M958" s="7">
        <f t="shared" si="267"/>
        <v>1.3025528352072525E-5</v>
      </c>
      <c r="N958" s="20" t="str">
        <f>IF(Datos!D950="","",Datos!D950)</f>
        <v/>
      </c>
      <c r="O958" s="7">
        <f t="shared" si="268"/>
        <v>2560.0390600094183</v>
      </c>
      <c r="P958" s="20" t="str">
        <f t="shared" si="275"/>
        <v/>
      </c>
      <c r="Q958" s="16" t="str">
        <f t="shared" si="277"/>
        <v/>
      </c>
      <c r="R958" s="20" t="str">
        <f>IF(Datos!E950="","",Datos!E950)</f>
        <v/>
      </c>
      <c r="S958" s="7">
        <f t="shared" si="269"/>
        <v>6992.8623384663179</v>
      </c>
      <c r="T958" s="10" t="str">
        <f t="shared" si="276"/>
        <v/>
      </c>
      <c r="U958" s="16" t="str">
        <f t="shared" si="278"/>
        <v/>
      </c>
      <c r="V958" s="7">
        <f t="shared" si="273"/>
        <v>6.7679451766927191E-52</v>
      </c>
      <c r="X958" s="7">
        <f t="shared" si="262"/>
        <v>6.7679451766927191E-52</v>
      </c>
      <c r="Y958" s="7">
        <f t="shared" si="263"/>
        <v>4135104.27</v>
      </c>
    </row>
    <row r="959" spans="1:25" x14ac:dyDescent="0.25">
      <c r="A959" s="5">
        <f t="shared" si="271"/>
        <v>44845</v>
      </c>
      <c r="B959" s="20">
        <f t="shared" si="272"/>
        <v>947</v>
      </c>
      <c r="E959" s="20"/>
      <c r="G959" s="20">
        <f t="shared" si="264"/>
        <v>8.9369777133601289E-12</v>
      </c>
      <c r="H959" s="20" t="str">
        <f>IF(Datos!C951="","",Datos!C951)</f>
        <v/>
      </c>
      <c r="I959" s="7">
        <f t="shared" si="265"/>
        <v>9.8554316897566761</v>
      </c>
      <c r="J959" s="20" t="str">
        <f t="shared" si="274"/>
        <v/>
      </c>
      <c r="K959" s="16" t="str">
        <f t="shared" si="261"/>
        <v/>
      </c>
      <c r="L959" s="7">
        <f t="shared" si="266"/>
        <v>4125541.4376719417</v>
      </c>
      <c r="M959" s="7">
        <f t="shared" si="267"/>
        <v>1.2665978614550796E-5</v>
      </c>
      <c r="N959" s="20" t="str">
        <f>IF(Datos!D951="","",Datos!D951)</f>
        <v/>
      </c>
      <c r="O959" s="7">
        <f t="shared" si="268"/>
        <v>2560.0592889556915</v>
      </c>
      <c r="P959" s="20" t="str">
        <f t="shared" si="275"/>
        <v/>
      </c>
      <c r="Q959" s="16" t="str">
        <f t="shared" si="277"/>
        <v/>
      </c>
      <c r="R959" s="20" t="str">
        <f>IF(Datos!E951="","",Datos!E951)</f>
        <v/>
      </c>
      <c r="S959" s="7">
        <f t="shared" si="269"/>
        <v>6992.9175947468757</v>
      </c>
      <c r="T959" s="10" t="str">
        <f t="shared" si="276"/>
        <v/>
      </c>
      <c r="U959" s="16" t="str">
        <f t="shared" si="278"/>
        <v/>
      </c>
      <c r="V959" s="7">
        <f t="shared" si="273"/>
        <v>5.8534542437570845E-52</v>
      </c>
      <c r="X959" s="7">
        <f t="shared" si="262"/>
        <v>5.8534542437570845E-52</v>
      </c>
      <c r="Y959" s="7">
        <f t="shared" si="263"/>
        <v>4135104.27</v>
      </c>
    </row>
    <row r="960" spans="1:25" x14ac:dyDescent="0.25">
      <c r="A960" s="5">
        <f t="shared" si="271"/>
        <v>44846</v>
      </c>
      <c r="B960" s="20">
        <f t="shared" si="272"/>
        <v>948</v>
      </c>
      <c r="E960" s="20"/>
      <c r="G960" s="20">
        <f t="shared" si="264"/>
        <v>8.6902861470587201E-12</v>
      </c>
      <c r="H960" s="20" t="str">
        <f>IF(Datos!C952="","",Datos!C952)</f>
        <v/>
      </c>
      <c r="I960" s="7">
        <f t="shared" si="265"/>
        <v>9.7805202286226436</v>
      </c>
      <c r="J960" s="20" t="str">
        <f t="shared" si="274"/>
        <v/>
      </c>
      <c r="K960" s="16" t="str">
        <f t="shared" si="261"/>
        <v/>
      </c>
      <c r="L960" s="7">
        <f t="shared" si="266"/>
        <v>4125541.4376722914</v>
      </c>
      <c r="M960" s="7">
        <f t="shared" si="267"/>
        <v>1.2316353696219328E-5</v>
      </c>
      <c r="N960" s="20" t="str">
        <f>IF(Datos!D952="","",Datos!D952)</f>
        <v/>
      </c>
      <c r="O960" s="7">
        <f t="shared" si="268"/>
        <v>2560.0793641410773</v>
      </c>
      <c r="P960" s="20" t="str">
        <f t="shared" si="275"/>
        <v/>
      </c>
      <c r="Q960" s="16" t="str">
        <f t="shared" si="277"/>
        <v/>
      </c>
      <c r="R960" s="20" t="str">
        <f>IF(Datos!E952="","",Datos!E952)</f>
        <v/>
      </c>
      <c r="S960" s="7">
        <f t="shared" si="269"/>
        <v>6992.9724310226238</v>
      </c>
      <c r="T960" s="10" t="str">
        <f t="shared" si="276"/>
        <v/>
      </c>
      <c r="U960" s="16" t="str">
        <f t="shared" si="278"/>
        <v/>
      </c>
      <c r="V960" s="7">
        <f t="shared" si="273"/>
        <v>5.06253016081626E-52</v>
      </c>
      <c r="X960" s="7">
        <f t="shared" si="262"/>
        <v>5.06253016081626E-52</v>
      </c>
      <c r="Y960" s="7">
        <f t="shared" si="263"/>
        <v>4135104.27</v>
      </c>
    </row>
    <row r="961" spans="1:25" x14ac:dyDescent="0.25">
      <c r="A961" s="5">
        <f t="shared" si="271"/>
        <v>44847</v>
      </c>
      <c r="B961" s="20">
        <f t="shared" si="272"/>
        <v>949</v>
      </c>
      <c r="E961" s="20"/>
      <c r="G961" s="20">
        <f t="shared" si="264"/>
        <v>8.4504041231816215E-12</v>
      </c>
      <c r="H961" s="20" t="str">
        <f>IF(Datos!C953="","",Datos!C953)</f>
        <v/>
      </c>
      <c r="I961" s="7">
        <f t="shared" si="265"/>
        <v>9.7061781719739635</v>
      </c>
      <c r="J961" s="20" t="str">
        <f t="shared" si="274"/>
        <v/>
      </c>
      <c r="K961" s="16" t="str">
        <f t="shared" si="261"/>
        <v/>
      </c>
      <c r="L961" s="7">
        <f t="shared" si="266"/>
        <v>4125541.4376726313</v>
      </c>
      <c r="M961" s="7">
        <f t="shared" si="267"/>
        <v>1.1976379637662553E-5</v>
      </c>
      <c r="N961" s="20" t="str">
        <f>IF(Datos!D953="","",Datos!D953)</f>
        <v/>
      </c>
      <c r="O961" s="7">
        <f t="shared" si="268"/>
        <v>2560.099286734317</v>
      </c>
      <c r="P961" s="20" t="str">
        <f t="shared" si="275"/>
        <v/>
      </c>
      <c r="Q961" s="16" t="str">
        <f t="shared" si="277"/>
        <v/>
      </c>
      <c r="R961" s="20" t="str">
        <f>IF(Datos!E953="","",Datos!E953)</f>
        <v/>
      </c>
      <c r="S961" s="7">
        <f t="shared" si="269"/>
        <v>6993.0268504860323</v>
      </c>
      <c r="T961" s="10" t="str">
        <f t="shared" si="276"/>
        <v/>
      </c>
      <c r="U961" s="16" t="str">
        <f t="shared" si="278"/>
        <v/>
      </c>
      <c r="V961" s="7">
        <f t="shared" si="273"/>
        <v>4.3784764622545337E-52</v>
      </c>
      <c r="X961" s="7">
        <f t="shared" si="262"/>
        <v>4.3784764622545337E-52</v>
      </c>
      <c r="Y961" s="7">
        <f t="shared" si="263"/>
        <v>4135104.27</v>
      </c>
    </row>
    <row r="962" spans="1:25" x14ac:dyDescent="0.25">
      <c r="A962" s="5">
        <f t="shared" si="271"/>
        <v>44848</v>
      </c>
      <c r="B962" s="20">
        <f t="shared" si="272"/>
        <v>950</v>
      </c>
      <c r="E962" s="20"/>
      <c r="G962" s="20">
        <f t="shared" si="264"/>
        <v>8.2171436747515921E-12</v>
      </c>
      <c r="H962" s="20" t="str">
        <f>IF(Datos!C954="","",Datos!C954)</f>
        <v/>
      </c>
      <c r="I962" s="7">
        <f t="shared" si="265"/>
        <v>9.6324011917483734</v>
      </c>
      <c r="J962" s="20" t="str">
        <f t="shared" si="274"/>
        <v/>
      </c>
      <c r="K962" s="16" t="str">
        <f t="shared" si="261"/>
        <v/>
      </c>
      <c r="L962" s="7">
        <f t="shared" si="266"/>
        <v>4125541.437672962</v>
      </c>
      <c r="M962" s="7">
        <f t="shared" si="267"/>
        <v>1.1645790041694493E-5</v>
      </c>
      <c r="N962" s="20" t="str">
        <f>IF(Datos!D954="","",Datos!D954)</f>
        <v/>
      </c>
      <c r="O962" s="7">
        <f t="shared" si="268"/>
        <v>2560.1190578952692</v>
      </c>
      <c r="P962" s="20" t="str">
        <f t="shared" si="275"/>
        <v/>
      </c>
      <c r="Q962" s="16" t="str">
        <f t="shared" si="277"/>
        <v/>
      </c>
      <c r="R962" s="20" t="str">
        <f>IF(Datos!E954="","",Datos!E954)</f>
        <v/>
      </c>
      <c r="S962" s="7">
        <f t="shared" si="269"/>
        <v>6993.080856305306</v>
      </c>
      <c r="T962" s="10" t="str">
        <f t="shared" si="276"/>
        <v/>
      </c>
      <c r="U962" s="16" t="str">
        <f t="shared" si="278"/>
        <v/>
      </c>
      <c r="V962" s="7">
        <f t="shared" si="273"/>
        <v>3.7868527241378296E-52</v>
      </c>
      <c r="X962" s="7">
        <f t="shared" si="262"/>
        <v>3.7868527241378296E-52</v>
      </c>
      <c r="Y962" s="7">
        <f t="shared" si="263"/>
        <v>4135104.27</v>
      </c>
    </row>
    <row r="963" spans="1:25" x14ac:dyDescent="0.25">
      <c r="A963" s="5">
        <f t="shared" si="271"/>
        <v>44849</v>
      </c>
      <c r="B963" s="20">
        <f t="shared" si="272"/>
        <v>951</v>
      </c>
      <c r="E963" s="20"/>
      <c r="G963" s="20">
        <f t="shared" si="264"/>
        <v>7.9903220233315805E-12</v>
      </c>
      <c r="H963" s="20" t="str">
        <f>IF(Datos!C955="","",Datos!C955)</f>
        <v/>
      </c>
      <c r="I963" s="7">
        <f t="shared" si="265"/>
        <v>9.5591849927813559</v>
      </c>
      <c r="J963" s="20" t="str">
        <f t="shared" si="274"/>
        <v/>
      </c>
      <c r="K963" s="16" t="str">
        <f t="shared" si="261"/>
        <v/>
      </c>
      <c r="L963" s="7">
        <f t="shared" si="266"/>
        <v>4125541.4376732833</v>
      </c>
      <c r="M963" s="7">
        <f t="shared" si="267"/>
        <v>1.1324325864615013E-5</v>
      </c>
      <c r="N963" s="20" t="str">
        <f>IF(Datos!D955="","",Datos!D955)</f>
        <v/>
      </c>
      <c r="O963" s="7">
        <f t="shared" si="268"/>
        <v>2560.1386787749748</v>
      </c>
      <c r="P963" s="20" t="str">
        <f t="shared" si="275"/>
        <v/>
      </c>
      <c r="Q963" s="16" t="str">
        <f t="shared" si="277"/>
        <v/>
      </c>
      <c r="R963" s="20" t="str">
        <f>IF(Datos!E955="","",Datos!E955)</f>
        <v/>
      </c>
      <c r="S963" s="7">
        <f t="shared" si="269"/>
        <v>6993.1344516245672</v>
      </c>
      <c r="T963" s="10" t="str">
        <f t="shared" si="276"/>
        <v/>
      </c>
      <c r="U963" s="16" t="str">
        <f t="shared" si="278"/>
        <v/>
      </c>
      <c r="V963" s="7">
        <f t="shared" si="273"/>
        <v>3.2751697258014082E-52</v>
      </c>
      <c r="X963" s="7">
        <f t="shared" si="262"/>
        <v>3.2751697258014082E-52</v>
      </c>
      <c r="Y963" s="7">
        <f t="shared" si="263"/>
        <v>4135104.27</v>
      </c>
    </row>
    <row r="964" spans="1:25" x14ac:dyDescent="0.25">
      <c r="A964" s="5">
        <f t="shared" si="271"/>
        <v>44850</v>
      </c>
      <c r="B964" s="20">
        <f t="shared" si="272"/>
        <v>952</v>
      </c>
      <c r="E964" s="20"/>
      <c r="G964" s="20">
        <f t="shared" si="264"/>
        <v>7.7697614358030255E-12</v>
      </c>
      <c r="H964" s="20" t="str">
        <f>IF(Datos!C956="","",Datos!C956)</f>
        <v/>
      </c>
      <c r="I964" s="7">
        <f t="shared" si="265"/>
        <v>9.4865253125560791</v>
      </c>
      <c r="J964" s="20" t="str">
        <f t="shared" si="274"/>
        <v/>
      </c>
      <c r="K964" s="16" t="str">
        <f t="shared" si="261"/>
        <v/>
      </c>
      <c r="L964" s="7">
        <f t="shared" si="266"/>
        <v>4125541.4376735957</v>
      </c>
      <c r="M964" s="7">
        <f t="shared" si="267"/>
        <v>1.1011735213228114E-5</v>
      </c>
      <c r="N964" s="20" t="str">
        <f>IF(Datos!D956="","",Datos!D956)</f>
        <v/>
      </c>
      <c r="O964" s="7">
        <f t="shared" si="268"/>
        <v>2560.1581505157274</v>
      </c>
      <c r="P964" s="20" t="str">
        <f t="shared" si="275"/>
        <v/>
      </c>
      <c r="Q964" s="16" t="str">
        <f t="shared" si="277"/>
        <v/>
      </c>
      <c r="R964" s="20" t="str">
        <f>IF(Datos!E956="","",Datos!E956)</f>
        <v/>
      </c>
      <c r="S964" s="7">
        <f t="shared" si="269"/>
        <v>6993.1876395640402</v>
      </c>
      <c r="T964" s="10" t="str">
        <f t="shared" si="276"/>
        <v/>
      </c>
      <c r="U964" s="16" t="str">
        <f t="shared" si="278"/>
        <v/>
      </c>
      <c r="V964" s="7">
        <f t="shared" si="273"/>
        <v>2.8326258014822264E-52</v>
      </c>
      <c r="X964" s="7">
        <f t="shared" si="262"/>
        <v>2.8326258014822264E-52</v>
      </c>
      <c r="Y964" s="7">
        <f t="shared" si="263"/>
        <v>4135104.2699999996</v>
      </c>
    </row>
    <row r="965" spans="1:25" x14ac:dyDescent="0.25">
      <c r="A965" s="5">
        <f t="shared" si="271"/>
        <v>44851</v>
      </c>
      <c r="B965" s="20">
        <f t="shared" si="272"/>
        <v>953</v>
      </c>
      <c r="E965" s="20"/>
      <c r="G965" s="20">
        <f t="shared" si="264"/>
        <v>7.5552890850975776E-12</v>
      </c>
      <c r="H965" s="20" t="str">
        <f>IF(Datos!C957="","",Datos!C957)</f>
        <v/>
      </c>
      <c r="I965" s="7">
        <f t="shared" si="265"/>
        <v>9.4144179209552448</v>
      </c>
      <c r="J965" s="20" t="str">
        <f t="shared" si="274"/>
        <v/>
      </c>
      <c r="K965" s="16" t="str">
        <f t="shared" si="261"/>
        <v/>
      </c>
      <c r="L965" s="7">
        <f t="shared" si="266"/>
        <v>4125541.4376738998</v>
      </c>
      <c r="M965" s="7">
        <f t="shared" si="267"/>
        <v>1.0707773147463236E-5</v>
      </c>
      <c r="N965" s="20" t="str">
        <f>IF(Datos!D957="","",Datos!D957)</f>
        <v/>
      </c>
      <c r="O965" s="7">
        <f t="shared" si="268"/>
        <v>2560.1774742511366</v>
      </c>
      <c r="P965" s="20" t="str">
        <f t="shared" si="275"/>
        <v/>
      </c>
      <c r="Q965" s="16" t="str">
        <f t="shared" si="277"/>
        <v/>
      </c>
      <c r="R965" s="20" t="str">
        <f>IF(Datos!E957="","",Datos!E957)</f>
        <v/>
      </c>
      <c r="S965" s="7">
        <f t="shared" si="269"/>
        <v>6993.2404232202316</v>
      </c>
      <c r="T965" s="10" t="str">
        <f t="shared" si="276"/>
        <v/>
      </c>
      <c r="U965" s="16" t="str">
        <f t="shared" si="278"/>
        <v/>
      </c>
      <c r="V965" s="7">
        <f t="shared" si="273"/>
        <v>2.4498788163595009E-52</v>
      </c>
      <c r="X965" s="7">
        <f t="shared" si="262"/>
        <v>2.4498788163595009E-52</v>
      </c>
      <c r="Y965" s="7">
        <f t="shared" si="263"/>
        <v>4135104.27</v>
      </c>
    </row>
    <row r="966" spans="1:25" x14ac:dyDescent="0.25">
      <c r="A966" s="5">
        <f t="shared" si="271"/>
        <v>44852</v>
      </c>
      <c r="B966" s="20">
        <f t="shared" si="272"/>
        <v>954</v>
      </c>
      <c r="E966" s="20"/>
      <c r="G966" s="20">
        <f t="shared" si="264"/>
        <v>7.346736914773109E-12</v>
      </c>
      <c r="H966" s="20" t="str">
        <f>IF(Datos!C958="","",Datos!C958)</f>
        <v/>
      </c>
      <c r="I966" s="7">
        <f t="shared" si="265"/>
        <v>9.3428586200148107</v>
      </c>
      <c r="J966" s="20" t="str">
        <f t="shared" si="274"/>
        <v/>
      </c>
      <c r="K966" s="16" t="str">
        <f t="shared" si="261"/>
        <v/>
      </c>
      <c r="L966" s="7">
        <f t="shared" si="266"/>
        <v>4125541.4376741955</v>
      </c>
      <c r="M966" s="7">
        <f t="shared" si="267"/>
        <v>1.0412201488444886E-5</v>
      </c>
      <c r="N966" s="20" t="str">
        <f>IF(Datos!D958="","",Datos!D958)</f>
        <v/>
      </c>
      <c r="O966" s="7">
        <f t="shared" si="268"/>
        <v>2560.196651106196</v>
      </c>
      <c r="P966" s="20" t="str">
        <f t="shared" si="275"/>
        <v/>
      </c>
      <c r="Q966" s="16" t="str">
        <f t="shared" si="277"/>
        <v/>
      </c>
      <c r="R966" s="20" t="str">
        <f>IF(Datos!E958="","",Datos!E958)</f>
        <v/>
      </c>
      <c r="S966" s="7">
        <f t="shared" si="269"/>
        <v>6993.2928056661131</v>
      </c>
      <c r="T966" s="10" t="str">
        <f t="shared" si="276"/>
        <v/>
      </c>
      <c r="U966" s="16" t="str">
        <f t="shared" si="278"/>
        <v/>
      </c>
      <c r="V966" s="7">
        <f t="shared" si="273"/>
        <v>2.1188489534009098E-52</v>
      </c>
      <c r="X966" s="7">
        <f t="shared" si="262"/>
        <v>2.1188489534009098E-52</v>
      </c>
      <c r="Y966" s="7">
        <f t="shared" si="263"/>
        <v>4135104.27</v>
      </c>
    </row>
    <row r="967" spans="1:25" x14ac:dyDescent="0.25">
      <c r="A967" s="5">
        <f t="shared" si="271"/>
        <v>44853</v>
      </c>
      <c r="B967" s="20">
        <f t="shared" si="272"/>
        <v>955</v>
      </c>
      <c r="E967" s="20"/>
      <c r="G967" s="20">
        <f t="shared" si="264"/>
        <v>7.1439415073278828E-12</v>
      </c>
      <c r="H967" s="20" t="str">
        <f>IF(Datos!C959="","",Datos!C959)</f>
        <v/>
      </c>
      <c r="I967" s="7">
        <f t="shared" si="265"/>
        <v>9.2718432436796032</v>
      </c>
      <c r="J967" s="20" t="str">
        <f t="shared" si="274"/>
        <v/>
      </c>
      <c r="K967" s="16" t="str">
        <f t="shared" si="261"/>
        <v/>
      </c>
      <c r="L967" s="7">
        <f t="shared" si="266"/>
        <v>4125541.4376744828</v>
      </c>
      <c r="M967" s="7">
        <f t="shared" si="267"/>
        <v>1.012478863186022E-5</v>
      </c>
      <c r="N967" s="20" t="str">
        <f>IF(Datos!D959="","",Datos!D959)</f>
        <v/>
      </c>
      <c r="O967" s="7">
        <f t="shared" si="268"/>
        <v>2560.2156821973481</v>
      </c>
      <c r="P967" s="20" t="str">
        <f t="shared" si="275"/>
        <v/>
      </c>
      <c r="Q967" s="16" t="str">
        <f t="shared" si="277"/>
        <v/>
      </c>
      <c r="R967" s="20" t="str">
        <f>IF(Datos!E959="","",Datos!E959)</f>
        <v/>
      </c>
      <c r="S967" s="7">
        <f t="shared" si="269"/>
        <v>6993.3447899512967</v>
      </c>
      <c r="T967" s="10" t="str">
        <f t="shared" si="276"/>
        <v/>
      </c>
      <c r="U967" s="16" t="str">
        <f t="shared" si="278"/>
        <v/>
      </c>
      <c r="V967" s="7">
        <f t="shared" si="273"/>
        <v>1.8325481478302349E-52</v>
      </c>
      <c r="X967" s="7">
        <f t="shared" si="262"/>
        <v>1.8325481478302349E-52</v>
      </c>
      <c r="Y967" s="7">
        <f t="shared" si="263"/>
        <v>4135104.2699999996</v>
      </c>
    </row>
    <row r="968" spans="1:25" x14ac:dyDescent="0.25">
      <c r="A968" s="5">
        <f t="shared" si="271"/>
        <v>44854</v>
      </c>
      <c r="B968" s="20">
        <f t="shared" si="272"/>
        <v>956</v>
      </c>
      <c r="E968" s="20"/>
      <c r="G968" s="20">
        <f t="shared" si="264"/>
        <v>6.9467439561497294E-12</v>
      </c>
      <c r="H968" s="20" t="str">
        <f>IF(Datos!C960="","",Datos!C960)</f>
        <v/>
      </c>
      <c r="I968" s="7">
        <f t="shared" si="265"/>
        <v>9.2013676575607679</v>
      </c>
      <c r="J968" s="20" t="str">
        <f t="shared" si="274"/>
        <v/>
      </c>
      <c r="K968" s="16" t="str">
        <f t="shared" si="261"/>
        <v/>
      </c>
      <c r="L968" s="7">
        <f t="shared" si="266"/>
        <v>4125541.4376747622</v>
      </c>
      <c r="M968" s="7">
        <f t="shared" si="267"/>
        <v>9.8453093664783202E-6</v>
      </c>
      <c r="N968" s="20" t="str">
        <f>IF(Datos!D960="","",Datos!D960)</f>
        <v/>
      </c>
      <c r="O968" s="7">
        <f t="shared" si="268"/>
        <v>2560.2345686325489</v>
      </c>
      <c r="P968" s="20" t="str">
        <f t="shared" si="275"/>
        <v/>
      </c>
      <c r="Q968" s="16" t="str">
        <f t="shared" si="277"/>
        <v/>
      </c>
      <c r="R968" s="20" t="str">
        <f>IF(Datos!E960="","",Datos!E960)</f>
        <v/>
      </c>
      <c r="S968" s="7">
        <f t="shared" si="269"/>
        <v>6993.3963791022152</v>
      </c>
      <c r="T968" s="10" t="str">
        <f t="shared" si="276"/>
        <v/>
      </c>
      <c r="U968" s="16" t="str">
        <f t="shared" si="278"/>
        <v/>
      </c>
      <c r="V968" s="7">
        <f t="shared" si="273"/>
        <v>1.5849325685654995E-52</v>
      </c>
      <c r="X968" s="7">
        <f t="shared" si="262"/>
        <v>1.5849325685654995E-52</v>
      </c>
      <c r="Y968" s="7">
        <f t="shared" si="263"/>
        <v>4135104.2699999996</v>
      </c>
    </row>
    <row r="969" spans="1:25" x14ac:dyDescent="0.25">
      <c r="A969" s="5">
        <f t="shared" si="271"/>
        <v>44855</v>
      </c>
      <c r="B969" s="20">
        <f t="shared" si="272"/>
        <v>957</v>
      </c>
      <c r="E969" s="20"/>
      <c r="G969" s="20">
        <f t="shared" si="264"/>
        <v>6.7549897409998395E-12</v>
      </c>
      <c r="H969" s="20" t="str">
        <f>IF(Datos!C961="","",Datos!C961)</f>
        <v/>
      </c>
      <c r="I969" s="7">
        <f t="shared" si="265"/>
        <v>9.1314277586950769</v>
      </c>
      <c r="J969" s="20" t="str">
        <f t="shared" si="274"/>
        <v/>
      </c>
      <c r="K969" s="16" t="str">
        <f t="shared" si="261"/>
        <v/>
      </c>
      <c r="L969" s="7">
        <f t="shared" si="266"/>
        <v>4125541.4376750342</v>
      </c>
      <c r="M969" s="7">
        <f t="shared" si="267"/>
        <v>9.5735446976789729E-6</v>
      </c>
      <c r="N969" s="20" t="str">
        <f>IF(Datos!D961="","",Datos!D961)</f>
        <v/>
      </c>
      <c r="O969" s="7">
        <f t="shared" si="268"/>
        <v>2560.2533115113333</v>
      </c>
      <c r="P969" s="20" t="str">
        <f t="shared" si="275"/>
        <v/>
      </c>
      <c r="Q969" s="16" t="str">
        <f t="shared" si="277"/>
        <v/>
      </c>
      <c r="R969" s="20" t="str">
        <f>IF(Datos!E961="","",Datos!E961)</f>
        <v/>
      </c>
      <c r="S969" s="7">
        <f t="shared" si="269"/>
        <v>6993.4475761222966</v>
      </c>
      <c r="T969" s="10" t="str">
        <f t="shared" si="276"/>
        <v/>
      </c>
      <c r="U969" s="16" t="str">
        <f t="shared" si="278"/>
        <v/>
      </c>
      <c r="V969" s="7">
        <f t="shared" si="273"/>
        <v>1.3707750324999052E-52</v>
      </c>
      <c r="X969" s="7">
        <f t="shared" si="262"/>
        <v>1.3707750324999052E-52</v>
      </c>
      <c r="Y969" s="7">
        <f t="shared" si="263"/>
        <v>4135104.27</v>
      </c>
    </row>
    <row r="970" spans="1:25" x14ac:dyDescent="0.25">
      <c r="A970" s="5">
        <f t="shared" si="271"/>
        <v>44856</v>
      </c>
      <c r="B970" s="20">
        <f t="shared" si="272"/>
        <v>958</v>
      </c>
      <c r="E970" s="20"/>
      <c r="G970" s="20">
        <f t="shared" si="264"/>
        <v>6.5685286069336703E-12</v>
      </c>
      <c r="H970" s="20" t="str">
        <f>IF(Datos!C962="","",Datos!C962)</f>
        <v/>
      </c>
      <c r="I970" s="7">
        <f t="shared" si="265"/>
        <v>9.0620194753060606</v>
      </c>
      <c r="J970" s="20" t="str">
        <f t="shared" si="274"/>
        <v/>
      </c>
      <c r="K970" s="16" t="str">
        <f t="shared" si="261"/>
        <v/>
      </c>
      <c r="L970" s="7">
        <f t="shared" si="266"/>
        <v>4125541.4376752987</v>
      </c>
      <c r="M970" s="7">
        <f t="shared" si="267"/>
        <v>9.3092816758526578E-6</v>
      </c>
      <c r="N970" s="20" t="str">
        <f>IF(Datos!D962="","",Datos!D962)</f>
        <v/>
      </c>
      <c r="O970" s="7">
        <f t="shared" si="268"/>
        <v>2560.2719119248782</v>
      </c>
      <c r="P970" s="20" t="str">
        <f t="shared" si="275"/>
        <v/>
      </c>
      <c r="Q970" s="16" t="str">
        <f t="shared" si="277"/>
        <v/>
      </c>
      <c r="R970" s="20" t="str">
        <f>IF(Datos!E962="","",Datos!E962)</f>
        <v/>
      </c>
      <c r="S970" s="7">
        <f t="shared" si="269"/>
        <v>6993.4983839921406</v>
      </c>
      <c r="T970" s="10" t="str">
        <f t="shared" si="276"/>
        <v/>
      </c>
      <c r="U970" s="16" t="str">
        <f t="shared" si="278"/>
        <v/>
      </c>
      <c r="V970" s="7">
        <f t="shared" si="273"/>
        <v>1.1855546582816424E-52</v>
      </c>
      <c r="X970" s="7">
        <f t="shared" si="262"/>
        <v>1.1855546582816424E-52</v>
      </c>
      <c r="Y970" s="7">
        <f t="shared" si="263"/>
        <v>4135104.2700000005</v>
      </c>
    </row>
    <row r="971" spans="1:25" x14ac:dyDescent="0.25">
      <c r="A971" s="5">
        <f t="shared" si="271"/>
        <v>44857</v>
      </c>
      <c r="B971" s="20">
        <f t="shared" si="272"/>
        <v>959</v>
      </c>
      <c r="E971" s="20"/>
      <c r="G971" s="20">
        <f t="shared" si="264"/>
        <v>6.3872144465640286E-12</v>
      </c>
      <c r="H971" s="20" t="str">
        <f>IF(Datos!C963="","",Datos!C963)</f>
        <v/>
      </c>
      <c r="I971" s="7">
        <f t="shared" si="265"/>
        <v>8.9931387665669593</v>
      </c>
      <c r="J971" s="20" t="str">
        <f t="shared" si="274"/>
        <v/>
      </c>
      <c r="K971" s="16" t="str">
        <f t="shared" si="261"/>
        <v/>
      </c>
      <c r="L971" s="7">
        <f t="shared" si="266"/>
        <v>4125541.4376755557</v>
      </c>
      <c r="M971" s="7">
        <f t="shared" si="267"/>
        <v>9.0523132295373028E-6</v>
      </c>
      <c r="N971" s="20" t="str">
        <f>IF(Datos!D963="","",Datos!D963)</f>
        <v/>
      </c>
      <c r="O971" s="7">
        <f t="shared" si="268"/>
        <v>2560.2903709560665</v>
      </c>
      <c r="P971" s="20" t="str">
        <f t="shared" si="275"/>
        <v/>
      </c>
      <c r="Q971" s="16" t="str">
        <f t="shared" si="277"/>
        <v/>
      </c>
      <c r="R971" s="20" t="str">
        <f>IF(Datos!E963="","",Datos!E963)</f>
        <v/>
      </c>
      <c r="S971" s="7">
        <f t="shared" si="269"/>
        <v>6993.5488056696913</v>
      </c>
      <c r="T971" s="10" t="str">
        <f t="shared" si="276"/>
        <v/>
      </c>
      <c r="U971" s="16" t="str">
        <f t="shared" si="278"/>
        <v/>
      </c>
      <c r="V971" s="7">
        <f t="shared" si="273"/>
        <v>1.0253614301757419E-52</v>
      </c>
      <c r="X971" s="7">
        <f t="shared" si="262"/>
        <v>1.0253614301757419E-52</v>
      </c>
      <c r="Y971" s="7">
        <f t="shared" si="263"/>
        <v>4135104.2700000005</v>
      </c>
    </row>
    <row r="972" spans="1:25" x14ac:dyDescent="0.25">
      <c r="A972" s="5">
        <f t="shared" si="271"/>
        <v>44858</v>
      </c>
      <c r="B972" s="20">
        <f t="shared" si="272"/>
        <v>960</v>
      </c>
      <c r="E972" s="20"/>
      <c r="G972" s="20">
        <f t="shared" si="264"/>
        <v>6.2109051855741134E-12</v>
      </c>
      <c r="H972" s="20" t="str">
        <f>IF(Datos!C964="","",Datos!C964)</f>
        <v/>
      </c>
      <c r="I972" s="7">
        <f t="shared" si="265"/>
        <v>8.924781622365467</v>
      </c>
      <c r="J972" s="20" t="str">
        <f t="shared" si="274"/>
        <v/>
      </c>
      <c r="K972" s="16" t="str">
        <f t="shared" si="261"/>
        <v/>
      </c>
      <c r="L972" s="7">
        <f t="shared" si="266"/>
        <v>4125541.4376758058</v>
      </c>
      <c r="M972" s="7">
        <f t="shared" si="267"/>
        <v>8.802438003161035E-6</v>
      </c>
      <c r="N972" s="20" t="str">
        <f>IF(Datos!D964="","",Datos!D964)</f>
        <v/>
      </c>
      <c r="O972" s="7">
        <f t="shared" si="268"/>
        <v>2560.3086896795503</v>
      </c>
      <c r="P972" s="20" t="str">
        <f t="shared" si="275"/>
        <v/>
      </c>
      <c r="Q972" s="16" t="str">
        <f t="shared" si="277"/>
        <v/>
      </c>
      <c r="R972" s="20" t="str">
        <f>IF(Datos!E964="","",Datos!E964)</f>
        <v/>
      </c>
      <c r="S972" s="7">
        <f t="shared" si="269"/>
        <v>6993.5988440904093</v>
      </c>
      <c r="T972" s="10" t="str">
        <f t="shared" si="276"/>
        <v/>
      </c>
      <c r="U972" s="16" t="str">
        <f t="shared" si="278"/>
        <v/>
      </c>
      <c r="V972" s="7">
        <f t="shared" si="273"/>
        <v>8.868136573440702E-53</v>
      </c>
      <c r="X972" s="7">
        <f t="shared" si="262"/>
        <v>8.868136573440702E-53</v>
      </c>
      <c r="Y972" s="7">
        <f t="shared" si="263"/>
        <v>4135104.2700000005</v>
      </c>
    </row>
    <row r="973" spans="1:25" x14ac:dyDescent="0.25">
      <c r="A973" s="5">
        <f t="shared" si="271"/>
        <v>44859</v>
      </c>
      <c r="B973" s="20">
        <f t="shared" si="272"/>
        <v>961</v>
      </c>
      <c r="E973" s="20"/>
      <c r="G973" s="20">
        <f t="shared" si="264"/>
        <v>6.0394626713907874E-12</v>
      </c>
      <c r="H973" s="20" t="str">
        <f>IF(Datos!C965="","",Datos!C965)</f>
        <v/>
      </c>
      <c r="I973" s="7">
        <f t="shared" si="265"/>
        <v>8.8569440630702765</v>
      </c>
      <c r="J973" s="20" t="str">
        <f t="shared" si="274"/>
        <v/>
      </c>
      <c r="K973" s="16" t="str">
        <f t="shared" ref="K973:K1036" si="279">IF( OR(J973=0,H973=0,J973="",H973=""),"",ABS(J973/H973))</f>
        <v/>
      </c>
      <c r="L973" s="7">
        <f t="shared" si="266"/>
        <v>4125541.4376760488</v>
      </c>
      <c r="M973" s="7">
        <f t="shared" si="267"/>
        <v>8.5594601992637933E-6</v>
      </c>
      <c r="N973" s="20" t="str">
        <f>IF(Datos!D965="","",Datos!D965)</f>
        <v/>
      </c>
      <c r="O973" s="7">
        <f t="shared" si="268"/>
        <v>2560.3268691618132</v>
      </c>
      <c r="P973" s="20" t="str">
        <f t="shared" si="275"/>
        <v/>
      </c>
      <c r="Q973" s="16" t="str">
        <f t="shared" si="277"/>
        <v/>
      </c>
      <c r="R973" s="20" t="str">
        <f>IF(Datos!E965="","",Datos!E965)</f>
        <v/>
      </c>
      <c r="S973" s="7">
        <f t="shared" si="269"/>
        <v>6993.6485021674416</v>
      </c>
      <c r="T973" s="10" t="str">
        <f t="shared" si="276"/>
        <v/>
      </c>
      <c r="U973" s="16" t="str">
        <f t="shared" si="278"/>
        <v/>
      </c>
      <c r="V973" s="7">
        <f t="shared" si="273"/>
        <v>7.6698658610278943E-53</v>
      </c>
      <c r="X973" s="7">
        <f t="shared" ref="X973:X1036" si="280">V973+W973</f>
        <v>7.6698658610278943E-53</v>
      </c>
      <c r="Y973" s="7">
        <f t="shared" ref="Y973:Y1036" si="281">W973+V973+M973+O973+I973+L973+S973</f>
        <v>4135104.2700000005</v>
      </c>
    </row>
    <row r="974" spans="1:25" x14ac:dyDescent="0.25">
      <c r="A974" s="5">
        <f t="shared" si="271"/>
        <v>44860</v>
      </c>
      <c r="B974" s="20">
        <f t="shared" si="272"/>
        <v>962</v>
      </c>
      <c r="E974" s="20"/>
      <c r="G974" s="20">
        <f t="shared" ref="G974:G1037" si="282">$O$3*(($O$5)^(-1))*(1-$O$2)^(B974)</f>
        <v>5.8727525649308587E-12</v>
      </c>
      <c r="H974" s="20" t="str">
        <f>IF(Datos!C966="","",Datos!C966)</f>
        <v/>
      </c>
      <c r="I974" s="7">
        <f t="shared" ref="I974:I1037" si="283">$O$5*V973-$O$8*I973-$O$7*I973+I973</f>
        <v>8.7896221392993876</v>
      </c>
      <c r="J974" s="20" t="str">
        <f t="shared" si="274"/>
        <v/>
      </c>
      <c r="K974" s="16" t="str">
        <f t="shared" si="279"/>
        <v/>
      </c>
      <c r="L974" s="7">
        <f t="shared" ref="L974:L1037" si="284">$O$2*M973+L973</f>
        <v>4125541.4376762849</v>
      </c>
      <c r="M974" s="7">
        <f t="shared" ref="M974:M1037" si="285">-($O$3/$E$2)*M973*V973-$O$2*M973+M973</f>
        <v>8.3231894250741758E-6</v>
      </c>
      <c r="N974" s="20" t="str">
        <f>IF(Datos!D966="","",Datos!D966)</f>
        <v/>
      </c>
      <c r="O974" s="7">
        <f t="shared" ref="O974:O1037" si="286">$O$7*I973+O973</f>
        <v>2560.3449104612318</v>
      </c>
      <c r="P974" s="20" t="str">
        <f t="shared" si="275"/>
        <v/>
      </c>
      <c r="Q974" s="16" t="str">
        <f t="shared" si="277"/>
        <v/>
      </c>
      <c r="R974" s="20" t="str">
        <f>IF(Datos!E966="","",Datos!E966)</f>
        <v/>
      </c>
      <c r="S974" s="7">
        <f t="shared" ref="S974:S1037" si="287">$O$8*I973+S973</f>
        <v>6993.6977827917935</v>
      </c>
      <c r="T974" s="10" t="str">
        <f t="shared" si="276"/>
        <v/>
      </c>
      <c r="U974" s="16" t="str">
        <f t="shared" si="278"/>
        <v/>
      </c>
      <c r="V974" s="7">
        <f t="shared" si="273"/>
        <v>6.6335065815678169E-53</v>
      </c>
      <c r="X974" s="7">
        <f t="shared" si="280"/>
        <v>6.6335065815678169E-53</v>
      </c>
      <c r="Y974" s="7">
        <f t="shared" si="281"/>
        <v>4135104.2700000005</v>
      </c>
    </row>
    <row r="975" spans="1:25" x14ac:dyDescent="0.25">
      <c r="A975" s="5">
        <f t="shared" ref="A975:A1038" si="288">A974+1</f>
        <v>44861</v>
      </c>
      <c r="B975" s="20">
        <f t="shared" ref="B975:B1038" si="289">IF(A974="","",B974+1)</f>
        <v>963</v>
      </c>
      <c r="E975" s="20"/>
      <c r="G975" s="20">
        <f t="shared" si="282"/>
        <v>5.7106442353355369E-12</v>
      </c>
      <c r="H975" s="20" t="str">
        <f>IF(Datos!C967="","",Datos!C967)</f>
        <v/>
      </c>
      <c r="I975" s="7">
        <f t="shared" si="283"/>
        <v>8.7228119316901847</v>
      </c>
      <c r="J975" s="20" t="str">
        <f t="shared" si="274"/>
        <v/>
      </c>
      <c r="K975" s="16" t="str">
        <f t="shared" si="279"/>
        <v/>
      </c>
      <c r="L975" s="7">
        <f t="shared" si="284"/>
        <v>4125541.4376765145</v>
      </c>
      <c r="M975" s="7">
        <f t="shared" si="285"/>
        <v>8.0934405433212987E-6</v>
      </c>
      <c r="N975" s="20" t="str">
        <f>IF(Datos!D967="","",Datos!D967)</f>
        <v/>
      </c>
      <c r="O975" s="7">
        <f t="shared" si="286"/>
        <v>2560.3628146281389</v>
      </c>
      <c r="P975" s="20" t="str">
        <f t="shared" si="275"/>
        <v/>
      </c>
      <c r="Q975" s="16" t="str">
        <f t="shared" si="277"/>
        <v/>
      </c>
      <c r="R975" s="20" t="str">
        <f>IF(Datos!E967="","",Datos!E967)</f>
        <v/>
      </c>
      <c r="S975" s="7">
        <f t="shared" si="287"/>
        <v>6993.7466888324952</v>
      </c>
      <c r="T975" s="10" t="str">
        <f t="shared" si="276"/>
        <v/>
      </c>
      <c r="U975" s="16" t="str">
        <f t="shared" si="278"/>
        <v/>
      </c>
      <c r="V975" s="7">
        <f t="shared" ref="V975:V1038" si="290">$O$4*W974-$O$5*V974+V974</f>
        <v>5.7371811143782279E-53</v>
      </c>
      <c r="X975" s="7">
        <f t="shared" si="280"/>
        <v>5.7371811143782279E-53</v>
      </c>
      <c r="Y975" s="7">
        <f t="shared" si="281"/>
        <v>4135104.2700000005</v>
      </c>
    </row>
    <row r="976" spans="1:25" x14ac:dyDescent="0.25">
      <c r="A976" s="5">
        <f t="shared" si="288"/>
        <v>44862</v>
      </c>
      <c r="B976" s="20">
        <f t="shared" si="289"/>
        <v>964</v>
      </c>
      <c r="E976" s="20"/>
      <c r="G976" s="20">
        <f t="shared" si="282"/>
        <v>5.5530106576105947E-12</v>
      </c>
      <c r="H976" s="20" t="str">
        <f>IF(Datos!C968="","",Datos!C968)</f>
        <v/>
      </c>
      <c r="I976" s="7">
        <f t="shared" si="283"/>
        <v>8.6565095506712542</v>
      </c>
      <c r="J976" s="20" t="str">
        <f t="shared" si="274"/>
        <v/>
      </c>
      <c r="K976" s="16" t="str">
        <f t="shared" si="279"/>
        <v/>
      </c>
      <c r="L976" s="7">
        <f t="shared" si="284"/>
        <v>4125541.437676738</v>
      </c>
      <c r="M976" s="7">
        <f t="shared" si="285"/>
        <v>7.8700335271647608E-6</v>
      </c>
      <c r="N976" s="20" t="str">
        <f>IF(Datos!D968="","",Datos!D968)</f>
        <v/>
      </c>
      <c r="O976" s="7">
        <f t="shared" si="286"/>
        <v>2560.3805827048832</v>
      </c>
      <c r="P976" s="20" t="str">
        <f t="shared" si="275"/>
        <v/>
      </c>
      <c r="Q976" s="16" t="str">
        <f t="shared" si="277"/>
        <v/>
      </c>
      <c r="R976" s="20" t="str">
        <f>IF(Datos!E968="","",Datos!E968)</f>
        <v/>
      </c>
      <c r="S976" s="7">
        <f t="shared" si="287"/>
        <v>6993.7952231367699</v>
      </c>
      <c r="T976" s="10" t="str">
        <f t="shared" si="276"/>
        <v/>
      </c>
      <c r="U976" s="16" t="str">
        <f t="shared" si="278"/>
        <v/>
      </c>
      <c r="V976" s="7">
        <f t="shared" si="290"/>
        <v>4.961967962862675E-53</v>
      </c>
      <c r="X976" s="7">
        <f t="shared" si="280"/>
        <v>4.961967962862675E-53</v>
      </c>
      <c r="Y976" s="7">
        <f t="shared" si="281"/>
        <v>4135104.2700000005</v>
      </c>
    </row>
    <row r="977" spans="1:25" x14ac:dyDescent="0.25">
      <c r="A977" s="5">
        <f t="shared" si="288"/>
        <v>44863</v>
      </c>
      <c r="B977" s="20">
        <f t="shared" si="289"/>
        <v>965</v>
      </c>
      <c r="E977" s="20"/>
      <c r="G977" s="20">
        <f t="shared" si="282"/>
        <v>5.3997283130919882E-12</v>
      </c>
      <c r="H977" s="20" t="str">
        <f>IF(Datos!C969="","",Datos!C969)</f>
        <v/>
      </c>
      <c r="I977" s="7">
        <f t="shared" si="283"/>
        <v>8.5907111362359441</v>
      </c>
      <c r="J977" s="20" t="str">
        <f t="shared" si="274"/>
        <v/>
      </c>
      <c r="K977" s="16" t="str">
        <f t="shared" si="279"/>
        <v/>
      </c>
      <c r="L977" s="7">
        <f t="shared" si="284"/>
        <v>4125541.4376769555</v>
      </c>
      <c r="M977" s="7">
        <f t="shared" si="285"/>
        <v>7.6527933191290478E-6</v>
      </c>
      <c r="N977" s="20" t="str">
        <f>IF(Datos!D969="","",Datos!D969)</f>
        <v/>
      </c>
      <c r="O977" s="7">
        <f t="shared" si="286"/>
        <v>2560.3982157258906</v>
      </c>
      <c r="P977" s="20" t="str">
        <f t="shared" si="275"/>
        <v/>
      </c>
      <c r="Q977" s="16" t="str">
        <f t="shared" si="277"/>
        <v/>
      </c>
      <c r="R977" s="20" t="str">
        <f>IF(Datos!E969="","",Datos!E969)</f>
        <v/>
      </c>
      <c r="S977" s="7">
        <f t="shared" si="287"/>
        <v>6993.8433885301974</v>
      </c>
      <c r="T977" s="10" t="str">
        <f t="shared" si="276"/>
        <v/>
      </c>
      <c r="U977" s="16" t="str">
        <f t="shared" si="278"/>
        <v/>
      </c>
      <c r="V977" s="7">
        <f t="shared" si="290"/>
        <v>4.2915023203244132E-53</v>
      </c>
      <c r="X977" s="7">
        <f t="shared" si="280"/>
        <v>4.2915023203244132E-53</v>
      </c>
      <c r="Y977" s="7">
        <f t="shared" si="281"/>
        <v>4135104.2700000009</v>
      </c>
    </row>
    <row r="978" spans="1:25" x14ac:dyDescent="0.25">
      <c r="A978" s="5">
        <f t="shared" si="288"/>
        <v>44864</v>
      </c>
      <c r="B978" s="20">
        <f t="shared" si="289"/>
        <v>966</v>
      </c>
      <c r="E978" s="20"/>
      <c r="G978" s="20">
        <f t="shared" si="282"/>
        <v>5.2506770926590002E-12</v>
      </c>
      <c r="H978" s="20" t="str">
        <f>IF(Datos!C970="","",Datos!C970)</f>
        <v/>
      </c>
      <c r="I978" s="7">
        <f t="shared" si="283"/>
        <v>8.5254128577176402</v>
      </c>
      <c r="J978" s="20" t="str">
        <f t="shared" si="274"/>
        <v/>
      </c>
      <c r="K978" s="16" t="str">
        <f t="shared" si="279"/>
        <v/>
      </c>
      <c r="L978" s="7">
        <f t="shared" si="284"/>
        <v>4125541.4376771669</v>
      </c>
      <c r="M978" s="7">
        <f t="shared" si="285"/>
        <v>7.4415496939318332E-6</v>
      </c>
      <c r="N978" s="20" t="str">
        <f>IF(Datos!D970="","",Datos!D970)</f>
        <v/>
      </c>
      <c r="O978" s="7">
        <f t="shared" si="286"/>
        <v>2560.4157147177243</v>
      </c>
      <c r="P978" s="20" t="str">
        <f t="shared" si="275"/>
        <v/>
      </c>
      <c r="Q978" s="16" t="str">
        <f t="shared" si="277"/>
        <v/>
      </c>
      <c r="R978" s="20" t="str">
        <f>IF(Datos!E970="","",Datos!E970)</f>
        <v/>
      </c>
      <c r="S978" s="7">
        <f t="shared" si="287"/>
        <v>6993.8911878168819</v>
      </c>
      <c r="T978" s="10" t="str">
        <f t="shared" si="276"/>
        <v/>
      </c>
      <c r="U978" s="16" t="str">
        <f t="shared" si="278"/>
        <v/>
      </c>
      <c r="V978" s="7">
        <f t="shared" si="290"/>
        <v>3.7116306076923212E-53</v>
      </c>
      <c r="X978" s="7">
        <f t="shared" si="280"/>
        <v>3.7116306076923212E-53</v>
      </c>
      <c r="Y978" s="7">
        <f t="shared" si="281"/>
        <v>4135104.2700000009</v>
      </c>
    </row>
    <row r="979" spans="1:25" x14ac:dyDescent="0.25">
      <c r="A979" s="5">
        <f t="shared" si="288"/>
        <v>44865</v>
      </c>
      <c r="B979" s="20">
        <f t="shared" si="289"/>
        <v>967</v>
      </c>
      <c r="E979" s="20"/>
      <c r="G979" s="20">
        <f t="shared" si="282"/>
        <v>5.1057402026190264E-12</v>
      </c>
      <c r="H979" s="20" t="str">
        <f>IF(Datos!C971="","",Datos!C971)</f>
        <v/>
      </c>
      <c r="I979" s="7">
        <f t="shared" si="283"/>
        <v>8.460610913566752</v>
      </c>
      <c r="J979" s="20" t="str">
        <f t="shared" si="274"/>
        <v/>
      </c>
      <c r="K979" s="16" t="str">
        <f t="shared" si="279"/>
        <v/>
      </c>
      <c r="L979" s="7">
        <f t="shared" si="284"/>
        <v>4125541.4376773722</v>
      </c>
      <c r="M979" s="7">
        <f t="shared" si="285"/>
        <v>7.2361371250986945E-6</v>
      </c>
      <c r="N979" s="20" t="str">
        <f>IF(Datos!D971="","",Datos!D971)</f>
        <v/>
      </c>
      <c r="O979" s="7">
        <f t="shared" si="286"/>
        <v>2560.4330806991443</v>
      </c>
      <c r="P979" s="20" t="str">
        <f t="shared" si="275"/>
        <v/>
      </c>
      <c r="Q979" s="16" t="str">
        <f t="shared" si="277"/>
        <v/>
      </c>
      <c r="R979" s="20" t="str">
        <f>IF(Datos!E971="","",Datos!E971)</f>
        <v/>
      </c>
      <c r="S979" s="7">
        <f t="shared" si="287"/>
        <v>6993.9386237796134</v>
      </c>
      <c r="T979" s="10" t="str">
        <f t="shared" si="276"/>
        <v/>
      </c>
      <c r="U979" s="16" t="str">
        <f t="shared" si="278"/>
        <v/>
      </c>
      <c r="V979" s="7">
        <f t="shared" si="290"/>
        <v>3.2101116904247808E-53</v>
      </c>
      <c r="X979" s="7">
        <f t="shared" si="280"/>
        <v>3.2101116904247808E-53</v>
      </c>
      <c r="Y979" s="7">
        <f t="shared" si="281"/>
        <v>4135104.2700000005</v>
      </c>
    </row>
    <row r="980" spans="1:25" x14ac:dyDescent="0.25">
      <c r="A980" s="5">
        <f t="shared" si="288"/>
        <v>44866</v>
      </c>
      <c r="B980" s="20">
        <f t="shared" si="289"/>
        <v>968</v>
      </c>
      <c r="E980" s="20"/>
      <c r="G980" s="20">
        <f t="shared" si="282"/>
        <v>4.9648040731902556E-12</v>
      </c>
      <c r="H980" s="20" t="str">
        <f>IF(Datos!C972="","",Datos!C972)</f>
        <v/>
      </c>
      <c r="I980" s="7">
        <f t="shared" si="283"/>
        <v>8.3963015311293923</v>
      </c>
      <c r="J980" s="20" t="str">
        <f t="shared" si="274"/>
        <v/>
      </c>
      <c r="K980" s="16" t="str">
        <f t="shared" si="279"/>
        <v/>
      </c>
      <c r="L980" s="7">
        <f t="shared" si="284"/>
        <v>4125541.437677572</v>
      </c>
      <c r="M980" s="7">
        <f t="shared" si="285"/>
        <v>7.0363946552597256E-6</v>
      </c>
      <c r="N980" s="20" t="str">
        <f>IF(Datos!D972="","",Datos!D972)</f>
        <v/>
      </c>
      <c r="O980" s="7">
        <f t="shared" si="286"/>
        <v>2560.4503146811667</v>
      </c>
      <c r="P980" s="20" t="str">
        <f t="shared" si="275"/>
        <v/>
      </c>
      <c r="Q980" s="16" t="str">
        <f t="shared" si="277"/>
        <v/>
      </c>
      <c r="R980" s="20" t="str">
        <f>IF(Datos!E972="","",Datos!E972)</f>
        <v/>
      </c>
      <c r="S980" s="7">
        <f t="shared" si="287"/>
        <v>6993.985699180028</v>
      </c>
      <c r="T980" s="10" t="str">
        <f t="shared" si="276"/>
        <v/>
      </c>
      <c r="U980" s="16" t="str">
        <f t="shared" si="278"/>
        <v/>
      </c>
      <c r="V980" s="7">
        <f t="shared" si="290"/>
        <v>2.7763584672583533E-53</v>
      </c>
      <c r="X980" s="7">
        <f t="shared" si="280"/>
        <v>2.7763584672583533E-53</v>
      </c>
      <c r="Y980" s="7">
        <f t="shared" si="281"/>
        <v>4135104.2700000009</v>
      </c>
    </row>
    <row r="981" spans="1:25" x14ac:dyDescent="0.25">
      <c r="A981" s="5">
        <f t="shared" si="288"/>
        <v>44867</v>
      </c>
      <c r="B981" s="20">
        <f t="shared" si="289"/>
        <v>969</v>
      </c>
      <c r="E981" s="20"/>
      <c r="G981" s="20">
        <f t="shared" si="282"/>
        <v>4.8277582695105655E-12</v>
      </c>
      <c r="H981" s="20" t="str">
        <f>IF(Datos!C973="","",Datos!C973)</f>
        <v/>
      </c>
      <c r="I981" s="7">
        <f t="shared" si="283"/>
        <v>8.3324809664277399</v>
      </c>
      <c r="J981" s="20" t="str">
        <f t="shared" si="274"/>
        <v/>
      </c>
      <c r="K981" s="16" t="str">
        <f t="shared" si="279"/>
        <v/>
      </c>
      <c r="L981" s="7">
        <f t="shared" si="284"/>
        <v>4125541.4376777662</v>
      </c>
      <c r="M981" s="7">
        <f t="shared" si="285"/>
        <v>6.8421657700264143E-6</v>
      </c>
      <c r="N981" s="20" t="str">
        <f>IF(Datos!D973="","",Datos!D973)</f>
        <v/>
      </c>
      <c r="O981" s="7">
        <f t="shared" si="286"/>
        <v>2560.4674176671238</v>
      </c>
      <c r="P981" s="20" t="str">
        <f t="shared" si="275"/>
        <v/>
      </c>
      <c r="Q981" s="16" t="str">
        <f t="shared" si="277"/>
        <v/>
      </c>
      <c r="R981" s="20" t="str">
        <f>IF(Datos!E973="","",Datos!E973)</f>
        <v/>
      </c>
      <c r="S981" s="7">
        <f t="shared" si="287"/>
        <v>6994.0324167587723</v>
      </c>
      <c r="T981" s="10" t="str">
        <f t="shared" si="276"/>
        <v/>
      </c>
      <c r="U981" s="16" t="str">
        <f t="shared" si="278"/>
        <v/>
      </c>
      <c r="V981" s="7">
        <f t="shared" si="290"/>
        <v>2.4012143757207286E-53</v>
      </c>
      <c r="X981" s="7">
        <f t="shared" si="280"/>
        <v>2.4012143757207286E-53</v>
      </c>
      <c r="Y981" s="7">
        <f t="shared" si="281"/>
        <v>4135104.2700000005</v>
      </c>
    </row>
    <row r="982" spans="1:25" x14ac:dyDescent="0.25">
      <c r="A982" s="5">
        <f t="shared" si="288"/>
        <v>44868</v>
      </c>
      <c r="B982" s="20">
        <f t="shared" si="289"/>
        <v>970</v>
      </c>
      <c r="E982" s="20"/>
      <c r="G982" s="20">
        <f t="shared" si="282"/>
        <v>4.6944954051028659E-12</v>
      </c>
      <c r="H982" s="20" t="str">
        <f>IF(Datos!C974="","",Datos!C974)</f>
        <v/>
      </c>
      <c r="I982" s="7">
        <f t="shared" si="283"/>
        <v>8.2691455039420738</v>
      </c>
      <c r="J982" s="20" t="str">
        <f t="shared" si="274"/>
        <v/>
      </c>
      <c r="K982" s="16" t="str">
        <f t="shared" si="279"/>
        <v/>
      </c>
      <c r="L982" s="7">
        <f t="shared" si="284"/>
        <v>4125541.4376779553</v>
      </c>
      <c r="M982" s="7">
        <f t="shared" si="285"/>
        <v>6.6532982753499526E-6</v>
      </c>
      <c r="N982" s="20" t="str">
        <f>IF(Datos!D974="","",Datos!D974)</f>
        <v/>
      </c>
      <c r="O982" s="7">
        <f t="shared" si="286"/>
        <v>2560.4843906527208</v>
      </c>
      <c r="P982" s="20" t="str">
        <f t="shared" si="275"/>
        <v/>
      </c>
      <c r="Q982" s="16" t="str">
        <f t="shared" si="277"/>
        <v/>
      </c>
      <c r="R982" s="20" t="str">
        <f>IF(Datos!E974="","",Datos!E974)</f>
        <v/>
      </c>
      <c r="S982" s="7">
        <f t="shared" si="287"/>
        <v>6994.0787792356605</v>
      </c>
      <c r="T982" s="10" t="str">
        <f t="shared" si="276"/>
        <v/>
      </c>
      <c r="U982" s="16" t="str">
        <f t="shared" si="278"/>
        <v/>
      </c>
      <c r="V982" s="7">
        <f t="shared" si="290"/>
        <v>2.0767600964228623E-53</v>
      </c>
      <c r="X982" s="7">
        <f t="shared" si="280"/>
        <v>2.0767600964228623E-53</v>
      </c>
      <c r="Y982" s="7">
        <f t="shared" si="281"/>
        <v>4135104.2700000005</v>
      </c>
    </row>
    <row r="983" spans="1:25" x14ac:dyDescent="0.25">
      <c r="A983" s="5">
        <f t="shared" si="288"/>
        <v>44869</v>
      </c>
      <c r="B983" s="20">
        <f t="shared" si="289"/>
        <v>971</v>
      </c>
      <c r="E983" s="20"/>
      <c r="G983" s="20">
        <f t="shared" si="282"/>
        <v>4.5649110577291074E-12</v>
      </c>
      <c r="H983" s="20" t="str">
        <f>IF(Datos!C975="","",Datos!C975)</f>
        <v/>
      </c>
      <c r="I983" s="7">
        <f t="shared" si="283"/>
        <v>8.2062914563944602</v>
      </c>
      <c r="J983" s="20" t="str">
        <f t="shared" si="274"/>
        <v/>
      </c>
      <c r="K983" s="16" t="str">
        <f t="shared" si="279"/>
        <v/>
      </c>
      <c r="L983" s="7">
        <f t="shared" si="284"/>
        <v>4125541.4376781387</v>
      </c>
      <c r="M983" s="7">
        <f t="shared" si="285"/>
        <v>6.4696441782648831E-6</v>
      </c>
      <c r="N983" s="20" t="str">
        <f>IF(Datos!D975="","",Datos!D975)</f>
        <v/>
      </c>
      <c r="O983" s="7">
        <f t="shared" si="286"/>
        <v>2560.5012346260951</v>
      </c>
      <c r="P983" s="20" t="str">
        <f t="shared" si="275"/>
        <v/>
      </c>
      <c r="Q983" s="16" t="str">
        <f t="shared" si="277"/>
        <v/>
      </c>
      <c r="R983" s="20" t="str">
        <f>IF(Datos!E975="","",Datos!E975)</f>
        <v/>
      </c>
      <c r="S983" s="7">
        <f t="shared" si="287"/>
        <v>6994.1247893098343</v>
      </c>
      <c r="T983" s="10" t="str">
        <f t="shared" si="276"/>
        <v/>
      </c>
      <c r="U983" s="16" t="str">
        <f t="shared" si="278"/>
        <v/>
      </c>
      <c r="V983" s="7">
        <f t="shared" si="290"/>
        <v>1.7961463756436835E-53</v>
      </c>
      <c r="X983" s="7">
        <f t="shared" si="280"/>
        <v>1.7961463756436835E-53</v>
      </c>
      <c r="Y983" s="7">
        <f t="shared" si="281"/>
        <v>4135104.2700000005</v>
      </c>
    </row>
    <row r="984" spans="1:25" x14ac:dyDescent="0.25">
      <c r="A984" s="5">
        <f t="shared" si="288"/>
        <v>44870</v>
      </c>
      <c r="B984" s="20">
        <f t="shared" si="289"/>
        <v>972</v>
      </c>
      <c r="E984" s="20"/>
      <c r="G984" s="20">
        <f t="shared" si="282"/>
        <v>4.4389036875670062E-12</v>
      </c>
      <c r="H984" s="20" t="str">
        <f>IF(Datos!C976="","",Datos!C976)</f>
        <v/>
      </c>
      <c r="I984" s="7">
        <f t="shared" si="283"/>
        <v>8.1439151645340857</v>
      </c>
      <c r="J984" s="20" t="str">
        <f t="shared" si="274"/>
        <v/>
      </c>
      <c r="K984" s="16" t="str">
        <f t="shared" si="279"/>
        <v/>
      </c>
      <c r="L984" s="7">
        <f t="shared" si="284"/>
        <v>4125541.4376783175</v>
      </c>
      <c r="M984" s="7">
        <f t="shared" si="285"/>
        <v>6.2910595709246359E-6</v>
      </c>
      <c r="N984" s="20" t="str">
        <f>IF(Datos!D976="","",Datos!D976)</f>
        <v/>
      </c>
      <c r="O984" s="7">
        <f t="shared" si="286"/>
        <v>2560.5179505678725</v>
      </c>
      <c r="P984" s="20" t="str">
        <f t="shared" si="275"/>
        <v/>
      </c>
      <c r="Q984" s="16" t="str">
        <f t="shared" si="277"/>
        <v/>
      </c>
      <c r="R984" s="20" t="str">
        <f>IF(Datos!E976="","",Datos!E976)</f>
        <v/>
      </c>
      <c r="S984" s="7">
        <f t="shared" si="287"/>
        <v>6994.1704496599177</v>
      </c>
      <c r="T984" s="10" t="str">
        <f t="shared" si="276"/>
        <v/>
      </c>
      <c r="U984" s="16" t="str">
        <f t="shared" si="278"/>
        <v/>
      </c>
      <c r="V984" s="7">
        <f t="shared" si="290"/>
        <v>1.5534494370798256E-53</v>
      </c>
      <c r="X984" s="7">
        <f t="shared" si="280"/>
        <v>1.5534494370798256E-53</v>
      </c>
      <c r="Y984" s="7">
        <f t="shared" si="281"/>
        <v>4135104.2700000005</v>
      </c>
    </row>
    <row r="985" spans="1:25" x14ac:dyDescent="0.25">
      <c r="A985" s="5">
        <f t="shared" si="288"/>
        <v>44871</v>
      </c>
      <c r="B985" s="20">
        <f t="shared" si="289"/>
        <v>973</v>
      </c>
      <c r="E985" s="20"/>
      <c r="G985" s="20">
        <f t="shared" si="282"/>
        <v>4.3163745576453787E-12</v>
      </c>
      <c r="H985" s="20" t="str">
        <f>IF(Datos!C977="","",Datos!C977)</f>
        <v/>
      </c>
      <c r="I985" s="7">
        <f t="shared" si="283"/>
        <v>8.0820129969242238</v>
      </c>
      <c r="J985" s="20" t="str">
        <f t="shared" si="274"/>
        <v/>
      </c>
      <c r="K985" s="16" t="str">
        <f t="shared" si="279"/>
        <v/>
      </c>
      <c r="L985" s="7">
        <f t="shared" si="284"/>
        <v>4125541.4376784912</v>
      </c>
      <c r="M985" s="7">
        <f t="shared" si="285"/>
        <v>6.117404517838086E-6</v>
      </c>
      <c r="N985" s="20" t="str">
        <f>IF(Datos!D977="","",Datos!D977)</f>
        <v/>
      </c>
      <c r="O985" s="7">
        <f t="shared" si="286"/>
        <v>2560.5345394512256</v>
      </c>
      <c r="P985" s="20" t="str">
        <f t="shared" si="275"/>
        <v/>
      </c>
      <c r="Q985" s="16" t="str">
        <f t="shared" si="277"/>
        <v/>
      </c>
      <c r="R985" s="20" t="str">
        <f>IF(Datos!E977="","",Datos!E977)</f>
        <v/>
      </c>
      <c r="S985" s="7">
        <f t="shared" si="287"/>
        <v>6994.2157629441745</v>
      </c>
      <c r="T985" s="10" t="str">
        <f t="shared" si="276"/>
        <v/>
      </c>
      <c r="U985" s="16" t="str">
        <f t="shared" si="278"/>
        <v/>
      </c>
      <c r="V985" s="7">
        <f t="shared" si="290"/>
        <v>1.3435459304917779E-53</v>
      </c>
      <c r="X985" s="7">
        <f t="shared" si="280"/>
        <v>1.3435459304917779E-53</v>
      </c>
      <c r="Y985" s="7">
        <f t="shared" si="281"/>
        <v>4135104.2700000009</v>
      </c>
    </row>
    <row r="986" spans="1:25" x14ac:dyDescent="0.25">
      <c r="A986" s="5">
        <f t="shared" si="288"/>
        <v>44872</v>
      </c>
      <c r="B986" s="20">
        <f t="shared" si="289"/>
        <v>974</v>
      </c>
      <c r="E986" s="20"/>
      <c r="G986" s="20">
        <f t="shared" si="282"/>
        <v>4.1972276564757261E-12</v>
      </c>
      <c r="H986" s="20" t="str">
        <f>IF(Datos!C978="","",Datos!C978)</f>
        <v/>
      </c>
      <c r="I986" s="7">
        <f t="shared" si="283"/>
        <v>8.0205813497308185</v>
      </c>
      <c r="J986" s="20" t="str">
        <f t="shared" si="274"/>
        <v/>
      </c>
      <c r="K986" s="16" t="str">
        <f t="shared" si="279"/>
        <v/>
      </c>
      <c r="L986" s="7">
        <f t="shared" si="284"/>
        <v>4125541.4376786603</v>
      </c>
      <c r="M986" s="7">
        <f t="shared" si="285"/>
        <v>5.9485429462187696E-6</v>
      </c>
      <c r="N986" s="20" t="str">
        <f>IF(Datos!D978="","",Datos!D978)</f>
        <v/>
      </c>
      <c r="O986" s="7">
        <f t="shared" si="286"/>
        <v>2560.5510022419294</v>
      </c>
      <c r="P986" s="20" t="str">
        <f t="shared" si="275"/>
        <v/>
      </c>
      <c r="Q986" s="16" t="str">
        <f t="shared" si="277"/>
        <v/>
      </c>
      <c r="R986" s="20" t="str">
        <f>IF(Datos!E978="","",Datos!E978)</f>
        <v/>
      </c>
      <c r="S986" s="7">
        <f t="shared" si="287"/>
        <v>6994.260731800664</v>
      </c>
      <c r="T986" s="10" t="str">
        <f t="shared" si="276"/>
        <v/>
      </c>
      <c r="U986" s="16" t="str">
        <f t="shared" si="278"/>
        <v/>
      </c>
      <c r="V986" s="7">
        <f t="shared" si="290"/>
        <v>1.1620047774031667E-53</v>
      </c>
      <c r="X986" s="7">
        <f t="shared" si="280"/>
        <v>1.1620047774031667E-53</v>
      </c>
      <c r="Y986" s="7">
        <f t="shared" si="281"/>
        <v>4135104.2700000009</v>
      </c>
    </row>
    <row r="987" spans="1:25" x14ac:dyDescent="0.25">
      <c r="A987" s="5">
        <f t="shared" si="288"/>
        <v>44873</v>
      </c>
      <c r="B987" s="20">
        <f t="shared" si="289"/>
        <v>975</v>
      </c>
      <c r="E987" s="20"/>
      <c r="G987" s="20">
        <f t="shared" si="282"/>
        <v>4.0813696228194818E-12</v>
      </c>
      <c r="H987" s="20" t="str">
        <f>IF(Datos!C979="","",Datos!C979)</f>
        <v/>
      </c>
      <c r="I987" s="7">
        <f t="shared" si="283"/>
        <v>7.9596166465126741</v>
      </c>
      <c r="J987" s="20" t="str">
        <f t="shared" si="274"/>
        <v/>
      </c>
      <c r="K987" s="16" t="str">
        <f t="shared" si="279"/>
        <v/>
      </c>
      <c r="L987" s="7">
        <f t="shared" si="284"/>
        <v>4125541.4376788246</v>
      </c>
      <c r="M987" s="7">
        <f t="shared" si="285"/>
        <v>5.784342539360848E-6</v>
      </c>
      <c r="N987" s="20" t="str">
        <f>IF(Datos!D979="","",Datos!D979)</f>
        <v/>
      </c>
      <c r="O987" s="7">
        <f t="shared" si="286"/>
        <v>2560.5673398984181</v>
      </c>
      <c r="P987" s="20" t="str">
        <f t="shared" si="275"/>
        <v/>
      </c>
      <c r="Q987" s="16" t="str">
        <f t="shared" si="277"/>
        <v/>
      </c>
      <c r="R987" s="20" t="str">
        <f>IF(Datos!E979="","",Datos!E979)</f>
        <v/>
      </c>
      <c r="S987" s="7">
        <f t="shared" si="287"/>
        <v>6994.3053588473931</v>
      </c>
      <c r="T987" s="10" t="str">
        <f t="shared" si="276"/>
        <v/>
      </c>
      <c r="U987" s="16" t="str">
        <f t="shared" si="278"/>
        <v/>
      </c>
      <c r="V987" s="7">
        <f t="shared" si="290"/>
        <v>1.0049936307079203E-53</v>
      </c>
      <c r="X987" s="7">
        <f t="shared" si="280"/>
        <v>1.0049936307079203E-53</v>
      </c>
      <c r="Y987" s="7">
        <f t="shared" si="281"/>
        <v>4135104.2700000014</v>
      </c>
    </row>
    <row r="988" spans="1:25" x14ac:dyDescent="0.25">
      <c r="A988" s="5">
        <f t="shared" si="288"/>
        <v>44874</v>
      </c>
      <c r="B988" s="20">
        <f t="shared" si="289"/>
        <v>976</v>
      </c>
      <c r="E988" s="20"/>
      <c r="G988" s="20">
        <f t="shared" si="282"/>
        <v>3.9687096725319049E-12</v>
      </c>
      <c r="H988" s="20" t="str">
        <f>IF(Datos!C980="","",Datos!C980)</f>
        <v/>
      </c>
      <c r="I988" s="7">
        <f t="shared" si="283"/>
        <v>7.8991153380132433</v>
      </c>
      <c r="J988" s="20" t="str">
        <f t="shared" si="274"/>
        <v/>
      </c>
      <c r="K988" s="16" t="str">
        <f t="shared" si="279"/>
        <v/>
      </c>
      <c r="L988" s="7">
        <f t="shared" si="284"/>
        <v>4125541.4376789844</v>
      </c>
      <c r="M988" s="7">
        <f t="shared" si="285"/>
        <v>5.6246746329582602E-6</v>
      </c>
      <c r="N988" s="20" t="str">
        <f>IF(Datos!D980="","",Datos!D980)</f>
        <v/>
      </c>
      <c r="O988" s="7">
        <f t="shared" si="286"/>
        <v>2560.5835533718414</v>
      </c>
      <c r="P988" s="20" t="str">
        <f t="shared" si="275"/>
        <v/>
      </c>
      <c r="Q988" s="16" t="str">
        <f t="shared" si="277"/>
        <v/>
      </c>
      <c r="R988" s="20" t="str">
        <f>IF(Datos!E980="","",Datos!E980)</f>
        <v/>
      </c>
      <c r="S988" s="7">
        <f t="shared" si="287"/>
        <v>6994.349646682469</v>
      </c>
      <c r="T988" s="10" t="str">
        <f t="shared" si="276"/>
        <v/>
      </c>
      <c r="U988" s="16" t="str">
        <f t="shared" si="278"/>
        <v/>
      </c>
      <c r="V988" s="7">
        <f t="shared" si="290"/>
        <v>8.6919797354073695E-54</v>
      </c>
      <c r="X988" s="7">
        <f t="shared" si="280"/>
        <v>8.6919797354073695E-54</v>
      </c>
      <c r="Y988" s="7">
        <f t="shared" si="281"/>
        <v>4135104.2700000014</v>
      </c>
    </row>
    <row r="989" spans="1:25" x14ac:dyDescent="0.25">
      <c r="A989" s="5">
        <f t="shared" si="288"/>
        <v>44875</v>
      </c>
      <c r="B989" s="20">
        <f t="shared" si="289"/>
        <v>977</v>
      </c>
      <c r="E989" s="20"/>
      <c r="G989" s="20">
        <f t="shared" si="282"/>
        <v>3.8591595274253731E-12</v>
      </c>
      <c r="H989" s="20" t="str">
        <f>IF(Datos!C981="","",Datos!C981)</f>
        <v/>
      </c>
      <c r="I989" s="7">
        <f t="shared" si="283"/>
        <v>7.8390739019539941</v>
      </c>
      <c r="J989" s="20" t="str">
        <f t="shared" si="274"/>
        <v/>
      </c>
      <c r="K989" s="16" t="str">
        <f t="shared" si="279"/>
        <v/>
      </c>
      <c r="L989" s="7">
        <f t="shared" si="284"/>
        <v>4125541.4376791394</v>
      </c>
      <c r="M989" s="7">
        <f t="shared" si="285"/>
        <v>5.469414114285826E-6</v>
      </c>
      <c r="N989" s="20" t="str">
        <f>IF(Datos!D981="","",Datos!D981)</f>
        <v/>
      </c>
      <c r="O989" s="7">
        <f t="shared" si="286"/>
        <v>2560.5996436061187</v>
      </c>
      <c r="P989" s="20" t="str">
        <f t="shared" si="275"/>
        <v/>
      </c>
      <c r="Q989" s="16" t="str">
        <f t="shared" si="277"/>
        <v/>
      </c>
      <c r="R989" s="20" t="str">
        <f>IF(Datos!E981="","",Datos!E981)</f>
        <v/>
      </c>
      <c r="S989" s="7">
        <f t="shared" si="287"/>
        <v>6994.393597884251</v>
      </c>
      <c r="T989" s="10" t="str">
        <f t="shared" si="276"/>
        <v/>
      </c>
      <c r="U989" s="16" t="str">
        <f t="shared" si="278"/>
        <v/>
      </c>
      <c r="V989" s="7">
        <f t="shared" si="290"/>
        <v>7.5175114958205634E-54</v>
      </c>
      <c r="X989" s="7">
        <f t="shared" si="280"/>
        <v>7.5175114958205634E-54</v>
      </c>
      <c r="Y989" s="7">
        <f t="shared" si="281"/>
        <v>4135104.2700000009</v>
      </c>
    </row>
    <row r="990" spans="1:25" x14ac:dyDescent="0.25">
      <c r="A990" s="5">
        <f t="shared" si="288"/>
        <v>44876</v>
      </c>
      <c r="B990" s="20">
        <f t="shared" si="289"/>
        <v>978</v>
      </c>
      <c r="E990" s="20"/>
      <c r="G990" s="20">
        <f t="shared" si="282"/>
        <v>3.7526333460962672E-12</v>
      </c>
      <c r="H990" s="20" t="str">
        <f>IF(Datos!C982="","",Datos!C982)</f>
        <v/>
      </c>
      <c r="I990" s="7">
        <f t="shared" si="283"/>
        <v>7.77948884282935</v>
      </c>
      <c r="J990" s="20" t="str">
        <f t="shared" si="274"/>
        <v/>
      </c>
      <c r="K990" s="16" t="str">
        <f t="shared" si="279"/>
        <v/>
      </c>
      <c r="L990" s="7">
        <f t="shared" si="284"/>
        <v>4125541.4376792903</v>
      </c>
      <c r="M990" s="7">
        <f t="shared" si="285"/>
        <v>5.3184393241633034E-6</v>
      </c>
      <c r="N990" s="20" t="str">
        <f>IF(Datos!D982="","",Datos!D982)</f>
        <v/>
      </c>
      <c r="O990" s="7">
        <f t="shared" si="286"/>
        <v>2560.6156115379949</v>
      </c>
      <c r="P990" s="20" t="str">
        <f t="shared" si="275"/>
        <v/>
      </c>
      <c r="Q990" s="16" t="str">
        <f t="shared" si="277"/>
        <v/>
      </c>
      <c r="R990" s="20" t="str">
        <f>IF(Datos!E982="","",Datos!E982)</f>
        <v/>
      </c>
      <c r="S990" s="7">
        <f t="shared" si="287"/>
        <v>6994.4372150114996</v>
      </c>
      <c r="T990" s="10" t="str">
        <f t="shared" si="276"/>
        <v/>
      </c>
      <c r="U990" s="16" t="str">
        <f t="shared" si="278"/>
        <v/>
      </c>
      <c r="V990" s="7">
        <f t="shared" si="290"/>
        <v>6.50173847732121E-54</v>
      </c>
      <c r="X990" s="7">
        <f t="shared" si="280"/>
        <v>6.50173847732121E-54</v>
      </c>
      <c r="Y990" s="7">
        <f t="shared" si="281"/>
        <v>4135104.2700000009</v>
      </c>
    </row>
    <row r="991" spans="1:25" x14ac:dyDescent="0.25">
      <c r="A991" s="5">
        <f t="shared" si="288"/>
        <v>44877</v>
      </c>
      <c r="B991" s="20">
        <f t="shared" si="289"/>
        <v>979</v>
      </c>
      <c r="E991" s="20"/>
      <c r="G991" s="20">
        <f t="shared" si="282"/>
        <v>3.6490476566612947E-12</v>
      </c>
      <c r="H991" s="20" t="str">
        <f>IF(Datos!C983="","",Datos!C983)</f>
        <v/>
      </c>
      <c r="I991" s="7">
        <f t="shared" si="283"/>
        <v>7.7203566917031887</v>
      </c>
      <c r="J991" s="20" t="str">
        <f t="shared" si="274"/>
        <v/>
      </c>
      <c r="K991" s="16" t="str">
        <f t="shared" si="279"/>
        <v/>
      </c>
      <c r="L991" s="7">
        <f t="shared" si="284"/>
        <v>4125541.437679437</v>
      </c>
      <c r="M991" s="7">
        <f t="shared" si="285"/>
        <v>5.1716319616255753E-6</v>
      </c>
      <c r="N991" s="20" t="str">
        <f>IF(Datos!D983="","",Datos!D983)</f>
        <v/>
      </c>
      <c r="O991" s="7">
        <f t="shared" si="286"/>
        <v>2560.6314580970948</v>
      </c>
      <c r="P991" s="20" t="str">
        <f t="shared" si="275"/>
        <v/>
      </c>
      <c r="Q991" s="16" t="str">
        <f t="shared" si="277"/>
        <v/>
      </c>
      <c r="R991" s="20" t="str">
        <f>IF(Datos!E983="","",Datos!E983)</f>
        <v/>
      </c>
      <c r="S991" s="7">
        <f t="shared" si="287"/>
        <v>6994.4805006035258</v>
      </c>
      <c r="T991" s="10" t="str">
        <f t="shared" si="276"/>
        <v/>
      </c>
      <c r="U991" s="16" t="str">
        <f t="shared" si="278"/>
        <v/>
      </c>
      <c r="V991" s="7">
        <f t="shared" si="290"/>
        <v>5.6232176367114318E-54</v>
      </c>
      <c r="X991" s="7">
        <f t="shared" si="280"/>
        <v>5.6232176367114318E-54</v>
      </c>
      <c r="Y991" s="7">
        <f t="shared" si="281"/>
        <v>4135104.2700000009</v>
      </c>
    </row>
    <row r="992" spans="1:25" x14ac:dyDescent="0.25">
      <c r="A992" s="5">
        <f t="shared" si="288"/>
        <v>44878</v>
      </c>
      <c r="B992" s="20">
        <f t="shared" si="289"/>
        <v>980</v>
      </c>
      <c r="E992" s="20"/>
      <c r="G992" s="20">
        <f t="shared" si="282"/>
        <v>3.5483212913505091E-12</v>
      </c>
      <c r="H992" s="20" t="str">
        <f>IF(Datos!C984="","",Datos!C984)</f>
        <v/>
      </c>
      <c r="I992" s="7">
        <f t="shared" si="283"/>
        <v>7.6616740060068835</v>
      </c>
      <c r="J992" s="20" t="str">
        <f t="shared" si="274"/>
        <v/>
      </c>
      <c r="K992" s="16" t="str">
        <f t="shared" si="279"/>
        <v/>
      </c>
      <c r="L992" s="7">
        <f t="shared" si="284"/>
        <v>4125541.4376795799</v>
      </c>
      <c r="M992" s="7">
        <f t="shared" si="285"/>
        <v>5.0288769912242709E-6</v>
      </c>
      <c r="N992" s="20" t="str">
        <f>IF(Datos!D984="","",Datos!D984)</f>
        <v/>
      </c>
      <c r="O992" s="7">
        <f t="shared" si="286"/>
        <v>2560.6471842059764</v>
      </c>
      <c r="P992" s="20" t="str">
        <f t="shared" si="275"/>
        <v/>
      </c>
      <c r="Q992" s="16" t="str">
        <f t="shared" si="277"/>
        <v/>
      </c>
      <c r="R992" s="20" t="str">
        <f>IF(Datos!E984="","",Datos!E984)</f>
        <v/>
      </c>
      <c r="S992" s="7">
        <f t="shared" si="287"/>
        <v>6994.5234571803403</v>
      </c>
      <c r="T992" s="10" t="str">
        <f t="shared" si="276"/>
        <v/>
      </c>
      <c r="U992" s="16" t="str">
        <f t="shared" si="278"/>
        <v/>
      </c>
      <c r="V992" s="7">
        <f t="shared" si="290"/>
        <v>4.8634033343725834E-54</v>
      </c>
      <c r="X992" s="7">
        <f t="shared" si="280"/>
        <v>4.8634033343725834E-54</v>
      </c>
      <c r="Y992" s="7">
        <f t="shared" si="281"/>
        <v>4135104.2700000009</v>
      </c>
    </row>
    <row r="993" spans="1:25" x14ac:dyDescent="0.25">
      <c r="A993" s="5">
        <f t="shared" si="288"/>
        <v>44879</v>
      </c>
      <c r="B993" s="20">
        <f t="shared" si="289"/>
        <v>981</v>
      </c>
      <c r="E993" s="20"/>
      <c r="G993" s="20">
        <f t="shared" si="282"/>
        <v>3.450375322905795E-12</v>
      </c>
      <c r="H993" s="20" t="str">
        <f>IF(Datos!C985="","",Datos!C985)</f>
        <v/>
      </c>
      <c r="I993" s="7">
        <f t="shared" si="283"/>
        <v>7.603437369338887</v>
      </c>
      <c r="J993" s="20" t="str">
        <f t="shared" si="274"/>
        <v/>
      </c>
      <c r="K993" s="16" t="str">
        <f t="shared" si="279"/>
        <v/>
      </c>
      <c r="L993" s="7">
        <f t="shared" si="284"/>
        <v>4125541.4376797187</v>
      </c>
      <c r="M993" s="7">
        <f t="shared" si="285"/>
        <v>4.8900625528881815E-6</v>
      </c>
      <c r="N993" s="20" t="str">
        <f>IF(Datos!D985="","",Datos!D985)</f>
        <v/>
      </c>
      <c r="O993" s="7">
        <f t="shared" si="286"/>
        <v>2560.6627907801862</v>
      </c>
      <c r="P993" s="20" t="str">
        <f t="shared" si="275"/>
        <v/>
      </c>
      <c r="Q993" s="16" t="str">
        <f t="shared" si="277"/>
        <v/>
      </c>
      <c r="R993" s="20" t="str">
        <f>IF(Datos!E985="","",Datos!E985)</f>
        <v/>
      </c>
      <c r="S993" s="7">
        <f t="shared" si="287"/>
        <v>6994.5660872427989</v>
      </c>
      <c r="T993" s="10" t="str">
        <f t="shared" si="276"/>
        <v/>
      </c>
      <c r="U993" s="16" t="str">
        <f t="shared" si="278"/>
        <v/>
      </c>
      <c r="V993" s="7">
        <f t="shared" si="290"/>
        <v>4.2062558344476461E-54</v>
      </c>
      <c r="X993" s="7">
        <f t="shared" si="280"/>
        <v>4.2062558344476461E-54</v>
      </c>
      <c r="Y993" s="7">
        <f t="shared" si="281"/>
        <v>4135104.2700000009</v>
      </c>
    </row>
    <row r="994" spans="1:25" x14ac:dyDescent="0.25">
      <c r="A994" s="5">
        <f t="shared" si="288"/>
        <v>44880</v>
      </c>
      <c r="B994" s="20">
        <f t="shared" si="289"/>
        <v>982</v>
      </c>
      <c r="E994" s="20"/>
      <c r="G994" s="20">
        <f t="shared" si="282"/>
        <v>3.3551330027349707E-12</v>
      </c>
      <c r="H994" s="20" t="str">
        <f>IF(Datos!C986="","",Datos!C986)</f>
        <v/>
      </c>
      <c r="I994" s="7">
        <f t="shared" si="283"/>
        <v>7.5456433912658323</v>
      </c>
      <c r="J994" s="20" t="str">
        <f t="shared" si="274"/>
        <v/>
      </c>
      <c r="K994" s="16" t="str">
        <f t="shared" si="279"/>
        <v/>
      </c>
      <c r="L994" s="7">
        <f t="shared" si="284"/>
        <v>4125541.4376798538</v>
      </c>
      <c r="M994" s="7">
        <f t="shared" si="285"/>
        <v>4.7550798742718451E-6</v>
      </c>
      <c r="N994" s="20" t="str">
        <f>IF(Datos!D986="","",Datos!D986)</f>
        <v/>
      </c>
      <c r="O994" s="7">
        <f t="shared" si="286"/>
        <v>2560.6782787283109</v>
      </c>
      <c r="P994" s="20" t="str">
        <f t="shared" si="275"/>
        <v/>
      </c>
      <c r="Q994" s="16" t="str">
        <f t="shared" si="277"/>
        <v/>
      </c>
      <c r="R994" s="20" t="str">
        <f>IF(Datos!E986="","",Datos!E986)</f>
        <v/>
      </c>
      <c r="S994" s="7">
        <f t="shared" si="287"/>
        <v>6994.608393272747</v>
      </c>
      <c r="T994" s="10" t="str">
        <f t="shared" si="276"/>
        <v/>
      </c>
      <c r="U994" s="16" t="str">
        <f t="shared" si="278"/>
        <v/>
      </c>
      <c r="V994" s="7">
        <f t="shared" si="290"/>
        <v>3.6379027048364976E-54</v>
      </c>
      <c r="X994" s="7">
        <f t="shared" si="280"/>
        <v>3.6379027048364976E-54</v>
      </c>
      <c r="Y994" s="7">
        <f t="shared" si="281"/>
        <v>4135104.2700000014</v>
      </c>
    </row>
    <row r="995" spans="1:25" x14ac:dyDescent="0.25">
      <c r="A995" s="5">
        <f t="shared" si="288"/>
        <v>44881</v>
      </c>
      <c r="B995" s="20">
        <f t="shared" si="289"/>
        <v>983</v>
      </c>
      <c r="E995" s="20"/>
      <c r="G995" s="20">
        <f t="shared" si="282"/>
        <v>3.2625197007730649E-12</v>
      </c>
      <c r="H995" s="20" t="str">
        <f>IF(Datos!C987="","",Datos!C987)</f>
        <v/>
      </c>
      <c r="I995" s="7">
        <f t="shared" si="283"/>
        <v>7.4882887071251476</v>
      </c>
      <c r="J995" s="20" t="str">
        <f t="shared" si="274"/>
        <v/>
      </c>
      <c r="K995" s="16" t="str">
        <f t="shared" si="279"/>
        <v/>
      </c>
      <c r="L995" s="7">
        <f t="shared" si="284"/>
        <v>4125541.4376799851</v>
      </c>
      <c r="M995" s="7">
        <f t="shared" si="285"/>
        <v>4.6238231855236097E-6</v>
      </c>
      <c r="N995" s="20" t="str">
        <f>IF(Datos!D987="","",Datos!D987)</f>
        <v/>
      </c>
      <c r="O995" s="7">
        <f t="shared" si="286"/>
        <v>2560.6936489520313</v>
      </c>
      <c r="P995" s="20" t="str">
        <f t="shared" si="275"/>
        <v/>
      </c>
      <c r="Q995" s="16" t="str">
        <f t="shared" si="277"/>
        <v/>
      </c>
      <c r="R995" s="20" t="str">
        <f>IF(Datos!E987="","",Datos!E987)</f>
        <v/>
      </c>
      <c r="S995" s="7">
        <f t="shared" si="287"/>
        <v>6994.6503777331673</v>
      </c>
      <c r="T995" s="10" t="str">
        <f t="shared" si="276"/>
        <v/>
      </c>
      <c r="U995" s="16" t="str">
        <f t="shared" si="278"/>
        <v/>
      </c>
      <c r="V995" s="7">
        <f t="shared" si="290"/>
        <v>3.1463459691330454E-54</v>
      </c>
      <c r="X995" s="7">
        <f t="shared" si="280"/>
        <v>3.1463459691330454E-54</v>
      </c>
      <c r="Y995" s="7">
        <f t="shared" si="281"/>
        <v>4135104.2700000014</v>
      </c>
    </row>
    <row r="996" spans="1:25" x14ac:dyDescent="0.25">
      <c r="A996" s="5">
        <f t="shared" si="288"/>
        <v>44882</v>
      </c>
      <c r="B996" s="20">
        <f t="shared" si="289"/>
        <v>984</v>
      </c>
      <c r="E996" s="20"/>
      <c r="G996" s="20">
        <f t="shared" si="282"/>
        <v>3.172462847003615E-12</v>
      </c>
      <c r="H996" s="20" t="str">
        <f>IF(Datos!C988="","",Datos!C988)</f>
        <v/>
      </c>
      <c r="I996" s="7">
        <f t="shared" si="283"/>
        <v>7.4313699778291733</v>
      </c>
      <c r="J996" s="20" t="str">
        <f t="shared" si="274"/>
        <v/>
      </c>
      <c r="K996" s="16" t="str">
        <f t="shared" si="279"/>
        <v/>
      </c>
      <c r="L996" s="7">
        <f t="shared" si="284"/>
        <v>4125541.4376801127</v>
      </c>
      <c r="M996" s="7">
        <f t="shared" si="285"/>
        <v>4.4961896364063966E-6</v>
      </c>
      <c r="N996" s="20" t="str">
        <f>IF(Datos!D988="","",Datos!D988)</f>
        <v/>
      </c>
      <c r="O996" s="7">
        <f t="shared" si="286"/>
        <v>2560.7089023461745</v>
      </c>
      <c r="P996" s="20" t="str">
        <f t="shared" si="275"/>
        <v/>
      </c>
      <c r="Q996" s="16" t="str">
        <f t="shared" si="277"/>
        <v/>
      </c>
      <c r="R996" s="20" t="str">
        <f>IF(Datos!E988="","",Datos!E988)</f>
        <v/>
      </c>
      <c r="S996" s="7">
        <f t="shared" si="287"/>
        <v>6994.6920430683194</v>
      </c>
      <c r="T996" s="10" t="str">
        <f t="shared" si="276"/>
        <v/>
      </c>
      <c r="U996" s="16" t="str">
        <f t="shared" si="278"/>
        <v/>
      </c>
      <c r="V996" s="7">
        <f t="shared" si="290"/>
        <v>2.7212088284600471E-54</v>
      </c>
      <c r="X996" s="7">
        <f t="shared" si="280"/>
        <v>2.7212088284600471E-54</v>
      </c>
      <c r="Y996" s="7">
        <f t="shared" si="281"/>
        <v>4135104.2700000014</v>
      </c>
    </row>
    <row r="997" spans="1:25" x14ac:dyDescent="0.25">
      <c r="A997" s="5">
        <f t="shared" si="288"/>
        <v>44883</v>
      </c>
      <c r="B997" s="20">
        <f t="shared" si="289"/>
        <v>985</v>
      </c>
      <c r="E997" s="20"/>
      <c r="G997" s="20">
        <f t="shared" si="282"/>
        <v>3.0848918745941848E-12</v>
      </c>
      <c r="H997" s="20" t="str">
        <f>IF(Datos!C989="","",Datos!C989)</f>
        <v/>
      </c>
      <c r="I997" s="7">
        <f t="shared" si="283"/>
        <v>7.3748838896707642</v>
      </c>
      <c r="J997" s="20" t="str">
        <f t="shared" si="274"/>
        <v/>
      </c>
      <c r="K997" s="16" t="str">
        <f t="shared" si="279"/>
        <v/>
      </c>
      <c r="L997" s="7">
        <f t="shared" si="284"/>
        <v>4125541.437680237</v>
      </c>
      <c r="M997" s="7">
        <f t="shared" si="285"/>
        <v>4.3720792157062168E-6</v>
      </c>
      <c r="N997" s="20" t="str">
        <f>IF(Datos!D989="","",Datos!D989)</f>
        <v/>
      </c>
      <c r="O997" s="7">
        <f t="shared" si="286"/>
        <v>2560.7240397987662</v>
      </c>
      <c r="P997" s="20" t="str">
        <f t="shared" si="275"/>
        <v/>
      </c>
      <c r="Q997" s="16" t="str">
        <f t="shared" si="277"/>
        <v/>
      </c>
      <c r="R997" s="20" t="str">
        <f>IF(Datos!E989="","",Datos!E989)</f>
        <v/>
      </c>
      <c r="S997" s="7">
        <f t="shared" si="287"/>
        <v>6994.7333917038859</v>
      </c>
      <c r="T997" s="10" t="str">
        <f t="shared" si="276"/>
        <v/>
      </c>
      <c r="U997" s="16" t="str">
        <f t="shared" si="278"/>
        <v/>
      </c>
      <c r="V997" s="7">
        <f t="shared" si="290"/>
        <v>2.3535166064809124E-54</v>
      </c>
      <c r="X997" s="7">
        <f t="shared" si="280"/>
        <v>2.3535166064809124E-54</v>
      </c>
      <c r="Y997" s="7">
        <f t="shared" si="281"/>
        <v>4135104.2700000014</v>
      </c>
    </row>
    <row r="998" spans="1:25" x14ac:dyDescent="0.25">
      <c r="A998" s="5">
        <f t="shared" si="288"/>
        <v>44884</v>
      </c>
      <c r="B998" s="20">
        <f t="shared" si="289"/>
        <v>986</v>
      </c>
      <c r="E998" s="20"/>
      <c r="G998" s="20">
        <f t="shared" si="282"/>
        <v>2.9997381646015477E-12</v>
      </c>
      <c r="H998" s="20" t="str">
        <f>IF(Datos!C990="","",Datos!C990)</f>
        <v/>
      </c>
      <c r="I998" s="7">
        <f t="shared" si="283"/>
        <v>7.3188271541303731</v>
      </c>
      <c r="J998" s="20" t="str">
        <f t="shared" si="274"/>
        <v/>
      </c>
      <c r="K998" s="16" t="str">
        <f t="shared" si="279"/>
        <v/>
      </c>
      <c r="L998" s="7">
        <f t="shared" si="284"/>
        <v>4125541.4376803576</v>
      </c>
      <c r="M998" s="7">
        <f t="shared" si="285"/>
        <v>4.2513946728652914E-6</v>
      </c>
      <c r="N998" s="20" t="str">
        <f>IF(Datos!D990="","",Datos!D990)</f>
        <v/>
      </c>
      <c r="O998" s="7">
        <f t="shared" si="286"/>
        <v>2560.7390621910818</v>
      </c>
      <c r="P998" s="20" t="str">
        <f t="shared" si="275"/>
        <v/>
      </c>
      <c r="Q998" s="16" t="str">
        <f t="shared" si="277"/>
        <v/>
      </c>
      <c r="R998" s="20" t="str">
        <f>IF(Datos!E990="","",Datos!E990)</f>
        <v/>
      </c>
      <c r="S998" s="7">
        <f t="shared" si="287"/>
        <v>6994.7744260471109</v>
      </c>
      <c r="T998" s="10" t="str">
        <f t="shared" si="276"/>
        <v/>
      </c>
      <c r="U998" s="16" t="str">
        <f t="shared" si="278"/>
        <v/>
      </c>
      <c r="V998" s="7">
        <f t="shared" si="290"/>
        <v>2.0355072933215549E-54</v>
      </c>
      <c r="X998" s="7">
        <f t="shared" si="280"/>
        <v>2.0355072933215549E-54</v>
      </c>
      <c r="Y998" s="7">
        <f t="shared" si="281"/>
        <v>4135104.2700000014</v>
      </c>
    </row>
    <row r="999" spans="1:25" x14ac:dyDescent="0.25">
      <c r="A999" s="5">
        <f t="shared" si="288"/>
        <v>44885</v>
      </c>
      <c r="B999" s="20">
        <f t="shared" si="289"/>
        <v>987</v>
      </c>
      <c r="E999" s="20"/>
      <c r="G999" s="20">
        <f t="shared" si="282"/>
        <v>2.916934992203186E-12</v>
      </c>
      <c r="H999" s="20" t="str">
        <f>IF(Datos!C991="","",Datos!C991)</f>
        <v/>
      </c>
      <c r="I999" s="7">
        <f t="shared" si="283"/>
        <v>7.2631965076845981</v>
      </c>
      <c r="J999" s="20" t="str">
        <f t="shared" si="274"/>
        <v/>
      </c>
      <c r="K999" s="16" t="str">
        <f t="shared" si="279"/>
        <v/>
      </c>
      <c r="L999" s="7">
        <f t="shared" si="284"/>
        <v>4125541.4376804749</v>
      </c>
      <c r="M999" s="7">
        <f t="shared" si="285"/>
        <v>4.1340414417783712E-6</v>
      </c>
      <c r="N999" s="20" t="str">
        <f>IF(Datos!D991="","",Datos!D991)</f>
        <v/>
      </c>
      <c r="O999" s="7">
        <f t="shared" si="286"/>
        <v>2560.7539703976981</v>
      </c>
      <c r="P999" s="20" t="str">
        <f t="shared" si="275"/>
        <v/>
      </c>
      <c r="Q999" s="16" t="str">
        <f t="shared" si="277"/>
        <v/>
      </c>
      <c r="R999" s="20" t="str">
        <f>IF(Datos!E991="","",Datos!E991)</f>
        <v/>
      </c>
      <c r="S999" s="7">
        <f t="shared" si="287"/>
        <v>6994.8151484869404</v>
      </c>
      <c r="T999" s="10" t="str">
        <f t="shared" si="276"/>
        <v/>
      </c>
      <c r="U999" s="16" t="str">
        <f t="shared" si="278"/>
        <v/>
      </c>
      <c r="V999" s="7">
        <f t="shared" si="290"/>
        <v>1.7604676889705413E-54</v>
      </c>
      <c r="X999" s="7">
        <f t="shared" si="280"/>
        <v>1.7604676889705413E-54</v>
      </c>
      <c r="Y999" s="7">
        <f t="shared" si="281"/>
        <v>4135104.2700000009</v>
      </c>
    </row>
    <row r="1000" spans="1:25" x14ac:dyDescent="0.25">
      <c r="A1000" s="5">
        <f t="shared" si="288"/>
        <v>44886</v>
      </c>
      <c r="B1000" s="20">
        <f t="shared" si="289"/>
        <v>988</v>
      </c>
      <c r="E1000" s="20"/>
      <c r="G1000" s="20">
        <f t="shared" si="282"/>
        <v>2.8364174744129981E-12</v>
      </c>
      <c r="H1000" s="20" t="str">
        <f>IF(Datos!C992="","",Datos!C992)</f>
        <v/>
      </c>
      <c r="I1000" s="7">
        <f t="shared" si="283"/>
        <v>7.2079887116161849</v>
      </c>
      <c r="J1000" s="20" t="str">
        <f t="shared" si="274"/>
        <v/>
      </c>
      <c r="K1000" s="16" t="str">
        <f t="shared" si="279"/>
        <v/>
      </c>
      <c r="L1000" s="7">
        <f t="shared" si="284"/>
        <v>4125541.437680589</v>
      </c>
      <c r="M1000" s="7">
        <f t="shared" si="285"/>
        <v>4.0199275666925389E-6</v>
      </c>
      <c r="N1000" s="20" t="str">
        <f>IF(Datos!D992="","",Datos!D992)</f>
        <v/>
      </c>
      <c r="O1000" s="7">
        <f t="shared" si="286"/>
        <v>2560.7687652865447</v>
      </c>
      <c r="P1000" s="20" t="str">
        <f t="shared" si="275"/>
        <v/>
      </c>
      <c r="Q1000" s="16" t="str">
        <f t="shared" si="277"/>
        <v/>
      </c>
      <c r="R1000" s="20" t="str">
        <f>IF(Datos!E992="","",Datos!E992)</f>
        <v/>
      </c>
      <c r="S1000" s="7">
        <f t="shared" si="287"/>
        <v>6994.8555613941626</v>
      </c>
      <c r="T1000" s="10" t="str">
        <f t="shared" si="276"/>
        <v/>
      </c>
      <c r="U1000" s="16" t="str">
        <f t="shared" si="278"/>
        <v/>
      </c>
      <c r="V1000" s="7">
        <f t="shared" si="290"/>
        <v>1.5225916871326491E-54</v>
      </c>
      <c r="X1000" s="7">
        <f t="shared" si="280"/>
        <v>1.5225916871326491E-54</v>
      </c>
      <c r="Y1000" s="7">
        <f t="shared" si="281"/>
        <v>4135104.2700000014</v>
      </c>
    </row>
    <row r="1001" spans="1:25" x14ac:dyDescent="0.25">
      <c r="A1001" s="5">
        <f t="shared" si="288"/>
        <v>44887</v>
      </c>
      <c r="B1001" s="20">
        <f t="shared" si="289"/>
        <v>989</v>
      </c>
      <c r="E1001" s="20"/>
      <c r="G1001" s="20">
        <f t="shared" si="282"/>
        <v>2.7581225192402216E-12</v>
      </c>
      <c r="H1001" s="20" t="str">
        <f>IF(Datos!C993="","",Datos!C993)</f>
        <v/>
      </c>
      <c r="I1001" s="7">
        <f t="shared" si="283"/>
        <v>7.1532005518254778</v>
      </c>
      <c r="J1001" s="20" t="str">
        <f t="shared" si="274"/>
        <v/>
      </c>
      <c r="K1001" s="16" t="str">
        <f t="shared" si="279"/>
        <v/>
      </c>
      <c r="L1001" s="7">
        <f t="shared" si="284"/>
        <v>4125541.4376806999</v>
      </c>
      <c r="M1001" s="7">
        <f t="shared" si="285"/>
        <v>3.9089636301524377E-6</v>
      </c>
      <c r="N1001" s="20" t="str">
        <f>IF(Datos!D993="","",Datos!D993)</f>
        <v/>
      </c>
      <c r="O1001" s="7">
        <f t="shared" si="286"/>
        <v>2560.7834477189535</v>
      </c>
      <c r="P1001" s="20" t="str">
        <f t="shared" si="275"/>
        <v/>
      </c>
      <c r="Q1001" s="16" t="str">
        <f t="shared" si="277"/>
        <v/>
      </c>
      <c r="R1001" s="20" t="str">
        <f>IF(Datos!E993="","",Datos!E993)</f>
        <v/>
      </c>
      <c r="S1001" s="7">
        <f t="shared" si="287"/>
        <v>6994.8956671215446</v>
      </c>
      <c r="T1001" s="10" t="str">
        <f t="shared" si="276"/>
        <v/>
      </c>
      <c r="U1001" s="16" t="str">
        <f t="shared" si="278"/>
        <v/>
      </c>
      <c r="V1001" s="7">
        <f t="shared" si="290"/>
        <v>1.3168577078975516E-54</v>
      </c>
      <c r="X1001" s="7">
        <f t="shared" si="280"/>
        <v>1.3168577078975516E-54</v>
      </c>
      <c r="Y1001" s="7">
        <f t="shared" si="281"/>
        <v>4135104.2700000014</v>
      </c>
    </row>
    <row r="1002" spans="1:25" x14ac:dyDescent="0.25">
      <c r="A1002" s="5">
        <f t="shared" si="288"/>
        <v>44888</v>
      </c>
      <c r="B1002" s="20">
        <f t="shared" si="289"/>
        <v>990</v>
      </c>
      <c r="E1002" s="20"/>
      <c r="G1002" s="20">
        <f t="shared" si="282"/>
        <v>2.681988776251761E-12</v>
      </c>
      <c r="H1002" s="20" t="str">
        <f>IF(Datos!C994="","",Datos!C994)</f>
        <v/>
      </c>
      <c r="I1002" s="7">
        <f t="shared" si="283"/>
        <v>7.0988288386432981</v>
      </c>
      <c r="J1002" s="20" t="str">
        <f t="shared" si="274"/>
        <v/>
      </c>
      <c r="K1002" s="16" t="str">
        <f t="shared" si="279"/>
        <v/>
      </c>
      <c r="L1002" s="7">
        <f t="shared" si="284"/>
        <v>4125541.4376808079</v>
      </c>
      <c r="M1002" s="7">
        <f t="shared" si="285"/>
        <v>3.8010626829344563E-6</v>
      </c>
      <c r="N1002" s="20" t="str">
        <f>IF(Datos!D994="","",Datos!D994)</f>
        <v/>
      </c>
      <c r="O1002" s="7">
        <f t="shared" si="286"/>
        <v>2560.7980185497095</v>
      </c>
      <c r="P1002" s="20" t="str">
        <f t="shared" si="275"/>
        <v/>
      </c>
      <c r="Q1002" s="16" t="str">
        <f t="shared" si="277"/>
        <v/>
      </c>
      <c r="R1002" s="20" t="str">
        <f>IF(Datos!E994="","",Datos!E994)</f>
        <v/>
      </c>
      <c r="S1002" s="7">
        <f t="shared" si="287"/>
        <v>6994.9354680039705</v>
      </c>
      <c r="T1002" s="10" t="str">
        <f t="shared" si="276"/>
        <v/>
      </c>
      <c r="U1002" s="16" t="str">
        <f t="shared" si="278"/>
        <v/>
      </c>
      <c r="V1002" s="7">
        <f t="shared" si="290"/>
        <v>1.1389226918182407E-54</v>
      </c>
      <c r="X1002" s="7">
        <f t="shared" si="280"/>
        <v>1.1389226918182407E-54</v>
      </c>
      <c r="Y1002" s="7">
        <f t="shared" si="281"/>
        <v>4135104.2700000014</v>
      </c>
    </row>
    <row r="1003" spans="1:25" x14ac:dyDescent="0.25">
      <c r="A1003" s="5">
        <f t="shared" si="288"/>
        <v>44889</v>
      </c>
      <c r="B1003" s="20">
        <f t="shared" si="289"/>
        <v>991</v>
      </c>
      <c r="E1003" s="20"/>
      <c r="G1003" s="20">
        <f t="shared" si="282"/>
        <v>2.6079565884991532E-12</v>
      </c>
      <c r="H1003" s="20" t="str">
        <f>IF(Datos!C995="","",Datos!C995)</f>
        <v/>
      </c>
      <c r="I1003" s="7">
        <f t="shared" si="283"/>
        <v>7.0448704066452459</v>
      </c>
      <c r="J1003" s="20" t="str">
        <f t="shared" ref="J1003:J1066" si="291">IF(H1003="","",H1003-I1003)</f>
        <v/>
      </c>
      <c r="K1003" s="16" t="str">
        <f t="shared" si="279"/>
        <v/>
      </c>
      <c r="L1003" s="7">
        <f t="shared" si="284"/>
        <v>4125541.4376809127</v>
      </c>
      <c r="M1003" s="7">
        <f t="shared" si="285"/>
        <v>3.6961401759149792E-6</v>
      </c>
      <c r="N1003" s="20" t="str">
        <f>IF(Datos!D995="","",Datos!D995)</f>
        <v/>
      </c>
      <c r="O1003" s="7">
        <f t="shared" si="286"/>
        <v>2560.8124786271005</v>
      </c>
      <c r="P1003" s="20" t="str">
        <f t="shared" ref="P1003:P1066" si="292">IF(N1003="","",N1003-O1003)</f>
        <v/>
      </c>
      <c r="Q1003" s="16" t="str">
        <f t="shared" si="277"/>
        <v/>
      </c>
      <c r="R1003" s="20" t="str">
        <f>IF(Datos!E995="","",Datos!E995)</f>
        <v/>
      </c>
      <c r="S1003" s="7">
        <f t="shared" si="287"/>
        <v>6994.9749663585771</v>
      </c>
      <c r="T1003" s="10" t="str">
        <f t="shared" ref="T1003:T1066" si="293">IF(R1003="","",R1003-S1003)</f>
        <v/>
      </c>
      <c r="U1003" s="16" t="str">
        <f t="shared" si="278"/>
        <v/>
      </c>
      <c r="V1003" s="7">
        <f t="shared" si="290"/>
        <v>9.8503041760638136E-55</v>
      </c>
      <c r="X1003" s="7">
        <f t="shared" si="280"/>
        <v>9.8503041760638136E-55</v>
      </c>
      <c r="Y1003" s="7">
        <f t="shared" si="281"/>
        <v>4135104.2700000009</v>
      </c>
    </row>
    <row r="1004" spans="1:25" x14ac:dyDescent="0.25">
      <c r="A1004" s="5">
        <f t="shared" si="288"/>
        <v>44890</v>
      </c>
      <c r="B1004" s="20">
        <f t="shared" si="289"/>
        <v>992</v>
      </c>
      <c r="E1004" s="20"/>
      <c r="G1004" s="20">
        <f t="shared" si="282"/>
        <v>2.5359679457725236E-12</v>
      </c>
      <c r="H1004" s="20" t="str">
        <f>IF(Datos!C996="","",Datos!C996)</f>
        <v/>
      </c>
      <c r="I1004" s="7">
        <f t="shared" si="283"/>
        <v>6.9913221144674189</v>
      </c>
      <c r="J1004" s="20" t="str">
        <f t="shared" si="291"/>
        <v/>
      </c>
      <c r="K1004" s="16" t="str">
        <f t="shared" si="279"/>
        <v/>
      </c>
      <c r="L1004" s="7">
        <f t="shared" si="284"/>
        <v>4125541.4376810146</v>
      </c>
      <c r="M1004" s="7">
        <f t="shared" si="285"/>
        <v>3.5941138938193052E-6</v>
      </c>
      <c r="N1004" s="20" t="str">
        <f>IF(Datos!D996="","",Datos!D996)</f>
        <v/>
      </c>
      <c r="O1004" s="7">
        <f t="shared" si="286"/>
        <v>2560.8268287929668</v>
      </c>
      <c r="P1004" s="20" t="str">
        <f t="shared" si="292"/>
        <v/>
      </c>
      <c r="Q1004" s="16" t="str">
        <f t="shared" si="277"/>
        <v/>
      </c>
      <c r="R1004" s="20" t="str">
        <f>IF(Datos!E996="","",Datos!E996)</f>
        <v/>
      </c>
      <c r="S1004" s="7">
        <f t="shared" si="287"/>
        <v>6995.0141644848891</v>
      </c>
      <c r="T1004" s="10" t="str">
        <f t="shared" si="293"/>
        <v/>
      </c>
      <c r="U1004" s="16" t="str">
        <f t="shared" si="278"/>
        <v/>
      </c>
      <c r="V1004" s="7">
        <f t="shared" si="290"/>
        <v>8.5193220802439561E-55</v>
      </c>
      <c r="X1004" s="7">
        <f t="shared" si="280"/>
        <v>8.5193220802439561E-55</v>
      </c>
      <c r="Y1004" s="7">
        <f t="shared" si="281"/>
        <v>4135104.2700000014</v>
      </c>
    </row>
    <row r="1005" spans="1:25" x14ac:dyDescent="0.25">
      <c r="A1005" s="5">
        <f t="shared" si="288"/>
        <v>44891</v>
      </c>
      <c r="B1005" s="20">
        <f t="shared" si="289"/>
        <v>993</v>
      </c>
      <c r="E1005" s="20"/>
      <c r="G1005" s="20">
        <f t="shared" si="282"/>
        <v>2.4659664391448901E-12</v>
      </c>
      <c r="H1005" s="20" t="str">
        <f>IF(Datos!C997="","",Datos!C997)</f>
        <v/>
      </c>
      <c r="I1005" s="7">
        <f t="shared" si="283"/>
        <v>6.938180844623524</v>
      </c>
      <c r="J1005" s="20" t="str">
        <f t="shared" si="291"/>
        <v/>
      </c>
      <c r="K1005" s="16" t="str">
        <f t="shared" si="279"/>
        <v/>
      </c>
      <c r="L1005" s="7">
        <f t="shared" si="284"/>
        <v>4125541.4376811138</v>
      </c>
      <c r="M1005" s="7">
        <f t="shared" si="285"/>
        <v>3.4949038907993265E-6</v>
      </c>
      <c r="N1005" s="20" t="str">
        <f>IF(Datos!D997="","",Datos!D997)</f>
        <v/>
      </c>
      <c r="O1005" s="7">
        <f t="shared" si="286"/>
        <v>2560.8410698827493</v>
      </c>
      <c r="P1005" s="20" t="str">
        <f t="shared" si="292"/>
        <v/>
      </c>
      <c r="Q1005" s="16" t="str">
        <f t="shared" si="277"/>
        <v/>
      </c>
      <c r="R1005" s="20" t="str">
        <f>IF(Datos!E997="","",Datos!E997)</f>
        <v/>
      </c>
      <c r="S1005" s="7">
        <f t="shared" si="287"/>
        <v>6995.0530646649504</v>
      </c>
      <c r="T1005" s="10" t="str">
        <f t="shared" si="293"/>
        <v/>
      </c>
      <c r="U1005" s="16" t="str">
        <f t="shared" si="278"/>
        <v/>
      </c>
      <c r="V1005" s="7">
        <f t="shared" si="290"/>
        <v>7.3681835006982247E-55</v>
      </c>
      <c r="X1005" s="7">
        <f t="shared" si="280"/>
        <v>7.3681835006982247E-55</v>
      </c>
      <c r="Y1005" s="7">
        <f t="shared" si="281"/>
        <v>4135104.2700000009</v>
      </c>
    </row>
    <row r="1006" spans="1:25" x14ac:dyDescent="0.25">
      <c r="A1006" s="5">
        <f t="shared" si="288"/>
        <v>44892</v>
      </c>
      <c r="B1006" s="20">
        <f t="shared" si="289"/>
        <v>994</v>
      </c>
      <c r="E1006" s="20"/>
      <c r="G1006" s="20">
        <f t="shared" si="282"/>
        <v>2.397897216771207E-12</v>
      </c>
      <c r="H1006" s="20" t="str">
        <f>IF(Datos!C998="","",Datos!C998)</f>
        <v/>
      </c>
      <c r="I1006" s="7">
        <f t="shared" si="283"/>
        <v>6.8854435033233843</v>
      </c>
      <c r="J1006" s="20" t="str">
        <f t="shared" si="291"/>
        <v/>
      </c>
      <c r="K1006" s="16" t="str">
        <f t="shared" si="279"/>
        <v/>
      </c>
      <c r="L1006" s="7">
        <f t="shared" si="284"/>
        <v>4125541.4376812102</v>
      </c>
      <c r="M1006" s="7">
        <f t="shared" si="285"/>
        <v>3.3984324277894876E-6</v>
      </c>
      <c r="N1006" s="20" t="str">
        <f>IF(Datos!D998="","",Datos!D998)</f>
        <v/>
      </c>
      <c r="O1006" s="7">
        <f t="shared" si="286"/>
        <v>2560.8552027255387</v>
      </c>
      <c r="P1006" s="20" t="str">
        <f t="shared" si="292"/>
        <v/>
      </c>
      <c r="Q1006" s="16" t="str">
        <f t="shared" si="277"/>
        <v/>
      </c>
      <c r="R1006" s="20" t="str">
        <f>IF(Datos!E998="","",Datos!E998)</f>
        <v/>
      </c>
      <c r="S1006" s="7">
        <f t="shared" si="287"/>
        <v>6995.0916691634611</v>
      </c>
      <c r="T1006" s="10" t="str">
        <f t="shared" si="293"/>
        <v/>
      </c>
      <c r="U1006" s="16" t="str">
        <f t="shared" si="278"/>
        <v/>
      </c>
      <c r="V1006" s="7">
        <f t="shared" si="290"/>
        <v>6.3725878172699521E-55</v>
      </c>
      <c r="X1006" s="7">
        <f t="shared" si="280"/>
        <v>6.3725878172699521E-55</v>
      </c>
      <c r="Y1006" s="7">
        <f t="shared" si="281"/>
        <v>4135104.2700000014</v>
      </c>
    </row>
    <row r="1007" spans="1:25" x14ac:dyDescent="0.25">
      <c r="A1007" s="5">
        <f t="shared" si="288"/>
        <v>44893</v>
      </c>
      <c r="B1007" s="20">
        <f t="shared" si="289"/>
        <v>995</v>
      </c>
      <c r="E1007" s="20"/>
      <c r="G1007" s="20">
        <f t="shared" si="282"/>
        <v>2.3317069409075029E-12</v>
      </c>
      <c r="H1007" s="20" t="str">
        <f>IF(Datos!C999="","",Datos!C999)</f>
        <v/>
      </c>
      <c r="I1007" s="7">
        <f t="shared" si="283"/>
        <v>6.8331070202928244</v>
      </c>
      <c r="J1007" s="20" t="str">
        <f t="shared" si="291"/>
        <v/>
      </c>
      <c r="K1007" s="16" t="str">
        <f t="shared" si="279"/>
        <v/>
      </c>
      <c r="L1007" s="7">
        <f t="shared" si="284"/>
        <v>4125541.4376813038</v>
      </c>
      <c r="M1007" s="7">
        <f t="shared" si="285"/>
        <v>3.3046239115919372E-6</v>
      </c>
      <c r="N1007" s="20" t="str">
        <f>IF(Datos!D999="","",Datos!D999)</f>
        <v/>
      </c>
      <c r="O1007" s="7">
        <f t="shared" si="286"/>
        <v>2560.8692281441245</v>
      </c>
      <c r="P1007" s="20" t="str">
        <f t="shared" si="292"/>
        <v/>
      </c>
      <c r="Q1007" s="16" t="str">
        <f t="shared" si="277"/>
        <v/>
      </c>
      <c r="R1007" s="20" t="str">
        <f>IF(Datos!E999="","",Datos!E999)</f>
        <v/>
      </c>
      <c r="S1007" s="7">
        <f t="shared" si="287"/>
        <v>6995.1299802279063</v>
      </c>
      <c r="T1007" s="10" t="str">
        <f t="shared" si="293"/>
        <v/>
      </c>
      <c r="U1007" s="16" t="str">
        <f t="shared" si="278"/>
        <v/>
      </c>
      <c r="V1007" s="7">
        <f t="shared" si="290"/>
        <v>5.5115179317899904E-55</v>
      </c>
      <c r="X1007" s="7">
        <f t="shared" si="280"/>
        <v>5.5115179317899904E-55</v>
      </c>
      <c r="Y1007" s="7">
        <f t="shared" si="281"/>
        <v>4135104.2700000009</v>
      </c>
    </row>
    <row r="1008" spans="1:25" x14ac:dyDescent="0.25">
      <c r="A1008" s="5">
        <f t="shared" si="288"/>
        <v>44894</v>
      </c>
      <c r="B1008" s="20">
        <f t="shared" si="289"/>
        <v>996</v>
      </c>
      <c r="E1008" s="20"/>
      <c r="G1008" s="20">
        <f t="shared" si="282"/>
        <v>2.2673437461164452E-12</v>
      </c>
      <c r="H1008" s="20" t="str">
        <f>IF(Datos!C1000="","",Datos!C1000)</f>
        <v/>
      </c>
      <c r="I1008" s="7">
        <f t="shared" si="283"/>
        <v>6.7811683485949237</v>
      </c>
      <c r="J1008" s="20" t="str">
        <f t="shared" si="291"/>
        <v/>
      </c>
      <c r="K1008" s="16" t="str">
        <f t="shared" si="279"/>
        <v/>
      </c>
      <c r="L1008" s="7">
        <f t="shared" si="284"/>
        <v>4125541.4376813951</v>
      </c>
      <c r="M1008" s="7">
        <f t="shared" si="285"/>
        <v>3.2134048356431401E-6</v>
      </c>
      <c r="N1008" s="20" t="str">
        <f>IF(Datos!D1000="","",Datos!D1000)</f>
        <v/>
      </c>
      <c r="O1008" s="7">
        <f t="shared" si="286"/>
        <v>2560.8831469550414</v>
      </c>
      <c r="P1008" s="20" t="str">
        <f t="shared" si="292"/>
        <v/>
      </c>
      <c r="Q1008" s="16" t="str">
        <f t="shared" ref="Q1008:Q1071" si="294">IF( OR(P1008=0,N1008=0,P1008="",N1008=""),"",ABS(P1008/N1008))</f>
        <v/>
      </c>
      <c r="R1008" s="20" t="str">
        <f>IF(Datos!E1000="","",Datos!E1000)</f>
        <v/>
      </c>
      <c r="S1008" s="7">
        <f t="shared" si="287"/>
        <v>6995.1680000886872</v>
      </c>
      <c r="T1008" s="10" t="str">
        <f t="shared" si="293"/>
        <v/>
      </c>
      <c r="U1008" s="16" t="str">
        <f t="shared" ref="U1008:U1071" si="295">IF( OR(T1008=0,R1008=0,T1008="",R1008=""),"",ABS(T1008/R1008))</f>
        <v/>
      </c>
      <c r="V1008" s="7">
        <f t="shared" si="290"/>
        <v>4.7667965955871596E-55</v>
      </c>
      <c r="X1008" s="7">
        <f t="shared" si="280"/>
        <v>4.7667965955871596E-55</v>
      </c>
      <c r="Y1008" s="7">
        <f t="shared" si="281"/>
        <v>4135104.2700000005</v>
      </c>
    </row>
    <row r="1009" spans="1:25" x14ac:dyDescent="0.25">
      <c r="A1009" s="5">
        <f t="shared" si="288"/>
        <v>44895</v>
      </c>
      <c r="B1009" s="20">
        <f t="shared" si="289"/>
        <v>997</v>
      </c>
      <c r="E1009" s="20"/>
      <c r="G1009" s="20">
        <f t="shared" si="282"/>
        <v>2.20475719862657E-12</v>
      </c>
      <c r="H1009" s="20" t="str">
        <f>IF(Datos!C1001="","",Datos!C1001)</f>
        <v/>
      </c>
      <c r="I1009" s="7">
        <f t="shared" si="283"/>
        <v>6.7296244644526304</v>
      </c>
      <c r="J1009" s="20" t="str">
        <f t="shared" si="291"/>
        <v/>
      </c>
      <c r="K1009" s="16" t="str">
        <f t="shared" si="279"/>
        <v/>
      </c>
      <c r="L1009" s="7">
        <f t="shared" si="284"/>
        <v>4125541.4376814836</v>
      </c>
      <c r="M1009" s="7">
        <f t="shared" si="285"/>
        <v>3.1247037224155362E-6</v>
      </c>
      <c r="N1009" s="20" t="str">
        <f>IF(Datos!D1001="","",Datos!D1001)</f>
        <v/>
      </c>
      <c r="O1009" s="7">
        <f t="shared" si="286"/>
        <v>2560.8969599686175</v>
      </c>
      <c r="P1009" s="20" t="str">
        <f t="shared" si="292"/>
        <v/>
      </c>
      <c r="Q1009" s="16" t="str">
        <f t="shared" si="294"/>
        <v/>
      </c>
      <c r="R1009" s="20" t="str">
        <f>IF(Datos!E1001="","",Datos!E1001)</f>
        <v/>
      </c>
      <c r="S1009" s="7">
        <f t="shared" si="287"/>
        <v>6995.2057309592537</v>
      </c>
      <c r="T1009" s="10" t="str">
        <f t="shared" si="293"/>
        <v/>
      </c>
      <c r="U1009" s="16" t="str">
        <f t="shared" si="295"/>
        <v/>
      </c>
      <c r="V1009" s="7">
        <f t="shared" si="290"/>
        <v>4.122702686430657E-55</v>
      </c>
      <c r="X1009" s="7">
        <f t="shared" si="280"/>
        <v>4.122702686430657E-55</v>
      </c>
      <c r="Y1009" s="7">
        <f t="shared" si="281"/>
        <v>4135104.2700000005</v>
      </c>
    </row>
    <row r="1010" spans="1:25" x14ac:dyDescent="0.25">
      <c r="A1010" s="5">
        <f t="shared" si="288"/>
        <v>44896</v>
      </c>
      <c r="B1010" s="20">
        <f t="shared" si="289"/>
        <v>998</v>
      </c>
      <c r="E1010" s="20"/>
      <c r="G1010" s="20">
        <f t="shared" si="282"/>
        <v>2.1438982568133425E-12</v>
      </c>
      <c r="H1010" s="20" t="str">
        <f>IF(Datos!C1002="","",Datos!C1002)</f>
        <v/>
      </c>
      <c r="I1010" s="7">
        <f t="shared" si="283"/>
        <v>6.6784723670727208</v>
      </c>
      <c r="J1010" s="20" t="str">
        <f t="shared" si="291"/>
        <v/>
      </c>
      <c r="K1010" s="16" t="str">
        <f t="shared" si="279"/>
        <v/>
      </c>
      <c r="L1010" s="7">
        <f t="shared" si="284"/>
        <v>4125541.4376815697</v>
      </c>
      <c r="M1010" s="7">
        <f t="shared" si="285"/>
        <v>3.0384510674091142E-6</v>
      </c>
      <c r="N1010" s="20" t="str">
        <f>IF(Datos!D1002="","",Datos!D1002)</f>
        <v/>
      </c>
      <c r="O1010" s="7">
        <f t="shared" si="286"/>
        <v>2560.9106679890219</v>
      </c>
      <c r="P1010" s="20" t="str">
        <f t="shared" si="292"/>
        <v/>
      </c>
      <c r="Q1010" s="16" t="str">
        <f t="shared" si="294"/>
        <v/>
      </c>
      <c r="R1010" s="20" t="str">
        <f>IF(Datos!E1002="","",Datos!E1002)</f>
        <v/>
      </c>
      <c r="S1010" s="7">
        <f t="shared" si="287"/>
        <v>6995.2431750362293</v>
      </c>
      <c r="T1010" s="10" t="str">
        <f t="shared" si="293"/>
        <v/>
      </c>
      <c r="U1010" s="16" t="str">
        <f t="shared" si="295"/>
        <v/>
      </c>
      <c r="V1010" s="7">
        <f t="shared" si="290"/>
        <v>3.5656393344824397E-55</v>
      </c>
      <c r="X1010" s="7">
        <f t="shared" si="280"/>
        <v>3.5656393344824397E-55</v>
      </c>
      <c r="Y1010" s="7">
        <f t="shared" si="281"/>
        <v>4135104.2700000005</v>
      </c>
    </row>
    <row r="1011" spans="1:25" x14ac:dyDescent="0.25">
      <c r="A1011" s="5">
        <f t="shared" si="288"/>
        <v>44897</v>
      </c>
      <c r="B1011" s="20">
        <f t="shared" si="289"/>
        <v>999</v>
      </c>
      <c r="E1011" s="20"/>
      <c r="G1011" s="20">
        <f t="shared" si="282"/>
        <v>2.0847192327710751E-12</v>
      </c>
      <c r="H1011" s="20" t="str">
        <f>IF(Datos!C1003="","",Datos!C1003)</f>
        <v/>
      </c>
      <c r="I1011" s="7">
        <f t="shared" si="283"/>
        <v>6.6277090784710992</v>
      </c>
      <c r="J1011" s="20" t="str">
        <f t="shared" si="291"/>
        <v/>
      </c>
      <c r="K1011" s="16" t="str">
        <f t="shared" si="279"/>
        <v/>
      </c>
      <c r="L1011" s="7">
        <f t="shared" si="284"/>
        <v>4125541.4376816535</v>
      </c>
      <c r="M1011" s="7">
        <f t="shared" si="285"/>
        <v>2.9545792846890112E-6</v>
      </c>
      <c r="N1011" s="20" t="str">
        <f>IF(Datos!D1003="","",Datos!D1003)</f>
        <v/>
      </c>
      <c r="O1011" s="7">
        <f t="shared" si="286"/>
        <v>2560.9242718143119</v>
      </c>
      <c r="P1011" s="20" t="str">
        <f t="shared" si="292"/>
        <v/>
      </c>
      <c r="Q1011" s="16" t="str">
        <f t="shared" si="294"/>
        <v/>
      </c>
      <c r="R1011" s="20" t="str">
        <f>IF(Datos!E1003="","",Datos!E1003)</f>
        <v/>
      </c>
      <c r="S1011" s="7">
        <f t="shared" si="287"/>
        <v>6995.2803344995409</v>
      </c>
      <c r="T1011" s="10" t="str">
        <f t="shared" si="293"/>
        <v/>
      </c>
      <c r="U1011" s="16" t="str">
        <f t="shared" si="295"/>
        <v/>
      </c>
      <c r="V1011" s="7">
        <f t="shared" si="290"/>
        <v>3.083846891373989E-55</v>
      </c>
      <c r="X1011" s="7">
        <f t="shared" si="280"/>
        <v>3.083846891373989E-55</v>
      </c>
      <c r="Y1011" s="7">
        <f t="shared" si="281"/>
        <v>4135104.2700000005</v>
      </c>
    </row>
    <row r="1012" spans="1:25" x14ac:dyDescent="0.25">
      <c r="A1012" s="5">
        <f t="shared" si="288"/>
        <v>44898</v>
      </c>
      <c r="B1012" s="20">
        <f t="shared" si="289"/>
        <v>1000</v>
      </c>
      <c r="E1012" s="20"/>
      <c r="G1012" s="20">
        <f t="shared" si="282"/>
        <v>2.027173754945596E-12</v>
      </c>
      <c r="H1012" s="20" t="str">
        <f>IF(Datos!C1004="","",Datos!C1004)</f>
        <v/>
      </c>
      <c r="I1012" s="7">
        <f t="shared" si="283"/>
        <v>6.5773316432994262</v>
      </c>
      <c r="J1012" s="20" t="str">
        <f t="shared" si="291"/>
        <v/>
      </c>
      <c r="K1012" s="16" t="str">
        <f t="shared" si="279"/>
        <v/>
      </c>
      <c r="L1012" s="7">
        <f t="shared" si="284"/>
        <v>4125541.437681735</v>
      </c>
      <c r="M1012" s="7">
        <f t="shared" si="285"/>
        <v>2.8730226539264636E-6</v>
      </c>
      <c r="N1012" s="20" t="str">
        <f>IF(Datos!D1004="","",Datos!D1004)</f>
        <v/>
      </c>
      <c r="O1012" s="7">
        <f t="shared" si="286"/>
        <v>2560.937772236477</v>
      </c>
      <c r="P1012" s="20" t="str">
        <f t="shared" si="292"/>
        <v/>
      </c>
      <c r="Q1012" s="16" t="str">
        <f t="shared" si="294"/>
        <v/>
      </c>
      <c r="R1012" s="20" t="str">
        <f>IF(Datos!E1004="","",Datos!E1004)</f>
        <v/>
      </c>
      <c r="S1012" s="7">
        <f t="shared" si="287"/>
        <v>6995.3172115125471</v>
      </c>
      <c r="T1012" s="10" t="str">
        <f t="shared" si="293"/>
        <v/>
      </c>
      <c r="U1012" s="16" t="str">
        <f t="shared" si="295"/>
        <v/>
      </c>
      <c r="V1012" s="7">
        <f t="shared" si="290"/>
        <v>2.6671546831635536E-55</v>
      </c>
      <c r="X1012" s="7">
        <f t="shared" si="280"/>
        <v>2.6671546831635536E-55</v>
      </c>
      <c r="Y1012" s="7">
        <f t="shared" si="281"/>
        <v>4135104.2700000005</v>
      </c>
    </row>
    <row r="1013" spans="1:25" x14ac:dyDescent="0.25">
      <c r="A1013" s="5">
        <f t="shared" si="288"/>
        <v>44899</v>
      </c>
      <c r="B1013" s="20">
        <f t="shared" si="289"/>
        <v>1001</v>
      </c>
      <c r="E1013" s="20"/>
      <c r="G1013" s="20">
        <f t="shared" si="282"/>
        <v>1.9712167317983804E-12</v>
      </c>
      <c r="H1013" s="20" t="str">
        <f>IF(Datos!C1005="","",Datos!C1005)</f>
        <v/>
      </c>
      <c r="I1013" s="7">
        <f t="shared" si="283"/>
        <v>6.5273371286730626</v>
      </c>
      <c r="J1013" s="20" t="str">
        <f t="shared" si="291"/>
        <v/>
      </c>
      <c r="K1013" s="16" t="str">
        <f t="shared" si="279"/>
        <v/>
      </c>
      <c r="L1013" s="7">
        <f t="shared" si="284"/>
        <v>4125541.4376818142</v>
      </c>
      <c r="M1013" s="7">
        <f t="shared" si="285"/>
        <v>2.7937172689016111E-6</v>
      </c>
      <c r="N1013" s="20" t="str">
        <f>IF(Datos!D1005="","",Datos!D1005)</f>
        <v/>
      </c>
      <c r="O1013" s="7">
        <f t="shared" si="286"/>
        <v>2560.9511700414882</v>
      </c>
      <c r="P1013" s="20" t="str">
        <f t="shared" si="292"/>
        <v/>
      </c>
      <c r="Q1013" s="16" t="str">
        <f t="shared" si="294"/>
        <v/>
      </c>
      <c r="R1013" s="20" t="str">
        <f>IF(Datos!E1005="","",Datos!E1005)</f>
        <v/>
      </c>
      <c r="S1013" s="7">
        <f t="shared" si="287"/>
        <v>6995.3538082221621</v>
      </c>
      <c r="T1013" s="10" t="str">
        <f t="shared" si="293"/>
        <v/>
      </c>
      <c r="U1013" s="16" t="str">
        <f t="shared" si="295"/>
        <v/>
      </c>
      <c r="V1013" s="7">
        <f t="shared" si="290"/>
        <v>2.3067663066605113E-55</v>
      </c>
      <c r="X1013" s="7">
        <f t="shared" si="280"/>
        <v>2.3067663066605113E-55</v>
      </c>
      <c r="Y1013" s="7">
        <f t="shared" si="281"/>
        <v>4135104.2700000005</v>
      </c>
    </row>
    <row r="1014" spans="1:25" x14ac:dyDescent="0.25">
      <c r="A1014" s="5">
        <f t="shared" si="288"/>
        <v>44900</v>
      </c>
      <c r="B1014" s="20">
        <f t="shared" si="289"/>
        <v>1002</v>
      </c>
      <c r="E1014" s="20"/>
      <c r="G1014" s="20">
        <f t="shared" si="282"/>
        <v>1.9168043164736865E-12</v>
      </c>
      <c r="H1014" s="20" t="str">
        <f>IF(Datos!C1006="","",Datos!C1006)</f>
        <v/>
      </c>
      <c r="I1014" s="7">
        <f t="shared" si="283"/>
        <v>6.4777226240003207</v>
      </c>
      <c r="J1014" s="20" t="str">
        <f t="shared" si="291"/>
        <v/>
      </c>
      <c r="K1014" s="16" t="str">
        <f t="shared" si="279"/>
        <v/>
      </c>
      <c r="L1014" s="7">
        <f t="shared" si="284"/>
        <v>4125541.4376818915</v>
      </c>
      <c r="M1014" s="7">
        <f t="shared" si="285"/>
        <v>2.7166009874278027E-6</v>
      </c>
      <c r="N1014" s="20" t="str">
        <f>IF(Datos!D1006="","",Datos!D1006)</f>
        <v/>
      </c>
      <c r="O1014" s="7">
        <f t="shared" si="286"/>
        <v>2560.9644660093422</v>
      </c>
      <c r="P1014" s="20" t="str">
        <f t="shared" si="292"/>
        <v/>
      </c>
      <c r="Q1014" s="16" t="str">
        <f t="shared" si="294"/>
        <v/>
      </c>
      <c r="R1014" s="20" t="str">
        <f>IF(Datos!E1006="","",Datos!E1006)</f>
        <v/>
      </c>
      <c r="S1014" s="7">
        <f t="shared" si="287"/>
        <v>6995.3901267589808</v>
      </c>
      <c r="T1014" s="10" t="str">
        <f t="shared" si="293"/>
        <v/>
      </c>
      <c r="U1014" s="16" t="str">
        <f t="shared" si="295"/>
        <v/>
      </c>
      <c r="V1014" s="7">
        <f t="shared" si="290"/>
        <v>1.995073936706458E-55</v>
      </c>
      <c r="X1014" s="7">
        <f t="shared" si="280"/>
        <v>1.995073936706458E-55</v>
      </c>
      <c r="Y1014" s="7">
        <f t="shared" si="281"/>
        <v>4135104.2700000005</v>
      </c>
    </row>
    <row r="1015" spans="1:25" x14ac:dyDescent="0.25">
      <c r="A1015" s="5">
        <f t="shared" si="288"/>
        <v>44901</v>
      </c>
      <c r="B1015" s="20">
        <f t="shared" si="289"/>
        <v>1003</v>
      </c>
      <c r="E1015" s="20"/>
      <c r="G1015" s="20">
        <f t="shared" si="282"/>
        <v>1.8638938724409898E-12</v>
      </c>
      <c r="H1015" s="20" t="str">
        <f>IF(Datos!C1007="","",Datos!C1007)</f>
        <v/>
      </c>
      <c r="I1015" s="7">
        <f t="shared" si="283"/>
        <v>6.4284852408130169</v>
      </c>
      <c r="J1015" s="20" t="str">
        <f t="shared" si="291"/>
        <v/>
      </c>
      <c r="K1015" s="16" t="str">
        <f t="shared" si="279"/>
        <v/>
      </c>
      <c r="L1015" s="7">
        <f t="shared" si="284"/>
        <v>4125541.4376819665</v>
      </c>
      <c r="M1015" s="7">
        <f t="shared" si="285"/>
        <v>2.641613382658164E-6</v>
      </c>
      <c r="N1015" s="20" t="str">
        <f>IF(Datos!D1007="","",Datos!D1007)</f>
        <v/>
      </c>
      <c r="O1015" s="7">
        <f t="shared" si="286"/>
        <v>2560.9776609141063</v>
      </c>
      <c r="P1015" s="20" t="str">
        <f t="shared" si="292"/>
        <v/>
      </c>
      <c r="Q1015" s="16" t="str">
        <f t="shared" si="294"/>
        <v/>
      </c>
      <c r="R1015" s="20" t="str">
        <f>IF(Datos!E1007="","",Datos!E1007)</f>
        <v/>
      </c>
      <c r="S1015" s="7">
        <f t="shared" si="287"/>
        <v>6995.4261692374039</v>
      </c>
      <c r="T1015" s="10" t="str">
        <f t="shared" si="293"/>
        <v/>
      </c>
      <c r="U1015" s="16" t="str">
        <f t="shared" si="295"/>
        <v/>
      </c>
      <c r="V1015" s="7">
        <f t="shared" si="290"/>
        <v>1.7254977244260534E-55</v>
      </c>
      <c r="X1015" s="7">
        <f t="shared" si="280"/>
        <v>1.7254977244260534E-55</v>
      </c>
      <c r="Y1015" s="7">
        <f t="shared" si="281"/>
        <v>4135104.2700000005</v>
      </c>
    </row>
    <row r="1016" spans="1:25" x14ac:dyDescent="0.25">
      <c r="A1016" s="5">
        <f t="shared" si="288"/>
        <v>44902</v>
      </c>
      <c r="B1016" s="20">
        <f t="shared" si="289"/>
        <v>1004</v>
      </c>
      <c r="E1016" s="20"/>
      <c r="G1016" s="20">
        <f t="shared" si="282"/>
        <v>1.8124439400858172E-12</v>
      </c>
      <c r="H1016" s="20" t="str">
        <f>IF(Datos!C1008="","",Datos!C1008)</f>
        <v/>
      </c>
      <c r="I1016" s="7">
        <f t="shared" si="283"/>
        <v>6.3796221125983097</v>
      </c>
      <c r="J1016" s="20" t="str">
        <f t="shared" si="291"/>
        <v/>
      </c>
      <c r="K1016" s="16" t="str">
        <f t="shared" si="279"/>
        <v/>
      </c>
      <c r="L1016" s="7">
        <f t="shared" si="284"/>
        <v>4125541.4376820396</v>
      </c>
      <c r="M1016" s="7">
        <f t="shared" si="285"/>
        <v>2.5686956957362735E-6</v>
      </c>
      <c r="N1016" s="20" t="str">
        <f>IF(Datos!D1008="","",Datos!D1008)</f>
        <v/>
      </c>
      <c r="O1016" s="7">
        <f t="shared" si="286"/>
        <v>2560.9907555239643</v>
      </c>
      <c r="P1016" s="20" t="str">
        <f t="shared" si="292"/>
        <v/>
      </c>
      <c r="Q1016" s="16" t="str">
        <f t="shared" si="294"/>
        <v/>
      </c>
      <c r="R1016" s="20" t="str">
        <f>IF(Datos!E1008="","",Datos!E1008)</f>
        <v/>
      </c>
      <c r="S1016" s="7">
        <f t="shared" si="287"/>
        <v>6995.461937755761</v>
      </c>
      <c r="T1016" s="10" t="str">
        <f t="shared" si="293"/>
        <v/>
      </c>
      <c r="U1016" s="16" t="str">
        <f t="shared" si="295"/>
        <v/>
      </c>
      <c r="V1016" s="7">
        <f t="shared" si="290"/>
        <v>1.49234689613288E-55</v>
      </c>
      <c r="X1016" s="7">
        <f t="shared" si="280"/>
        <v>1.49234689613288E-55</v>
      </c>
      <c r="Y1016" s="7">
        <f t="shared" si="281"/>
        <v>4135104.2700000005</v>
      </c>
    </row>
    <row r="1017" spans="1:25" x14ac:dyDescent="0.25">
      <c r="A1017" s="5">
        <f t="shared" si="288"/>
        <v>44903</v>
      </c>
      <c r="B1017" s="20">
        <f t="shared" si="289"/>
        <v>1005</v>
      </c>
      <c r="E1017" s="20"/>
      <c r="G1017" s="20">
        <f t="shared" si="282"/>
        <v>1.7624142042227788E-12</v>
      </c>
      <c r="H1017" s="20" t="str">
        <f>IF(Datos!C1009="","",Datos!C1009)</f>
        <v/>
      </c>
      <c r="I1017" s="7">
        <f t="shared" si="283"/>
        <v>6.331130394631816</v>
      </c>
      <c r="J1017" s="20" t="str">
        <f t="shared" si="291"/>
        <v/>
      </c>
      <c r="K1017" s="16" t="str">
        <f t="shared" si="279"/>
        <v/>
      </c>
      <c r="L1017" s="7">
        <f t="shared" si="284"/>
        <v>4125541.4376821104</v>
      </c>
      <c r="M1017" s="7">
        <f t="shared" si="285"/>
        <v>2.4977907897538436E-6</v>
      </c>
      <c r="N1017" s="20" t="str">
        <f>IF(Datos!D1009="","",Datos!D1009)</f>
        <v/>
      </c>
      <c r="O1017" s="7">
        <f t="shared" si="286"/>
        <v>2561.0037506012609</v>
      </c>
      <c r="P1017" s="20" t="str">
        <f t="shared" si="292"/>
        <v/>
      </c>
      <c r="Q1017" s="16" t="str">
        <f t="shared" si="294"/>
        <v/>
      </c>
      <c r="R1017" s="20" t="str">
        <f>IF(Datos!E1009="","",Datos!E1009)</f>
        <v/>
      </c>
      <c r="S1017" s="7">
        <f t="shared" si="287"/>
        <v>6995.4974343964304</v>
      </c>
      <c r="T1017" s="10" t="str">
        <f t="shared" si="293"/>
        <v/>
      </c>
      <c r="U1017" s="16" t="str">
        <f t="shared" si="295"/>
        <v/>
      </c>
      <c r="V1017" s="7">
        <f t="shared" si="290"/>
        <v>1.2906996206779893E-55</v>
      </c>
      <c r="X1017" s="7">
        <f t="shared" si="280"/>
        <v>1.2906996206779893E-55</v>
      </c>
      <c r="Y1017" s="7">
        <f t="shared" si="281"/>
        <v>4135104.2700000005</v>
      </c>
    </row>
    <row r="1018" spans="1:25" x14ac:dyDescent="0.25">
      <c r="A1018" s="5">
        <f t="shared" si="288"/>
        <v>44904</v>
      </c>
      <c r="B1018" s="20">
        <f t="shared" si="289"/>
        <v>1006</v>
      </c>
      <c r="E1018" s="20"/>
      <c r="G1018" s="20">
        <f t="shared" si="282"/>
        <v>1.713765462505362E-12</v>
      </c>
      <c r="H1018" s="20" t="str">
        <f>IF(Datos!C1010="","",Datos!C1010)</f>
        <v/>
      </c>
      <c r="I1018" s="7">
        <f t="shared" si="283"/>
        <v>6.2830072638119967</v>
      </c>
      <c r="J1018" s="20" t="str">
        <f t="shared" si="291"/>
        <v/>
      </c>
      <c r="K1018" s="16" t="str">
        <f t="shared" si="279"/>
        <v/>
      </c>
      <c r="L1018" s="7">
        <f t="shared" si="284"/>
        <v>4125541.4376821793</v>
      </c>
      <c r="M1018" s="7">
        <f t="shared" si="285"/>
        <v>2.4288431049793298E-6</v>
      </c>
      <c r="N1018" s="20" t="str">
        <f>IF(Datos!D1010="","",Datos!D1010)</f>
        <v/>
      </c>
      <c r="O1018" s="7">
        <f t="shared" si="286"/>
        <v>2561.0166469025467</v>
      </c>
      <c r="P1018" s="20" t="str">
        <f t="shared" si="292"/>
        <v/>
      </c>
      <c r="Q1018" s="16" t="str">
        <f t="shared" si="294"/>
        <v/>
      </c>
      <c r="R1018" s="20" t="str">
        <f>IF(Datos!E1010="","",Datos!E1010)</f>
        <v/>
      </c>
      <c r="S1018" s="7">
        <f t="shared" si="287"/>
        <v>6995.5326612259641</v>
      </c>
      <c r="T1018" s="10" t="str">
        <f t="shared" si="293"/>
        <v/>
      </c>
      <c r="U1018" s="16" t="str">
        <f t="shared" si="295"/>
        <v/>
      </c>
      <c r="V1018" s="7">
        <f t="shared" si="290"/>
        <v>1.1162991092320212E-55</v>
      </c>
      <c r="X1018" s="7">
        <f t="shared" si="280"/>
        <v>1.1162991092320212E-55</v>
      </c>
      <c r="Y1018" s="7">
        <f t="shared" si="281"/>
        <v>4135104.2700000005</v>
      </c>
    </row>
    <row r="1019" spans="1:25" x14ac:dyDescent="0.25">
      <c r="A1019" s="5">
        <f t="shared" si="288"/>
        <v>44905</v>
      </c>
      <c r="B1019" s="20">
        <f t="shared" si="289"/>
        <v>1007</v>
      </c>
      <c r="E1019" s="20"/>
      <c r="G1019" s="20">
        <f t="shared" si="282"/>
        <v>1.6664595947077171E-12</v>
      </c>
      <c r="H1019" s="20" t="str">
        <f>IF(Datos!C1011="","",Datos!C1011)</f>
        <v/>
      </c>
      <c r="I1019" s="7">
        <f t="shared" si="283"/>
        <v>6.2352499184957999</v>
      </c>
      <c r="J1019" s="20" t="str">
        <f t="shared" si="291"/>
        <v/>
      </c>
      <c r="K1019" s="16" t="str">
        <f t="shared" si="279"/>
        <v/>
      </c>
      <c r="L1019" s="7">
        <f t="shared" si="284"/>
        <v>4125541.4376822463</v>
      </c>
      <c r="M1019" s="7">
        <f t="shared" si="285"/>
        <v>2.3617986153223839E-6</v>
      </c>
      <c r="N1019" s="20" t="str">
        <f>IF(Datos!D1011="","",Datos!D1011)</f>
        <v/>
      </c>
      <c r="O1019" s="7">
        <f t="shared" si="286"/>
        <v>2561.0294451786212</v>
      </c>
      <c r="P1019" s="20" t="str">
        <f t="shared" si="292"/>
        <v/>
      </c>
      <c r="Q1019" s="16" t="str">
        <f t="shared" si="294"/>
        <v/>
      </c>
      <c r="R1019" s="20" t="str">
        <f>IF(Datos!E1011="","",Datos!E1011)</f>
        <v/>
      </c>
      <c r="S1019" s="7">
        <f t="shared" si="287"/>
        <v>6995.5676202952054</v>
      </c>
      <c r="T1019" s="10" t="str">
        <f t="shared" si="293"/>
        <v/>
      </c>
      <c r="U1019" s="16" t="str">
        <f t="shared" si="295"/>
        <v/>
      </c>
      <c r="V1019" s="7">
        <f t="shared" si="290"/>
        <v>9.6546375415964694E-56</v>
      </c>
      <c r="X1019" s="7">
        <f t="shared" si="280"/>
        <v>9.6546375415964694E-56</v>
      </c>
      <c r="Y1019" s="7">
        <f t="shared" si="281"/>
        <v>4135104.2700000005</v>
      </c>
    </row>
    <row r="1020" spans="1:25" x14ac:dyDescent="0.25">
      <c r="A1020" s="5">
        <f t="shared" si="288"/>
        <v>44906</v>
      </c>
      <c r="B1020" s="20">
        <f t="shared" si="289"/>
        <v>1008</v>
      </c>
      <c r="E1020" s="20"/>
      <c r="G1020" s="20">
        <f t="shared" si="282"/>
        <v>1.6204595328543803E-12</v>
      </c>
      <c r="H1020" s="20" t="str">
        <f>IF(Datos!C1012="","",Datos!C1012)</f>
        <v/>
      </c>
      <c r="I1020" s="7">
        <f t="shared" si="283"/>
        <v>6.1878555783355553</v>
      </c>
      <c r="J1020" s="20" t="str">
        <f t="shared" si="291"/>
        <v/>
      </c>
      <c r="K1020" s="16" t="str">
        <f t="shared" si="279"/>
        <v/>
      </c>
      <c r="L1020" s="7">
        <f t="shared" si="284"/>
        <v>4125541.4376823115</v>
      </c>
      <c r="M1020" s="7">
        <f t="shared" si="285"/>
        <v>2.2966047860000415E-6</v>
      </c>
      <c r="N1020" s="20" t="str">
        <f>IF(Datos!D1012="","",Datos!D1012)</f>
        <v/>
      </c>
      <c r="O1020" s="7">
        <f t="shared" si="286"/>
        <v>2561.0421461745777</v>
      </c>
      <c r="P1020" s="20" t="str">
        <f t="shared" si="292"/>
        <v/>
      </c>
      <c r="Q1020" s="16" t="str">
        <f t="shared" si="294"/>
        <v/>
      </c>
      <c r="R1020" s="20" t="str">
        <f>IF(Datos!E1012="","",Datos!E1012)</f>
        <v/>
      </c>
      <c r="S1020" s="7">
        <f t="shared" si="287"/>
        <v>6995.6023136394097</v>
      </c>
      <c r="T1020" s="10" t="str">
        <f t="shared" si="293"/>
        <v/>
      </c>
      <c r="U1020" s="16" t="str">
        <f t="shared" si="295"/>
        <v/>
      </c>
      <c r="V1020" s="7">
        <f t="shared" si="290"/>
        <v>8.350094100113623E-56</v>
      </c>
      <c r="X1020" s="7">
        <f t="shared" si="280"/>
        <v>8.350094100113623E-56</v>
      </c>
      <c r="Y1020" s="7">
        <f t="shared" si="281"/>
        <v>4135104.2700000005</v>
      </c>
    </row>
    <row r="1021" spans="1:25" x14ac:dyDescent="0.25">
      <c r="A1021" s="5">
        <f t="shared" si="288"/>
        <v>44907</v>
      </c>
      <c r="B1021" s="20">
        <f t="shared" si="289"/>
        <v>1009</v>
      </c>
      <c r="E1021" s="20"/>
      <c r="G1021" s="20">
        <f t="shared" si="282"/>
        <v>1.575729232174511E-12</v>
      </c>
      <c r="H1021" s="20" t="str">
        <f>IF(Datos!C1013="","",Datos!C1013)</f>
        <v/>
      </c>
      <c r="I1021" s="7">
        <f t="shared" si="283"/>
        <v>6.1408214841171072</v>
      </c>
      <c r="J1021" s="20" t="str">
        <f t="shared" si="291"/>
        <v/>
      </c>
      <c r="K1021" s="16" t="str">
        <f t="shared" si="279"/>
        <v/>
      </c>
      <c r="L1021" s="7">
        <f t="shared" si="284"/>
        <v>4125541.4376823748</v>
      </c>
      <c r="M1021" s="7">
        <f t="shared" si="285"/>
        <v>2.2332105323714677E-6</v>
      </c>
      <c r="N1021" s="20" t="str">
        <f>IF(Datos!D1013="","",Datos!D1013)</f>
        <v/>
      </c>
      <c r="O1021" s="7">
        <f t="shared" si="286"/>
        <v>2561.0547506298453</v>
      </c>
      <c r="P1021" s="20" t="str">
        <f t="shared" si="292"/>
        <v/>
      </c>
      <c r="Q1021" s="16" t="str">
        <f t="shared" si="294"/>
        <v/>
      </c>
      <c r="R1021" s="20" t="str">
        <f>IF(Datos!E1013="","",Datos!E1013)</f>
        <v/>
      </c>
      <c r="S1021" s="7">
        <f t="shared" si="287"/>
        <v>6995.6367432783609</v>
      </c>
      <c r="T1021" s="10" t="str">
        <f t="shared" si="293"/>
        <v/>
      </c>
      <c r="U1021" s="16" t="str">
        <f t="shared" si="295"/>
        <v/>
      </c>
      <c r="V1021" s="7">
        <f t="shared" si="290"/>
        <v>7.2218217597864282E-56</v>
      </c>
      <c r="X1021" s="7">
        <f t="shared" si="280"/>
        <v>7.2218217597864282E-56</v>
      </c>
      <c r="Y1021" s="7">
        <f t="shared" si="281"/>
        <v>4135104.2700000005</v>
      </c>
    </row>
    <row r="1022" spans="1:25" x14ac:dyDescent="0.25">
      <c r="A1022" s="5">
        <f t="shared" si="288"/>
        <v>44908</v>
      </c>
      <c r="B1022" s="20">
        <f t="shared" si="289"/>
        <v>1010</v>
      </c>
      <c r="E1022" s="20"/>
      <c r="G1022" s="20">
        <f t="shared" si="282"/>
        <v>1.5322336428578959E-12</v>
      </c>
      <c r="H1022" s="20" t="str">
        <f>IF(Datos!C1014="","",Datos!C1014)</f>
        <v/>
      </c>
      <c r="I1022" s="7">
        <f t="shared" si="283"/>
        <v>6.0941448975991772</v>
      </c>
      <c r="J1022" s="20" t="str">
        <f t="shared" si="291"/>
        <v/>
      </c>
      <c r="K1022" s="16" t="str">
        <f t="shared" si="279"/>
        <v/>
      </c>
      <c r="L1022" s="7">
        <f t="shared" si="284"/>
        <v>4125541.4376824363</v>
      </c>
      <c r="M1022" s="7">
        <f t="shared" si="285"/>
        <v>2.1715661799090077E-6</v>
      </c>
      <c r="N1022" s="20" t="str">
        <f>IF(Datos!D1014="","",Datos!D1014)</f>
        <v/>
      </c>
      <c r="O1022" s="7">
        <f t="shared" si="286"/>
        <v>2561.067259278233</v>
      </c>
      <c r="P1022" s="20" t="str">
        <f t="shared" si="292"/>
        <v/>
      </c>
      <c r="Q1022" s="16" t="str">
        <f t="shared" si="294"/>
        <v/>
      </c>
      <c r="R1022" s="20" t="str">
        <f>IF(Datos!E1014="","",Datos!E1014)</f>
        <v/>
      </c>
      <c r="S1022" s="7">
        <f t="shared" si="287"/>
        <v>6995.6709112164917</v>
      </c>
      <c r="T1022" s="10" t="str">
        <f t="shared" si="293"/>
        <v/>
      </c>
      <c r="U1022" s="16" t="str">
        <f t="shared" si="295"/>
        <v/>
      </c>
      <c r="V1022" s="7">
        <f t="shared" si="290"/>
        <v>6.2460026084514488E-56</v>
      </c>
      <c r="X1022" s="7">
        <f t="shared" si="280"/>
        <v>6.2460026084514488E-56</v>
      </c>
      <c r="Y1022" s="7">
        <f t="shared" si="281"/>
        <v>4135104.2700000005</v>
      </c>
    </row>
    <row r="1023" spans="1:25" x14ac:dyDescent="0.25">
      <c r="A1023" s="5">
        <f t="shared" si="288"/>
        <v>44909</v>
      </c>
      <c r="B1023" s="20">
        <f t="shared" si="289"/>
        <v>1011</v>
      </c>
      <c r="E1023" s="20"/>
      <c r="G1023" s="20">
        <f t="shared" si="282"/>
        <v>1.4899386825905941E-12</v>
      </c>
      <c r="H1023" s="20" t="str">
        <f>IF(Datos!C1015="","",Datos!C1015)</f>
        <v/>
      </c>
      <c r="I1023" s="7">
        <f t="shared" si="283"/>
        <v>6.0478231013539494</v>
      </c>
      <c r="J1023" s="20" t="str">
        <f t="shared" si="291"/>
        <v/>
      </c>
      <c r="K1023" s="16" t="str">
        <f t="shared" si="279"/>
        <v/>
      </c>
      <c r="L1023" s="7">
        <f t="shared" si="284"/>
        <v>4125541.4376824964</v>
      </c>
      <c r="M1023" s="7">
        <f t="shared" si="285"/>
        <v>2.1116234252741744E-6</v>
      </c>
      <c r="N1023" s="20" t="str">
        <f>IF(Datos!D1015="","",Datos!D1015)</f>
        <v/>
      </c>
      <c r="O1023" s="7">
        <f t="shared" si="286"/>
        <v>2561.0796728479718</v>
      </c>
      <c r="P1023" s="20" t="str">
        <f t="shared" si="292"/>
        <v/>
      </c>
      <c r="Q1023" s="16" t="str">
        <f t="shared" si="294"/>
        <v/>
      </c>
      <c r="R1023" s="20" t="str">
        <f>IF(Datos!E1015="","",Datos!E1015)</f>
        <v/>
      </c>
      <c r="S1023" s="7">
        <f t="shared" si="287"/>
        <v>6995.7048194429981</v>
      </c>
      <c r="T1023" s="10" t="str">
        <f t="shared" si="293"/>
        <v/>
      </c>
      <c r="U1023" s="16" t="str">
        <f t="shared" si="295"/>
        <v/>
      </c>
      <c r="V1023" s="7">
        <f t="shared" si="290"/>
        <v>5.4020370319878994E-56</v>
      </c>
      <c r="X1023" s="7">
        <f t="shared" si="280"/>
        <v>5.4020370319878994E-56</v>
      </c>
      <c r="Y1023" s="7">
        <f t="shared" si="281"/>
        <v>4135104.2700000005</v>
      </c>
    </row>
    <row r="1024" spans="1:25" x14ac:dyDescent="0.25">
      <c r="A1024" s="5">
        <f t="shared" si="288"/>
        <v>44910</v>
      </c>
      <c r="B1024" s="20">
        <f t="shared" si="289"/>
        <v>1012</v>
      </c>
      <c r="E1024" s="20"/>
      <c r="G1024" s="20">
        <f t="shared" si="282"/>
        <v>1.4488112098486778E-12</v>
      </c>
      <c r="H1024" s="20" t="str">
        <f>IF(Datos!C1016="","",Datos!C1016)</f>
        <v/>
      </c>
      <c r="I1024" s="7">
        <f t="shared" si="283"/>
        <v>6.0018533986088665</v>
      </c>
      <c r="J1024" s="20" t="str">
        <f t="shared" si="291"/>
        <v/>
      </c>
      <c r="K1024" s="16" t="str">
        <f t="shared" si="279"/>
        <v/>
      </c>
      <c r="L1024" s="7">
        <f t="shared" si="284"/>
        <v>4125541.4376825546</v>
      </c>
      <c r="M1024" s="7">
        <f t="shared" si="285"/>
        <v>2.0533352984680736E-6</v>
      </c>
      <c r="N1024" s="20" t="str">
        <f>IF(Datos!D1016="","",Datos!D1016)</f>
        <v/>
      </c>
      <c r="O1024" s="7">
        <f t="shared" si="286"/>
        <v>2561.091992061758</v>
      </c>
      <c r="P1024" s="20" t="str">
        <f t="shared" si="292"/>
        <v/>
      </c>
      <c r="Q1024" s="16" t="str">
        <f t="shared" si="294"/>
        <v/>
      </c>
      <c r="R1024" s="20" t="str">
        <f>IF(Datos!E1016="","",Datos!E1016)</f>
        <v/>
      </c>
      <c r="S1024" s="7">
        <f t="shared" si="287"/>
        <v>6995.7384699319573</v>
      </c>
      <c r="T1024" s="10" t="str">
        <f t="shared" si="293"/>
        <v/>
      </c>
      <c r="U1024" s="16" t="str">
        <f t="shared" si="295"/>
        <v/>
      </c>
      <c r="V1024" s="7">
        <f t="shared" si="290"/>
        <v>4.6721088549470895E-56</v>
      </c>
      <c r="X1024" s="7">
        <f t="shared" si="280"/>
        <v>4.6721088549470895E-56</v>
      </c>
      <c r="Y1024" s="7">
        <f t="shared" si="281"/>
        <v>4135104.27</v>
      </c>
    </row>
    <row r="1025" spans="1:25" x14ac:dyDescent="0.25">
      <c r="A1025" s="5">
        <f t="shared" si="288"/>
        <v>44911</v>
      </c>
      <c r="B1025" s="20">
        <f t="shared" si="289"/>
        <v>1013</v>
      </c>
      <c r="E1025" s="20"/>
      <c r="G1025" s="20">
        <f t="shared" si="282"/>
        <v>1.4088189979291708E-12</v>
      </c>
      <c r="H1025" s="20" t="str">
        <f>IF(Datos!C1017="","",Datos!C1017)</f>
        <v/>
      </c>
      <c r="I1025" s="7">
        <f t="shared" si="283"/>
        <v>5.9562331130896276</v>
      </c>
      <c r="J1025" s="20" t="str">
        <f t="shared" si="291"/>
        <v/>
      </c>
      <c r="K1025" s="16" t="str">
        <f t="shared" si="279"/>
        <v/>
      </c>
      <c r="L1025" s="7">
        <f t="shared" si="284"/>
        <v>4125541.4376826114</v>
      </c>
      <c r="M1025" s="7">
        <f t="shared" si="285"/>
        <v>1.9966561260266093E-6</v>
      </c>
      <c r="N1025" s="20" t="str">
        <f>IF(Datos!D1017="","",Datos!D1017)</f>
        <v/>
      </c>
      <c r="O1025" s="7">
        <f t="shared" si="286"/>
        <v>2561.1042176367941</v>
      </c>
      <c r="P1025" s="20" t="str">
        <f t="shared" si="292"/>
        <v/>
      </c>
      <c r="Q1025" s="16" t="str">
        <f t="shared" si="294"/>
        <v/>
      </c>
      <c r="R1025" s="20" t="str">
        <f>IF(Datos!E1017="","",Datos!E1017)</f>
        <v/>
      </c>
      <c r="S1025" s="7">
        <f t="shared" si="287"/>
        <v>6995.771864642441</v>
      </c>
      <c r="T1025" s="10" t="str">
        <f t="shared" si="293"/>
        <v/>
      </c>
      <c r="U1025" s="16" t="str">
        <f t="shared" si="295"/>
        <v/>
      </c>
      <c r="V1025" s="7">
        <f t="shared" si="290"/>
        <v>4.0408092397771441E-56</v>
      </c>
      <c r="X1025" s="7">
        <f t="shared" si="280"/>
        <v>4.0408092397771441E-56</v>
      </c>
      <c r="Y1025" s="7">
        <f t="shared" si="281"/>
        <v>4135104.2700000005</v>
      </c>
    </row>
    <row r="1026" spans="1:25" x14ac:dyDescent="0.25">
      <c r="A1026" s="5">
        <f t="shared" si="288"/>
        <v>44912</v>
      </c>
      <c r="B1026" s="20">
        <f t="shared" si="289"/>
        <v>1014</v>
      </c>
      <c r="E1026" s="20"/>
      <c r="G1026" s="20">
        <f t="shared" si="282"/>
        <v>1.3699307096978172E-12</v>
      </c>
      <c r="H1026" s="20" t="str">
        <f>IF(Datos!C1018="","",Datos!C1018)</f>
        <v/>
      </c>
      <c r="I1026" s="7">
        <f t="shared" si="283"/>
        <v>5.9109595888643813</v>
      </c>
      <c r="J1026" s="20" t="str">
        <f t="shared" si="291"/>
        <v/>
      </c>
      <c r="K1026" s="16" t="str">
        <f t="shared" si="279"/>
        <v/>
      </c>
      <c r="L1026" s="7">
        <f t="shared" si="284"/>
        <v>4125541.4376826664</v>
      </c>
      <c r="M1026" s="7">
        <f t="shared" si="285"/>
        <v>1.9415414952316294E-6</v>
      </c>
      <c r="N1026" s="20" t="str">
        <f>IF(Datos!D1018="","",Datos!D1018)</f>
        <v/>
      </c>
      <c r="O1026" s="7">
        <f t="shared" si="286"/>
        <v>2561.1163502848312</v>
      </c>
      <c r="P1026" s="20" t="str">
        <f t="shared" si="292"/>
        <v/>
      </c>
      <c r="Q1026" s="16" t="str">
        <f t="shared" si="294"/>
        <v/>
      </c>
      <c r="R1026" s="20" t="str">
        <f>IF(Datos!E1018="","",Datos!E1018)</f>
        <v/>
      </c>
      <c r="S1026" s="7">
        <f t="shared" si="287"/>
        <v>6995.8050055186295</v>
      </c>
      <c r="T1026" s="10" t="str">
        <f t="shared" si="293"/>
        <v/>
      </c>
      <c r="U1026" s="16" t="str">
        <f t="shared" si="295"/>
        <v/>
      </c>
      <c r="V1026" s="7">
        <f t="shared" si="290"/>
        <v>3.4948114051279426E-56</v>
      </c>
      <c r="X1026" s="7">
        <f t="shared" si="280"/>
        <v>3.4948114051279426E-56</v>
      </c>
      <c r="Y1026" s="7">
        <f t="shared" si="281"/>
        <v>4135104.2700000005</v>
      </c>
    </row>
    <row r="1027" spans="1:25" x14ac:dyDescent="0.25">
      <c r="A1027" s="5">
        <f t="shared" si="288"/>
        <v>44913</v>
      </c>
      <c r="B1027" s="20">
        <f t="shared" si="289"/>
        <v>1015</v>
      </c>
      <c r="E1027" s="20"/>
      <c r="G1027" s="20">
        <f t="shared" si="282"/>
        <v>1.332115873033903E-12</v>
      </c>
      <c r="H1027" s="20" t="str">
        <f>IF(Datos!C1019="","",Datos!C1019)</f>
        <v/>
      </c>
      <c r="I1027" s="7">
        <f t="shared" si="283"/>
        <v>5.8660301901891021</v>
      </c>
      <c r="J1027" s="20" t="str">
        <f t="shared" si="291"/>
        <v/>
      </c>
      <c r="K1027" s="16" t="str">
        <f t="shared" si="279"/>
        <v/>
      </c>
      <c r="L1027" s="7">
        <f t="shared" si="284"/>
        <v>4125541.4376827199</v>
      </c>
      <c r="M1027" s="7">
        <f t="shared" si="285"/>
        <v>1.8879482193099654E-6</v>
      </c>
      <c r="N1027" s="20" t="str">
        <f>IF(Datos!D1019="","",Datos!D1019)</f>
        <v/>
      </c>
      <c r="O1027" s="7">
        <f t="shared" si="286"/>
        <v>2561.1283907122106</v>
      </c>
      <c r="P1027" s="20" t="str">
        <f t="shared" si="292"/>
        <v/>
      </c>
      <c r="Q1027" s="16" t="str">
        <f t="shared" si="294"/>
        <v/>
      </c>
      <c r="R1027" s="20" t="str">
        <f>IF(Datos!E1019="","",Datos!E1019)</f>
        <v/>
      </c>
      <c r="S1027" s="7">
        <f t="shared" si="287"/>
        <v>6995.837894489925</v>
      </c>
      <c r="T1027" s="10" t="str">
        <f t="shared" si="293"/>
        <v/>
      </c>
      <c r="U1027" s="16" t="str">
        <f t="shared" si="295"/>
        <v/>
      </c>
      <c r="V1027" s="7">
        <f t="shared" si="290"/>
        <v>3.0225892965157509E-56</v>
      </c>
      <c r="X1027" s="7">
        <f t="shared" si="280"/>
        <v>3.0225892965157509E-56</v>
      </c>
      <c r="Y1027" s="7">
        <f t="shared" si="281"/>
        <v>4135104.27</v>
      </c>
    </row>
    <row r="1028" spans="1:25" x14ac:dyDescent="0.25">
      <c r="A1028" s="5">
        <f t="shared" si="288"/>
        <v>44914</v>
      </c>
      <c r="B1028" s="20">
        <f t="shared" si="289"/>
        <v>1016</v>
      </c>
      <c r="E1028" s="20"/>
      <c r="G1028" s="20">
        <f t="shared" si="282"/>
        <v>1.295344856952881E-12</v>
      </c>
      <c r="H1028" s="20" t="str">
        <f>IF(Datos!C1020="","",Datos!C1020)</f>
        <v/>
      </c>
      <c r="I1028" s="7">
        <f t="shared" si="283"/>
        <v>5.8214423013541419</v>
      </c>
      <c r="J1028" s="20" t="str">
        <f t="shared" si="291"/>
        <v/>
      </c>
      <c r="K1028" s="16" t="str">
        <f t="shared" si="279"/>
        <v/>
      </c>
      <c r="L1028" s="7">
        <f t="shared" si="284"/>
        <v>4125541.4376827721</v>
      </c>
      <c r="M1028" s="7">
        <f t="shared" si="285"/>
        <v>1.8358343035931025E-6</v>
      </c>
      <c r="N1028" s="20" t="str">
        <f>IF(Datos!D1020="","",Datos!D1020)</f>
        <v/>
      </c>
      <c r="O1028" s="7">
        <f t="shared" si="286"/>
        <v>2561.1403396199048</v>
      </c>
      <c r="P1028" s="20" t="str">
        <f t="shared" si="292"/>
        <v/>
      </c>
      <c r="Q1028" s="16" t="str">
        <f t="shared" si="294"/>
        <v/>
      </c>
      <c r="R1028" s="20" t="str">
        <f>IF(Datos!E1020="","",Datos!E1020)</f>
        <v/>
      </c>
      <c r="S1028" s="7">
        <f t="shared" si="287"/>
        <v>6995.8705334710658</v>
      </c>
      <c r="T1028" s="10" t="str">
        <f t="shared" si="293"/>
        <v/>
      </c>
      <c r="U1028" s="16" t="str">
        <f t="shared" si="295"/>
        <v/>
      </c>
      <c r="V1028" s="7">
        <f t="shared" si="290"/>
        <v>2.6141742704645652E-56</v>
      </c>
      <c r="X1028" s="7">
        <f t="shared" si="280"/>
        <v>2.6141742704645652E-56</v>
      </c>
      <c r="Y1028" s="7">
        <f t="shared" si="281"/>
        <v>4135104.27</v>
      </c>
    </row>
    <row r="1029" spans="1:25" x14ac:dyDescent="0.25">
      <c r="A1029" s="5">
        <f t="shared" si="288"/>
        <v>44915</v>
      </c>
      <c r="B1029" s="20">
        <f t="shared" si="289"/>
        <v>1017</v>
      </c>
      <c r="E1029" s="20"/>
      <c r="G1029" s="20">
        <f t="shared" si="282"/>
        <v>1.2595888483880978E-12</v>
      </c>
      <c r="H1029" s="20" t="str">
        <f>IF(Datos!C1021="","",Datos!C1021)</f>
        <v/>
      </c>
      <c r="I1029" s="7">
        <f t="shared" si="283"/>
        <v>5.7771933265319468</v>
      </c>
      <c r="J1029" s="20" t="str">
        <f t="shared" si="291"/>
        <v/>
      </c>
      <c r="K1029" s="16" t="str">
        <f t="shared" si="279"/>
        <v/>
      </c>
      <c r="L1029" s="7">
        <f t="shared" si="284"/>
        <v>4125541.4376828228</v>
      </c>
      <c r="M1029" s="7">
        <f t="shared" si="285"/>
        <v>1.7851589126109578E-6</v>
      </c>
      <c r="N1029" s="20" t="str">
        <f>IF(Datos!D1021="","",Datos!D1021)</f>
        <v/>
      </c>
      <c r="O1029" s="7">
        <f t="shared" si="286"/>
        <v>2561.1521977035577</v>
      </c>
      <c r="P1029" s="20" t="str">
        <f t="shared" si="292"/>
        <v/>
      </c>
      <c r="Q1029" s="16" t="str">
        <f t="shared" si="294"/>
        <v/>
      </c>
      <c r="R1029" s="20" t="str">
        <f>IF(Datos!E1021="","",Datos!E1021)</f>
        <v/>
      </c>
      <c r="S1029" s="7">
        <f t="shared" si="287"/>
        <v>6995.9029243622354</v>
      </c>
      <c r="T1029" s="10" t="str">
        <f t="shared" si="293"/>
        <v/>
      </c>
      <c r="U1029" s="16" t="str">
        <f t="shared" si="295"/>
        <v/>
      </c>
      <c r="V1029" s="7">
        <f t="shared" si="290"/>
        <v>2.2609446557084803E-56</v>
      </c>
      <c r="X1029" s="7">
        <f t="shared" si="280"/>
        <v>2.2609446557084803E-56</v>
      </c>
      <c r="Y1029" s="7">
        <f t="shared" si="281"/>
        <v>4135104.27</v>
      </c>
    </row>
    <row r="1030" spans="1:25" x14ac:dyDescent="0.25">
      <c r="A1030" s="5">
        <f t="shared" si="288"/>
        <v>44916</v>
      </c>
      <c r="B1030" s="20">
        <f t="shared" si="289"/>
        <v>1018</v>
      </c>
      <c r="E1030" s="20"/>
      <c r="G1030" s="20">
        <f t="shared" si="282"/>
        <v>1.2248198296134253E-12</v>
      </c>
      <c r="H1030" s="20" t="str">
        <f>IF(Datos!C1022="","",Datos!C1022)</f>
        <v/>
      </c>
      <c r="I1030" s="7">
        <f t="shared" si="283"/>
        <v>5.7332806896259347</v>
      </c>
      <c r="J1030" s="20" t="str">
        <f t="shared" si="291"/>
        <v/>
      </c>
      <c r="K1030" s="16" t="str">
        <f t="shared" si="279"/>
        <v/>
      </c>
      <c r="L1030" s="7">
        <f t="shared" si="284"/>
        <v>4125541.4376828722</v>
      </c>
      <c r="M1030" s="7">
        <f t="shared" si="285"/>
        <v>1.7358823380939847E-6</v>
      </c>
      <c r="N1030" s="20" t="str">
        <f>IF(Datos!D1022="","",Datos!D1022)</f>
        <v/>
      </c>
      <c r="O1030" s="7">
        <f t="shared" si="286"/>
        <v>2561.1639656535258</v>
      </c>
      <c r="P1030" s="20" t="str">
        <f t="shared" si="292"/>
        <v/>
      </c>
      <c r="Q1030" s="16" t="str">
        <f t="shared" si="294"/>
        <v/>
      </c>
      <c r="R1030" s="20" t="str">
        <f>IF(Datos!E1022="","",Datos!E1022)</f>
        <v/>
      </c>
      <c r="S1030" s="7">
        <f t="shared" si="287"/>
        <v>6995.9350690491729</v>
      </c>
      <c r="T1030" s="10" t="str">
        <f t="shared" si="293"/>
        <v/>
      </c>
      <c r="U1030" s="16" t="str">
        <f t="shared" si="295"/>
        <v/>
      </c>
      <c r="V1030" s="7">
        <f t="shared" si="290"/>
        <v>1.9554437490765707E-56</v>
      </c>
      <c r="X1030" s="7">
        <f t="shared" si="280"/>
        <v>1.9554437490765707E-56</v>
      </c>
      <c r="Y1030" s="7">
        <f t="shared" si="281"/>
        <v>4135104.2700000005</v>
      </c>
    </row>
    <row r="1031" spans="1:25" x14ac:dyDescent="0.25">
      <c r="A1031" s="5">
        <f t="shared" si="288"/>
        <v>44917</v>
      </c>
      <c r="B1031" s="20">
        <f t="shared" si="289"/>
        <v>1019</v>
      </c>
      <c r="E1031" s="20"/>
      <c r="G1031" s="20">
        <f t="shared" si="282"/>
        <v>1.1910105562891036E-12</v>
      </c>
      <c r="H1031" s="20" t="str">
        <f>IF(Datos!C1023="","",Datos!C1023)</f>
        <v/>
      </c>
      <c r="I1031" s="7">
        <f t="shared" si="283"/>
        <v>5.6897018341205179</v>
      </c>
      <c r="J1031" s="20" t="str">
        <f t="shared" si="291"/>
        <v/>
      </c>
      <c r="K1031" s="16" t="str">
        <f t="shared" si="279"/>
        <v/>
      </c>
      <c r="L1031" s="7">
        <f t="shared" si="284"/>
        <v>4125541.4376829201</v>
      </c>
      <c r="M1031" s="7">
        <f t="shared" si="285"/>
        <v>1.6879659678585315E-6</v>
      </c>
      <c r="N1031" s="20" t="str">
        <f>IF(Datos!D1023="","",Datos!D1023)</f>
        <v/>
      </c>
      <c r="O1031" s="7">
        <f t="shared" si="286"/>
        <v>2561.1756441549182</v>
      </c>
      <c r="P1031" s="20" t="str">
        <f t="shared" si="292"/>
        <v/>
      </c>
      <c r="Q1031" s="16" t="str">
        <f t="shared" si="294"/>
        <v/>
      </c>
      <c r="R1031" s="20" t="str">
        <f>IF(Datos!E1023="","",Datos!E1023)</f>
        <v/>
      </c>
      <c r="S1031" s="7">
        <f t="shared" si="287"/>
        <v>6995.9669694032855</v>
      </c>
      <c r="T1031" s="10" t="str">
        <f t="shared" si="293"/>
        <v/>
      </c>
      <c r="U1031" s="16" t="str">
        <f t="shared" si="295"/>
        <v/>
      </c>
      <c r="V1031" s="7">
        <f t="shared" si="290"/>
        <v>1.691222403940019E-56</v>
      </c>
      <c r="X1031" s="7">
        <f t="shared" si="280"/>
        <v>1.691222403940019E-56</v>
      </c>
      <c r="Y1031" s="7">
        <f t="shared" si="281"/>
        <v>4135104.2700000005</v>
      </c>
    </row>
    <row r="1032" spans="1:25" x14ac:dyDescent="0.25">
      <c r="A1032" s="5">
        <f t="shared" si="288"/>
        <v>44918</v>
      </c>
      <c r="B1032" s="20">
        <f t="shared" si="289"/>
        <v>1020</v>
      </c>
      <c r="E1032" s="20"/>
      <c r="G1032" s="20">
        <f t="shared" si="282"/>
        <v>1.1581345361135983E-12</v>
      </c>
      <c r="H1032" s="20" t="str">
        <f>IF(Datos!C1024="","",Datos!C1024)</f>
        <v/>
      </c>
      <c r="I1032" s="7">
        <f t="shared" si="283"/>
        <v>5.6464542229322676</v>
      </c>
      <c r="J1032" s="20" t="str">
        <f t="shared" si="291"/>
        <v/>
      </c>
      <c r="K1032" s="16" t="str">
        <f t="shared" si="279"/>
        <v/>
      </c>
      <c r="L1032" s="7">
        <f t="shared" si="284"/>
        <v>4125541.4376829667</v>
      </c>
      <c r="M1032" s="7">
        <f t="shared" si="285"/>
        <v>1.6413722555510702E-6</v>
      </c>
      <c r="N1032" s="20" t="str">
        <f>IF(Datos!D1024="","",Datos!D1024)</f>
        <v/>
      </c>
      <c r="O1032" s="7">
        <f t="shared" si="286"/>
        <v>2561.1872338876365</v>
      </c>
      <c r="P1032" s="20" t="str">
        <f t="shared" si="292"/>
        <v/>
      </c>
      <c r="Q1032" s="16" t="str">
        <f t="shared" si="294"/>
        <v/>
      </c>
      <c r="R1032" s="20" t="str">
        <f>IF(Datos!E1024="","",Datos!E1024)</f>
        <v/>
      </c>
      <c r="S1032" s="7">
        <f t="shared" si="287"/>
        <v>6995.998627281755</v>
      </c>
      <c r="T1032" s="10" t="str">
        <f t="shared" si="293"/>
        <v/>
      </c>
      <c r="U1032" s="16" t="str">
        <f t="shared" si="295"/>
        <v/>
      </c>
      <c r="V1032" s="7">
        <f t="shared" si="290"/>
        <v>1.4627028882520192E-56</v>
      </c>
      <c r="X1032" s="7">
        <f t="shared" si="280"/>
        <v>1.4627028882520192E-56</v>
      </c>
      <c r="Y1032" s="7">
        <f t="shared" si="281"/>
        <v>4135104.2700000005</v>
      </c>
    </row>
    <row r="1033" spans="1:25" x14ac:dyDescent="0.25">
      <c r="A1033" s="5">
        <f t="shared" si="288"/>
        <v>44919</v>
      </c>
      <c r="B1033" s="20">
        <f t="shared" si="289"/>
        <v>1021</v>
      </c>
      <c r="E1033" s="20"/>
      <c r="G1033" s="20">
        <f t="shared" si="282"/>
        <v>1.1261660080647351E-12</v>
      </c>
      <c r="H1033" s="20" t="str">
        <f>IF(Datos!C1025="","",Datos!C1025)</f>
        <v/>
      </c>
      <c r="I1033" s="7">
        <f t="shared" si="283"/>
        <v>5.6035353382622111</v>
      </c>
      <c r="J1033" s="20" t="str">
        <f t="shared" si="291"/>
        <v/>
      </c>
      <c r="K1033" s="16" t="str">
        <f t="shared" si="279"/>
        <v/>
      </c>
      <c r="L1033" s="7">
        <f t="shared" si="284"/>
        <v>4125541.4376830119</v>
      </c>
      <c r="M1033" s="7">
        <f t="shared" si="285"/>
        <v>1.5960646912275903E-6</v>
      </c>
      <c r="N1033" s="20" t="str">
        <f>IF(Datos!D1025="","",Datos!D1025)</f>
        <v/>
      </c>
      <c r="O1033" s="7">
        <f t="shared" si="286"/>
        <v>2561.1987355264146</v>
      </c>
      <c r="P1033" s="20" t="str">
        <f t="shared" si="292"/>
        <v/>
      </c>
      <c r="Q1033" s="16" t="str">
        <f t="shared" si="294"/>
        <v/>
      </c>
      <c r="R1033" s="20" t="str">
        <f>IF(Datos!E1025="","",Datos!E1025)</f>
        <v/>
      </c>
      <c r="S1033" s="7">
        <f t="shared" si="287"/>
        <v>6996.0300445276471</v>
      </c>
      <c r="T1033" s="10" t="str">
        <f t="shared" si="293"/>
        <v/>
      </c>
      <c r="U1033" s="16" t="str">
        <f t="shared" si="295"/>
        <v/>
      </c>
      <c r="V1033" s="7">
        <f t="shared" si="290"/>
        <v>1.2650611382136578E-56</v>
      </c>
      <c r="X1033" s="7">
        <f t="shared" si="280"/>
        <v>1.2650611382136578E-56</v>
      </c>
      <c r="Y1033" s="7">
        <f t="shared" si="281"/>
        <v>4135104.2700000005</v>
      </c>
    </row>
    <row r="1034" spans="1:25" x14ac:dyDescent="0.25">
      <c r="A1034" s="5">
        <f t="shared" si="288"/>
        <v>44920</v>
      </c>
      <c r="B1034" s="20">
        <f t="shared" si="289"/>
        <v>1022</v>
      </c>
      <c r="E1034" s="20"/>
      <c r="G1034" s="20">
        <f t="shared" si="282"/>
        <v>1.095079922213857E-12</v>
      </c>
      <c r="H1034" s="20" t="str">
        <f>IF(Datos!C1026="","",Datos!C1026)</f>
        <v/>
      </c>
      <c r="I1034" s="7">
        <f t="shared" si="283"/>
        <v>5.560942681449248</v>
      </c>
      <c r="J1034" s="20" t="str">
        <f t="shared" si="291"/>
        <v/>
      </c>
      <c r="K1034" s="16" t="str">
        <f t="shared" si="279"/>
        <v/>
      </c>
      <c r="L1034" s="7">
        <f t="shared" si="284"/>
        <v>4125541.4376830561</v>
      </c>
      <c r="M1034" s="7">
        <f t="shared" si="285"/>
        <v>1.5520077727451035E-6</v>
      </c>
      <c r="N1034" s="20" t="str">
        <f>IF(Datos!D1026="","",Datos!D1026)</f>
        <v/>
      </c>
      <c r="O1034" s="7">
        <f t="shared" si="286"/>
        <v>2561.2101497408571</v>
      </c>
      <c r="P1034" s="20" t="str">
        <f t="shared" si="292"/>
        <v/>
      </c>
      <c r="Q1034" s="16" t="str">
        <f t="shared" si="294"/>
        <v/>
      </c>
      <c r="R1034" s="20" t="str">
        <f>IF(Datos!E1026="","",Datos!E1026)</f>
        <v/>
      </c>
      <c r="S1034" s="7">
        <f t="shared" si="287"/>
        <v>6996.0612229700173</v>
      </c>
      <c r="T1034" s="10" t="str">
        <f t="shared" si="293"/>
        <v/>
      </c>
      <c r="U1034" s="16" t="str">
        <f t="shared" si="295"/>
        <v/>
      </c>
      <c r="V1034" s="7">
        <f t="shared" si="290"/>
        <v>1.094124921931989E-56</v>
      </c>
      <c r="X1034" s="7">
        <f t="shared" si="280"/>
        <v>1.094124921931989E-56</v>
      </c>
      <c r="Y1034" s="7">
        <f t="shared" si="281"/>
        <v>4135104.2700000005</v>
      </c>
    </row>
    <row r="1035" spans="1:25" x14ac:dyDescent="0.25">
      <c r="A1035" s="5">
        <f t="shared" si="288"/>
        <v>44921</v>
      </c>
      <c r="B1035" s="20">
        <f t="shared" si="289"/>
        <v>1023</v>
      </c>
      <c r="E1035" s="20"/>
      <c r="G1035" s="20">
        <f t="shared" si="282"/>
        <v>1.0648519200971783E-12</v>
      </c>
      <c r="H1035" s="20" t="str">
        <f>IF(Datos!C1027="","",Datos!C1027)</f>
        <v/>
      </c>
      <c r="I1035" s="7">
        <f t="shared" si="283"/>
        <v>5.5186737728246822</v>
      </c>
      <c r="J1035" s="20" t="str">
        <f t="shared" si="291"/>
        <v/>
      </c>
      <c r="K1035" s="16" t="str">
        <f t="shared" si="279"/>
        <v/>
      </c>
      <c r="L1035" s="7">
        <f t="shared" si="284"/>
        <v>4125541.4376830989</v>
      </c>
      <c r="M1035" s="7">
        <f t="shared" si="285"/>
        <v>1.5091669779428413E-6</v>
      </c>
      <c r="N1035" s="20" t="str">
        <f>IF(Datos!D1027="","",Datos!D1027)</f>
        <v/>
      </c>
      <c r="O1035" s="7">
        <f t="shared" si="286"/>
        <v>2561.2214771954796</v>
      </c>
      <c r="P1035" s="20" t="str">
        <f t="shared" si="292"/>
        <v/>
      </c>
      <c r="Q1035" s="16" t="str">
        <f t="shared" si="294"/>
        <v/>
      </c>
      <c r="R1035" s="20" t="str">
        <f>IF(Datos!E1027="","",Datos!E1027)</f>
        <v/>
      </c>
      <c r="S1035" s="7">
        <f t="shared" si="287"/>
        <v>6996.0921644240198</v>
      </c>
      <c r="T1035" s="10" t="str">
        <f t="shared" si="293"/>
        <v/>
      </c>
      <c r="U1035" s="16" t="str">
        <f t="shared" si="295"/>
        <v/>
      </c>
      <c r="V1035" s="7">
        <f t="shared" si="290"/>
        <v>9.4628576329763106E-57</v>
      </c>
      <c r="X1035" s="7">
        <f t="shared" si="280"/>
        <v>9.4628576329763106E-57</v>
      </c>
      <c r="Y1035" s="7">
        <f t="shared" si="281"/>
        <v>4135104.2700000005</v>
      </c>
    </row>
    <row r="1036" spans="1:25" x14ac:dyDescent="0.25">
      <c r="A1036" s="5">
        <f t="shared" si="288"/>
        <v>44922</v>
      </c>
      <c r="B1036" s="20">
        <f t="shared" si="289"/>
        <v>1024</v>
      </c>
      <c r="E1036" s="20"/>
      <c r="G1036" s="20">
        <f t="shared" si="282"/>
        <v>1.0354583156289548E-12</v>
      </c>
      <c r="H1036" s="20" t="str">
        <f>IF(Datos!C1028="","",Datos!C1028)</f>
        <v/>
      </c>
      <c r="I1036" s="7">
        <f t="shared" si="283"/>
        <v>5.4767261515678634</v>
      </c>
      <c r="J1036" s="20" t="str">
        <f t="shared" si="291"/>
        <v/>
      </c>
      <c r="K1036" s="16" t="str">
        <f t="shared" si="279"/>
        <v/>
      </c>
      <c r="L1036" s="7">
        <f t="shared" si="284"/>
        <v>4125541.4376831404</v>
      </c>
      <c r="M1036" s="7">
        <f t="shared" si="285"/>
        <v>1.4675087375913492E-6</v>
      </c>
      <c r="N1036" s="20" t="str">
        <f>IF(Datos!D1028="","",Datos!D1028)</f>
        <v/>
      </c>
      <c r="O1036" s="7">
        <f t="shared" si="286"/>
        <v>2561.2327185497461</v>
      </c>
      <c r="P1036" s="20" t="str">
        <f t="shared" si="292"/>
        <v/>
      </c>
      <c r="Q1036" s="16" t="str">
        <f t="shared" si="294"/>
        <v/>
      </c>
      <c r="R1036" s="20" t="str">
        <f>IF(Datos!E1028="","",Datos!E1028)</f>
        <v/>
      </c>
      <c r="S1036" s="7">
        <f t="shared" si="287"/>
        <v>6996.1228706910106</v>
      </c>
      <c r="T1036" s="10" t="str">
        <f t="shared" si="293"/>
        <v/>
      </c>
      <c r="U1036" s="16" t="str">
        <f t="shared" si="295"/>
        <v/>
      </c>
      <c r="V1036" s="7">
        <f t="shared" si="290"/>
        <v>8.184227667884545E-57</v>
      </c>
      <c r="X1036" s="7">
        <f t="shared" si="280"/>
        <v>8.184227667884545E-57</v>
      </c>
      <c r="Y1036" s="7">
        <f t="shared" si="281"/>
        <v>4135104.2700000005</v>
      </c>
    </row>
    <row r="1037" spans="1:25" x14ac:dyDescent="0.25">
      <c r="A1037" s="5">
        <f t="shared" si="288"/>
        <v>44923</v>
      </c>
      <c r="B1037" s="20">
        <f t="shared" si="289"/>
        <v>1025</v>
      </c>
      <c r="E1037" s="20"/>
      <c r="G1037" s="20">
        <f t="shared" si="282"/>
        <v>1.0068760765415212E-12</v>
      </c>
      <c r="H1037" s="20" t="str">
        <f>IF(Datos!C1029="","",Datos!C1029)</f>
        <v/>
      </c>
      <c r="I1037" s="7">
        <f t="shared" si="283"/>
        <v>5.4350973755629184</v>
      </c>
      <c r="J1037" s="20" t="str">
        <f t="shared" si="291"/>
        <v/>
      </c>
      <c r="K1037" s="16" t="str">
        <f t="shared" ref="K1037:K1100" si="296">IF( OR(J1037=0,H1037=0,J1037="",H1037=""),"",ABS(J1037/H1037))</f>
        <v/>
      </c>
      <c r="L1037" s="7">
        <f t="shared" si="284"/>
        <v>4125541.4376831809</v>
      </c>
      <c r="M1037" s="7">
        <f t="shared" si="285"/>
        <v>1.4270004090882786E-6</v>
      </c>
      <c r="N1037" s="20" t="str">
        <f>IF(Datos!D1029="","",Datos!D1029)</f>
        <v/>
      </c>
      <c r="O1037" s="7">
        <f t="shared" si="286"/>
        <v>2561.2438744581082</v>
      </c>
      <c r="P1037" s="20" t="str">
        <f t="shared" si="292"/>
        <v/>
      </c>
      <c r="Q1037" s="16" t="str">
        <f t="shared" si="294"/>
        <v/>
      </c>
      <c r="R1037" s="20" t="str">
        <f>IF(Datos!E1029="","",Datos!E1029)</f>
        <v/>
      </c>
      <c r="S1037" s="7">
        <f t="shared" si="287"/>
        <v>6996.1533435586534</v>
      </c>
      <c r="T1037" s="10" t="str">
        <f t="shared" si="293"/>
        <v/>
      </c>
      <c r="U1037" s="16" t="str">
        <f t="shared" si="295"/>
        <v/>
      </c>
      <c r="V1037" s="7">
        <f t="shared" si="290"/>
        <v>7.0783673513536188E-57</v>
      </c>
      <c r="X1037" s="7">
        <f t="shared" ref="X1037:X1100" si="297">V1037+W1037</f>
        <v>7.0783673513536188E-57</v>
      </c>
      <c r="Y1037" s="7">
        <f t="shared" ref="Y1037:Y1100" si="298">W1037+V1037+M1037+O1037+I1037+L1037+S1037</f>
        <v>4135104.2700000005</v>
      </c>
    </row>
    <row r="1038" spans="1:25" x14ac:dyDescent="0.25">
      <c r="A1038" s="5">
        <f t="shared" si="288"/>
        <v>44924</v>
      </c>
      <c r="B1038" s="20">
        <f t="shared" si="289"/>
        <v>1026</v>
      </c>
      <c r="E1038" s="20"/>
      <c r="G1038" s="20">
        <f t="shared" ref="G1038:G1101" si="299">$O$3*(($O$5)^(-1))*(1-$O$2)^(B1038)</f>
        <v>9.790828063376441E-13</v>
      </c>
      <c r="H1038" s="20" t="str">
        <f>IF(Datos!C1030="","",Datos!C1030)</f>
        <v/>
      </c>
      <c r="I1038" s="7">
        <f t="shared" ref="I1038:I1101" si="300">$O$5*V1037-$O$8*I1037-$O$7*I1037+I1037</f>
        <v>5.3937850212565772</v>
      </c>
      <c r="J1038" s="20" t="str">
        <f t="shared" si="291"/>
        <v/>
      </c>
      <c r="K1038" s="16" t="str">
        <f t="shared" si="296"/>
        <v/>
      </c>
      <c r="L1038" s="7">
        <f t="shared" ref="L1038:L1101" si="301">$O$2*M1037+L1037</f>
        <v>4125541.4376832205</v>
      </c>
      <c r="M1038" s="7">
        <f t="shared" ref="M1038:M1101" si="302">-($O$3/$E$2)*M1037*V1037-$O$2*M1037+M1037</f>
        <v>1.3876102508802658E-6</v>
      </c>
      <c r="N1038" s="20" t="str">
        <f>IF(Datos!D1030="","",Datos!D1030)</f>
        <v/>
      </c>
      <c r="O1038" s="7">
        <f t="shared" ref="O1038:O1101" si="303">$O$7*I1037+O1037</f>
        <v>2561.2549455700432</v>
      </c>
      <c r="P1038" s="20" t="str">
        <f t="shared" si="292"/>
        <v/>
      </c>
      <c r="Q1038" s="16" t="str">
        <f t="shared" si="294"/>
        <v/>
      </c>
      <c r="R1038" s="20" t="str">
        <f>IF(Datos!E1030="","",Datos!E1030)</f>
        <v/>
      </c>
      <c r="S1038" s="7">
        <f t="shared" ref="S1038:S1101" si="304">$O$8*I1037+S1037</f>
        <v>6996.1835848010251</v>
      </c>
      <c r="T1038" s="10" t="str">
        <f t="shared" si="293"/>
        <v/>
      </c>
      <c r="U1038" s="16" t="str">
        <f t="shared" si="295"/>
        <v/>
      </c>
      <c r="V1038" s="7">
        <f t="shared" si="290"/>
        <v>6.1219318906923209E-57</v>
      </c>
      <c r="X1038" s="7">
        <f t="shared" si="297"/>
        <v>6.1219318906923209E-57</v>
      </c>
      <c r="Y1038" s="7">
        <f t="shared" si="298"/>
        <v>4135104.2700000005</v>
      </c>
    </row>
    <row r="1039" spans="1:25" x14ac:dyDescent="0.25">
      <c r="A1039" s="5">
        <f t="shared" ref="A1039:A1102" si="305">A1038+1</f>
        <v>44925</v>
      </c>
      <c r="B1039" s="20">
        <f t="shared" ref="B1039:B1102" si="306">IF(A1038="","",B1038+1)</f>
        <v>1027</v>
      </c>
      <c r="E1039" s="20"/>
      <c r="G1039" s="20">
        <f t="shared" si="299"/>
        <v>9.5205672674105485E-13</v>
      </c>
      <c r="H1039" s="20" t="str">
        <f>IF(Datos!C1031="","",Datos!C1031)</f>
        <v/>
      </c>
      <c r="I1039" s="7">
        <f t="shared" si="300"/>
        <v>5.3527866835170794</v>
      </c>
      <c r="J1039" s="20" t="str">
        <f t="shared" si="291"/>
        <v/>
      </c>
      <c r="K1039" s="16" t="str">
        <f t="shared" si="296"/>
        <v/>
      </c>
      <c r="L1039" s="7">
        <f t="shared" si="301"/>
        <v>4125541.4376832587</v>
      </c>
      <c r="M1039" s="7">
        <f t="shared" si="302"/>
        <v>1.3493073975908576E-6</v>
      </c>
      <c r="N1039" s="20" t="str">
        <f>IF(Datos!D1031="","",Datos!D1031)</f>
        <v/>
      </c>
      <c r="O1039" s="7">
        <f t="shared" si="303"/>
        <v>2561.2659325300915</v>
      </c>
      <c r="P1039" s="20" t="str">
        <f t="shared" si="292"/>
        <v/>
      </c>
      <c r="Q1039" s="16" t="str">
        <f t="shared" si="294"/>
        <v/>
      </c>
      <c r="R1039" s="20" t="str">
        <f>IF(Datos!E1031="","",Datos!E1031)</f>
        <v/>
      </c>
      <c r="S1039" s="7">
        <f t="shared" si="304"/>
        <v>6996.2135961787162</v>
      </c>
      <c r="T1039" s="10" t="str">
        <f t="shared" si="293"/>
        <v/>
      </c>
      <c r="U1039" s="16" t="str">
        <f t="shared" si="295"/>
        <v/>
      </c>
      <c r="V1039" s="7">
        <f t="shared" ref="V1039:V1102" si="307">$O$4*W1038-$O$5*V1038+V1038</f>
        <v>5.2947308629169426E-57</v>
      </c>
      <c r="X1039" s="7">
        <f t="shared" si="297"/>
        <v>5.2947308629169426E-57</v>
      </c>
      <c r="Y1039" s="7">
        <f t="shared" si="298"/>
        <v>4135104.2700000005</v>
      </c>
    </row>
    <row r="1040" spans="1:25" x14ac:dyDescent="0.25">
      <c r="A1040" s="5">
        <f t="shared" si="305"/>
        <v>44926</v>
      </c>
      <c r="B1040" s="20">
        <f t="shared" si="306"/>
        <v>1028</v>
      </c>
      <c r="E1040" s="20"/>
      <c r="G1040" s="20">
        <f t="shared" si="299"/>
        <v>9.257766606314081E-13</v>
      </c>
      <c r="H1040" s="20" t="str">
        <f>IF(Datos!C1032="","",Datos!C1032)</f>
        <v/>
      </c>
      <c r="I1040" s="7">
        <f t="shared" si="300"/>
        <v>5.3120999754941494</v>
      </c>
      <c r="J1040" s="20" t="str">
        <f t="shared" si="291"/>
        <v/>
      </c>
      <c r="K1040" s="16" t="str">
        <f t="shared" si="296"/>
        <v/>
      </c>
      <c r="L1040" s="7">
        <f t="shared" si="301"/>
        <v>4125541.4376832959</v>
      </c>
      <c r="M1040" s="7">
        <f t="shared" si="302"/>
        <v>1.3120618358349899E-6</v>
      </c>
      <c r="N1040" s="20" t="str">
        <f>IF(Datos!D1032="","",Datos!D1032)</f>
        <v/>
      </c>
      <c r="O1040" s="7">
        <f t="shared" si="303"/>
        <v>2561.2768359778943</v>
      </c>
      <c r="P1040" s="20" t="str">
        <f t="shared" si="292"/>
        <v/>
      </c>
      <c r="Q1040" s="16" t="str">
        <f t="shared" si="294"/>
        <v/>
      </c>
      <c r="R1040" s="20" t="str">
        <f>IF(Datos!E1032="","",Datos!E1032)</f>
        <v/>
      </c>
      <c r="S1040" s="7">
        <f t="shared" si="304"/>
        <v>6996.2433794389362</v>
      </c>
      <c r="T1040" s="10" t="str">
        <f t="shared" si="293"/>
        <v/>
      </c>
      <c r="U1040" s="16" t="str">
        <f t="shared" si="295"/>
        <v/>
      </c>
      <c r="V1040" s="7">
        <f t="shared" si="307"/>
        <v>4.5793019934357426E-57</v>
      </c>
      <c r="X1040" s="7">
        <f t="shared" si="297"/>
        <v>4.5793019934357426E-57</v>
      </c>
      <c r="Y1040" s="7">
        <f t="shared" si="298"/>
        <v>4135104.27</v>
      </c>
    </row>
    <row r="1041" spans="1:25" x14ac:dyDescent="0.25">
      <c r="A1041" s="5">
        <f t="shared" si="305"/>
        <v>44927</v>
      </c>
      <c r="B1041" s="20">
        <f t="shared" si="306"/>
        <v>1029</v>
      </c>
      <c r="E1041" s="20"/>
      <c r="G1041" s="20">
        <f t="shared" si="299"/>
        <v>9.0022201545029326E-13</v>
      </c>
      <c r="H1041" s="20" t="str">
        <f>IF(Datos!C1033="","",Datos!C1033)</f>
        <v/>
      </c>
      <c r="I1041" s="7">
        <f t="shared" si="300"/>
        <v>5.2717225284800397</v>
      </c>
      <c r="J1041" s="20" t="str">
        <f t="shared" si="291"/>
        <v/>
      </c>
      <c r="K1041" s="16" t="str">
        <f t="shared" si="296"/>
        <v/>
      </c>
      <c r="L1041" s="7">
        <f t="shared" si="301"/>
        <v>4125541.4376833322</v>
      </c>
      <c r="M1041" s="7">
        <f t="shared" si="302"/>
        <v>1.2758443807010731E-6</v>
      </c>
      <c r="N1041" s="20" t="str">
        <f>IF(Datos!D1033="","",Datos!D1033)</f>
        <v/>
      </c>
      <c r="O1041" s="7">
        <f t="shared" si="303"/>
        <v>2561.2876565482306</v>
      </c>
      <c r="P1041" s="20" t="str">
        <f t="shared" si="292"/>
        <v/>
      </c>
      <c r="Q1041" s="16" t="str">
        <f t="shared" si="294"/>
        <v/>
      </c>
      <c r="R1041" s="20" t="str">
        <f>IF(Datos!E1033="","",Datos!E1033)</f>
        <v/>
      </c>
      <c r="S1041" s="7">
        <f t="shared" si="304"/>
        <v>6996.2729363156141</v>
      </c>
      <c r="T1041" s="10" t="str">
        <f t="shared" si="293"/>
        <v/>
      </c>
      <c r="U1041" s="16" t="str">
        <f t="shared" si="295"/>
        <v/>
      </c>
      <c r="V1041" s="7">
        <f t="shared" si="307"/>
        <v>3.9605425261468136E-57</v>
      </c>
      <c r="X1041" s="7">
        <f t="shared" si="297"/>
        <v>3.9605425261468136E-57</v>
      </c>
      <c r="Y1041" s="7">
        <f t="shared" si="298"/>
        <v>4135104.2700000005</v>
      </c>
    </row>
    <row r="1042" spans="1:25" x14ac:dyDescent="0.25">
      <c r="A1042" s="5">
        <f t="shared" si="305"/>
        <v>44928</v>
      </c>
      <c r="B1042" s="20">
        <f t="shared" si="306"/>
        <v>1030</v>
      </c>
      <c r="E1042" s="20"/>
      <c r="G1042" s="20">
        <f t="shared" si="299"/>
        <v>8.7537276706529898E-13</v>
      </c>
      <c r="H1042" s="20" t="str">
        <f>IF(Datos!C1034="","",Datos!C1034)</f>
        <v/>
      </c>
      <c r="I1042" s="7">
        <f t="shared" si="300"/>
        <v>5.2316519917716278</v>
      </c>
      <c r="J1042" s="20" t="str">
        <f t="shared" si="291"/>
        <v/>
      </c>
      <c r="K1042" s="16" t="str">
        <f t="shared" si="296"/>
        <v/>
      </c>
      <c r="L1042" s="7">
        <f t="shared" si="301"/>
        <v>4125541.4376833676</v>
      </c>
      <c r="M1042" s="7">
        <f t="shared" si="302"/>
        <v>1.2406266528822506E-6</v>
      </c>
      <c r="N1042" s="20" t="str">
        <f>IF(Datos!D1034="","",Datos!D1034)</f>
        <v/>
      </c>
      <c r="O1042" s="7">
        <f t="shared" si="303"/>
        <v>2561.2983948710553</v>
      </c>
      <c r="P1042" s="20" t="str">
        <f t="shared" si="292"/>
        <v/>
      </c>
      <c r="Q1042" s="16" t="str">
        <f t="shared" si="294"/>
        <v/>
      </c>
      <c r="R1042" s="20" t="str">
        <f>IF(Datos!E1034="","",Datos!E1034)</f>
        <v/>
      </c>
      <c r="S1042" s="7">
        <f t="shared" si="304"/>
        <v>6996.3022685294982</v>
      </c>
      <c r="T1042" s="10" t="str">
        <f t="shared" si="293"/>
        <v/>
      </c>
      <c r="U1042" s="16" t="str">
        <f t="shared" si="295"/>
        <v/>
      </c>
      <c r="V1042" s="7">
        <f t="shared" si="307"/>
        <v>3.4253904031449616E-57</v>
      </c>
      <c r="X1042" s="7">
        <f t="shared" si="297"/>
        <v>3.4253904031449616E-57</v>
      </c>
      <c r="Y1042" s="7">
        <f t="shared" si="298"/>
        <v>4135104.2700000005</v>
      </c>
    </row>
    <row r="1043" spans="1:25" x14ac:dyDescent="0.25">
      <c r="A1043" s="5">
        <f t="shared" si="305"/>
        <v>44929</v>
      </c>
      <c r="B1043" s="20">
        <f t="shared" si="306"/>
        <v>1031</v>
      </c>
      <c r="E1043" s="20"/>
      <c r="G1043" s="20">
        <f t="shared" si="299"/>
        <v>8.5120944407948541E-13</v>
      </c>
      <c r="H1043" s="20" t="str">
        <f>IF(Datos!C1035="","",Datos!C1035)</f>
        <v/>
      </c>
      <c r="I1043" s="7">
        <f t="shared" si="300"/>
        <v>5.1918860325335636</v>
      </c>
      <c r="J1043" s="20" t="str">
        <f t="shared" si="291"/>
        <v/>
      </c>
      <c r="K1043" s="16" t="str">
        <f t="shared" si="296"/>
        <v/>
      </c>
      <c r="L1043" s="7">
        <f t="shared" si="301"/>
        <v>4125541.4376834021</v>
      </c>
      <c r="M1043" s="7">
        <f t="shared" si="302"/>
        <v>1.2063810564389171E-6</v>
      </c>
      <c r="N1043" s="20" t="str">
        <f>IF(Datos!D1035="","",Datos!D1035)</f>
        <v/>
      </c>
      <c r="O1043" s="7">
        <f t="shared" si="303"/>
        <v>2561.3090515715344</v>
      </c>
      <c r="P1043" s="20" t="str">
        <f t="shared" si="292"/>
        <v/>
      </c>
      <c r="Q1043" s="16" t="str">
        <f t="shared" si="294"/>
        <v/>
      </c>
      <c r="R1043" s="20" t="str">
        <f>IF(Datos!E1035="","",Datos!E1035)</f>
        <v/>
      </c>
      <c r="S1043" s="7">
        <f t="shared" si="304"/>
        <v>6996.3313777882577</v>
      </c>
      <c r="T1043" s="10" t="str">
        <f t="shared" si="293"/>
        <v/>
      </c>
      <c r="U1043" s="16" t="str">
        <f t="shared" si="295"/>
        <v/>
      </c>
      <c r="V1043" s="7">
        <f t="shared" si="307"/>
        <v>2.9625485237177476E-57</v>
      </c>
      <c r="X1043" s="7">
        <f t="shared" si="297"/>
        <v>2.9625485237177476E-57</v>
      </c>
      <c r="Y1043" s="7">
        <f t="shared" si="298"/>
        <v>4135104.2700000009</v>
      </c>
    </row>
    <row r="1044" spans="1:25" x14ac:dyDescent="0.25">
      <c r="A1044" s="5">
        <f t="shared" si="305"/>
        <v>44930</v>
      </c>
      <c r="B1044" s="20">
        <f t="shared" si="306"/>
        <v>1032</v>
      </c>
      <c r="E1044" s="20"/>
      <c r="G1044" s="20">
        <f t="shared" si="299"/>
        <v>8.2771311257396925E-13</v>
      </c>
      <c r="H1044" s="20" t="str">
        <f>IF(Datos!C1036="","",Datos!C1036)</f>
        <v/>
      </c>
      <c r="I1044" s="7">
        <f t="shared" si="300"/>
        <v>5.1524223356624557</v>
      </c>
      <c r="J1044" s="20" t="str">
        <f t="shared" si="291"/>
        <v/>
      </c>
      <c r="K1044" s="16" t="str">
        <f t="shared" si="296"/>
        <v/>
      </c>
      <c r="L1044" s="7">
        <f t="shared" si="301"/>
        <v>4125541.4376834356</v>
      </c>
      <c r="M1044" s="7">
        <f t="shared" si="302"/>
        <v>1.1730807571750654E-6</v>
      </c>
      <c r="N1044" s="20" t="str">
        <f>IF(Datos!D1036="","",Datos!D1036)</f>
        <v/>
      </c>
      <c r="O1044" s="7">
        <f t="shared" si="303"/>
        <v>2561.3196272700816</v>
      </c>
      <c r="P1044" s="20" t="str">
        <f t="shared" si="292"/>
        <v/>
      </c>
      <c r="Q1044" s="16" t="str">
        <f t="shared" si="294"/>
        <v/>
      </c>
      <c r="R1044" s="20" t="str">
        <f>IF(Datos!E1036="","",Datos!E1036)</f>
        <v/>
      </c>
      <c r="S1044" s="7">
        <f t="shared" si="304"/>
        <v>6996.3602657865813</v>
      </c>
      <c r="T1044" s="10" t="str">
        <f t="shared" si="293"/>
        <v/>
      </c>
      <c r="U1044" s="16" t="str">
        <f t="shared" si="295"/>
        <v/>
      </c>
      <c r="V1044" s="7">
        <f t="shared" si="307"/>
        <v>2.5622462617178001E-57</v>
      </c>
      <c r="X1044" s="7">
        <f t="shared" si="297"/>
        <v>2.5622462617178001E-57</v>
      </c>
      <c r="Y1044" s="7">
        <f t="shared" si="298"/>
        <v>4135104.2700000014</v>
      </c>
    </row>
    <row r="1045" spans="1:25" x14ac:dyDescent="0.25">
      <c r="A1045" s="5">
        <f t="shared" si="305"/>
        <v>44931</v>
      </c>
      <c r="B1045" s="20">
        <f t="shared" si="306"/>
        <v>1033</v>
      </c>
      <c r="E1045" s="20"/>
      <c r="G1045" s="20">
        <f t="shared" si="299"/>
        <v>8.048653612716652E-13</v>
      </c>
      <c r="H1045" s="20" t="str">
        <f>IF(Datos!C1037="","",Datos!C1037)</f>
        <v/>
      </c>
      <c r="I1045" s="7">
        <f t="shared" si="300"/>
        <v>5.1132586036520893</v>
      </c>
      <c r="J1045" s="20" t="str">
        <f t="shared" si="291"/>
        <v/>
      </c>
      <c r="K1045" s="16" t="str">
        <f t="shared" si="296"/>
        <v/>
      </c>
      <c r="L1045" s="7">
        <f t="shared" si="301"/>
        <v>4125541.4376834682</v>
      </c>
      <c r="M1045" s="7">
        <f t="shared" si="302"/>
        <v>1.1406996616115234E-6</v>
      </c>
      <c r="N1045" s="20" t="str">
        <f>IF(Datos!D1037="","",Datos!D1037)</f>
        <v/>
      </c>
      <c r="O1045" s="7">
        <f t="shared" si="303"/>
        <v>2561.3301225823957</v>
      </c>
      <c r="P1045" s="20" t="str">
        <f t="shared" si="292"/>
        <v/>
      </c>
      <c r="Q1045" s="16" t="str">
        <f t="shared" si="294"/>
        <v/>
      </c>
      <c r="R1045" s="20" t="str">
        <f>IF(Datos!E1037="","",Datos!E1037)</f>
        <v/>
      </c>
      <c r="S1045" s="7">
        <f t="shared" si="304"/>
        <v>6996.3889342062776</v>
      </c>
      <c r="T1045" s="10" t="str">
        <f t="shared" si="293"/>
        <v/>
      </c>
      <c r="U1045" s="16" t="str">
        <f t="shared" si="295"/>
        <v/>
      </c>
      <c r="V1045" s="7">
        <f t="shared" si="307"/>
        <v>2.2160332069255658E-57</v>
      </c>
      <c r="X1045" s="7">
        <f t="shared" si="297"/>
        <v>2.2160332069255658E-57</v>
      </c>
      <c r="Y1045" s="7">
        <f t="shared" si="298"/>
        <v>4135104.2700000014</v>
      </c>
    </row>
    <row r="1046" spans="1:25" x14ac:dyDescent="0.25">
      <c r="A1046" s="5">
        <f t="shared" si="305"/>
        <v>44932</v>
      </c>
      <c r="B1046" s="20">
        <f t="shared" si="306"/>
        <v>1034</v>
      </c>
      <c r="E1046" s="20"/>
      <c r="G1046" s="20">
        <f t="shared" si="299"/>
        <v>7.8264828711056093E-13</v>
      </c>
      <c r="H1046" s="20" t="str">
        <f>IF(Datos!C1038="","",Datos!C1038)</f>
        <v/>
      </c>
      <c r="I1046" s="7">
        <f t="shared" si="300"/>
        <v>5.0743925564596708</v>
      </c>
      <c r="J1046" s="20" t="str">
        <f t="shared" si="291"/>
        <v/>
      </c>
      <c r="K1046" s="16" t="str">
        <f t="shared" si="296"/>
        <v/>
      </c>
      <c r="L1046" s="7">
        <f t="shared" si="301"/>
        <v>4125541.4376834999</v>
      </c>
      <c r="M1046" s="7">
        <f t="shared" si="302"/>
        <v>1.1092123965396008E-6</v>
      </c>
      <c r="N1046" s="20" t="str">
        <f>IF(Datos!D1038="","",Datos!D1038)</f>
        <v/>
      </c>
      <c r="O1046" s="7">
        <f t="shared" si="303"/>
        <v>2561.3405381194948</v>
      </c>
      <c r="P1046" s="20" t="str">
        <f t="shared" si="292"/>
        <v/>
      </c>
      <c r="Q1046" s="16" t="str">
        <f t="shared" si="294"/>
        <v/>
      </c>
      <c r="R1046" s="20" t="str">
        <f>IF(Datos!E1038="","",Datos!E1038)</f>
        <v/>
      </c>
      <c r="S1046" s="7">
        <f t="shared" si="304"/>
        <v>6996.4173847163711</v>
      </c>
      <c r="T1046" s="10" t="str">
        <f t="shared" si="293"/>
        <v/>
      </c>
      <c r="U1046" s="16" t="str">
        <f t="shared" si="295"/>
        <v/>
      </c>
      <c r="V1046" s="7">
        <f t="shared" si="307"/>
        <v>1.9166007762674894E-57</v>
      </c>
      <c r="X1046" s="7">
        <f t="shared" si="297"/>
        <v>1.9166007762674894E-57</v>
      </c>
      <c r="Y1046" s="7">
        <f t="shared" si="298"/>
        <v>4135104.2700000014</v>
      </c>
    </row>
    <row r="1047" spans="1:25" x14ac:dyDescent="0.25">
      <c r="A1047" s="5">
        <f t="shared" si="305"/>
        <v>44933</v>
      </c>
      <c r="B1047" s="20">
        <f t="shared" si="306"/>
        <v>1035</v>
      </c>
      <c r="E1047" s="20"/>
      <c r="G1047" s="20">
        <f t="shared" si="299"/>
        <v>7.6104448121521996E-13</v>
      </c>
      <c r="H1047" s="20" t="str">
        <f>IF(Datos!C1039="","",Datos!C1039)</f>
        <v/>
      </c>
      <c r="I1047" s="7">
        <f t="shared" si="300"/>
        <v>5.0358219313730856</v>
      </c>
      <c r="J1047" s="20" t="str">
        <f t="shared" si="291"/>
        <v/>
      </c>
      <c r="K1047" s="16" t="str">
        <f t="shared" si="296"/>
        <v/>
      </c>
      <c r="L1047" s="7">
        <f t="shared" si="301"/>
        <v>4125541.4376835306</v>
      </c>
      <c r="M1047" s="7">
        <f t="shared" si="302"/>
        <v>1.0785942891391278E-6</v>
      </c>
      <c r="N1047" s="20" t="str">
        <f>IF(Datos!D1039="","",Datos!D1039)</f>
        <v/>
      </c>
      <c r="O1047" s="7">
        <f t="shared" si="303"/>
        <v>2561.3508744877531</v>
      </c>
      <c r="P1047" s="20" t="str">
        <f t="shared" si="292"/>
        <v/>
      </c>
      <c r="Q1047" s="16" t="str">
        <f t="shared" si="294"/>
        <v/>
      </c>
      <c r="R1047" s="20" t="str">
        <f>IF(Datos!E1039="","",Datos!E1039)</f>
        <v/>
      </c>
      <c r="S1047" s="7">
        <f t="shared" si="304"/>
        <v>6996.4456189731991</v>
      </c>
      <c r="T1047" s="10" t="str">
        <f t="shared" si="293"/>
        <v/>
      </c>
      <c r="U1047" s="16" t="str">
        <f t="shared" si="295"/>
        <v/>
      </c>
      <c r="V1047" s="7">
        <f t="shared" si="307"/>
        <v>1.6576279290892986E-57</v>
      </c>
      <c r="X1047" s="7">
        <f t="shared" si="297"/>
        <v>1.6576279290892986E-57</v>
      </c>
      <c r="Y1047" s="7">
        <f t="shared" si="298"/>
        <v>4135104.2700000014</v>
      </c>
    </row>
    <row r="1048" spans="1:25" x14ac:dyDescent="0.25">
      <c r="A1048" s="5">
        <f t="shared" si="305"/>
        <v>44934</v>
      </c>
      <c r="B1048" s="20">
        <f t="shared" si="306"/>
        <v>1036</v>
      </c>
      <c r="E1048" s="20"/>
      <c r="G1048" s="20">
        <f t="shared" si="299"/>
        <v>7.4003701525551839E-13</v>
      </c>
      <c r="H1048" s="20" t="str">
        <f>IF(Datos!C1040="","",Datos!C1040)</f>
        <v/>
      </c>
      <c r="I1048" s="7">
        <f t="shared" si="300"/>
        <v>4.99754448287917</v>
      </c>
      <c r="J1048" s="20" t="str">
        <f t="shared" si="291"/>
        <v/>
      </c>
      <c r="K1048" s="16" t="str">
        <f t="shared" si="296"/>
        <v/>
      </c>
      <c r="L1048" s="7">
        <f t="shared" si="301"/>
        <v>4125541.4376835604</v>
      </c>
      <c r="M1048" s="7">
        <f t="shared" si="302"/>
        <v>1.048821347645303E-6</v>
      </c>
      <c r="N1048" s="20" t="str">
        <f>IF(Datos!D1040="","",Datos!D1040)</f>
        <v/>
      </c>
      <c r="O1048" s="7">
        <f t="shared" si="303"/>
        <v>2561.3611322889356</v>
      </c>
      <c r="P1048" s="20" t="str">
        <f t="shared" si="292"/>
        <v/>
      </c>
      <c r="Q1048" s="16" t="str">
        <f t="shared" si="294"/>
        <v/>
      </c>
      <c r="R1048" s="20" t="str">
        <f>IF(Datos!E1040="","",Datos!E1040)</f>
        <v/>
      </c>
      <c r="S1048" s="7">
        <f t="shared" si="304"/>
        <v>6996.4736386205104</v>
      </c>
      <c r="T1048" s="10" t="str">
        <f t="shared" si="293"/>
        <v/>
      </c>
      <c r="U1048" s="16" t="str">
        <f t="shared" si="295"/>
        <v/>
      </c>
      <c r="V1048" s="7">
        <f t="shared" si="307"/>
        <v>1.4336477295224631E-57</v>
      </c>
      <c r="X1048" s="7">
        <f t="shared" si="297"/>
        <v>1.4336477295224631E-57</v>
      </c>
      <c r="Y1048" s="7">
        <f t="shared" si="298"/>
        <v>4135104.2700000019</v>
      </c>
    </row>
    <row r="1049" spans="1:25" x14ac:dyDescent="0.25">
      <c r="A1049" s="5">
        <f t="shared" si="305"/>
        <v>44935</v>
      </c>
      <c r="B1049" s="20">
        <f t="shared" si="306"/>
        <v>1037</v>
      </c>
      <c r="E1049" s="20"/>
      <c r="G1049" s="20">
        <f t="shared" si="299"/>
        <v>7.1960942818192761E-13</v>
      </c>
      <c r="H1049" s="20" t="str">
        <f>IF(Datos!C1041="","",Datos!C1041)</f>
        <v/>
      </c>
      <c r="I1049" s="7">
        <f t="shared" si="300"/>
        <v>4.9595579825329787</v>
      </c>
      <c r="J1049" s="20" t="str">
        <f t="shared" si="291"/>
        <v/>
      </c>
      <c r="K1049" s="16" t="str">
        <f t="shared" si="296"/>
        <v/>
      </c>
      <c r="L1049" s="7">
        <f t="shared" si="301"/>
        <v>4125541.4376835893</v>
      </c>
      <c r="M1049" s="7">
        <f t="shared" si="302"/>
        <v>1.019870242549205E-6</v>
      </c>
      <c r="N1049" s="20" t="str">
        <f>IF(Datos!D1041="","",Datos!D1041)</f>
        <v/>
      </c>
      <c r="O1049" s="7">
        <f t="shared" si="303"/>
        <v>2561.3713121202331</v>
      </c>
      <c r="P1049" s="20" t="str">
        <f t="shared" si="292"/>
        <v/>
      </c>
      <c r="Q1049" s="16" t="str">
        <f t="shared" si="294"/>
        <v/>
      </c>
      <c r="R1049" s="20" t="str">
        <f>IF(Datos!E1041="","",Datos!E1041)</f>
        <v/>
      </c>
      <c r="S1049" s="7">
        <f t="shared" si="304"/>
        <v>6996.5014452895593</v>
      </c>
      <c r="T1049" s="10" t="str">
        <f t="shared" si="293"/>
        <v/>
      </c>
      <c r="U1049" s="16" t="str">
        <f t="shared" si="295"/>
        <v/>
      </c>
      <c r="V1049" s="7">
        <f t="shared" si="307"/>
        <v>1.2399319390655547E-57</v>
      </c>
      <c r="X1049" s="7">
        <f t="shared" si="297"/>
        <v>1.2399319390655547E-57</v>
      </c>
      <c r="Y1049" s="7">
        <f t="shared" si="298"/>
        <v>4135104.2700000014</v>
      </c>
    </row>
    <row r="1050" spans="1:25" x14ac:dyDescent="0.25">
      <c r="A1050" s="5">
        <f t="shared" si="305"/>
        <v>44936</v>
      </c>
      <c r="B1050" s="20">
        <f t="shared" si="306"/>
        <v>1038</v>
      </c>
      <c r="E1050" s="20"/>
      <c r="G1050" s="20">
        <f t="shared" si="299"/>
        <v>6.9974571332695157E-13</v>
      </c>
      <c r="H1050" s="20" t="str">
        <f>IF(Datos!C1042="","",Datos!C1042)</f>
        <v/>
      </c>
      <c r="I1050" s="7">
        <f t="shared" si="300"/>
        <v>4.9218602188280514</v>
      </c>
      <c r="J1050" s="20" t="str">
        <f t="shared" si="291"/>
        <v/>
      </c>
      <c r="K1050" s="16" t="str">
        <f t="shared" si="296"/>
        <v/>
      </c>
      <c r="L1050" s="7">
        <f t="shared" si="301"/>
        <v>4125541.4376836172</v>
      </c>
      <c r="M1050" s="7">
        <f t="shared" si="302"/>
        <v>9.9171828831723377E-7</v>
      </c>
      <c r="N1050" s="20" t="str">
        <f>IF(Datos!D1042="","",Datos!D1042)</f>
        <v/>
      </c>
      <c r="O1050" s="7">
        <f t="shared" si="303"/>
        <v>2561.3814145742977</v>
      </c>
      <c r="P1050" s="20" t="str">
        <f t="shared" si="292"/>
        <v/>
      </c>
      <c r="Q1050" s="16" t="str">
        <f t="shared" si="294"/>
        <v/>
      </c>
      <c r="R1050" s="20" t="str">
        <f>IF(Datos!E1042="","",Datos!E1042)</f>
        <v/>
      </c>
      <c r="S1050" s="7">
        <f t="shared" si="304"/>
        <v>6996.5290405992</v>
      </c>
      <c r="T1050" s="10" t="str">
        <f t="shared" si="293"/>
        <v/>
      </c>
      <c r="U1050" s="16" t="str">
        <f t="shared" si="295"/>
        <v/>
      </c>
      <c r="V1050" s="7">
        <f t="shared" si="307"/>
        <v>1.0723912031214061E-57</v>
      </c>
      <c r="X1050" s="7">
        <f t="shared" si="297"/>
        <v>1.0723912031214061E-57</v>
      </c>
      <c r="Y1050" s="7">
        <f t="shared" si="298"/>
        <v>4135104.2700000014</v>
      </c>
    </row>
    <row r="1051" spans="1:25" x14ac:dyDescent="0.25">
      <c r="A1051" s="5">
        <f t="shared" si="305"/>
        <v>44937</v>
      </c>
      <c r="B1051" s="20">
        <f t="shared" si="306"/>
        <v>1039</v>
      </c>
      <c r="E1051" s="20"/>
      <c r="G1051" s="20">
        <f t="shared" si="299"/>
        <v>6.8043030586260637E-13</v>
      </c>
      <c r="H1051" s="20" t="str">
        <f>IF(Datos!C1043="","",Datos!C1043)</f>
        <v/>
      </c>
      <c r="I1051" s="7">
        <f t="shared" si="300"/>
        <v>4.8844489970676594</v>
      </c>
      <c r="J1051" s="20" t="str">
        <f t="shared" si="291"/>
        <v/>
      </c>
      <c r="K1051" s="16" t="str">
        <f t="shared" si="296"/>
        <v/>
      </c>
      <c r="L1051" s="7">
        <f t="shared" si="301"/>
        <v>4125541.4376836447</v>
      </c>
      <c r="M1051" s="7">
        <f t="shared" si="302"/>
        <v>9.6434342561515948E-7</v>
      </c>
      <c r="N1051" s="20" t="str">
        <f>IF(Datos!D1043="","",Datos!D1043)</f>
        <v/>
      </c>
      <c r="O1051" s="7">
        <f t="shared" si="303"/>
        <v>2561.3914402392757</v>
      </c>
      <c r="P1051" s="20" t="str">
        <f t="shared" si="292"/>
        <v/>
      </c>
      <c r="Q1051" s="16" t="str">
        <f t="shared" si="294"/>
        <v/>
      </c>
      <c r="R1051" s="20" t="str">
        <f>IF(Datos!E1043="","",Datos!E1043)</f>
        <v/>
      </c>
      <c r="S1051" s="7">
        <f t="shared" si="304"/>
        <v>6996.5564261559821</v>
      </c>
      <c r="T1051" s="10" t="str">
        <f t="shared" si="293"/>
        <v/>
      </c>
      <c r="U1051" s="16" t="str">
        <f t="shared" si="295"/>
        <v/>
      </c>
      <c r="V1051" s="7">
        <f t="shared" si="307"/>
        <v>9.274887244205228E-58</v>
      </c>
      <c r="X1051" s="7">
        <f t="shared" si="297"/>
        <v>9.274887244205228E-58</v>
      </c>
      <c r="Y1051" s="7">
        <f t="shared" si="298"/>
        <v>4135104.2700000014</v>
      </c>
    </row>
    <row r="1052" spans="1:25" x14ac:dyDescent="0.25">
      <c r="A1052" s="5">
        <f t="shared" si="305"/>
        <v>44938</v>
      </c>
      <c r="B1052" s="20">
        <f t="shared" si="306"/>
        <v>1040</v>
      </c>
      <c r="E1052" s="20"/>
      <c r="G1052" s="20">
        <f t="shared" si="299"/>
        <v>6.6164807060411849E-13</v>
      </c>
      <c r="H1052" s="20" t="str">
        <f>IF(Datos!C1044="","",Datos!C1044)</f>
        <v/>
      </c>
      <c r="I1052" s="7">
        <f t="shared" si="300"/>
        <v>4.847322139237038</v>
      </c>
      <c r="J1052" s="20" t="str">
        <f t="shared" si="291"/>
        <v/>
      </c>
      <c r="K1052" s="16" t="str">
        <f t="shared" si="296"/>
        <v/>
      </c>
      <c r="L1052" s="7">
        <f t="shared" si="301"/>
        <v>4125541.4376836712</v>
      </c>
      <c r="M1052" s="7">
        <f t="shared" si="302"/>
        <v>9.3772420402284941E-7</v>
      </c>
      <c r="N1052" s="20" t="str">
        <f>IF(Datos!D1044="","",Datos!D1044)</f>
        <v/>
      </c>
      <c r="O1052" s="7">
        <f t="shared" si="303"/>
        <v>2561.4013896988436</v>
      </c>
      <c r="P1052" s="20" t="str">
        <f t="shared" si="292"/>
        <v/>
      </c>
      <c r="Q1052" s="16" t="str">
        <f t="shared" si="294"/>
        <v/>
      </c>
      <c r="R1052" s="20" t="str">
        <f>IF(Datos!E1044="","",Datos!E1044)</f>
        <v/>
      </c>
      <c r="S1052" s="7">
        <f t="shared" si="304"/>
        <v>6996.5836035542443</v>
      </c>
      <c r="T1052" s="10" t="str">
        <f t="shared" si="293"/>
        <v/>
      </c>
      <c r="U1052" s="16" t="str">
        <f t="shared" si="295"/>
        <v/>
      </c>
      <c r="V1052" s="7">
        <f t="shared" si="307"/>
        <v>8.0216560097035858E-58</v>
      </c>
      <c r="X1052" s="7">
        <f t="shared" si="297"/>
        <v>8.0216560097035858E-58</v>
      </c>
      <c r="Y1052" s="7">
        <f t="shared" si="298"/>
        <v>4135104.2700000014</v>
      </c>
    </row>
    <row r="1053" spans="1:25" x14ac:dyDescent="0.25">
      <c r="A1053" s="5">
        <f t="shared" si="305"/>
        <v>44939</v>
      </c>
      <c r="B1053" s="20">
        <f t="shared" si="306"/>
        <v>1041</v>
      </c>
      <c r="E1053" s="20"/>
      <c r="G1053" s="20">
        <f t="shared" si="299"/>
        <v>6.4338429015028242E-13</v>
      </c>
      <c r="H1053" s="20" t="str">
        <f>IF(Datos!C1045="","",Datos!C1045)</f>
        <v/>
      </c>
      <c r="I1053" s="7">
        <f t="shared" si="300"/>
        <v>4.8104774838765829</v>
      </c>
      <c r="J1053" s="20" t="str">
        <f t="shared" si="291"/>
        <v/>
      </c>
      <c r="K1053" s="16" t="str">
        <f t="shared" si="296"/>
        <v/>
      </c>
      <c r="L1053" s="7">
        <f t="shared" si="301"/>
        <v>4125541.4376836973</v>
      </c>
      <c r="M1053" s="7">
        <f t="shared" si="302"/>
        <v>9.1183976522612745E-7</v>
      </c>
      <c r="N1053" s="20" t="str">
        <f>IF(Datos!D1045="","",Datos!D1045)</f>
        <v/>
      </c>
      <c r="O1053" s="7">
        <f t="shared" si="303"/>
        <v>2561.4112635322413</v>
      </c>
      <c r="P1053" s="20" t="str">
        <f t="shared" si="292"/>
        <v/>
      </c>
      <c r="Q1053" s="16" t="str">
        <f t="shared" si="294"/>
        <v/>
      </c>
      <c r="R1053" s="20" t="str">
        <f>IF(Datos!E1045="","",Datos!E1045)</f>
        <v/>
      </c>
      <c r="S1053" s="7">
        <f t="shared" si="304"/>
        <v>6996.6105743762064</v>
      </c>
      <c r="T1053" s="10" t="str">
        <f t="shared" si="293"/>
        <v/>
      </c>
      <c r="U1053" s="16" t="str">
        <f t="shared" si="295"/>
        <v/>
      </c>
      <c r="V1053" s="7">
        <f t="shared" si="307"/>
        <v>6.9377625240906727E-58</v>
      </c>
      <c r="X1053" s="7">
        <f t="shared" si="297"/>
        <v>6.9377625240906727E-58</v>
      </c>
      <c r="Y1053" s="7">
        <f t="shared" si="298"/>
        <v>4135104.2700000014</v>
      </c>
    </row>
    <row r="1054" spans="1:25" x14ac:dyDescent="0.25">
      <c r="A1054" s="5">
        <f t="shared" si="305"/>
        <v>44940</v>
      </c>
      <c r="B1054" s="20">
        <f t="shared" si="306"/>
        <v>1042</v>
      </c>
      <c r="E1054" s="20"/>
      <c r="G1054" s="20">
        <f t="shared" si="299"/>
        <v>6.2562465335118611E-13</v>
      </c>
      <c r="H1054" s="20" t="str">
        <f>IF(Datos!C1046="","",Datos!C1046)</f>
        <v/>
      </c>
      <c r="I1054" s="7">
        <f t="shared" si="300"/>
        <v>4.7739128859560163</v>
      </c>
      <c r="J1054" s="20" t="str">
        <f t="shared" si="291"/>
        <v/>
      </c>
      <c r="K1054" s="16" t="str">
        <f t="shared" si="296"/>
        <v/>
      </c>
      <c r="L1054" s="7">
        <f t="shared" si="301"/>
        <v>4125541.4376837225</v>
      </c>
      <c r="M1054" s="7">
        <f t="shared" si="302"/>
        <v>8.8666982667259735E-7</v>
      </c>
      <c r="N1054" s="20" t="str">
        <f>IF(Datos!D1046="","",Datos!D1046)</f>
        <v/>
      </c>
      <c r="O1054" s="7">
        <f t="shared" si="303"/>
        <v>2561.4210623143063</v>
      </c>
      <c r="P1054" s="20" t="str">
        <f t="shared" si="292"/>
        <v/>
      </c>
      <c r="Q1054" s="16" t="str">
        <f t="shared" si="294"/>
        <v/>
      </c>
      <c r="R1054" s="20" t="str">
        <f>IF(Datos!E1046="","",Datos!E1046)</f>
        <v/>
      </c>
      <c r="S1054" s="7">
        <f t="shared" si="304"/>
        <v>6996.6373401920619</v>
      </c>
      <c r="T1054" s="10" t="str">
        <f t="shared" si="293"/>
        <v/>
      </c>
      <c r="U1054" s="16" t="str">
        <f t="shared" si="295"/>
        <v/>
      </c>
      <c r="V1054" s="7">
        <f t="shared" si="307"/>
        <v>6.0003257160930748E-58</v>
      </c>
      <c r="X1054" s="7">
        <f t="shared" si="297"/>
        <v>6.0003257160930748E-58</v>
      </c>
      <c r="Y1054" s="7">
        <f t="shared" si="298"/>
        <v>4135104.2700000014</v>
      </c>
    </row>
    <row r="1055" spans="1:25" x14ac:dyDescent="0.25">
      <c r="A1055" s="5">
        <f t="shared" si="305"/>
        <v>44941</v>
      </c>
      <c r="B1055" s="20">
        <f t="shared" si="306"/>
        <v>1043</v>
      </c>
      <c r="E1055" s="20"/>
      <c r="G1055" s="20">
        <f t="shared" si="299"/>
        <v>6.08355244094267E-13</v>
      </c>
      <c r="H1055" s="20" t="str">
        <f>IF(Datos!C1047="","",Datos!C1047)</f>
        <v/>
      </c>
      <c r="I1055" s="7">
        <f t="shared" si="300"/>
        <v>4.7376262167495069</v>
      </c>
      <c r="J1055" s="20" t="str">
        <f t="shared" si="291"/>
        <v/>
      </c>
      <c r="K1055" s="16" t="str">
        <f t="shared" si="296"/>
        <v/>
      </c>
      <c r="L1055" s="7">
        <f t="shared" si="301"/>
        <v>4125541.4376837472</v>
      </c>
      <c r="M1055" s="7">
        <f t="shared" si="302"/>
        <v>8.6219466567862162E-7</v>
      </c>
      <c r="N1055" s="20" t="str">
        <f>IF(Datos!D1047="","",Datos!D1047)</f>
        <v/>
      </c>
      <c r="O1055" s="7">
        <f t="shared" si="303"/>
        <v>2561.4307866155054</v>
      </c>
      <c r="P1055" s="20" t="str">
        <f t="shared" si="292"/>
        <v/>
      </c>
      <c r="Q1055" s="16" t="str">
        <f t="shared" si="294"/>
        <v/>
      </c>
      <c r="R1055" s="20" t="str">
        <f>IF(Datos!E1047="","",Datos!E1047)</f>
        <v/>
      </c>
      <c r="S1055" s="7">
        <f t="shared" si="304"/>
        <v>6996.6639025600689</v>
      </c>
      <c r="T1055" s="10" t="str">
        <f t="shared" si="293"/>
        <v/>
      </c>
      <c r="U1055" s="16" t="str">
        <f t="shared" si="295"/>
        <v/>
      </c>
      <c r="V1055" s="7">
        <f t="shared" si="307"/>
        <v>5.1895562256834207E-58</v>
      </c>
      <c r="X1055" s="7">
        <f t="shared" si="297"/>
        <v>5.1895562256834207E-58</v>
      </c>
      <c r="Y1055" s="7">
        <f t="shared" si="298"/>
        <v>4135104.2700000019</v>
      </c>
    </row>
    <row r="1056" spans="1:25" x14ac:dyDescent="0.25">
      <c r="A1056" s="5">
        <f t="shared" si="305"/>
        <v>44942</v>
      </c>
      <c r="B1056" s="20">
        <f t="shared" si="306"/>
        <v>1044</v>
      </c>
      <c r="E1056" s="20"/>
      <c r="G1056" s="20">
        <f t="shared" si="299"/>
        <v>5.9156253039991168E-13</v>
      </c>
      <c r="H1056" s="20" t="str">
        <f>IF(Datos!C1048="","",Datos!C1048)</f>
        <v/>
      </c>
      <c r="I1056" s="7">
        <f t="shared" si="300"/>
        <v>4.7016153637117375</v>
      </c>
      <c r="J1056" s="20" t="str">
        <f t="shared" si="291"/>
        <v/>
      </c>
      <c r="K1056" s="16" t="str">
        <f t="shared" si="296"/>
        <v/>
      </c>
      <c r="L1056" s="7">
        <f t="shared" si="301"/>
        <v>4125541.4376837709</v>
      </c>
      <c r="M1056" s="7">
        <f t="shared" si="302"/>
        <v>8.3839510397500302E-7</v>
      </c>
      <c r="N1056" s="20" t="str">
        <f>IF(Datos!D1048="","",Datos!D1048)</f>
        <v/>
      </c>
      <c r="O1056" s="7">
        <f t="shared" si="303"/>
        <v>2561.4404370019706</v>
      </c>
      <c r="P1056" s="20" t="str">
        <f t="shared" si="292"/>
        <v/>
      </c>
      <c r="Q1056" s="16" t="str">
        <f t="shared" si="294"/>
        <v/>
      </c>
      <c r="R1056" s="20" t="str">
        <f>IF(Datos!E1048="","",Datos!E1048)</f>
        <v/>
      </c>
      <c r="S1056" s="7">
        <f t="shared" si="304"/>
        <v>6996.6902630266413</v>
      </c>
      <c r="T1056" s="10" t="str">
        <f t="shared" si="293"/>
        <v/>
      </c>
      <c r="U1056" s="16" t="str">
        <f t="shared" si="295"/>
        <v/>
      </c>
      <c r="V1056" s="7">
        <f t="shared" si="307"/>
        <v>4.4883386492333873E-58</v>
      </c>
      <c r="X1056" s="7">
        <f t="shared" si="297"/>
        <v>4.4883386492333873E-58</v>
      </c>
      <c r="Y1056" s="7">
        <f t="shared" si="298"/>
        <v>4135104.2700000019</v>
      </c>
    </row>
    <row r="1057" spans="1:25" x14ac:dyDescent="0.25">
      <c r="A1057" s="5">
        <f t="shared" si="305"/>
        <v>44943</v>
      </c>
      <c r="B1057" s="20">
        <f t="shared" si="306"/>
        <v>1045</v>
      </c>
      <c r="E1057" s="20"/>
      <c r="G1057" s="20">
        <f t="shared" si="299"/>
        <v>5.7523335381805465E-13</v>
      </c>
      <c r="H1057" s="20" t="str">
        <f>IF(Datos!C1049="","",Datos!C1049)</f>
        <v/>
      </c>
      <c r="I1057" s="7">
        <f t="shared" si="300"/>
        <v>4.6658782303549176</v>
      </c>
      <c r="J1057" s="20" t="str">
        <f t="shared" si="291"/>
        <v/>
      </c>
      <c r="K1057" s="16" t="str">
        <f t="shared" si="296"/>
        <v/>
      </c>
      <c r="L1057" s="7">
        <f t="shared" si="301"/>
        <v>4125541.4376837942</v>
      </c>
      <c r="M1057" s="7">
        <f t="shared" si="302"/>
        <v>8.1525249267925836E-7</v>
      </c>
      <c r="N1057" s="20" t="str">
        <f>IF(Datos!D1049="","",Datos!D1049)</f>
        <v/>
      </c>
      <c r="O1057" s="7">
        <f t="shared" si="303"/>
        <v>2561.4500140355303</v>
      </c>
      <c r="P1057" s="20" t="str">
        <f t="shared" si="292"/>
        <v/>
      </c>
      <c r="Q1057" s="16" t="str">
        <f t="shared" si="294"/>
        <v/>
      </c>
      <c r="R1057" s="20" t="str">
        <f>IF(Datos!E1049="","",Datos!E1049)</f>
        <v/>
      </c>
      <c r="S1057" s="7">
        <f t="shared" si="304"/>
        <v>6996.7164231264387</v>
      </c>
      <c r="T1057" s="10" t="str">
        <f t="shared" si="293"/>
        <v/>
      </c>
      <c r="U1057" s="16" t="str">
        <f t="shared" si="295"/>
        <v/>
      </c>
      <c r="V1057" s="7">
        <f t="shared" si="307"/>
        <v>3.881870232083137E-58</v>
      </c>
      <c r="X1057" s="7">
        <f t="shared" si="297"/>
        <v>3.881870232083137E-58</v>
      </c>
      <c r="Y1057" s="7">
        <f t="shared" si="298"/>
        <v>4135104.2700000019</v>
      </c>
    </row>
    <row r="1058" spans="1:25" x14ac:dyDescent="0.25">
      <c r="A1058" s="5">
        <f t="shared" si="305"/>
        <v>44944</v>
      </c>
      <c r="B1058" s="20">
        <f t="shared" si="306"/>
        <v>1046</v>
      </c>
      <c r="E1058" s="20"/>
      <c r="G1058" s="20">
        <f t="shared" si="299"/>
        <v>5.5935491911746787E-13</v>
      </c>
      <c r="H1058" s="20" t="str">
        <f>IF(Datos!C1050="","",Datos!C1050)</f>
        <v/>
      </c>
      <c r="I1058" s="7">
        <f t="shared" si="300"/>
        <v>4.63041273612673</v>
      </c>
      <c r="J1058" s="20" t="str">
        <f t="shared" si="291"/>
        <v/>
      </c>
      <c r="K1058" s="16" t="str">
        <f t="shared" si="296"/>
        <v/>
      </c>
      <c r="L1058" s="7">
        <f t="shared" si="301"/>
        <v>4125541.4376838165</v>
      </c>
      <c r="M1058" s="7">
        <f t="shared" si="302"/>
        <v>7.9274869768271045E-7</v>
      </c>
      <c r="N1058" s="20" t="str">
        <f>IF(Datos!D1050="","",Datos!D1050)</f>
        <v/>
      </c>
      <c r="O1058" s="7">
        <f t="shared" si="303"/>
        <v>2561.4595182737421</v>
      </c>
      <c r="P1058" s="20" t="str">
        <f t="shared" si="292"/>
        <v/>
      </c>
      <c r="Q1058" s="16" t="str">
        <f t="shared" si="294"/>
        <v/>
      </c>
      <c r="R1058" s="20" t="str">
        <f>IF(Datos!E1050="","",Datos!E1050)</f>
        <v/>
      </c>
      <c r="S1058" s="7">
        <f t="shared" si="304"/>
        <v>6996.7423843824545</v>
      </c>
      <c r="T1058" s="10" t="str">
        <f t="shared" si="293"/>
        <v/>
      </c>
      <c r="U1058" s="16" t="str">
        <f t="shared" si="295"/>
        <v/>
      </c>
      <c r="V1058" s="7">
        <f t="shared" si="307"/>
        <v>3.3573483813007231E-58</v>
      </c>
      <c r="X1058" s="7">
        <f t="shared" si="297"/>
        <v>3.3573483813007231E-58</v>
      </c>
      <c r="Y1058" s="7">
        <f t="shared" si="298"/>
        <v>4135104.2700000019</v>
      </c>
    </row>
    <row r="1059" spans="1:25" x14ac:dyDescent="0.25">
      <c r="A1059" s="5">
        <f t="shared" si="305"/>
        <v>44945</v>
      </c>
      <c r="B1059" s="20">
        <f t="shared" si="306"/>
        <v>1047</v>
      </c>
      <c r="E1059" s="20"/>
      <c r="G1059" s="20">
        <f t="shared" si="299"/>
        <v>5.4391478425966181E-13</v>
      </c>
      <c r="H1059" s="20" t="str">
        <f>IF(Datos!C1051="","",Datos!C1051)</f>
        <v/>
      </c>
      <c r="I1059" s="7">
        <f t="shared" si="300"/>
        <v>4.595216816289204</v>
      </c>
      <c r="J1059" s="20" t="str">
        <f t="shared" si="291"/>
        <v/>
      </c>
      <c r="K1059" s="16" t="str">
        <f t="shared" si="296"/>
        <v/>
      </c>
      <c r="L1059" s="7">
        <f t="shared" si="301"/>
        <v>4125541.4376838384</v>
      </c>
      <c r="M1059" s="7">
        <f t="shared" si="302"/>
        <v>7.7086608544094598E-7</v>
      </c>
      <c r="N1059" s="20" t="str">
        <f>IF(Datos!D1051="","",Datos!D1051)</f>
        <v/>
      </c>
      <c r="O1059" s="7">
        <f t="shared" si="303"/>
        <v>2561.4689502699262</v>
      </c>
      <c r="P1059" s="20" t="str">
        <f t="shared" si="292"/>
        <v/>
      </c>
      <c r="Q1059" s="16" t="str">
        <f t="shared" si="294"/>
        <v/>
      </c>
      <c r="R1059" s="20" t="str">
        <f>IF(Datos!E1051="","",Datos!E1051)</f>
        <v/>
      </c>
      <c r="S1059" s="7">
        <f t="shared" si="304"/>
        <v>6996.7681483061078</v>
      </c>
      <c r="T1059" s="10" t="str">
        <f t="shared" si="293"/>
        <v/>
      </c>
      <c r="U1059" s="16" t="str">
        <f t="shared" si="295"/>
        <v/>
      </c>
      <c r="V1059" s="7">
        <f t="shared" si="307"/>
        <v>2.9037004020028202E-58</v>
      </c>
      <c r="X1059" s="7">
        <f t="shared" si="297"/>
        <v>2.9037004020028202E-58</v>
      </c>
      <c r="Y1059" s="7">
        <f t="shared" si="298"/>
        <v>4135104.2700000019</v>
      </c>
    </row>
    <row r="1060" spans="1:25" x14ac:dyDescent="0.25">
      <c r="A1060" s="5">
        <f t="shared" si="305"/>
        <v>44946</v>
      </c>
      <c r="B1060" s="20">
        <f t="shared" si="306"/>
        <v>1048</v>
      </c>
      <c r="E1060" s="20"/>
      <c r="G1060" s="20">
        <f t="shared" si="299"/>
        <v>5.2890085064954215E-13</v>
      </c>
      <c r="H1060" s="20" t="str">
        <f>IF(Datos!C1052="","",Datos!C1052)</f>
        <v/>
      </c>
      <c r="I1060" s="7">
        <f t="shared" si="300"/>
        <v>4.5602884217985107</v>
      </c>
      <c r="J1060" s="20" t="str">
        <f t="shared" si="291"/>
        <v/>
      </c>
      <c r="K1060" s="16" t="str">
        <f t="shared" si="296"/>
        <v/>
      </c>
      <c r="L1060" s="7">
        <f t="shared" si="301"/>
        <v>4125541.4376838598</v>
      </c>
      <c r="M1060" s="7">
        <f t="shared" si="302"/>
        <v>7.4958750915650722E-7</v>
      </c>
      <c r="N1060" s="20" t="str">
        <f>IF(Datos!D1052="","",Datos!D1052)</f>
        <v/>
      </c>
      <c r="O1060" s="7">
        <f t="shared" si="303"/>
        <v>2561.4783105731963</v>
      </c>
      <c r="P1060" s="20" t="str">
        <f t="shared" si="292"/>
        <v/>
      </c>
      <c r="Q1060" s="16" t="str">
        <f t="shared" si="294"/>
        <v/>
      </c>
      <c r="R1060" s="20" t="str">
        <f>IF(Datos!E1052="","",Datos!E1052)</f>
        <v/>
      </c>
      <c r="S1060" s="7">
        <f t="shared" si="304"/>
        <v>6996.7937163973284</v>
      </c>
      <c r="T1060" s="10" t="str">
        <f t="shared" si="293"/>
        <v/>
      </c>
      <c r="U1060" s="16" t="str">
        <f t="shared" si="295"/>
        <v/>
      </c>
      <c r="V1060" s="7">
        <f t="shared" si="307"/>
        <v>2.5113497519506061E-58</v>
      </c>
      <c r="X1060" s="7">
        <f t="shared" si="297"/>
        <v>2.5113497519506061E-58</v>
      </c>
      <c r="Y1060" s="7">
        <f t="shared" si="298"/>
        <v>4135104.2700000014</v>
      </c>
    </row>
    <row r="1061" spans="1:25" x14ac:dyDescent="0.25">
      <c r="A1061" s="5">
        <f t="shared" si="305"/>
        <v>44947</v>
      </c>
      <c r="B1061" s="20">
        <f t="shared" si="306"/>
        <v>1049</v>
      </c>
      <c r="E1061" s="20"/>
      <c r="G1061" s="20">
        <f t="shared" si="299"/>
        <v>5.1430135365517987E-13</v>
      </c>
      <c r="H1061" s="20" t="str">
        <f>IF(Datos!C1053="","",Datos!C1053)</f>
        <v/>
      </c>
      <c r="I1061" s="7">
        <f t="shared" si="300"/>
        <v>4.5256255191856702</v>
      </c>
      <c r="J1061" s="20" t="str">
        <f t="shared" si="291"/>
        <v/>
      </c>
      <c r="K1061" s="16" t="str">
        <f t="shared" si="296"/>
        <v/>
      </c>
      <c r="L1061" s="7">
        <f t="shared" si="301"/>
        <v>4125541.4376838803</v>
      </c>
      <c r="M1061" s="7">
        <f t="shared" si="302"/>
        <v>7.2889629534298802E-7</v>
      </c>
      <c r="N1061" s="20" t="str">
        <f>IF(Datos!D1053="","",Datos!D1053)</f>
        <v/>
      </c>
      <c r="O1061" s="7">
        <f t="shared" si="303"/>
        <v>2561.4875997284926</v>
      </c>
      <c r="P1061" s="20" t="str">
        <f t="shared" si="292"/>
        <v/>
      </c>
      <c r="Q1061" s="16" t="str">
        <f t="shared" si="294"/>
        <v/>
      </c>
      <c r="R1061" s="20" t="str">
        <f>IF(Datos!E1053="","",Datos!E1053)</f>
        <v/>
      </c>
      <c r="S1061" s="7">
        <f t="shared" si="304"/>
        <v>6996.8190901446451</v>
      </c>
      <c r="T1061" s="10" t="str">
        <f t="shared" si="293"/>
        <v/>
      </c>
      <c r="U1061" s="16" t="str">
        <f t="shared" si="295"/>
        <v/>
      </c>
      <c r="V1061" s="7">
        <f t="shared" si="307"/>
        <v>2.1720138800381117E-58</v>
      </c>
      <c r="X1061" s="7">
        <f t="shared" si="297"/>
        <v>2.1720138800381117E-58</v>
      </c>
      <c r="Y1061" s="7">
        <f t="shared" si="298"/>
        <v>4135104.2700000014</v>
      </c>
    </row>
    <row r="1062" spans="1:25" x14ac:dyDescent="0.25">
      <c r="A1062" s="5">
        <f t="shared" si="305"/>
        <v>44948</v>
      </c>
      <c r="B1062" s="20">
        <f t="shared" si="306"/>
        <v>1050</v>
      </c>
      <c r="E1062" s="20"/>
      <c r="G1062" s="20">
        <f t="shared" si="299"/>
        <v>5.0010485338927182E-13</v>
      </c>
      <c r="H1062" s="20" t="str">
        <f>IF(Datos!C1054="","",Datos!C1054)</f>
        <v/>
      </c>
      <c r="I1062" s="7">
        <f t="shared" si="300"/>
        <v>4.4912260904381673</v>
      </c>
      <c r="J1062" s="20" t="str">
        <f t="shared" si="291"/>
        <v/>
      </c>
      <c r="K1062" s="16" t="str">
        <f t="shared" si="296"/>
        <v/>
      </c>
      <c r="L1062" s="7">
        <f t="shared" si="301"/>
        <v>4125541.4376839004</v>
      </c>
      <c r="M1062" s="7">
        <f t="shared" si="302"/>
        <v>7.0877623076000831E-7</v>
      </c>
      <c r="N1062" s="20" t="str">
        <f>IF(Datos!D1054="","",Datos!D1054)</f>
        <v/>
      </c>
      <c r="O1062" s="7">
        <f t="shared" si="303"/>
        <v>2561.4968182766133</v>
      </c>
      <c r="P1062" s="20" t="str">
        <f t="shared" si="292"/>
        <v/>
      </c>
      <c r="Q1062" s="16" t="str">
        <f t="shared" si="294"/>
        <v/>
      </c>
      <c r="R1062" s="20" t="str">
        <f>IF(Datos!E1054="","",Datos!E1054)</f>
        <v/>
      </c>
      <c r="S1062" s="7">
        <f t="shared" si="304"/>
        <v>6996.8442710252721</v>
      </c>
      <c r="T1062" s="10" t="str">
        <f t="shared" si="293"/>
        <v/>
      </c>
      <c r="U1062" s="16" t="str">
        <f t="shared" si="295"/>
        <v/>
      </c>
      <c r="V1062" s="7">
        <f t="shared" si="307"/>
        <v>1.8785293810286448E-58</v>
      </c>
      <c r="X1062" s="7">
        <f t="shared" si="297"/>
        <v>1.8785293810286448E-58</v>
      </c>
      <c r="Y1062" s="7">
        <f t="shared" si="298"/>
        <v>4135104.2700000014</v>
      </c>
    </row>
    <row r="1063" spans="1:25" x14ac:dyDescent="0.25">
      <c r="A1063" s="5">
        <f t="shared" si="305"/>
        <v>44949</v>
      </c>
      <c r="B1063" s="20">
        <f t="shared" si="306"/>
        <v>1051</v>
      </c>
      <c r="E1063" s="20"/>
      <c r="G1063" s="20">
        <f t="shared" si="299"/>
        <v>4.8630022574506222E-13</v>
      </c>
      <c r="H1063" s="20" t="str">
        <f>IF(Datos!C1055="","",Datos!C1055)</f>
        <v/>
      </c>
      <c r="I1063" s="7">
        <f t="shared" si="300"/>
        <v>4.4570881328824674</v>
      </c>
      <c r="J1063" s="20" t="str">
        <f t="shared" si="291"/>
        <v/>
      </c>
      <c r="K1063" s="16" t="str">
        <f t="shared" si="296"/>
        <v/>
      </c>
      <c r="L1063" s="7">
        <f t="shared" si="301"/>
        <v>4125541.4376839199</v>
      </c>
      <c r="M1063" s="7">
        <f t="shared" si="302"/>
        <v>6.8921154970882827E-7</v>
      </c>
      <c r="N1063" s="20" t="str">
        <f>IF(Datos!D1055="","",Datos!D1055)</f>
        <v/>
      </c>
      <c r="O1063" s="7">
        <f t="shared" si="303"/>
        <v>2561.5059667542459</v>
      </c>
      <c r="P1063" s="20" t="str">
        <f t="shared" si="292"/>
        <v/>
      </c>
      <c r="Q1063" s="16" t="str">
        <f t="shared" si="294"/>
        <v/>
      </c>
      <c r="R1063" s="20" t="str">
        <f>IF(Datos!E1055="","",Datos!E1055)</f>
        <v/>
      </c>
      <c r="S1063" s="7">
        <f t="shared" si="304"/>
        <v>6996.8692605051947</v>
      </c>
      <c r="T1063" s="10" t="str">
        <f t="shared" si="293"/>
        <v/>
      </c>
      <c r="U1063" s="16" t="str">
        <f t="shared" si="295"/>
        <v/>
      </c>
      <c r="V1063" s="7">
        <f t="shared" si="307"/>
        <v>1.6247007755429E-58</v>
      </c>
      <c r="X1063" s="7">
        <f t="shared" si="297"/>
        <v>1.6247007755429E-58</v>
      </c>
      <c r="Y1063" s="7">
        <f t="shared" si="298"/>
        <v>4135104.2700000014</v>
      </c>
    </row>
    <row r="1064" spans="1:25" x14ac:dyDescent="0.25">
      <c r="A1064" s="5">
        <f t="shared" si="305"/>
        <v>44950</v>
      </c>
      <c r="B1064" s="20">
        <f t="shared" si="306"/>
        <v>1052</v>
      </c>
      <c r="E1064" s="20"/>
      <c r="G1064" s="20">
        <f t="shared" si="299"/>
        <v>4.7287665367970537E-13</v>
      </c>
      <c r="H1064" s="20" t="str">
        <f>IF(Datos!C1056="","",Datos!C1056)</f>
        <v/>
      </c>
      <c r="I1064" s="7">
        <f t="shared" si="300"/>
        <v>4.4232096590674228</v>
      </c>
      <c r="J1064" s="20" t="str">
        <f t="shared" si="291"/>
        <v/>
      </c>
      <c r="K1064" s="16" t="str">
        <f t="shared" si="296"/>
        <v/>
      </c>
      <c r="L1064" s="7">
        <f t="shared" si="301"/>
        <v>4125541.437683939</v>
      </c>
      <c r="M1064" s="7">
        <f t="shared" si="302"/>
        <v>6.701869216786475E-7</v>
      </c>
      <c r="N1064" s="20" t="str">
        <f>IF(Datos!D1056="","",Datos!D1056)</f>
        <v/>
      </c>
      <c r="O1064" s="7">
        <f t="shared" si="303"/>
        <v>2561.5150456939987</v>
      </c>
      <c r="P1064" s="20" t="str">
        <f t="shared" si="292"/>
        <v/>
      </c>
      <c r="Q1064" s="16" t="str">
        <f t="shared" si="294"/>
        <v/>
      </c>
      <c r="R1064" s="20" t="str">
        <f>IF(Datos!E1056="","",Datos!E1056)</f>
        <v/>
      </c>
      <c r="S1064" s="7">
        <f t="shared" si="304"/>
        <v>6996.8940600392571</v>
      </c>
      <c r="T1064" s="10" t="str">
        <f t="shared" si="293"/>
        <v/>
      </c>
      <c r="U1064" s="16" t="str">
        <f t="shared" si="295"/>
        <v/>
      </c>
      <c r="V1064" s="7">
        <f t="shared" si="307"/>
        <v>1.4051697230331742E-58</v>
      </c>
      <c r="X1064" s="7">
        <f t="shared" si="297"/>
        <v>1.4051697230331742E-58</v>
      </c>
      <c r="Y1064" s="7">
        <f t="shared" si="298"/>
        <v>4135104.2700000019</v>
      </c>
    </row>
    <row r="1065" spans="1:25" x14ac:dyDescent="0.25">
      <c r="A1065" s="5">
        <f t="shared" si="305"/>
        <v>44951</v>
      </c>
      <c r="B1065" s="20">
        <f t="shared" si="306"/>
        <v>1053</v>
      </c>
      <c r="E1065" s="20"/>
      <c r="G1065" s="20">
        <f t="shared" si="299"/>
        <v>4.5982361873823683E-13</v>
      </c>
      <c r="H1065" s="20" t="str">
        <f>IF(Datos!C1057="","",Datos!C1057)</f>
        <v/>
      </c>
      <c r="I1065" s="7">
        <f t="shared" si="300"/>
        <v>4.3895886966485671</v>
      </c>
      <c r="J1065" s="20" t="str">
        <f t="shared" si="291"/>
        <v/>
      </c>
      <c r="K1065" s="16" t="str">
        <f t="shared" si="296"/>
        <v/>
      </c>
      <c r="L1065" s="7">
        <f t="shared" si="301"/>
        <v>4125541.4376839576</v>
      </c>
      <c r="M1065" s="7">
        <f t="shared" si="302"/>
        <v>6.5168743933390918E-7</v>
      </c>
      <c r="N1065" s="20" t="str">
        <f>IF(Datos!D1057="","",Datos!D1057)</f>
        <v/>
      </c>
      <c r="O1065" s="7">
        <f t="shared" si="303"/>
        <v>2561.5240556244312</v>
      </c>
      <c r="P1065" s="20" t="str">
        <f t="shared" si="292"/>
        <v/>
      </c>
      <c r="Q1065" s="16" t="str">
        <f t="shared" si="294"/>
        <v/>
      </c>
      <c r="R1065" s="20" t="str">
        <f>IF(Datos!E1057="","",Datos!E1057)</f>
        <v/>
      </c>
      <c r="S1065" s="7">
        <f t="shared" si="304"/>
        <v>6996.9186710712438</v>
      </c>
      <c r="T1065" s="10" t="str">
        <f t="shared" si="293"/>
        <v/>
      </c>
      <c r="U1065" s="16" t="str">
        <f t="shared" si="295"/>
        <v/>
      </c>
      <c r="V1065" s="7">
        <f t="shared" si="307"/>
        <v>1.2153019068199435E-58</v>
      </c>
      <c r="X1065" s="7">
        <f t="shared" si="297"/>
        <v>1.2153019068199435E-58</v>
      </c>
      <c r="Y1065" s="7">
        <f t="shared" si="298"/>
        <v>4135104.2700000014</v>
      </c>
    </row>
    <row r="1066" spans="1:25" x14ac:dyDescent="0.25">
      <c r="A1066" s="5">
        <f t="shared" si="305"/>
        <v>44952</v>
      </c>
      <c r="B1066" s="20">
        <f t="shared" si="306"/>
        <v>1054</v>
      </c>
      <c r="E1066" s="20"/>
      <c r="G1066" s="20">
        <f t="shared" si="299"/>
        <v>4.471308928115131E-13</v>
      </c>
      <c r="H1066" s="20" t="str">
        <f>IF(Datos!C1058="","",Datos!C1058)</f>
        <v/>
      </c>
      <c r="I1066" s="7">
        <f t="shared" si="300"/>
        <v>4.3562232882732896</v>
      </c>
      <c r="J1066" s="20" t="str">
        <f t="shared" si="291"/>
        <v/>
      </c>
      <c r="K1066" s="16" t="str">
        <f t="shared" si="296"/>
        <v/>
      </c>
      <c r="L1066" s="7">
        <f t="shared" si="301"/>
        <v>4125541.4376839758</v>
      </c>
      <c r="M1066" s="7">
        <f t="shared" si="302"/>
        <v>6.3369860683319665E-7</v>
      </c>
      <c r="N1066" s="20" t="str">
        <f>IF(Datos!D1058="","",Datos!D1058)</f>
        <v/>
      </c>
      <c r="O1066" s="7">
        <f t="shared" si="303"/>
        <v>2561.5329970700855</v>
      </c>
      <c r="P1066" s="20" t="str">
        <f t="shared" si="292"/>
        <v/>
      </c>
      <c r="Q1066" s="16" t="str">
        <f t="shared" si="294"/>
        <v/>
      </c>
      <c r="R1066" s="20" t="str">
        <f>IF(Datos!E1058="","",Datos!E1058)</f>
        <v/>
      </c>
      <c r="S1066" s="7">
        <f t="shared" si="304"/>
        <v>6996.9430950339647</v>
      </c>
      <c r="T1066" s="10" t="str">
        <f t="shared" si="293"/>
        <v/>
      </c>
      <c r="U1066" s="16" t="str">
        <f t="shared" si="295"/>
        <v/>
      </c>
      <c r="V1066" s="7">
        <f t="shared" si="307"/>
        <v>1.0510892033255983E-58</v>
      </c>
      <c r="X1066" s="7">
        <f t="shared" si="297"/>
        <v>1.0510892033255983E-58</v>
      </c>
      <c r="Y1066" s="7">
        <f t="shared" si="298"/>
        <v>4135104.2700000019</v>
      </c>
    </row>
    <row r="1067" spans="1:25" x14ac:dyDescent="0.25">
      <c r="A1067" s="5">
        <f t="shared" si="305"/>
        <v>44953</v>
      </c>
      <c r="B1067" s="20">
        <f t="shared" si="306"/>
        <v>1055</v>
      </c>
      <c r="E1067" s="20"/>
      <c r="G1067" s="20">
        <f t="shared" si="299"/>
        <v>4.3478853012166053E-13</v>
      </c>
      <c r="H1067" s="20" t="str">
        <f>IF(Datos!C1059="","",Datos!C1059)</f>
        <v/>
      </c>
      <c r="I1067" s="7">
        <f t="shared" si="300"/>
        <v>4.3231114914668822</v>
      </c>
      <c r="J1067" s="20" t="str">
        <f t="shared" ref="J1067:J1130" si="308">IF(H1067="","",H1067-I1067)</f>
        <v/>
      </c>
      <c r="K1067" s="16" t="str">
        <f t="shared" si="296"/>
        <v/>
      </c>
      <c r="L1067" s="7">
        <f t="shared" si="301"/>
        <v>4125541.4376839935</v>
      </c>
      <c r="M1067" s="7">
        <f t="shared" si="302"/>
        <v>6.1620632847056821E-7</v>
      </c>
      <c r="N1067" s="20" t="str">
        <f>IF(Datos!D1059="","",Datos!D1059)</f>
        <v/>
      </c>
      <c r="O1067" s="7">
        <f t="shared" si="303"/>
        <v>2561.5418705515162</v>
      </c>
      <c r="P1067" s="20" t="str">
        <f t="shared" ref="P1067:P1130" si="309">IF(N1067="","",N1067-O1067)</f>
        <v/>
      </c>
      <c r="Q1067" s="16" t="str">
        <f t="shared" si="294"/>
        <v/>
      </c>
      <c r="R1067" s="20" t="str">
        <f>IF(Datos!E1059="","",Datos!E1059)</f>
        <v/>
      </c>
      <c r="S1067" s="7">
        <f t="shared" si="304"/>
        <v>6996.9673333493402</v>
      </c>
      <c r="T1067" s="10" t="str">
        <f t="shared" ref="T1067:T1130" si="310">IF(R1067="","",R1067-S1067)</f>
        <v/>
      </c>
      <c r="U1067" s="16" t="str">
        <f t="shared" si="295"/>
        <v/>
      </c>
      <c r="V1067" s="7">
        <f t="shared" si="307"/>
        <v>9.0906507029065657E-59</v>
      </c>
      <c r="X1067" s="7">
        <f t="shared" si="297"/>
        <v>9.0906507029065657E-59</v>
      </c>
      <c r="Y1067" s="7">
        <f t="shared" si="298"/>
        <v>4135104.2700000019</v>
      </c>
    </row>
    <row r="1068" spans="1:25" x14ac:dyDescent="0.25">
      <c r="A1068" s="5">
        <f t="shared" si="305"/>
        <v>44954</v>
      </c>
      <c r="B1068" s="20">
        <f t="shared" si="306"/>
        <v>1056</v>
      </c>
      <c r="E1068" s="20"/>
      <c r="G1068" s="20">
        <f t="shared" si="299"/>
        <v>4.2278685942875327E-13</v>
      </c>
      <c r="H1068" s="20" t="str">
        <f>IF(Datos!C1060="","",Datos!C1060)</f>
        <v/>
      </c>
      <c r="I1068" s="7">
        <f t="shared" si="300"/>
        <v>4.2902513785194492</v>
      </c>
      <c r="J1068" s="20" t="str">
        <f t="shared" si="308"/>
        <v/>
      </c>
      <c r="K1068" s="16" t="str">
        <f t="shared" si="296"/>
        <v/>
      </c>
      <c r="L1068" s="7">
        <f t="shared" si="301"/>
        <v>4125541.4376840107</v>
      </c>
      <c r="M1068" s="7">
        <f t="shared" si="302"/>
        <v>5.9919689763043115E-7</v>
      </c>
      <c r="N1068" s="20" t="str">
        <f>IF(Datos!D1060="","",Datos!D1060)</f>
        <v/>
      </c>
      <c r="O1068" s="7">
        <f t="shared" si="303"/>
        <v>2561.5506765853224</v>
      </c>
      <c r="P1068" s="20" t="str">
        <f t="shared" si="309"/>
        <v/>
      </c>
      <c r="Q1068" s="16" t="str">
        <f t="shared" si="294"/>
        <v/>
      </c>
      <c r="R1068" s="20" t="str">
        <f>IF(Datos!E1060="","",Datos!E1060)</f>
        <v/>
      </c>
      <c r="S1068" s="7">
        <f t="shared" si="304"/>
        <v>6996.9913874284812</v>
      </c>
      <c r="T1068" s="10" t="str">
        <f t="shared" si="310"/>
        <v/>
      </c>
      <c r="U1068" s="16" t="str">
        <f t="shared" si="295"/>
        <v/>
      </c>
      <c r="V1068" s="7">
        <f t="shared" si="307"/>
        <v>7.862313678114728E-59</v>
      </c>
      <c r="X1068" s="7">
        <f t="shared" si="297"/>
        <v>7.862313678114728E-59</v>
      </c>
      <c r="Y1068" s="7">
        <f t="shared" si="298"/>
        <v>4135104.2700000019</v>
      </c>
    </row>
    <row r="1069" spans="1:25" x14ac:dyDescent="0.25">
      <c r="A1069" s="5">
        <f t="shared" si="305"/>
        <v>44955</v>
      </c>
      <c r="B1069" s="20">
        <f t="shared" si="306"/>
        <v>1057</v>
      </c>
      <c r="E1069" s="20"/>
      <c r="G1069" s="20">
        <f t="shared" si="299"/>
        <v>4.1111647645261408E-13</v>
      </c>
      <c r="H1069" s="20" t="str">
        <f>IF(Datos!C1061="","",Datos!C1061)</f>
        <v/>
      </c>
      <c r="I1069" s="7">
        <f t="shared" si="300"/>
        <v>4.2576410363736832</v>
      </c>
      <c r="J1069" s="20" t="str">
        <f t="shared" si="308"/>
        <v/>
      </c>
      <c r="K1069" s="16" t="str">
        <f t="shared" si="296"/>
        <v/>
      </c>
      <c r="L1069" s="7">
        <f t="shared" si="301"/>
        <v>4125541.4376840275</v>
      </c>
      <c r="M1069" s="7">
        <f t="shared" si="302"/>
        <v>5.8265698604729936E-7</v>
      </c>
      <c r="N1069" s="20" t="str">
        <f>IF(Datos!D1061="","",Datos!D1061)</f>
        <v/>
      </c>
      <c r="O1069" s="7">
        <f t="shared" si="303"/>
        <v>2561.5594156841753</v>
      </c>
      <c r="P1069" s="20" t="str">
        <f t="shared" si="309"/>
        <v/>
      </c>
      <c r="Q1069" s="16" t="str">
        <f t="shared" si="294"/>
        <v/>
      </c>
      <c r="R1069" s="20" t="str">
        <f>IF(Datos!E1061="","",Datos!E1061)</f>
        <v/>
      </c>
      <c r="S1069" s="7">
        <f t="shared" si="304"/>
        <v>6997.0152586717741</v>
      </c>
      <c r="T1069" s="10" t="str">
        <f t="shared" si="310"/>
        <v/>
      </c>
      <c r="U1069" s="16" t="str">
        <f t="shared" si="295"/>
        <v/>
      </c>
      <c r="V1069" s="7">
        <f t="shared" si="307"/>
        <v>6.7999506738616006E-59</v>
      </c>
      <c r="X1069" s="7">
        <f t="shared" si="297"/>
        <v>6.7999506738616006E-59</v>
      </c>
      <c r="Y1069" s="7">
        <f t="shared" si="298"/>
        <v>4135104.2700000023</v>
      </c>
    </row>
    <row r="1070" spans="1:25" x14ac:dyDescent="0.25">
      <c r="A1070" s="5">
        <f t="shared" si="305"/>
        <v>44956</v>
      </c>
      <c r="B1070" s="20">
        <f t="shared" si="306"/>
        <v>1058</v>
      </c>
      <c r="E1070" s="20"/>
      <c r="G1070" s="20">
        <f t="shared" si="299"/>
        <v>3.9976823650380031E-13</v>
      </c>
      <c r="H1070" s="20" t="str">
        <f>IF(Datos!C1062="","",Datos!C1062)</f>
        <v/>
      </c>
      <c r="I1070" s="7">
        <f t="shared" si="300"/>
        <v>4.2252785665134871</v>
      </c>
      <c r="J1070" s="20" t="str">
        <f t="shared" si="308"/>
        <v/>
      </c>
      <c r="K1070" s="16" t="str">
        <f t="shared" si="296"/>
        <v/>
      </c>
      <c r="L1070" s="7">
        <f t="shared" si="301"/>
        <v>4125541.4376840438</v>
      </c>
      <c r="M1070" s="7">
        <f t="shared" si="302"/>
        <v>5.6657363336201846E-7</v>
      </c>
      <c r="N1070" s="20" t="str">
        <f>IF(Datos!D1062="","",Datos!D1062)</f>
        <v/>
      </c>
      <c r="O1070" s="7">
        <f t="shared" si="303"/>
        <v>2561.5680883568498</v>
      </c>
      <c r="P1070" s="20" t="str">
        <f t="shared" si="309"/>
        <v/>
      </c>
      <c r="Q1070" s="16" t="str">
        <f t="shared" si="294"/>
        <v/>
      </c>
      <c r="R1070" s="20" t="str">
        <f>IF(Datos!E1062="","",Datos!E1062)</f>
        <v/>
      </c>
      <c r="S1070" s="7">
        <f t="shared" si="304"/>
        <v>6997.0389484689595</v>
      </c>
      <c r="T1070" s="10" t="str">
        <f t="shared" si="310"/>
        <v/>
      </c>
      <c r="U1070" s="16" t="str">
        <f t="shared" si="295"/>
        <v/>
      </c>
      <c r="V1070" s="7">
        <f t="shared" si="307"/>
        <v>5.881135128920267E-59</v>
      </c>
      <c r="X1070" s="7">
        <f t="shared" si="297"/>
        <v>5.881135128920267E-59</v>
      </c>
      <c r="Y1070" s="7">
        <f t="shared" si="298"/>
        <v>4135104.2700000023</v>
      </c>
    </row>
    <row r="1071" spans="1:25" x14ac:dyDescent="0.25">
      <c r="A1071" s="5">
        <f t="shared" si="305"/>
        <v>44957</v>
      </c>
      <c r="B1071" s="20">
        <f t="shared" si="306"/>
        <v>1059</v>
      </c>
      <c r="E1071" s="20"/>
      <c r="G1071" s="20">
        <f t="shared" si="299"/>
        <v>3.887332473179992E-13</v>
      </c>
      <c r="H1071" s="20" t="str">
        <f>IF(Datos!C1063="","",Datos!C1063)</f>
        <v/>
      </c>
      <c r="I1071" s="7">
        <f t="shared" si="300"/>
        <v>4.1931620848534479</v>
      </c>
      <c r="J1071" s="20" t="str">
        <f t="shared" si="308"/>
        <v/>
      </c>
      <c r="K1071" s="16" t="str">
        <f t="shared" si="296"/>
        <v/>
      </c>
      <c r="L1071" s="7">
        <f t="shared" si="301"/>
        <v>4125541.4376840596</v>
      </c>
      <c r="M1071" s="7">
        <f t="shared" si="302"/>
        <v>5.5093423696627579E-7</v>
      </c>
      <c r="N1071" s="20" t="str">
        <f>IF(Datos!D1063="","",Datos!D1063)</f>
        <v/>
      </c>
      <c r="O1071" s="7">
        <f t="shared" si="303"/>
        <v>2561.5766951082533</v>
      </c>
      <c r="P1071" s="20" t="str">
        <f t="shared" si="309"/>
        <v/>
      </c>
      <c r="Q1071" s="16" t="str">
        <f t="shared" si="294"/>
        <v/>
      </c>
      <c r="R1071" s="20" t="str">
        <f>IF(Datos!E1063="","",Datos!E1063)</f>
        <v/>
      </c>
      <c r="S1071" s="7">
        <f t="shared" si="304"/>
        <v>6997.0624581992161</v>
      </c>
      <c r="T1071" s="10" t="str">
        <f t="shared" si="310"/>
        <v/>
      </c>
      <c r="U1071" s="16" t="str">
        <f t="shared" si="295"/>
        <v/>
      </c>
      <c r="V1071" s="7">
        <f t="shared" si="307"/>
        <v>5.0864707794973E-59</v>
      </c>
      <c r="X1071" s="7">
        <f t="shared" si="297"/>
        <v>5.0864707794973E-59</v>
      </c>
      <c r="Y1071" s="7">
        <f t="shared" si="298"/>
        <v>4135104.2700000033</v>
      </c>
    </row>
    <row r="1072" spans="1:25" x14ac:dyDescent="0.25">
      <c r="A1072" s="5">
        <f t="shared" si="305"/>
        <v>44958</v>
      </c>
      <c r="B1072" s="20">
        <f t="shared" si="306"/>
        <v>1060</v>
      </c>
      <c r="E1072" s="20"/>
      <c r="G1072" s="20">
        <f t="shared" si="299"/>
        <v>3.7800286208821945E-13</v>
      </c>
      <c r="H1072" s="20" t="str">
        <f>IF(Datos!C1064="","",Datos!C1064)</f>
        <v/>
      </c>
      <c r="I1072" s="7">
        <f t="shared" si="300"/>
        <v>4.1612897216291476</v>
      </c>
      <c r="J1072" s="20" t="str">
        <f t="shared" si="308"/>
        <v/>
      </c>
      <c r="K1072" s="16" t="str">
        <f t="shared" si="296"/>
        <v/>
      </c>
      <c r="L1072" s="7">
        <f t="shared" si="301"/>
        <v>4125541.437684075</v>
      </c>
      <c r="M1072" s="7">
        <f t="shared" si="302"/>
        <v>5.3572654212743722E-7</v>
      </c>
      <c r="N1072" s="20" t="str">
        <f>IF(Datos!D1064="","",Datos!D1064)</f>
        <v/>
      </c>
      <c r="O1072" s="7">
        <f t="shared" si="303"/>
        <v>2561.5852364394559</v>
      </c>
      <c r="P1072" s="20" t="str">
        <f t="shared" si="309"/>
        <v/>
      </c>
      <c r="Q1072" s="16" t="str">
        <f t="shared" ref="Q1072:Q1135" si="311">IF( OR(P1072=0,N1072=0,P1072="",N1072=""),"",ABS(P1072/N1072))</f>
        <v/>
      </c>
      <c r="R1072" s="20" t="str">
        <f>IF(Datos!E1064="","",Datos!E1064)</f>
        <v/>
      </c>
      <c r="S1072" s="7">
        <f t="shared" si="304"/>
        <v>6997.0857892312379</v>
      </c>
      <c r="T1072" s="10" t="str">
        <f t="shared" si="310"/>
        <v/>
      </c>
      <c r="U1072" s="16" t="str">
        <f t="shared" ref="U1072:U1135" si="312">IF( OR(T1072=0,R1072=0,T1072="",R1072=""),"",ABS(T1072/R1072))</f>
        <v/>
      </c>
      <c r="V1072" s="7">
        <f t="shared" si="307"/>
        <v>4.3991822026762054E-59</v>
      </c>
      <c r="X1072" s="7">
        <f t="shared" si="297"/>
        <v>4.3991822026762054E-59</v>
      </c>
      <c r="Y1072" s="7">
        <f t="shared" si="298"/>
        <v>4135104.2700000028</v>
      </c>
    </row>
    <row r="1073" spans="1:25" x14ac:dyDescent="0.25">
      <c r="A1073" s="5">
        <f t="shared" si="305"/>
        <v>44959</v>
      </c>
      <c r="B1073" s="20">
        <f t="shared" si="306"/>
        <v>1061</v>
      </c>
      <c r="E1073" s="20"/>
      <c r="G1073" s="20">
        <f t="shared" si="299"/>
        <v>3.6756867268931828E-13</v>
      </c>
      <c r="H1073" s="20" t="str">
        <f>IF(Datos!C1065="","",Datos!C1065)</f>
        <v/>
      </c>
      <c r="I1073" s="7">
        <f t="shared" si="300"/>
        <v>4.1296596212883099</v>
      </c>
      <c r="J1073" s="20" t="str">
        <f t="shared" si="308"/>
        <v/>
      </c>
      <c r="K1073" s="16" t="str">
        <f t="shared" si="296"/>
        <v/>
      </c>
      <c r="L1073" s="7">
        <f t="shared" si="301"/>
        <v>4125541.4376840899</v>
      </c>
      <c r="M1073" s="7">
        <f t="shared" si="302"/>
        <v>5.2093863238597207E-7</v>
      </c>
      <c r="N1073" s="20" t="str">
        <f>IF(Datos!D1065="","",Datos!D1065)</f>
        <v/>
      </c>
      <c r="O1073" s="7">
        <f t="shared" si="303"/>
        <v>2561.5937128477185</v>
      </c>
      <c r="P1073" s="20" t="str">
        <f t="shared" si="309"/>
        <v/>
      </c>
      <c r="Q1073" s="16" t="str">
        <f t="shared" si="311"/>
        <v/>
      </c>
      <c r="R1073" s="20" t="str">
        <f>IF(Datos!E1065="","",Datos!E1065)</f>
        <v/>
      </c>
      <c r="S1073" s="7">
        <f t="shared" si="304"/>
        <v>6997.1089429233161</v>
      </c>
      <c r="T1073" s="10" t="str">
        <f t="shared" si="310"/>
        <v/>
      </c>
      <c r="U1073" s="16" t="str">
        <f t="shared" si="312"/>
        <v/>
      </c>
      <c r="V1073" s="7">
        <f t="shared" si="307"/>
        <v>3.8047606860047123E-59</v>
      </c>
      <c r="X1073" s="7">
        <f t="shared" si="297"/>
        <v>3.8047606860047123E-59</v>
      </c>
      <c r="Y1073" s="7">
        <f t="shared" si="298"/>
        <v>4135104.2700000028</v>
      </c>
    </row>
    <row r="1074" spans="1:25" x14ac:dyDescent="0.25">
      <c r="A1074" s="5">
        <f t="shared" si="305"/>
        <v>44960</v>
      </c>
      <c r="B1074" s="20">
        <f t="shared" si="306"/>
        <v>1062</v>
      </c>
      <c r="E1074" s="20"/>
      <c r="G1074" s="20">
        <f t="shared" si="299"/>
        <v>3.5742250308955486E-13</v>
      </c>
      <c r="H1074" s="20" t="str">
        <f>IF(Datos!C1066="","",Datos!C1066)</f>
        <v/>
      </c>
      <c r="I1074" s="7">
        <f t="shared" si="300"/>
        <v>4.098269942382772</v>
      </c>
      <c r="J1074" s="20" t="str">
        <f t="shared" si="308"/>
        <v/>
      </c>
      <c r="K1074" s="16" t="str">
        <f t="shared" si="296"/>
        <v/>
      </c>
      <c r="L1074" s="7">
        <f t="shared" si="301"/>
        <v>4125541.4376841043</v>
      </c>
      <c r="M1074" s="7">
        <f t="shared" si="302"/>
        <v>5.0655892021794296E-7</v>
      </c>
      <c r="N1074" s="20" t="str">
        <f>IF(Datos!D1066="","",Datos!D1066)</f>
        <v/>
      </c>
      <c r="O1074" s="7">
        <f t="shared" si="303"/>
        <v>2561.6021248265224</v>
      </c>
      <c r="P1074" s="20" t="str">
        <f t="shared" si="309"/>
        <v/>
      </c>
      <c r="Q1074" s="16" t="str">
        <f t="shared" si="311"/>
        <v/>
      </c>
      <c r="R1074" s="20" t="str">
        <f>IF(Datos!E1066="","",Datos!E1066)</f>
        <v/>
      </c>
      <c r="S1074" s="7">
        <f t="shared" si="304"/>
        <v>6997.1319206234175</v>
      </c>
      <c r="T1074" s="10" t="str">
        <f t="shared" si="310"/>
        <v/>
      </c>
      <c r="U1074" s="16" t="str">
        <f t="shared" si="312"/>
        <v/>
      </c>
      <c r="V1074" s="7">
        <f t="shared" si="307"/>
        <v>3.2906579475068279E-59</v>
      </c>
      <c r="X1074" s="7">
        <f t="shared" si="297"/>
        <v>3.2906579475068279E-59</v>
      </c>
      <c r="Y1074" s="7">
        <f t="shared" si="298"/>
        <v>4135104.2700000033</v>
      </c>
    </row>
    <row r="1075" spans="1:25" x14ac:dyDescent="0.25">
      <c r="A1075" s="5">
        <f t="shared" si="305"/>
        <v>44961</v>
      </c>
      <c r="B1075" s="20">
        <f t="shared" si="306"/>
        <v>1063</v>
      </c>
      <c r="E1075" s="20"/>
      <c r="G1075" s="20">
        <f t="shared" si="299"/>
        <v>3.4755640294400777E-13</v>
      </c>
      <c r="H1075" s="20" t="str">
        <f>IF(Datos!C1067="","",Datos!C1067)</f>
        <v/>
      </c>
      <c r="I1075" s="7">
        <f t="shared" si="300"/>
        <v>4.0671188574612787</v>
      </c>
      <c r="J1075" s="20" t="str">
        <f t="shared" si="308"/>
        <v/>
      </c>
      <c r="K1075" s="16" t="str">
        <f t="shared" si="296"/>
        <v/>
      </c>
      <c r="L1075" s="7">
        <f t="shared" si="301"/>
        <v>4125541.4376841183</v>
      </c>
      <c r="M1075" s="7">
        <f t="shared" si="302"/>
        <v>4.925761379552432E-7</v>
      </c>
      <c r="N1075" s="20" t="str">
        <f>IF(Datos!D1067="","",Datos!D1067)</f>
        <v/>
      </c>
      <c r="O1075" s="7">
        <f t="shared" si="303"/>
        <v>2561.6104728655982</v>
      </c>
      <c r="P1075" s="20" t="str">
        <f t="shared" si="309"/>
        <v/>
      </c>
      <c r="Q1075" s="16" t="str">
        <f t="shared" si="311"/>
        <v/>
      </c>
      <c r="R1075" s="20" t="str">
        <f>IF(Datos!E1067="","",Datos!E1067)</f>
        <v/>
      </c>
      <c r="S1075" s="7">
        <f t="shared" si="304"/>
        <v>6997.1547236692631</v>
      </c>
      <c r="T1075" s="10" t="str">
        <f t="shared" si="310"/>
        <v/>
      </c>
      <c r="U1075" s="16" t="str">
        <f t="shared" si="312"/>
        <v/>
      </c>
      <c r="V1075" s="7">
        <f t="shared" si="307"/>
        <v>2.8460212405265686E-59</v>
      </c>
      <c r="X1075" s="7">
        <f t="shared" si="297"/>
        <v>2.8460212405265686E-59</v>
      </c>
      <c r="Y1075" s="7">
        <f t="shared" si="298"/>
        <v>4135104.2700000033</v>
      </c>
    </row>
    <row r="1076" spans="1:25" x14ac:dyDescent="0.25">
      <c r="A1076" s="5">
        <f t="shared" si="305"/>
        <v>44962</v>
      </c>
      <c r="B1076" s="20">
        <f t="shared" si="306"/>
        <v>1064</v>
      </c>
      <c r="E1076" s="20"/>
      <c r="G1076" s="20">
        <f t="shared" si="299"/>
        <v>3.3796264136483694E-13</v>
      </c>
      <c r="H1076" s="20" t="str">
        <f>IF(Datos!C1068="","",Datos!C1068)</f>
        <v/>
      </c>
      <c r="I1076" s="7">
        <f t="shared" si="300"/>
        <v>4.0362045529630937</v>
      </c>
      <c r="J1076" s="20" t="str">
        <f t="shared" si="308"/>
        <v/>
      </c>
      <c r="K1076" s="16" t="str">
        <f t="shared" si="296"/>
        <v/>
      </c>
      <c r="L1076" s="7">
        <f t="shared" si="301"/>
        <v>4125541.4376841318</v>
      </c>
      <c r="M1076" s="7">
        <f t="shared" si="302"/>
        <v>4.7897932895646692E-7</v>
      </c>
      <c r="N1076" s="20" t="str">
        <f>IF(Datos!D1068="","",Datos!D1068)</f>
        <v/>
      </c>
      <c r="O1076" s="7">
        <f t="shared" si="303"/>
        <v>2561.6187574509536</v>
      </c>
      <c r="P1076" s="20" t="str">
        <f t="shared" si="309"/>
        <v/>
      </c>
      <c r="Q1076" s="16" t="str">
        <f t="shared" si="311"/>
        <v/>
      </c>
      <c r="R1076" s="20" t="str">
        <f>IF(Datos!E1068="","",Datos!E1068)</f>
        <v/>
      </c>
      <c r="S1076" s="7">
        <f t="shared" si="304"/>
        <v>6997.1773533884061</v>
      </c>
      <c r="T1076" s="10" t="str">
        <f t="shared" si="310"/>
        <v/>
      </c>
      <c r="U1076" s="16" t="str">
        <f t="shared" si="312"/>
        <v/>
      </c>
      <c r="V1076" s="7">
        <f t="shared" si="307"/>
        <v>2.4614642514471135E-59</v>
      </c>
      <c r="X1076" s="7">
        <f t="shared" si="297"/>
        <v>2.4614642514471135E-59</v>
      </c>
      <c r="Y1076" s="7">
        <f t="shared" si="298"/>
        <v>4135104.2700000033</v>
      </c>
    </row>
    <row r="1077" spans="1:25" x14ac:dyDescent="0.25">
      <c r="A1077" s="5">
        <f t="shared" si="305"/>
        <v>44963</v>
      </c>
      <c r="B1077" s="20">
        <f t="shared" si="306"/>
        <v>1065</v>
      </c>
      <c r="E1077" s="20"/>
      <c r="G1077" s="20">
        <f t="shared" si="299"/>
        <v>3.2863370086350643E-13</v>
      </c>
      <c r="H1077" s="20" t="str">
        <f>IF(Datos!C1069="","",Datos!C1069)</f>
        <v/>
      </c>
      <c r="I1077" s="7">
        <f t="shared" si="300"/>
        <v>4.005525229112413</v>
      </c>
      <c r="J1077" s="20" t="str">
        <f t="shared" si="308"/>
        <v/>
      </c>
      <c r="K1077" s="16" t="str">
        <f t="shared" si="296"/>
        <v/>
      </c>
      <c r="L1077" s="7">
        <f t="shared" si="301"/>
        <v>4125541.4376841448</v>
      </c>
      <c r="M1077" s="7">
        <f t="shared" si="302"/>
        <v>4.6575783902149394E-7</v>
      </c>
      <c r="N1077" s="20" t="str">
        <f>IF(Datos!D1069="","",Datos!D1069)</f>
        <v/>
      </c>
      <c r="O1077" s="7">
        <f t="shared" si="303"/>
        <v>2561.6269790649026</v>
      </c>
      <c r="P1077" s="20" t="str">
        <f t="shared" si="309"/>
        <v/>
      </c>
      <c r="Q1077" s="16" t="str">
        <f t="shared" si="311"/>
        <v/>
      </c>
      <c r="R1077" s="20" t="str">
        <f>IF(Datos!E1069="","",Datos!E1069)</f>
        <v/>
      </c>
      <c r="S1077" s="7">
        <f t="shared" si="304"/>
        <v>6997.1998110983077</v>
      </c>
      <c r="T1077" s="10" t="str">
        <f t="shared" si="310"/>
        <v/>
      </c>
      <c r="U1077" s="16" t="str">
        <f t="shared" si="312"/>
        <v/>
      </c>
      <c r="V1077" s="7">
        <f t="shared" si="307"/>
        <v>2.1288689539193684E-59</v>
      </c>
      <c r="X1077" s="7">
        <f t="shared" si="297"/>
        <v>2.1288689539193684E-59</v>
      </c>
      <c r="Y1077" s="7">
        <f t="shared" si="298"/>
        <v>4135104.2700000028</v>
      </c>
    </row>
    <row r="1078" spans="1:25" x14ac:dyDescent="0.25">
      <c r="A1078" s="5">
        <f t="shared" si="305"/>
        <v>44964</v>
      </c>
      <c r="B1078" s="20">
        <f t="shared" si="306"/>
        <v>1066</v>
      </c>
      <c r="E1078" s="20"/>
      <c r="G1078" s="20">
        <f t="shared" si="299"/>
        <v>3.1956227146022486E-13</v>
      </c>
      <c r="H1078" s="20" t="str">
        <f>IF(Datos!C1070="","",Datos!C1070)</f>
        <v/>
      </c>
      <c r="I1078" s="7">
        <f t="shared" si="300"/>
        <v>3.9750790998135908</v>
      </c>
      <c r="J1078" s="20" t="str">
        <f t="shared" si="308"/>
        <v/>
      </c>
      <c r="K1078" s="16" t="str">
        <f t="shared" si="296"/>
        <v/>
      </c>
      <c r="L1078" s="7">
        <f t="shared" si="301"/>
        <v>4125541.4376841579</v>
      </c>
      <c r="M1078" s="7">
        <f t="shared" si="302"/>
        <v>4.5290130804306185E-7</v>
      </c>
      <c r="N1078" s="20" t="str">
        <f>IF(Datos!D1070="","",Datos!D1070)</f>
        <v/>
      </c>
      <c r="O1078" s="7">
        <f t="shared" si="303"/>
        <v>2561.6351381860932</v>
      </c>
      <c r="P1078" s="20" t="str">
        <f t="shared" si="309"/>
        <v/>
      </c>
      <c r="Q1078" s="16" t="str">
        <f t="shared" si="311"/>
        <v/>
      </c>
      <c r="R1078" s="20" t="str">
        <f>IF(Datos!E1070="","",Datos!E1070)</f>
        <v/>
      </c>
      <c r="S1078" s="7">
        <f t="shared" si="304"/>
        <v>6997.2220981064156</v>
      </c>
      <c r="T1078" s="10" t="str">
        <f t="shared" si="310"/>
        <v/>
      </c>
      <c r="U1078" s="16" t="str">
        <f t="shared" si="312"/>
        <v/>
      </c>
      <c r="V1078" s="7">
        <f t="shared" si="307"/>
        <v>1.8412142367281179E-59</v>
      </c>
      <c r="X1078" s="7">
        <f t="shared" si="297"/>
        <v>1.8412142367281179E-59</v>
      </c>
      <c r="Y1078" s="7">
        <f t="shared" si="298"/>
        <v>4135104.2700000033</v>
      </c>
    </row>
    <row r="1079" spans="1:25" x14ac:dyDescent="0.25">
      <c r="A1079" s="5">
        <f t="shared" si="305"/>
        <v>44965</v>
      </c>
      <c r="B1079" s="20">
        <f t="shared" si="306"/>
        <v>1067</v>
      </c>
      <c r="E1079" s="20"/>
      <c r="G1079" s="20">
        <f t="shared" si="299"/>
        <v>3.1074124495598405E-13</v>
      </c>
      <c r="H1079" s="20" t="str">
        <f>IF(Datos!C1071="","",Datos!C1071)</f>
        <v/>
      </c>
      <c r="I1079" s="7">
        <f t="shared" si="300"/>
        <v>3.9448643925471507</v>
      </c>
      <c r="J1079" s="20" t="str">
        <f t="shared" si="308"/>
        <v/>
      </c>
      <c r="K1079" s="16" t="str">
        <f t="shared" si="296"/>
        <v/>
      </c>
      <c r="L1079" s="7">
        <f t="shared" si="301"/>
        <v>4125541.4376841704</v>
      </c>
      <c r="M1079" s="7">
        <f t="shared" si="302"/>
        <v>4.4039966188878351E-7</v>
      </c>
      <c r="N1079" s="20" t="str">
        <f>IF(Datos!D1071="","",Datos!D1071)</f>
        <v/>
      </c>
      <c r="O1079" s="7">
        <f t="shared" si="303"/>
        <v>2561.6432352895345</v>
      </c>
      <c r="P1079" s="20" t="str">
        <f t="shared" si="309"/>
        <v/>
      </c>
      <c r="Q1079" s="16" t="str">
        <f t="shared" si="311"/>
        <v/>
      </c>
      <c r="R1079" s="20" t="str">
        <f>IF(Datos!E1071="","",Datos!E1071)</f>
        <v/>
      </c>
      <c r="S1079" s="7">
        <f t="shared" si="304"/>
        <v>6997.2442157102405</v>
      </c>
      <c r="T1079" s="10" t="str">
        <f t="shared" si="310"/>
        <v/>
      </c>
      <c r="U1079" s="16" t="str">
        <f t="shared" si="312"/>
        <v/>
      </c>
      <c r="V1079" s="7">
        <f t="shared" si="307"/>
        <v>1.592427687617406E-59</v>
      </c>
      <c r="X1079" s="7">
        <f t="shared" si="297"/>
        <v>1.592427687617406E-59</v>
      </c>
      <c r="Y1079" s="7">
        <f t="shared" si="298"/>
        <v>4135104.2700000028</v>
      </c>
    </row>
    <row r="1080" spans="1:25" x14ac:dyDescent="0.25">
      <c r="A1080" s="5">
        <f t="shared" si="305"/>
        <v>44966</v>
      </c>
      <c r="B1080" s="20">
        <f t="shared" si="306"/>
        <v>1068</v>
      </c>
      <c r="E1080" s="20"/>
      <c r="G1080" s="20">
        <f t="shared" si="299"/>
        <v>3.021637093627102E-13</v>
      </c>
      <c r="H1080" s="20" t="str">
        <f>IF(Datos!C1072="","",Datos!C1072)</f>
        <v/>
      </c>
      <c r="I1080" s="7">
        <f t="shared" si="300"/>
        <v>3.9148793482665969</v>
      </c>
      <c r="J1080" s="20" t="str">
        <f t="shared" si="308"/>
        <v/>
      </c>
      <c r="K1080" s="16" t="str">
        <f t="shared" si="296"/>
        <v/>
      </c>
      <c r="L1080" s="7">
        <f t="shared" si="301"/>
        <v>4125541.4376841825</v>
      </c>
      <c r="M1080" s="7">
        <f t="shared" si="302"/>
        <v>4.2824310450724929E-7</v>
      </c>
      <c r="N1080" s="20" t="str">
        <f>IF(Datos!D1072="","",Datos!D1072)</f>
        <v/>
      </c>
      <c r="O1080" s="7">
        <f t="shared" si="303"/>
        <v>2561.6512708466257</v>
      </c>
      <c r="P1080" s="20" t="str">
        <f t="shared" si="309"/>
        <v/>
      </c>
      <c r="Q1080" s="16" t="str">
        <f t="shared" si="311"/>
        <v/>
      </c>
      <c r="R1080" s="20" t="str">
        <f>IF(Datos!E1072="","",Datos!E1072)</f>
        <v/>
      </c>
      <c r="S1080" s="7">
        <f t="shared" si="304"/>
        <v>6997.2661651974295</v>
      </c>
      <c r="T1080" s="10" t="str">
        <f t="shared" si="310"/>
        <v/>
      </c>
      <c r="U1080" s="16" t="str">
        <f t="shared" si="312"/>
        <v/>
      </c>
      <c r="V1080" s="7">
        <f t="shared" si="307"/>
        <v>1.3772574042207836E-59</v>
      </c>
      <c r="X1080" s="7">
        <f t="shared" si="297"/>
        <v>1.3772574042207836E-59</v>
      </c>
      <c r="Y1080" s="7">
        <f t="shared" si="298"/>
        <v>4135104.2700000028</v>
      </c>
    </row>
    <row r="1081" spans="1:25" x14ac:dyDescent="0.25">
      <c r="A1081" s="5">
        <f t="shared" si="305"/>
        <v>44967</v>
      </c>
      <c r="B1081" s="20">
        <f t="shared" si="306"/>
        <v>1069</v>
      </c>
      <c r="E1081" s="20"/>
      <c r="G1081" s="20">
        <f t="shared" si="299"/>
        <v>2.9382294348716178E-13</v>
      </c>
      <c r="H1081" s="20" t="str">
        <f>IF(Datos!C1073="","",Datos!C1073)</f>
        <v/>
      </c>
      <c r="I1081" s="7">
        <f t="shared" si="300"/>
        <v>3.8851222212960033</v>
      </c>
      <c r="J1081" s="20" t="str">
        <f t="shared" si="308"/>
        <v/>
      </c>
      <c r="K1081" s="16" t="str">
        <f t="shared" si="296"/>
        <v/>
      </c>
      <c r="L1081" s="7">
        <f t="shared" si="301"/>
        <v>4125541.4376841942</v>
      </c>
      <c r="M1081" s="7">
        <f t="shared" si="302"/>
        <v>4.1642211025202793E-7</v>
      </c>
      <c r="N1081" s="20" t="str">
        <f>IF(Datos!D1073="","",Datos!D1073)</f>
        <v/>
      </c>
      <c r="O1081" s="7">
        <f t="shared" si="303"/>
        <v>2561.6592453251828</v>
      </c>
      <c r="P1081" s="20" t="str">
        <f t="shared" si="309"/>
        <v/>
      </c>
      <c r="Q1081" s="16" t="str">
        <f t="shared" si="311"/>
        <v/>
      </c>
      <c r="R1081" s="20" t="str">
        <f>IF(Datos!E1073="","",Datos!E1073)</f>
        <v/>
      </c>
      <c r="S1081" s="7">
        <f t="shared" si="304"/>
        <v>6997.2879478458435</v>
      </c>
      <c r="T1081" s="10" t="str">
        <f t="shared" si="310"/>
        <v/>
      </c>
      <c r="U1081" s="16" t="str">
        <f t="shared" si="312"/>
        <v/>
      </c>
      <c r="V1081" s="7">
        <f t="shared" si="307"/>
        <v>1.1911611260157276E-59</v>
      </c>
      <c r="X1081" s="7">
        <f t="shared" si="297"/>
        <v>1.1911611260157276E-59</v>
      </c>
      <c r="Y1081" s="7">
        <f t="shared" si="298"/>
        <v>4135104.2700000028</v>
      </c>
    </row>
    <row r="1082" spans="1:25" x14ac:dyDescent="0.25">
      <c r="A1082" s="5">
        <f t="shared" si="305"/>
        <v>44968</v>
      </c>
      <c r="B1082" s="20">
        <f t="shared" si="306"/>
        <v>1070</v>
      </c>
      <c r="E1082" s="20"/>
      <c r="G1082" s="20">
        <f t="shared" si="299"/>
        <v>2.8571241166433092E-13</v>
      </c>
      <c r="H1082" s="20" t="str">
        <f>IF(Datos!C1074="","",Datos!C1074)</f>
        <v/>
      </c>
      <c r="I1082" s="7">
        <f t="shared" si="300"/>
        <v>3.855591279228384</v>
      </c>
      <c r="J1082" s="20" t="str">
        <f t="shared" si="308"/>
        <v/>
      </c>
      <c r="K1082" s="16" t="str">
        <f t="shared" si="296"/>
        <v/>
      </c>
      <c r="L1082" s="7">
        <f t="shared" si="301"/>
        <v>4125541.4376842058</v>
      </c>
      <c r="M1082" s="7">
        <f t="shared" si="302"/>
        <v>4.0492741641755184E-7</v>
      </c>
      <c r="N1082" s="20" t="str">
        <f>IF(Datos!D1074="","",Datos!D1074)</f>
        <v/>
      </c>
      <c r="O1082" s="7">
        <f t="shared" si="303"/>
        <v>2561.6671591894656</v>
      </c>
      <c r="P1082" s="20" t="str">
        <f t="shared" si="309"/>
        <v/>
      </c>
      <c r="Q1082" s="16" t="str">
        <f t="shared" si="311"/>
        <v/>
      </c>
      <c r="R1082" s="20" t="str">
        <f>IF(Datos!E1074="","",Datos!E1074)</f>
        <v/>
      </c>
      <c r="S1082" s="7">
        <f t="shared" si="304"/>
        <v>6997.3095649236284</v>
      </c>
      <c r="T1082" s="10" t="str">
        <f t="shared" si="310"/>
        <v/>
      </c>
      <c r="U1082" s="16" t="str">
        <f t="shared" si="312"/>
        <v/>
      </c>
      <c r="V1082" s="7">
        <f t="shared" si="307"/>
        <v>1.0302103468696276E-59</v>
      </c>
      <c r="X1082" s="7">
        <f t="shared" si="297"/>
        <v>1.0302103468696276E-59</v>
      </c>
      <c r="Y1082" s="7">
        <f t="shared" si="298"/>
        <v>4135104.2700000028</v>
      </c>
    </row>
    <row r="1083" spans="1:25" x14ac:dyDescent="0.25">
      <c r="A1083" s="5">
        <f t="shared" si="305"/>
        <v>44969</v>
      </c>
      <c r="B1083" s="20">
        <f t="shared" si="306"/>
        <v>1071</v>
      </c>
      <c r="E1083" s="20"/>
      <c r="G1083" s="20">
        <f t="shared" si="299"/>
        <v>2.7782575863622044E-13</v>
      </c>
      <c r="H1083" s="20" t="str">
        <f>IF(Datos!C1075="","",Datos!C1075)</f>
        <v/>
      </c>
      <c r="I1083" s="7">
        <f t="shared" si="300"/>
        <v>3.8262848028248357</v>
      </c>
      <c r="J1083" s="20" t="str">
        <f t="shared" si="308"/>
        <v/>
      </c>
      <c r="K1083" s="16" t="str">
        <f t="shared" si="296"/>
        <v/>
      </c>
      <c r="L1083" s="7">
        <f t="shared" si="301"/>
        <v>4125541.437684217</v>
      </c>
      <c r="M1083" s="7">
        <f t="shared" si="302"/>
        <v>3.9375001598103768E-7</v>
      </c>
      <c r="N1083" s="20" t="str">
        <f>IF(Datos!D1075="","",Datos!D1075)</f>
        <v/>
      </c>
      <c r="O1083" s="7">
        <f t="shared" si="303"/>
        <v>2561.6750129002048</v>
      </c>
      <c r="P1083" s="20" t="str">
        <f t="shared" si="309"/>
        <v/>
      </c>
      <c r="Q1083" s="16" t="str">
        <f t="shared" si="311"/>
        <v/>
      </c>
      <c r="R1083" s="20" t="str">
        <f>IF(Datos!E1075="","",Datos!E1075)</f>
        <v/>
      </c>
      <c r="S1083" s="7">
        <f t="shared" si="304"/>
        <v>6997.3310176892928</v>
      </c>
      <c r="T1083" s="10" t="str">
        <f t="shared" si="310"/>
        <v/>
      </c>
      <c r="U1083" s="16" t="str">
        <f t="shared" si="312"/>
        <v/>
      </c>
      <c r="V1083" s="7">
        <f t="shared" si="307"/>
        <v>8.9100738398612312E-60</v>
      </c>
      <c r="X1083" s="7">
        <f t="shared" si="297"/>
        <v>8.9100738398612312E-60</v>
      </c>
      <c r="Y1083" s="7">
        <f t="shared" si="298"/>
        <v>4135104.2700000033</v>
      </c>
    </row>
    <row r="1084" spans="1:25" x14ac:dyDescent="0.25">
      <c r="A1084" s="5">
        <f t="shared" si="305"/>
        <v>44970</v>
      </c>
      <c r="B1084" s="20">
        <f t="shared" si="306"/>
        <v>1072</v>
      </c>
      <c r="E1084" s="20"/>
      <c r="G1084" s="20">
        <f t="shared" si="299"/>
        <v>2.7015680457198588E-13</v>
      </c>
      <c r="H1084" s="20" t="str">
        <f>IF(Datos!C1076="","",Datos!C1076)</f>
        <v/>
      </c>
      <c r="I1084" s="7">
        <f t="shared" si="300"/>
        <v>3.7972010859144474</v>
      </c>
      <c r="J1084" s="20" t="str">
        <f t="shared" si="308"/>
        <v/>
      </c>
      <c r="K1084" s="16" t="str">
        <f t="shared" si="296"/>
        <v/>
      </c>
      <c r="L1084" s="7">
        <f t="shared" si="301"/>
        <v>4125541.4376842277</v>
      </c>
      <c r="M1084" s="7">
        <f t="shared" si="302"/>
        <v>3.8288115054475515E-7</v>
      </c>
      <c r="N1084" s="20" t="str">
        <f>IF(Datos!D1076="","",Datos!D1076)</f>
        <v/>
      </c>
      <c r="O1084" s="7">
        <f t="shared" si="303"/>
        <v>2561.68280691463</v>
      </c>
      <c r="P1084" s="20" t="str">
        <f t="shared" si="309"/>
        <v/>
      </c>
      <c r="Q1084" s="16" t="str">
        <f t="shared" si="311"/>
        <v/>
      </c>
      <c r="R1084" s="20" t="str">
        <f>IF(Datos!E1076="","",Datos!E1076)</f>
        <v/>
      </c>
      <c r="S1084" s="7">
        <f t="shared" si="304"/>
        <v>6997.3523073917786</v>
      </c>
      <c r="T1084" s="10" t="str">
        <f t="shared" si="310"/>
        <v/>
      </c>
      <c r="U1084" s="16" t="str">
        <f t="shared" si="312"/>
        <v/>
      </c>
      <c r="V1084" s="7">
        <f t="shared" si="307"/>
        <v>7.7061365257114962E-60</v>
      </c>
      <c r="X1084" s="7">
        <f t="shared" si="297"/>
        <v>7.7061365257114962E-60</v>
      </c>
      <c r="Y1084" s="7">
        <f t="shared" si="298"/>
        <v>4135104.2700000028</v>
      </c>
    </row>
    <row r="1085" spans="1:25" x14ac:dyDescent="0.25">
      <c r="A1085" s="5">
        <f t="shared" si="305"/>
        <v>44971</v>
      </c>
      <c r="B1085" s="20">
        <f t="shared" si="306"/>
        <v>1073</v>
      </c>
      <c r="E1085" s="20"/>
      <c r="G1085" s="20">
        <f t="shared" si="299"/>
        <v>2.6269954022553721E-13</v>
      </c>
      <c r="H1085" s="20" t="str">
        <f>IF(Datos!C1077="","",Datos!C1077)</f>
        <v/>
      </c>
      <c r="I1085" s="7">
        <f t="shared" si="300"/>
        <v>3.7683384352949685</v>
      </c>
      <c r="J1085" s="20" t="str">
        <f t="shared" si="308"/>
        <v/>
      </c>
      <c r="K1085" s="16" t="str">
        <f t="shared" si="296"/>
        <v/>
      </c>
      <c r="L1085" s="7">
        <f t="shared" si="301"/>
        <v>4125541.4376842384</v>
      </c>
      <c r="M1085" s="7">
        <f t="shared" si="302"/>
        <v>3.7231230347311366E-7</v>
      </c>
      <c r="N1085" s="20" t="str">
        <f>IF(Datos!D1077="","",Datos!D1077)</f>
        <v/>
      </c>
      <c r="O1085" s="7">
        <f t="shared" si="303"/>
        <v>2561.6905416864943</v>
      </c>
      <c r="P1085" s="20" t="str">
        <f t="shared" si="309"/>
        <v/>
      </c>
      <c r="Q1085" s="16" t="str">
        <f t="shared" si="311"/>
        <v/>
      </c>
      <c r="R1085" s="20" t="str">
        <f>IF(Datos!E1077="","",Datos!E1077)</f>
        <v/>
      </c>
      <c r="S1085" s="7">
        <f t="shared" si="304"/>
        <v>6997.3734352705333</v>
      </c>
      <c r="T1085" s="10" t="str">
        <f t="shared" si="310"/>
        <v/>
      </c>
      <c r="U1085" s="16" t="str">
        <f t="shared" si="312"/>
        <v/>
      </c>
      <c r="V1085" s="7">
        <f t="shared" si="307"/>
        <v>6.6648763209160702E-60</v>
      </c>
      <c r="X1085" s="7">
        <f t="shared" si="297"/>
        <v>6.6648763209160702E-60</v>
      </c>
      <c r="Y1085" s="7">
        <f t="shared" si="298"/>
        <v>4135104.2700000028</v>
      </c>
    </row>
    <row r="1086" spans="1:25" x14ac:dyDescent="0.25">
      <c r="A1086" s="5">
        <f t="shared" si="305"/>
        <v>44972</v>
      </c>
      <c r="B1086" s="20">
        <f t="shared" si="306"/>
        <v>1074</v>
      </c>
      <c r="E1086" s="20"/>
      <c r="G1086" s="20">
        <f t="shared" si="299"/>
        <v>2.554481222268084E-13</v>
      </c>
      <c r="H1086" s="20" t="str">
        <f>IF(Datos!C1078="","",Datos!C1078)</f>
        <v/>
      </c>
      <c r="I1086" s="7">
        <f t="shared" si="300"/>
        <v>3.739695170634235</v>
      </c>
      <c r="J1086" s="20" t="str">
        <f t="shared" si="308"/>
        <v/>
      </c>
      <c r="K1086" s="16" t="str">
        <f t="shared" si="296"/>
        <v/>
      </c>
      <c r="L1086" s="7">
        <f t="shared" si="301"/>
        <v>4125541.4376842487</v>
      </c>
      <c r="M1086" s="7">
        <f t="shared" si="302"/>
        <v>3.6203519321918916E-7</v>
      </c>
      <c r="N1086" s="20" t="str">
        <f>IF(Datos!D1078="","",Datos!D1078)</f>
        <v/>
      </c>
      <c r="O1086" s="7">
        <f t="shared" si="303"/>
        <v>2561.6982176661027</v>
      </c>
      <c r="P1086" s="20" t="str">
        <f t="shared" si="309"/>
        <v/>
      </c>
      <c r="Q1086" s="16" t="str">
        <f t="shared" si="311"/>
        <v/>
      </c>
      <c r="R1086" s="20" t="str">
        <f>IF(Datos!E1078="","",Datos!E1078)</f>
        <v/>
      </c>
      <c r="S1086" s="7">
        <f t="shared" si="304"/>
        <v>6997.3944025555857</v>
      </c>
      <c r="T1086" s="10" t="str">
        <f t="shared" si="310"/>
        <v/>
      </c>
      <c r="U1086" s="16" t="str">
        <f t="shared" si="312"/>
        <v/>
      </c>
      <c r="V1086" s="7">
        <f t="shared" si="307"/>
        <v>5.7643121458980963E-60</v>
      </c>
      <c r="X1086" s="7">
        <f t="shared" si="297"/>
        <v>5.7643121458980963E-60</v>
      </c>
      <c r="Y1086" s="7">
        <f t="shared" si="298"/>
        <v>4135104.2700000033</v>
      </c>
    </row>
    <row r="1087" spans="1:25" x14ac:dyDescent="0.25">
      <c r="A1087" s="5">
        <f t="shared" si="305"/>
        <v>44973</v>
      </c>
      <c r="B1087" s="20">
        <f t="shared" si="306"/>
        <v>1075</v>
      </c>
      <c r="E1087" s="20"/>
      <c r="G1087" s="20">
        <f t="shared" si="299"/>
        <v>2.4839686850300423E-13</v>
      </c>
      <c r="H1087" s="20" t="str">
        <f>IF(Datos!C1079="","",Datos!C1079)</f>
        <v/>
      </c>
      <c r="I1087" s="7">
        <f t="shared" si="300"/>
        <v>3.7112696243723429</v>
      </c>
      <c r="J1087" s="20" t="str">
        <f t="shared" si="308"/>
        <v/>
      </c>
      <c r="K1087" s="16" t="str">
        <f t="shared" si="296"/>
        <v/>
      </c>
      <c r="L1087" s="7">
        <f t="shared" si="301"/>
        <v>4125541.4376842584</v>
      </c>
      <c r="M1087" s="7">
        <f t="shared" si="302"/>
        <v>3.5204176683546197E-7</v>
      </c>
      <c r="N1087" s="20" t="str">
        <f>IF(Datos!D1079="","",Datos!D1079)</f>
        <v/>
      </c>
      <c r="O1087" s="7">
        <f t="shared" si="303"/>
        <v>2561.7058353003372</v>
      </c>
      <c r="P1087" s="20" t="str">
        <f t="shared" si="309"/>
        <v/>
      </c>
      <c r="Q1087" s="16" t="str">
        <f t="shared" si="311"/>
        <v/>
      </c>
      <c r="R1087" s="20" t="str">
        <f>IF(Datos!E1079="","",Datos!E1079)</f>
        <v/>
      </c>
      <c r="S1087" s="7">
        <f t="shared" si="304"/>
        <v>6997.4152104676132</v>
      </c>
      <c r="T1087" s="10" t="str">
        <f t="shared" si="310"/>
        <v/>
      </c>
      <c r="U1087" s="16" t="str">
        <f t="shared" si="312"/>
        <v/>
      </c>
      <c r="V1087" s="7">
        <f t="shared" si="307"/>
        <v>4.9854330246268253E-60</v>
      </c>
      <c r="X1087" s="7">
        <f t="shared" si="297"/>
        <v>4.9854330246268253E-60</v>
      </c>
      <c r="Y1087" s="7">
        <f t="shared" si="298"/>
        <v>4135104.2700000028</v>
      </c>
    </row>
    <row r="1088" spans="1:25" x14ac:dyDescent="0.25">
      <c r="A1088" s="5">
        <f t="shared" si="305"/>
        <v>44974</v>
      </c>
      <c r="B1088" s="20">
        <f t="shared" si="306"/>
        <v>1076</v>
      </c>
      <c r="E1088" s="20"/>
      <c r="G1088" s="20">
        <f t="shared" si="299"/>
        <v>2.415402538262365E-13</v>
      </c>
      <c r="H1088" s="20" t="str">
        <f>IF(Datos!C1080="","",Datos!C1080)</f>
        <v/>
      </c>
      <c r="I1088" s="7">
        <f t="shared" si="300"/>
        <v>3.6830601416245656</v>
      </c>
      <c r="J1088" s="20" t="str">
        <f t="shared" si="308"/>
        <v/>
      </c>
      <c r="K1088" s="16" t="str">
        <f t="shared" si="296"/>
        <v/>
      </c>
      <c r="L1088" s="7">
        <f t="shared" si="301"/>
        <v>4125541.4376842682</v>
      </c>
      <c r="M1088" s="7">
        <f t="shared" si="302"/>
        <v>3.4232419366368068E-7</v>
      </c>
      <c r="N1088" s="20" t="str">
        <f>IF(Datos!D1080="","",Datos!D1080)</f>
        <v/>
      </c>
      <c r="O1088" s="7">
        <f t="shared" si="303"/>
        <v>2561.7133950326829</v>
      </c>
      <c r="P1088" s="20" t="str">
        <f t="shared" si="309"/>
        <v/>
      </c>
      <c r="Q1088" s="16" t="str">
        <f t="shared" si="311"/>
        <v/>
      </c>
      <c r="R1088" s="20" t="str">
        <f>IF(Datos!E1080="","",Datos!E1080)</f>
        <v/>
      </c>
      <c r="S1088" s="7">
        <f t="shared" si="304"/>
        <v>6997.4358602180155</v>
      </c>
      <c r="T1088" s="10" t="str">
        <f t="shared" si="310"/>
        <v/>
      </c>
      <c r="U1088" s="16" t="str">
        <f t="shared" si="312"/>
        <v/>
      </c>
      <c r="V1088" s="7">
        <f t="shared" si="307"/>
        <v>4.3117967615140956E-60</v>
      </c>
      <c r="X1088" s="7">
        <f t="shared" si="297"/>
        <v>4.3117967615140956E-60</v>
      </c>
      <c r="Y1088" s="7">
        <f t="shared" si="298"/>
        <v>4135104.2700000028</v>
      </c>
    </row>
    <row r="1089" spans="1:25" x14ac:dyDescent="0.25">
      <c r="A1089" s="5">
        <f t="shared" si="305"/>
        <v>44975</v>
      </c>
      <c r="B1089" s="20">
        <f t="shared" si="306"/>
        <v>1077</v>
      </c>
      <c r="E1089" s="20"/>
      <c r="G1089" s="20">
        <f t="shared" si="299"/>
        <v>2.3487290548406064E-13</v>
      </c>
      <c r="H1089" s="20" t="str">
        <f>IF(Datos!C1081="","",Datos!C1081)</f>
        <v/>
      </c>
      <c r="I1089" s="7">
        <f t="shared" si="300"/>
        <v>3.6550650800850111</v>
      </c>
      <c r="J1089" s="20" t="str">
        <f t="shared" si="308"/>
        <v/>
      </c>
      <c r="K1089" s="16" t="str">
        <f t="shared" si="296"/>
        <v/>
      </c>
      <c r="L1089" s="7">
        <f t="shared" si="301"/>
        <v>4125541.4376842775</v>
      </c>
      <c r="M1089" s="7">
        <f t="shared" si="302"/>
        <v>3.3287485919890789E-7</v>
      </c>
      <c r="N1089" s="20" t="str">
        <f>IF(Datos!D1081="","",Datos!D1081)</f>
        <v/>
      </c>
      <c r="O1089" s="7">
        <f t="shared" si="303"/>
        <v>2561.7208973032539</v>
      </c>
      <c r="P1089" s="20" t="str">
        <f t="shared" si="309"/>
        <v/>
      </c>
      <c r="Q1089" s="16" t="str">
        <f t="shared" si="311"/>
        <v/>
      </c>
      <c r="R1089" s="20" t="str">
        <f>IF(Datos!E1081="","",Datos!E1081)</f>
        <v/>
      </c>
      <c r="S1089" s="7">
        <f t="shared" si="304"/>
        <v>6997.4563530089845</v>
      </c>
      <c r="T1089" s="10" t="str">
        <f t="shared" si="310"/>
        <v/>
      </c>
      <c r="U1089" s="16" t="str">
        <f t="shared" si="312"/>
        <v/>
      </c>
      <c r="V1089" s="7">
        <f t="shared" si="307"/>
        <v>3.7291828454550505E-60</v>
      </c>
      <c r="X1089" s="7">
        <f t="shared" si="297"/>
        <v>3.7291828454550505E-60</v>
      </c>
      <c r="Y1089" s="7">
        <f t="shared" si="298"/>
        <v>4135104.2700000028</v>
      </c>
    </row>
    <row r="1090" spans="1:25" x14ac:dyDescent="0.25">
      <c r="A1090" s="5">
        <f t="shared" si="305"/>
        <v>44976</v>
      </c>
      <c r="B1090" s="20">
        <f t="shared" si="306"/>
        <v>1078</v>
      </c>
      <c r="E1090" s="20"/>
      <c r="G1090" s="20">
        <f t="shared" si="299"/>
        <v>2.2838959906952099E-13</v>
      </c>
      <c r="H1090" s="20" t="str">
        <f>IF(Datos!C1082="","",Datos!C1082)</f>
        <v/>
      </c>
      <c r="I1090" s="7">
        <f t="shared" si="300"/>
        <v>3.6272828099310073</v>
      </c>
      <c r="J1090" s="20" t="str">
        <f t="shared" si="308"/>
        <v/>
      </c>
      <c r="K1090" s="16" t="str">
        <f t="shared" si="296"/>
        <v/>
      </c>
      <c r="L1090" s="7">
        <f t="shared" si="301"/>
        <v>4125541.4376842869</v>
      </c>
      <c r="M1090" s="7">
        <f t="shared" si="302"/>
        <v>3.2368635912293924E-7</v>
      </c>
      <c r="N1090" s="20" t="str">
        <f>IF(Datos!D1082="","",Datos!D1082)</f>
        <v/>
      </c>
      <c r="O1090" s="7">
        <f t="shared" si="303"/>
        <v>2561.728342548819</v>
      </c>
      <c r="P1090" s="20" t="str">
        <f t="shared" si="309"/>
        <v/>
      </c>
      <c r="Q1090" s="16" t="str">
        <f t="shared" si="311"/>
        <v/>
      </c>
      <c r="R1090" s="20" t="str">
        <f>IF(Datos!E1082="","",Datos!E1082)</f>
        <v/>
      </c>
      <c r="S1090" s="7">
        <f t="shared" si="304"/>
        <v>6997.4766900335735</v>
      </c>
      <c r="T1090" s="10" t="str">
        <f t="shared" si="310"/>
        <v/>
      </c>
      <c r="U1090" s="16" t="str">
        <f t="shared" si="312"/>
        <v/>
      </c>
      <c r="V1090" s="7">
        <f t="shared" si="307"/>
        <v>3.2252922537918566E-60</v>
      </c>
      <c r="X1090" s="7">
        <f t="shared" si="297"/>
        <v>3.2252922537918566E-60</v>
      </c>
      <c r="Y1090" s="7">
        <f t="shared" si="298"/>
        <v>4135104.2700000028</v>
      </c>
    </row>
    <row r="1091" spans="1:25" x14ac:dyDescent="0.25">
      <c r="A1091" s="5">
        <f t="shared" si="305"/>
        <v>44977</v>
      </c>
      <c r="B1091" s="20">
        <f t="shared" si="306"/>
        <v>1079</v>
      </c>
      <c r="E1091" s="20"/>
      <c r="G1091" s="20">
        <f t="shared" si="299"/>
        <v>2.2208525438740502E-13</v>
      </c>
      <c r="H1091" s="20" t="str">
        <f>IF(Datos!C1083="","",Datos!C1083)</f>
        <v/>
      </c>
      <c r="I1091" s="7">
        <f t="shared" si="300"/>
        <v>3.5997117137282189</v>
      </c>
      <c r="J1091" s="20" t="str">
        <f t="shared" si="308"/>
        <v/>
      </c>
      <c r="K1091" s="16" t="str">
        <f t="shared" si="296"/>
        <v/>
      </c>
      <c r="L1091" s="7">
        <f t="shared" si="301"/>
        <v>4125541.4376842957</v>
      </c>
      <c r="M1091" s="7">
        <f t="shared" si="302"/>
        <v>3.1475149350242109E-7</v>
      </c>
      <c r="N1091" s="20" t="str">
        <f>IF(Datos!D1083="","",Datos!D1083)</f>
        <v/>
      </c>
      <c r="O1091" s="7">
        <f t="shared" si="303"/>
        <v>2561.7357312028271</v>
      </c>
      <c r="P1091" s="20" t="str">
        <f t="shared" si="309"/>
        <v/>
      </c>
      <c r="Q1091" s="16" t="str">
        <f t="shared" si="311"/>
        <v/>
      </c>
      <c r="R1091" s="20" t="str">
        <f>IF(Datos!E1083="","",Datos!E1083)</f>
        <v/>
      </c>
      <c r="S1091" s="7">
        <f t="shared" si="304"/>
        <v>6997.4968724757682</v>
      </c>
      <c r="T1091" s="10" t="str">
        <f t="shared" si="310"/>
        <v/>
      </c>
      <c r="U1091" s="16" t="str">
        <f t="shared" si="312"/>
        <v/>
      </c>
      <c r="V1091" s="7">
        <f t="shared" si="307"/>
        <v>2.7894878190399906E-60</v>
      </c>
      <c r="X1091" s="7">
        <f t="shared" si="297"/>
        <v>2.7894878190399906E-60</v>
      </c>
      <c r="Y1091" s="7">
        <f t="shared" si="298"/>
        <v>4135104.2700000028</v>
      </c>
    </row>
    <row r="1092" spans="1:25" x14ac:dyDescent="0.25">
      <c r="A1092" s="5">
        <f t="shared" si="305"/>
        <v>44978</v>
      </c>
      <c r="B1092" s="20">
        <f t="shared" si="306"/>
        <v>1080</v>
      </c>
      <c r="E1092" s="20"/>
      <c r="G1092" s="20">
        <f t="shared" si="299"/>
        <v>2.1595493147349934E-13</v>
      </c>
      <c r="H1092" s="20" t="str">
        <f>IF(Datos!C1084="","",Datos!C1084)</f>
        <v/>
      </c>
      <c r="I1092" s="7">
        <f t="shared" si="300"/>
        <v>3.5723501863364815</v>
      </c>
      <c r="J1092" s="20" t="str">
        <f t="shared" si="308"/>
        <v/>
      </c>
      <c r="K1092" s="16" t="str">
        <f t="shared" si="296"/>
        <v/>
      </c>
      <c r="L1092" s="7">
        <f t="shared" si="301"/>
        <v>4125541.4376843045</v>
      </c>
      <c r="M1092" s="7">
        <f t="shared" si="302"/>
        <v>3.0606326114712004E-7</v>
      </c>
      <c r="N1092" s="20" t="str">
        <f>IF(Datos!D1084="","",Datos!D1084)</f>
        <v/>
      </c>
      <c r="O1092" s="7">
        <f t="shared" si="303"/>
        <v>2561.7430636954323</v>
      </c>
      <c r="P1092" s="20" t="str">
        <f t="shared" si="309"/>
        <v/>
      </c>
      <c r="Q1092" s="16" t="str">
        <f t="shared" si="311"/>
        <v/>
      </c>
      <c r="R1092" s="20" t="str">
        <f>IF(Datos!E1084="","",Datos!E1084)</f>
        <v/>
      </c>
      <c r="S1092" s="7">
        <f t="shared" si="304"/>
        <v>6997.5169015105548</v>
      </c>
      <c r="T1092" s="10" t="str">
        <f t="shared" si="310"/>
        <v/>
      </c>
      <c r="U1092" s="16" t="str">
        <f t="shared" si="312"/>
        <v/>
      </c>
      <c r="V1092" s="7">
        <f t="shared" si="307"/>
        <v>2.4125696774995707E-60</v>
      </c>
      <c r="X1092" s="7">
        <f t="shared" si="297"/>
        <v>2.4125696774995707E-60</v>
      </c>
      <c r="Y1092" s="7">
        <f t="shared" si="298"/>
        <v>4135104.2700000033</v>
      </c>
    </row>
    <row r="1093" spans="1:25" x14ac:dyDescent="0.25">
      <c r="A1093" s="5">
        <f t="shared" si="305"/>
        <v>44979</v>
      </c>
      <c r="B1093" s="20">
        <f t="shared" si="306"/>
        <v>1081</v>
      </c>
      <c r="E1093" s="20"/>
      <c r="G1093" s="20">
        <f t="shared" si="299"/>
        <v>2.0999382672372808E-13</v>
      </c>
      <c r="H1093" s="20" t="str">
        <f>IF(Datos!C1085="","",Datos!C1085)</f>
        <v/>
      </c>
      <c r="I1093" s="7">
        <f t="shared" si="300"/>
        <v>3.5451966348163544</v>
      </c>
      <c r="J1093" s="20" t="str">
        <f t="shared" si="308"/>
        <v/>
      </c>
      <c r="K1093" s="16" t="str">
        <f t="shared" si="296"/>
        <v/>
      </c>
      <c r="L1093" s="7">
        <f t="shared" si="301"/>
        <v>4125541.4376843129</v>
      </c>
      <c r="M1093" s="7">
        <f t="shared" si="302"/>
        <v>2.9761485412392379E-7</v>
      </c>
      <c r="N1093" s="20" t="str">
        <f>IF(Datos!D1085="","",Datos!D1085)</f>
        <v/>
      </c>
      <c r="O1093" s="7">
        <f t="shared" si="303"/>
        <v>2561.7503404535196</v>
      </c>
      <c r="P1093" s="20" t="str">
        <f t="shared" si="309"/>
        <v/>
      </c>
      <c r="Q1093" s="16" t="str">
        <f t="shared" si="311"/>
        <v/>
      </c>
      <c r="R1093" s="20" t="str">
        <f>IF(Datos!E1085="","",Datos!E1085)</f>
        <v/>
      </c>
      <c r="S1093" s="7">
        <f t="shared" si="304"/>
        <v>6997.5367783039874</v>
      </c>
      <c r="T1093" s="10" t="str">
        <f t="shared" si="310"/>
        <v/>
      </c>
      <c r="U1093" s="16" t="str">
        <f t="shared" si="312"/>
        <v/>
      </c>
      <c r="V1093" s="7">
        <f t="shared" si="307"/>
        <v>2.0865810594553947E-60</v>
      </c>
      <c r="X1093" s="7">
        <f t="shared" si="297"/>
        <v>2.0865810594553947E-60</v>
      </c>
      <c r="Y1093" s="7">
        <f t="shared" si="298"/>
        <v>4135104.2700000028</v>
      </c>
    </row>
    <row r="1094" spans="1:25" x14ac:dyDescent="0.25">
      <c r="A1094" s="5">
        <f t="shared" si="305"/>
        <v>44980</v>
      </c>
      <c r="B1094" s="20">
        <f t="shared" si="306"/>
        <v>1082</v>
      </c>
      <c r="E1094" s="20"/>
      <c r="G1094" s="20">
        <f t="shared" si="299"/>
        <v>2.0419726913014017E-13</v>
      </c>
      <c r="H1094" s="20" t="str">
        <f>IF(Datos!C1086="","",Datos!C1086)</f>
        <v/>
      </c>
      <c r="I1094" s="7">
        <f t="shared" si="300"/>
        <v>3.518249478336382</v>
      </c>
      <c r="J1094" s="20" t="str">
        <f t="shared" si="308"/>
        <v/>
      </c>
      <c r="K1094" s="16" t="str">
        <f t="shared" si="296"/>
        <v/>
      </c>
      <c r="L1094" s="7">
        <f t="shared" si="301"/>
        <v>4125541.4376843213</v>
      </c>
      <c r="M1094" s="7">
        <f t="shared" si="302"/>
        <v>2.8939965242227472E-7</v>
      </c>
      <c r="N1094" s="20" t="str">
        <f>IF(Datos!D1086="","",Datos!D1086)</f>
        <v/>
      </c>
      <c r="O1094" s="7">
        <f t="shared" si="303"/>
        <v>2561.7575619007289</v>
      </c>
      <c r="P1094" s="20" t="str">
        <f t="shared" si="309"/>
        <v/>
      </c>
      <c r="Q1094" s="16" t="str">
        <f t="shared" si="311"/>
        <v/>
      </c>
      <c r="R1094" s="20" t="str">
        <f>IF(Datos!E1086="","",Datos!E1086)</f>
        <v/>
      </c>
      <c r="S1094" s="7">
        <f t="shared" si="304"/>
        <v>6997.5565040132578</v>
      </c>
      <c r="T1094" s="10" t="str">
        <f t="shared" si="310"/>
        <v/>
      </c>
      <c r="U1094" s="16" t="str">
        <f t="shared" si="312"/>
        <v/>
      </c>
      <c r="V1094" s="7">
        <f t="shared" si="307"/>
        <v>1.804640321182505E-60</v>
      </c>
      <c r="X1094" s="7">
        <f t="shared" si="297"/>
        <v>1.804640321182505E-60</v>
      </c>
      <c r="Y1094" s="7">
        <f t="shared" si="298"/>
        <v>4135104.2700000033</v>
      </c>
    </row>
    <row r="1095" spans="1:25" x14ac:dyDescent="0.25">
      <c r="A1095" s="5">
        <f t="shared" si="305"/>
        <v>44981</v>
      </c>
      <c r="B1095" s="20">
        <f t="shared" si="306"/>
        <v>1083</v>
      </c>
      <c r="E1095" s="20"/>
      <c r="G1095" s="20">
        <f t="shared" si="299"/>
        <v>1.9856071662079689E-13</v>
      </c>
      <c r="H1095" s="20" t="str">
        <f>IF(Datos!C1087="","",Datos!C1087)</f>
        <v/>
      </c>
      <c r="I1095" s="7">
        <f t="shared" si="300"/>
        <v>3.4915071480810611</v>
      </c>
      <c r="J1095" s="20" t="str">
        <f t="shared" si="308"/>
        <v/>
      </c>
      <c r="K1095" s="16" t="str">
        <f t="shared" si="296"/>
        <v/>
      </c>
      <c r="L1095" s="7">
        <f t="shared" si="301"/>
        <v>4125541.4376843292</v>
      </c>
      <c r="M1095" s="7">
        <f t="shared" si="302"/>
        <v>2.8141121876685588E-7</v>
      </c>
      <c r="N1095" s="20" t="str">
        <f>IF(Datos!D1087="","",Datos!D1087)</f>
        <v/>
      </c>
      <c r="O1095" s="7">
        <f t="shared" si="303"/>
        <v>2561.76472845748</v>
      </c>
      <c r="P1095" s="20" t="str">
        <f t="shared" si="309"/>
        <v/>
      </c>
      <c r="Q1095" s="16" t="str">
        <f t="shared" si="311"/>
        <v/>
      </c>
      <c r="R1095" s="20" t="str">
        <f>IF(Datos!E1087="","",Datos!E1087)</f>
        <v/>
      </c>
      <c r="S1095" s="7">
        <f t="shared" si="304"/>
        <v>6997.5760797867624</v>
      </c>
      <c r="T1095" s="10" t="str">
        <f t="shared" si="310"/>
        <v/>
      </c>
      <c r="U1095" s="16" t="str">
        <f t="shared" si="312"/>
        <v/>
      </c>
      <c r="V1095" s="7">
        <f t="shared" si="307"/>
        <v>1.5607956729405531E-60</v>
      </c>
      <c r="X1095" s="7">
        <f t="shared" si="297"/>
        <v>1.5607956729405531E-60</v>
      </c>
      <c r="Y1095" s="7">
        <f t="shared" si="298"/>
        <v>4135104.2700000028</v>
      </c>
    </row>
    <row r="1096" spans="1:25" x14ac:dyDescent="0.25">
      <c r="A1096" s="5">
        <f t="shared" si="305"/>
        <v>44982</v>
      </c>
      <c r="B1096" s="20">
        <f t="shared" si="306"/>
        <v>1084</v>
      </c>
      <c r="E1096" s="20"/>
      <c r="G1096" s="20">
        <f t="shared" si="299"/>
        <v>1.9307975250069084E-13</v>
      </c>
      <c r="H1096" s="20" t="str">
        <f>IF(Datos!C1088="","",Datos!C1088)</f>
        <v/>
      </c>
      <c r="I1096" s="7">
        <f t="shared" si="300"/>
        <v>3.4649680871595065</v>
      </c>
      <c r="J1096" s="20" t="str">
        <f t="shared" si="308"/>
        <v/>
      </c>
      <c r="K1096" s="16" t="str">
        <f t="shared" si="296"/>
        <v/>
      </c>
      <c r="L1096" s="7">
        <f t="shared" si="301"/>
        <v>4125541.4376843371</v>
      </c>
      <c r="M1096" s="7">
        <f t="shared" si="302"/>
        <v>2.7364329357346485E-7</v>
      </c>
      <c r="N1096" s="20" t="str">
        <f>IF(Datos!D1088="","",Datos!D1088)</f>
        <v/>
      </c>
      <c r="O1096" s="7">
        <f t="shared" si="303"/>
        <v>2561.7718405409969</v>
      </c>
      <c r="P1096" s="20" t="str">
        <f t="shared" si="309"/>
        <v/>
      </c>
      <c r="Q1096" s="16" t="str">
        <f t="shared" si="311"/>
        <v/>
      </c>
      <c r="R1096" s="20" t="str">
        <f>IF(Datos!E1088="","",Datos!E1088)</f>
        <v/>
      </c>
      <c r="S1096" s="7">
        <f t="shared" si="304"/>
        <v>6997.5955067641671</v>
      </c>
      <c r="T1096" s="10" t="str">
        <f t="shared" si="310"/>
        <v/>
      </c>
      <c r="U1096" s="16" t="str">
        <f t="shared" si="312"/>
        <v/>
      </c>
      <c r="V1096" s="7">
        <f t="shared" si="307"/>
        <v>1.3498995362542332E-60</v>
      </c>
      <c r="X1096" s="7">
        <f t="shared" si="297"/>
        <v>1.3498995362542332E-60</v>
      </c>
      <c r="Y1096" s="7">
        <f t="shared" si="298"/>
        <v>4135104.2700000028</v>
      </c>
    </row>
    <row r="1097" spans="1:25" x14ac:dyDescent="0.25">
      <c r="A1097" s="5">
        <f t="shared" si="305"/>
        <v>44983</v>
      </c>
      <c r="B1097" s="20">
        <f t="shared" si="306"/>
        <v>1085</v>
      </c>
      <c r="E1097" s="20"/>
      <c r="G1097" s="20">
        <f t="shared" si="299"/>
        <v>1.8775008199090781E-13</v>
      </c>
      <c r="H1097" s="20" t="str">
        <f>IF(Datos!C1089="","",Datos!C1089)</f>
        <v/>
      </c>
      <c r="I1097" s="7">
        <f t="shared" si="300"/>
        <v>3.4386307505148119</v>
      </c>
      <c r="J1097" s="20" t="str">
        <f t="shared" si="308"/>
        <v/>
      </c>
      <c r="K1097" s="16" t="str">
        <f t="shared" si="296"/>
        <v/>
      </c>
      <c r="L1097" s="7">
        <f t="shared" si="301"/>
        <v>4125541.4376843446</v>
      </c>
      <c r="M1097" s="7">
        <f t="shared" si="302"/>
        <v>2.6608979004412311E-7</v>
      </c>
      <c r="N1097" s="20" t="str">
        <f>IF(Datos!D1089="","",Datos!D1089)</f>
        <v/>
      </c>
      <c r="O1097" s="7">
        <f t="shared" si="303"/>
        <v>2561.7788985653324</v>
      </c>
      <c r="P1097" s="20" t="str">
        <f t="shared" si="309"/>
        <v/>
      </c>
      <c r="Q1097" s="16" t="str">
        <f t="shared" si="311"/>
        <v/>
      </c>
      <c r="R1097" s="20" t="str">
        <f>IF(Datos!E1089="","",Datos!E1089)</f>
        <v/>
      </c>
      <c r="S1097" s="7">
        <f t="shared" si="304"/>
        <v>6997.6147860764759</v>
      </c>
      <c r="T1097" s="10" t="str">
        <f t="shared" si="310"/>
        <v/>
      </c>
      <c r="U1097" s="16" t="str">
        <f t="shared" si="312"/>
        <v/>
      </c>
      <c r="V1097" s="7">
        <f t="shared" si="307"/>
        <v>1.1674998781527234E-60</v>
      </c>
      <c r="X1097" s="7">
        <f t="shared" si="297"/>
        <v>1.1674998781527234E-60</v>
      </c>
      <c r="Y1097" s="7">
        <f t="shared" si="298"/>
        <v>4135104.2700000028</v>
      </c>
    </row>
    <row r="1098" spans="1:25" x14ac:dyDescent="0.25">
      <c r="A1098" s="5">
        <f t="shared" si="305"/>
        <v>44984</v>
      </c>
      <c r="B1098" s="20">
        <f t="shared" si="306"/>
        <v>1086</v>
      </c>
      <c r="E1098" s="20"/>
      <c r="G1098" s="20">
        <f t="shared" si="299"/>
        <v>1.825675288633202E-13</v>
      </c>
      <c r="H1098" s="20" t="str">
        <f>IF(Datos!C1090="","",Datos!C1090)</f>
        <v/>
      </c>
      <c r="I1098" s="7">
        <f t="shared" si="300"/>
        <v>3.4124936048340992</v>
      </c>
      <c r="J1098" s="20" t="str">
        <f t="shared" si="308"/>
        <v/>
      </c>
      <c r="K1098" s="16" t="str">
        <f t="shared" si="296"/>
        <v/>
      </c>
      <c r="L1098" s="7">
        <f t="shared" si="301"/>
        <v>4125541.437684352</v>
      </c>
      <c r="M1098" s="7">
        <f t="shared" si="302"/>
        <v>2.5874478939757705E-7</v>
      </c>
      <c r="N1098" s="20" t="str">
        <f>IF(Datos!D1090="","",Datos!D1090)</f>
        <v/>
      </c>
      <c r="O1098" s="7">
        <f t="shared" si="303"/>
        <v>2561.7859029413926</v>
      </c>
      <c r="P1098" s="20" t="str">
        <f t="shared" si="309"/>
        <v/>
      </c>
      <c r="Q1098" s="16" t="str">
        <f t="shared" si="311"/>
        <v/>
      </c>
      <c r="R1098" s="20" t="str">
        <f>IF(Datos!E1090="","",Datos!E1090)</f>
        <v/>
      </c>
      <c r="S1098" s="7">
        <f t="shared" si="304"/>
        <v>6997.6339188460961</v>
      </c>
      <c r="T1098" s="10" t="str">
        <f t="shared" si="310"/>
        <v/>
      </c>
      <c r="U1098" s="16" t="str">
        <f t="shared" si="312"/>
        <v/>
      </c>
      <c r="V1098" s="7">
        <f t="shared" si="307"/>
        <v>1.0097462284259302E-60</v>
      </c>
      <c r="X1098" s="7">
        <f t="shared" si="297"/>
        <v>1.0097462284259302E-60</v>
      </c>
      <c r="Y1098" s="7">
        <f t="shared" si="298"/>
        <v>4135104.2700000028</v>
      </c>
    </row>
    <row r="1099" spans="1:25" x14ac:dyDescent="0.25">
      <c r="A1099" s="5">
        <f t="shared" si="305"/>
        <v>44985</v>
      </c>
      <c r="B1099" s="20">
        <f t="shared" si="306"/>
        <v>1087</v>
      </c>
      <c r="E1099" s="20"/>
      <c r="G1099" s="20">
        <f t="shared" si="299"/>
        <v>1.7752803216817437E-13</v>
      </c>
      <c r="H1099" s="20" t="str">
        <f>IF(Datos!C1091="","",Datos!C1091)</f>
        <v/>
      </c>
      <c r="I1099" s="7">
        <f t="shared" si="300"/>
        <v>3.386555128459253</v>
      </c>
      <c r="J1099" s="20" t="str">
        <f t="shared" si="308"/>
        <v/>
      </c>
      <c r="K1099" s="16" t="str">
        <f t="shared" si="296"/>
        <v/>
      </c>
      <c r="L1099" s="7">
        <f t="shared" si="301"/>
        <v>4125541.437684359</v>
      </c>
      <c r="M1099" s="7">
        <f t="shared" si="302"/>
        <v>2.5160253623145413E-7</v>
      </c>
      <c r="N1099" s="20" t="str">
        <f>IF(Datos!D1091="","",Datos!D1091)</f>
        <v/>
      </c>
      <c r="O1099" s="7">
        <f t="shared" si="303"/>
        <v>2561.7928540769594</v>
      </c>
      <c r="P1099" s="20" t="str">
        <f t="shared" si="309"/>
        <v/>
      </c>
      <c r="Q1099" s="16" t="str">
        <f t="shared" si="311"/>
        <v/>
      </c>
      <c r="R1099" s="20" t="str">
        <f>IF(Datos!E1091="","",Datos!E1091)</f>
        <v/>
      </c>
      <c r="S1099" s="7">
        <f t="shared" si="304"/>
        <v>6997.6529061869041</v>
      </c>
      <c r="T1099" s="10" t="str">
        <f t="shared" si="310"/>
        <v/>
      </c>
      <c r="U1099" s="16" t="str">
        <f t="shared" si="312"/>
        <v/>
      </c>
      <c r="V1099" s="7">
        <f t="shared" si="307"/>
        <v>8.7330839591489534E-61</v>
      </c>
      <c r="X1099" s="7">
        <f t="shared" si="297"/>
        <v>8.7330839591489534E-61</v>
      </c>
      <c r="Y1099" s="7">
        <f t="shared" si="298"/>
        <v>4135104.2700000028</v>
      </c>
    </row>
    <row r="1100" spans="1:25" x14ac:dyDescent="0.25">
      <c r="A1100" s="5">
        <f t="shared" si="305"/>
        <v>44986</v>
      </c>
      <c r="B1100" s="20">
        <f t="shared" si="306"/>
        <v>1088</v>
      </c>
      <c r="E1100" s="20"/>
      <c r="G1100" s="20">
        <f t="shared" si="299"/>
        <v>1.7262764305200771E-13</v>
      </c>
      <c r="H1100" s="20" t="str">
        <f>IF(Datos!C1092="","",Datos!C1092)</f>
        <v/>
      </c>
      <c r="I1100" s="7">
        <f t="shared" si="300"/>
        <v>3.3608138112983301</v>
      </c>
      <c r="J1100" s="20" t="str">
        <f t="shared" si="308"/>
        <v/>
      </c>
      <c r="K1100" s="16" t="str">
        <f t="shared" si="296"/>
        <v/>
      </c>
      <c r="L1100" s="7">
        <f t="shared" si="301"/>
        <v>4125541.437684366</v>
      </c>
      <c r="M1100" s="7">
        <f t="shared" si="302"/>
        <v>2.4465743401243919E-7</v>
      </c>
      <c r="N1100" s="20" t="str">
        <f>IF(Datos!D1092="","",Datos!D1092)</f>
        <v/>
      </c>
      <c r="O1100" s="7">
        <f t="shared" si="303"/>
        <v>2561.7997523767158</v>
      </c>
      <c r="P1100" s="20" t="str">
        <f t="shared" si="309"/>
        <v/>
      </c>
      <c r="Q1100" s="16" t="str">
        <f t="shared" si="311"/>
        <v/>
      </c>
      <c r="R1100" s="20" t="str">
        <f>IF(Datos!E1092="","",Datos!E1092)</f>
        <v/>
      </c>
      <c r="S1100" s="7">
        <f t="shared" si="304"/>
        <v>6997.671749204309</v>
      </c>
      <c r="T1100" s="10" t="str">
        <f t="shared" si="310"/>
        <v/>
      </c>
      <c r="U1100" s="16" t="str">
        <f t="shared" si="312"/>
        <v/>
      </c>
      <c r="V1100" s="7">
        <f t="shared" si="307"/>
        <v>7.5530616793127536E-61</v>
      </c>
      <c r="X1100" s="7">
        <f t="shared" si="297"/>
        <v>7.5530616793127536E-61</v>
      </c>
      <c r="Y1100" s="7">
        <f t="shared" si="298"/>
        <v>4135104.2700000033</v>
      </c>
    </row>
    <row r="1101" spans="1:25" x14ac:dyDescent="0.25">
      <c r="A1101" s="5">
        <f t="shared" si="305"/>
        <v>44987</v>
      </c>
      <c r="B1101" s="20">
        <f t="shared" si="306"/>
        <v>1089</v>
      </c>
      <c r="E1101" s="20"/>
      <c r="G1101" s="20">
        <f t="shared" si="299"/>
        <v>1.6786252166340251E-13</v>
      </c>
      <c r="H1101" s="20" t="str">
        <f>IF(Datos!C1093="","",Datos!C1093)</f>
        <v/>
      </c>
      <c r="I1101" s="7">
        <f t="shared" si="300"/>
        <v>3.3352681547376473</v>
      </c>
      <c r="J1101" s="20" t="str">
        <f t="shared" si="308"/>
        <v/>
      </c>
      <c r="K1101" s="16" t="str">
        <f t="shared" ref="K1101:K1164" si="313">IF( OR(J1101=0,H1101=0,J1101="",H1101=""),"",ABS(J1101/H1101))</f>
        <v/>
      </c>
      <c r="L1101" s="7">
        <f t="shared" si="301"/>
        <v>4125541.437684373</v>
      </c>
      <c r="M1101" s="7">
        <f t="shared" si="302"/>
        <v>2.3790404069093787E-7</v>
      </c>
      <c r="N1101" s="20" t="str">
        <f>IF(Datos!D1093="","",Datos!D1093)</f>
        <v/>
      </c>
      <c r="O1101" s="7">
        <f t="shared" si="303"/>
        <v>2561.8065982422681</v>
      </c>
      <c r="P1101" s="20" t="str">
        <f t="shared" si="309"/>
        <v/>
      </c>
      <c r="Q1101" s="16" t="str">
        <f t="shared" si="311"/>
        <v/>
      </c>
      <c r="R1101" s="20" t="str">
        <f>IF(Datos!E1093="","",Datos!E1093)</f>
        <v/>
      </c>
      <c r="S1101" s="7">
        <f t="shared" si="304"/>
        <v>6997.6904489953176</v>
      </c>
      <c r="T1101" s="10" t="str">
        <f t="shared" si="310"/>
        <v/>
      </c>
      <c r="U1101" s="16" t="str">
        <f t="shared" si="312"/>
        <v/>
      </c>
      <c r="V1101" s="7">
        <f t="shared" si="307"/>
        <v>6.532485087554597E-61</v>
      </c>
      <c r="X1101" s="7">
        <f t="shared" ref="X1101:X1164" si="314">V1101+W1101</f>
        <v>6.532485087554597E-61</v>
      </c>
      <c r="Y1101" s="7">
        <f t="shared" ref="Y1101:Y1164" si="315">W1101+V1101+M1101+O1101+I1101+L1101+S1101</f>
        <v>4135104.2700000033</v>
      </c>
    </row>
    <row r="1102" spans="1:25" x14ac:dyDescent="0.25">
      <c r="A1102" s="5">
        <f t="shared" si="305"/>
        <v>44988</v>
      </c>
      <c r="B1102" s="20">
        <f t="shared" si="306"/>
        <v>1090</v>
      </c>
      <c r="E1102" s="20"/>
      <c r="G1102" s="20">
        <f t="shared" ref="G1102:G1165" si="316">$O$3*(($O$5)^(-1))*(1-$O$2)^(B1102)</f>
        <v>1.632289341441516E-13</v>
      </c>
      <c r="H1102" s="20" t="str">
        <f>IF(Datos!C1094="","",Datos!C1094)</f>
        <v/>
      </c>
      <c r="I1102" s="7">
        <f t="shared" ref="I1102:I1165" si="317">$O$5*V1101-$O$8*I1101-$O$7*I1101+I1101</f>
        <v>3.3099166715545318</v>
      </c>
      <c r="J1102" s="20" t="str">
        <f t="shared" si="308"/>
        <v/>
      </c>
      <c r="K1102" s="16" t="str">
        <f t="shared" si="313"/>
        <v/>
      </c>
      <c r="L1102" s="7">
        <f t="shared" ref="L1102:L1165" si="318">$O$2*M1101+L1101</f>
        <v>4125541.4376843795</v>
      </c>
      <c r="M1102" s="7">
        <f t="shared" ref="M1102:M1165" si="319">-($O$3/$E$2)*M1101*V1101-$O$2*M1101+M1101</f>
        <v>2.3133706443679035E-7</v>
      </c>
      <c r="N1102" s="20" t="str">
        <f>IF(Datos!D1094="","",Datos!D1094)</f>
        <v/>
      </c>
      <c r="O1102" s="7">
        <f t="shared" ref="O1102:O1165" si="320">$O$7*I1101+O1101</f>
        <v>2561.8133920721707</v>
      </c>
      <c r="P1102" s="20" t="str">
        <f t="shared" si="309"/>
        <v/>
      </c>
      <c r="Q1102" s="16" t="str">
        <f t="shared" si="311"/>
        <v/>
      </c>
      <c r="R1102" s="20" t="str">
        <f>IF(Datos!E1094="","",Datos!E1094)</f>
        <v/>
      </c>
      <c r="S1102" s="7">
        <f t="shared" ref="S1102:S1165" si="321">$O$8*I1101+S1101</f>
        <v>6997.709006648598</v>
      </c>
      <c r="T1102" s="10" t="str">
        <f t="shared" si="310"/>
        <v/>
      </c>
      <c r="U1102" s="16" t="str">
        <f t="shared" si="312"/>
        <v/>
      </c>
      <c r="V1102" s="7">
        <f t="shared" si="307"/>
        <v>5.6498097368914908E-61</v>
      </c>
      <c r="X1102" s="7">
        <f t="shared" si="314"/>
        <v>5.6498097368914908E-61</v>
      </c>
      <c r="Y1102" s="7">
        <f t="shared" si="315"/>
        <v>4135104.2700000033</v>
      </c>
    </row>
    <row r="1103" spans="1:25" x14ac:dyDescent="0.25">
      <c r="A1103" s="5">
        <f t="shared" ref="A1103:A1166" si="322">A1102+1</f>
        <v>44989</v>
      </c>
      <c r="B1103" s="20">
        <f t="shared" ref="B1103:B1166" si="323">IF(A1102="","",B1102+1)</f>
        <v>1091</v>
      </c>
      <c r="E1103" s="20"/>
      <c r="G1103" s="20">
        <f t="shared" si="316"/>
        <v>1.5872324970347836E-13</v>
      </c>
      <c r="H1103" s="20" t="str">
        <f>IF(Datos!C1095="","",Datos!C1095)</f>
        <v/>
      </c>
      <c r="I1103" s="7">
        <f t="shared" si="317"/>
        <v>3.2847578858307411</v>
      </c>
      <c r="J1103" s="20" t="str">
        <f t="shared" si="308"/>
        <v/>
      </c>
      <c r="K1103" s="16" t="str">
        <f t="shared" si="313"/>
        <v/>
      </c>
      <c r="L1103" s="7">
        <f t="shared" si="318"/>
        <v>4125541.437684386</v>
      </c>
      <c r="M1103" s="7">
        <f t="shared" si="319"/>
        <v>2.249513594926941E-7</v>
      </c>
      <c r="N1103" s="20" t="str">
        <f>IF(Datos!D1095="","",Datos!D1095)</f>
        <v/>
      </c>
      <c r="O1103" s="7">
        <f t="shared" si="320"/>
        <v>2561.8201342619482</v>
      </c>
      <c r="P1103" s="20" t="str">
        <f t="shared" si="309"/>
        <v/>
      </c>
      <c r="Q1103" s="16" t="str">
        <f t="shared" si="311"/>
        <v/>
      </c>
      <c r="R1103" s="20" t="str">
        <f>IF(Datos!E1095="","",Datos!E1095)</f>
        <v/>
      </c>
      <c r="S1103" s="7">
        <f t="shared" si="321"/>
        <v>6997.7274232445443</v>
      </c>
      <c r="T1103" s="10" t="str">
        <f t="shared" si="310"/>
        <v/>
      </c>
      <c r="U1103" s="16" t="str">
        <f t="shared" si="312"/>
        <v/>
      </c>
      <c r="V1103" s="7">
        <f t="shared" ref="V1103:V1166" si="324">$O$4*W1102-$O$5*V1102+V1102</f>
        <v>4.886402285691726E-61</v>
      </c>
      <c r="X1103" s="7">
        <f t="shared" si="314"/>
        <v>4.886402285691726E-61</v>
      </c>
      <c r="Y1103" s="7">
        <f t="shared" si="315"/>
        <v>4135104.2700000033</v>
      </c>
    </row>
    <row r="1104" spans="1:25" x14ac:dyDescent="0.25">
      <c r="A1104" s="5">
        <f t="shared" si="322"/>
        <v>44990</v>
      </c>
      <c r="B1104" s="20">
        <f t="shared" si="323"/>
        <v>1092</v>
      </c>
      <c r="E1104" s="20"/>
      <c r="G1104" s="20">
        <f t="shared" si="316"/>
        <v>1.5434193777301826E-13</v>
      </c>
      <c r="H1104" s="20" t="str">
        <f>IF(Datos!C1096="","",Datos!C1096)</f>
        <v/>
      </c>
      <c r="I1104" s="7">
        <f t="shared" si="317"/>
        <v>3.2597903328665345</v>
      </c>
      <c r="J1104" s="20" t="str">
        <f t="shared" si="308"/>
        <v/>
      </c>
      <c r="K1104" s="16" t="str">
        <f t="shared" si="313"/>
        <v/>
      </c>
      <c r="L1104" s="7">
        <f t="shared" si="318"/>
        <v>4125541.4376843921</v>
      </c>
      <c r="M1104" s="7">
        <f t="shared" si="319"/>
        <v>2.1874192214208673E-7</v>
      </c>
      <c r="N1104" s="20" t="str">
        <f>IF(Datos!D1096="","",Datos!D1096)</f>
        <v/>
      </c>
      <c r="O1104" s="7">
        <f t="shared" si="320"/>
        <v>2561.8268252041189</v>
      </c>
      <c r="P1104" s="20" t="str">
        <f t="shared" si="309"/>
        <v/>
      </c>
      <c r="Q1104" s="16" t="str">
        <f t="shared" si="311"/>
        <v/>
      </c>
      <c r="R1104" s="20" t="str">
        <f>IF(Datos!E1096="","",Datos!E1096)</f>
        <v/>
      </c>
      <c r="S1104" s="7">
        <f t="shared" si="321"/>
        <v>6997.745699855338</v>
      </c>
      <c r="T1104" s="10" t="str">
        <f t="shared" si="310"/>
        <v/>
      </c>
      <c r="U1104" s="16" t="str">
        <f t="shared" si="312"/>
        <v/>
      </c>
      <c r="V1104" s="7">
        <f t="shared" si="324"/>
        <v>4.2261471464613148E-61</v>
      </c>
      <c r="X1104" s="7">
        <f t="shared" si="314"/>
        <v>4.2261471464613148E-61</v>
      </c>
      <c r="Y1104" s="7">
        <f t="shared" si="315"/>
        <v>4135104.2700000033</v>
      </c>
    </row>
    <row r="1105" spans="1:25" x14ac:dyDescent="0.25">
      <c r="A1105" s="5">
        <f t="shared" si="322"/>
        <v>44991</v>
      </c>
      <c r="B1105" s="20">
        <f t="shared" si="323"/>
        <v>1093</v>
      </c>
      <c r="E1105" s="20"/>
      <c r="G1105" s="20">
        <f t="shared" si="316"/>
        <v>1.5008156524033292E-13</v>
      </c>
      <c r="H1105" s="20" t="str">
        <f>IF(Datos!C1097="","",Datos!C1097)</f>
        <v/>
      </c>
      <c r="I1105" s="7">
        <f t="shared" si="317"/>
        <v>3.2350125590954035</v>
      </c>
      <c r="J1105" s="20" t="str">
        <f t="shared" si="308"/>
        <v/>
      </c>
      <c r="K1105" s="16" t="str">
        <f t="shared" si="313"/>
        <v/>
      </c>
      <c r="L1105" s="7">
        <f t="shared" si="318"/>
        <v>4125541.4376843981</v>
      </c>
      <c r="M1105" s="7">
        <f t="shared" si="319"/>
        <v>2.1270388678832912E-7</v>
      </c>
      <c r="N1105" s="20" t="str">
        <f>IF(Datos!D1097="","",Datos!D1097)</f>
        <v/>
      </c>
      <c r="O1105" s="7">
        <f t="shared" si="320"/>
        <v>2561.8334652882177</v>
      </c>
      <c r="P1105" s="20" t="str">
        <f t="shared" si="309"/>
        <v/>
      </c>
      <c r="Q1105" s="16" t="str">
        <f t="shared" si="311"/>
        <v/>
      </c>
      <c r="R1105" s="20" t="str">
        <f>IF(Datos!E1097="","",Datos!E1097)</f>
        <v/>
      </c>
      <c r="S1105" s="7">
        <f t="shared" si="321"/>
        <v>6997.7638375450106</v>
      </c>
      <c r="T1105" s="10" t="str">
        <f t="shared" si="310"/>
        <v/>
      </c>
      <c r="U1105" s="16" t="str">
        <f t="shared" si="312"/>
        <v/>
      </c>
      <c r="V1105" s="7">
        <f t="shared" si="324"/>
        <v>3.6551062846056235E-61</v>
      </c>
      <c r="X1105" s="7">
        <f t="shared" si="314"/>
        <v>3.6551062846056235E-61</v>
      </c>
      <c r="Y1105" s="7">
        <f t="shared" si="315"/>
        <v>4135104.2700000033</v>
      </c>
    </row>
    <row r="1106" spans="1:25" x14ac:dyDescent="0.25">
      <c r="A1106" s="5">
        <f t="shared" si="322"/>
        <v>44992</v>
      </c>
      <c r="B1106" s="20">
        <f t="shared" si="323"/>
        <v>1094</v>
      </c>
      <c r="E1106" s="20"/>
      <c r="G1106" s="20">
        <f t="shared" si="316"/>
        <v>1.4593879375878866E-13</v>
      </c>
      <c r="H1106" s="20" t="str">
        <f>IF(Datos!C1098="","",Datos!C1098)</f>
        <v/>
      </c>
      <c r="I1106" s="7">
        <f t="shared" si="317"/>
        <v>3.2104231219994452</v>
      </c>
      <c r="J1106" s="20" t="str">
        <f t="shared" si="308"/>
        <v/>
      </c>
      <c r="K1106" s="16" t="str">
        <f t="shared" si="313"/>
        <v/>
      </c>
      <c r="L1106" s="7">
        <f t="shared" si="318"/>
        <v>4125541.4376844042</v>
      </c>
      <c r="M1106" s="7">
        <f t="shared" si="319"/>
        <v>2.0683252214211675E-7</v>
      </c>
      <c r="N1106" s="20" t="str">
        <f>IF(Datos!D1098="","",Datos!D1098)</f>
        <v/>
      </c>
      <c r="O1106" s="7">
        <f t="shared" si="320"/>
        <v>2561.8400549008184</v>
      </c>
      <c r="P1106" s="20" t="str">
        <f t="shared" si="309"/>
        <v/>
      </c>
      <c r="Q1106" s="16" t="str">
        <f t="shared" si="311"/>
        <v/>
      </c>
      <c r="R1106" s="20" t="str">
        <f>IF(Datos!E1098="","",Datos!E1098)</f>
        <v/>
      </c>
      <c r="S1106" s="7">
        <f t="shared" si="321"/>
        <v>6997.7818373695054</v>
      </c>
      <c r="T1106" s="10" t="str">
        <f t="shared" si="310"/>
        <v/>
      </c>
      <c r="U1106" s="16" t="str">
        <f t="shared" si="312"/>
        <v/>
      </c>
      <c r="V1106" s="7">
        <f t="shared" si="324"/>
        <v>3.1612249854930172E-61</v>
      </c>
      <c r="X1106" s="7">
        <f t="shared" si="314"/>
        <v>3.1612249854930172E-61</v>
      </c>
      <c r="Y1106" s="7">
        <f t="shared" si="315"/>
        <v>4135104.2700000033</v>
      </c>
    </row>
    <row r="1107" spans="1:25" x14ac:dyDescent="0.25">
      <c r="A1107" s="5">
        <f t="shared" si="322"/>
        <v>44993</v>
      </c>
      <c r="B1107" s="20">
        <f t="shared" si="323"/>
        <v>1095</v>
      </c>
      <c r="E1107" s="20"/>
      <c r="G1107" s="20">
        <f t="shared" si="316"/>
        <v>1.4191037713169183E-13</v>
      </c>
      <c r="H1107" s="20" t="str">
        <f>IF(Datos!C1099="","",Datos!C1099)</f>
        <v/>
      </c>
      <c r="I1107" s="7">
        <f t="shared" si="317"/>
        <v>3.1860205900253842</v>
      </c>
      <c r="J1107" s="20" t="str">
        <f t="shared" si="308"/>
        <v/>
      </c>
      <c r="K1107" s="16" t="str">
        <f t="shared" si="313"/>
        <v/>
      </c>
      <c r="L1107" s="7">
        <f t="shared" si="318"/>
        <v>4125541.4376844098</v>
      </c>
      <c r="M1107" s="7">
        <f t="shared" si="319"/>
        <v>2.0112322751413163E-7</v>
      </c>
      <c r="N1107" s="20" t="str">
        <f>IF(Datos!D1099="","",Datos!D1099)</f>
        <v/>
      </c>
      <c r="O1107" s="7">
        <f t="shared" si="320"/>
        <v>2561.8465944255568</v>
      </c>
      <c r="P1107" s="20" t="str">
        <f t="shared" si="309"/>
        <v/>
      </c>
      <c r="Q1107" s="16" t="str">
        <f t="shared" si="311"/>
        <v/>
      </c>
      <c r="R1107" s="20" t="str">
        <f>IF(Datos!E1099="","",Datos!E1099)</f>
        <v/>
      </c>
      <c r="S1107" s="7">
        <f t="shared" si="321"/>
        <v>6997.7997003767414</v>
      </c>
      <c r="T1107" s="10" t="str">
        <f t="shared" si="310"/>
        <v/>
      </c>
      <c r="U1107" s="16" t="str">
        <f t="shared" si="312"/>
        <v/>
      </c>
      <c r="V1107" s="7">
        <f t="shared" si="324"/>
        <v>2.7340773785415606E-61</v>
      </c>
      <c r="X1107" s="7">
        <f t="shared" si="314"/>
        <v>2.7340773785415606E-61</v>
      </c>
      <c r="Y1107" s="7">
        <f t="shared" si="315"/>
        <v>4135104.2700000033</v>
      </c>
    </row>
    <row r="1108" spans="1:25" x14ac:dyDescent="0.25">
      <c r="A1108" s="5">
        <f t="shared" si="322"/>
        <v>44994</v>
      </c>
      <c r="B1108" s="20">
        <f t="shared" si="323"/>
        <v>1096</v>
      </c>
      <c r="E1108" s="20"/>
      <c r="G1108" s="20">
        <f t="shared" si="316"/>
        <v>1.3799315876863085E-13</v>
      </c>
      <c r="H1108" s="20" t="str">
        <f>IF(Datos!C1100="","",Datos!C1100)</f>
        <v/>
      </c>
      <c r="I1108" s="7">
        <f t="shared" si="317"/>
        <v>3.1618035425012279</v>
      </c>
      <c r="J1108" s="20" t="str">
        <f t="shared" si="308"/>
        <v/>
      </c>
      <c r="K1108" s="16" t="str">
        <f t="shared" si="313"/>
        <v/>
      </c>
      <c r="L1108" s="7">
        <f t="shared" si="318"/>
        <v>4125541.4376844154</v>
      </c>
      <c r="M1108" s="7">
        <f t="shared" si="319"/>
        <v>1.9557152921002996E-7</v>
      </c>
      <c r="N1108" s="20" t="str">
        <f>IF(Datos!D1100="","",Datos!D1100)</f>
        <v/>
      </c>
      <c r="O1108" s="7">
        <f t="shared" si="320"/>
        <v>2561.8530842431519</v>
      </c>
      <c r="P1108" s="20" t="str">
        <f t="shared" si="309"/>
        <v/>
      </c>
      <c r="Q1108" s="16" t="str">
        <f t="shared" si="311"/>
        <v/>
      </c>
      <c r="R1108" s="20" t="str">
        <f>IF(Datos!E1100="","",Datos!E1100)</f>
        <v/>
      </c>
      <c r="S1108" s="7">
        <f t="shared" si="321"/>
        <v>6997.8174276066702</v>
      </c>
      <c r="T1108" s="10" t="str">
        <f t="shared" si="310"/>
        <v/>
      </c>
      <c r="U1108" s="16" t="str">
        <f t="shared" si="312"/>
        <v/>
      </c>
      <c r="V1108" s="7">
        <f t="shared" si="324"/>
        <v>2.3646463463235224E-61</v>
      </c>
      <c r="X1108" s="7">
        <f t="shared" si="314"/>
        <v>2.3646463463235224E-61</v>
      </c>
      <c r="Y1108" s="7">
        <f t="shared" si="315"/>
        <v>4135104.2700000033</v>
      </c>
    </row>
    <row r="1109" spans="1:25" x14ac:dyDescent="0.25">
      <c r="A1109" s="5">
        <f t="shared" si="322"/>
        <v>44995</v>
      </c>
      <c r="B1109" s="20">
        <f t="shared" si="323"/>
        <v>1097</v>
      </c>
      <c r="E1109" s="20"/>
      <c r="G1109" s="20">
        <f t="shared" si="316"/>
        <v>1.3418406921203249E-13</v>
      </c>
      <c r="H1109" s="20" t="str">
        <f>IF(Datos!C1101="","",Datos!C1101)</f>
        <v/>
      </c>
      <c r="I1109" s="7">
        <f t="shared" si="317"/>
        <v>3.1377705695535583</v>
      </c>
      <c r="J1109" s="20" t="str">
        <f t="shared" si="308"/>
        <v/>
      </c>
      <c r="K1109" s="16" t="str">
        <f t="shared" si="313"/>
        <v/>
      </c>
      <c r="L1109" s="7">
        <f t="shared" si="318"/>
        <v>4125541.437684421</v>
      </c>
      <c r="M1109" s="7">
        <f t="shared" si="319"/>
        <v>1.9017307702494057E-7</v>
      </c>
      <c r="N1109" s="20" t="str">
        <f>IF(Datos!D1101="","",Datos!D1101)</f>
        <v/>
      </c>
      <c r="O1109" s="7">
        <f t="shared" si="320"/>
        <v>2561.8595247314297</v>
      </c>
      <c r="P1109" s="20" t="str">
        <f t="shared" si="309"/>
        <v/>
      </c>
      <c r="Q1109" s="16" t="str">
        <f t="shared" si="311"/>
        <v/>
      </c>
      <c r="R1109" s="20" t="str">
        <f>IF(Datos!E1101="","",Datos!E1101)</f>
        <v/>
      </c>
      <c r="S1109" s="7">
        <f t="shared" si="321"/>
        <v>6997.8350200913401</v>
      </c>
      <c r="T1109" s="10" t="str">
        <f t="shared" si="310"/>
        <v/>
      </c>
      <c r="U1109" s="16" t="str">
        <f t="shared" si="312"/>
        <v/>
      </c>
      <c r="V1109" s="7">
        <f t="shared" si="324"/>
        <v>2.0451331725526677E-61</v>
      </c>
      <c r="X1109" s="7">
        <f t="shared" si="314"/>
        <v>2.0451331725526677E-61</v>
      </c>
      <c r="Y1109" s="7">
        <f t="shared" si="315"/>
        <v>4135104.2700000033</v>
      </c>
    </row>
    <row r="1110" spans="1:25" x14ac:dyDescent="0.25">
      <c r="A1110" s="5">
        <f t="shared" si="322"/>
        <v>44996</v>
      </c>
      <c r="B1110" s="20">
        <f t="shared" si="323"/>
        <v>1098</v>
      </c>
      <c r="E1110" s="20"/>
      <c r="G1110" s="20">
        <f t="shared" si="316"/>
        <v>1.304801237319931E-13</v>
      </c>
      <c r="H1110" s="20" t="str">
        <f>IF(Datos!C1102="","",Datos!C1102)</f>
        <v/>
      </c>
      <c r="I1110" s="7">
        <f t="shared" si="317"/>
        <v>3.1139202720254517</v>
      </c>
      <c r="J1110" s="20" t="str">
        <f t="shared" si="308"/>
        <v/>
      </c>
      <c r="K1110" s="16" t="str">
        <f t="shared" si="313"/>
        <v/>
      </c>
      <c r="L1110" s="7">
        <f t="shared" si="318"/>
        <v>4125541.4376844261</v>
      </c>
      <c r="M1110" s="7">
        <f t="shared" si="319"/>
        <v>1.8492364083472742E-7</v>
      </c>
      <c r="N1110" s="20" t="str">
        <f>IF(Datos!D1102="","",Datos!D1102)</f>
        <v/>
      </c>
      <c r="O1110" s="7">
        <f t="shared" si="320"/>
        <v>2561.8659162653435</v>
      </c>
      <c r="P1110" s="20" t="str">
        <f t="shared" si="309"/>
        <v/>
      </c>
      <c r="Q1110" s="16" t="str">
        <f t="shared" si="311"/>
        <v/>
      </c>
      <c r="R1110" s="20" t="str">
        <f>IF(Datos!E1102="","",Datos!E1102)</f>
        <v/>
      </c>
      <c r="S1110" s="7">
        <f t="shared" si="321"/>
        <v>6997.8524788549539</v>
      </c>
      <c r="T1110" s="10" t="str">
        <f t="shared" si="310"/>
        <v/>
      </c>
      <c r="U1110" s="16" t="str">
        <f t="shared" si="312"/>
        <v/>
      </c>
      <c r="V1110" s="7">
        <f t="shared" si="324"/>
        <v>1.7687929106093467E-61</v>
      </c>
      <c r="X1110" s="7">
        <f t="shared" si="314"/>
        <v>1.7687929106093467E-61</v>
      </c>
      <c r="Y1110" s="7">
        <f t="shared" si="315"/>
        <v>4135104.2700000033</v>
      </c>
    </row>
    <row r="1111" spans="1:25" x14ac:dyDescent="0.25">
      <c r="A1111" s="5">
        <f t="shared" si="322"/>
        <v>44997</v>
      </c>
      <c r="B1111" s="20">
        <f t="shared" si="323"/>
        <v>1099</v>
      </c>
      <c r="E1111" s="20"/>
      <c r="G1111" s="20">
        <f t="shared" si="316"/>
        <v>1.2687841998750148E-13</v>
      </c>
      <c r="H1111" s="20" t="str">
        <f>IF(Datos!C1103="","",Datos!C1103)</f>
        <v/>
      </c>
      <c r="I1111" s="7">
        <f t="shared" si="317"/>
        <v>3.0902512613950233</v>
      </c>
      <c r="J1111" s="20" t="str">
        <f t="shared" si="308"/>
        <v/>
      </c>
      <c r="K1111" s="16" t="str">
        <f t="shared" si="313"/>
        <v/>
      </c>
      <c r="L1111" s="7">
        <f t="shared" si="318"/>
        <v>4125541.4376844312</v>
      </c>
      <c r="M1111" s="7">
        <f t="shared" si="319"/>
        <v>1.7981910728134495E-7</v>
      </c>
      <c r="N1111" s="20" t="str">
        <f>IF(Datos!D1103="","",Datos!D1103)</f>
        <v/>
      </c>
      <c r="O1111" s="7">
        <f t="shared" si="320"/>
        <v>2561.8722592169975</v>
      </c>
      <c r="P1111" s="20" t="str">
        <f t="shared" si="309"/>
        <v/>
      </c>
      <c r="Q1111" s="16" t="str">
        <f t="shared" si="311"/>
        <v/>
      </c>
      <c r="R1111" s="20" t="str">
        <f>IF(Datos!E1103="","",Datos!E1103)</f>
        <v/>
      </c>
      <c r="S1111" s="7">
        <f t="shared" si="321"/>
        <v>6997.8698049139302</v>
      </c>
      <c r="T1111" s="10" t="str">
        <f t="shared" si="310"/>
        <v/>
      </c>
      <c r="U1111" s="16" t="str">
        <f t="shared" si="312"/>
        <v/>
      </c>
      <c r="V1111" s="7">
        <f t="shared" si="324"/>
        <v>1.5297919972208134E-61</v>
      </c>
      <c r="X1111" s="7">
        <f t="shared" si="314"/>
        <v>1.5297919972208134E-61</v>
      </c>
      <c r="Y1111" s="7">
        <f t="shared" si="315"/>
        <v>4135104.2700000037</v>
      </c>
    </row>
    <row r="1112" spans="1:25" x14ac:dyDescent="0.25">
      <c r="A1112" s="5">
        <f t="shared" si="322"/>
        <v>44998</v>
      </c>
      <c r="B1112" s="20">
        <f t="shared" si="323"/>
        <v>1100</v>
      </c>
      <c r="E1112" s="20"/>
      <c r="G1112" s="20">
        <f t="shared" si="316"/>
        <v>1.2337613575221984E-13</v>
      </c>
      <c r="H1112" s="20" t="str">
        <f>IF(Datos!C1104="","",Datos!C1104)</f>
        <v/>
      </c>
      <c r="I1112" s="7">
        <f t="shared" si="317"/>
        <v>3.0667621596945875</v>
      </c>
      <c r="J1112" s="20" t="str">
        <f t="shared" si="308"/>
        <v/>
      </c>
      <c r="K1112" s="16" t="str">
        <f t="shared" si="313"/>
        <v/>
      </c>
      <c r="L1112" s="7">
        <f t="shared" si="318"/>
        <v>4125541.4376844363</v>
      </c>
      <c r="M1112" s="7">
        <f t="shared" si="319"/>
        <v>1.7485547654968928E-7</v>
      </c>
      <c r="N1112" s="20" t="str">
        <f>IF(Datos!D1104="","",Datos!D1104)</f>
        <v/>
      </c>
      <c r="O1112" s="7">
        <f t="shared" si="320"/>
        <v>2561.878553955667</v>
      </c>
      <c r="P1112" s="20" t="str">
        <f t="shared" si="309"/>
        <v/>
      </c>
      <c r="Q1112" s="16" t="str">
        <f t="shared" si="311"/>
        <v/>
      </c>
      <c r="R1112" s="20" t="str">
        <f>IF(Datos!E1104="","",Datos!E1104)</f>
        <v/>
      </c>
      <c r="S1112" s="7">
        <f t="shared" si="321"/>
        <v>6997.8869992769614</v>
      </c>
      <c r="T1112" s="10" t="str">
        <f t="shared" si="310"/>
        <v/>
      </c>
      <c r="U1112" s="16" t="str">
        <f t="shared" si="312"/>
        <v/>
      </c>
      <c r="V1112" s="7">
        <f t="shared" si="324"/>
        <v>1.3230851055110956E-61</v>
      </c>
      <c r="X1112" s="7">
        <f t="shared" si="314"/>
        <v>1.3230851055110956E-61</v>
      </c>
      <c r="Y1112" s="7">
        <f t="shared" si="315"/>
        <v>4135104.2700000033</v>
      </c>
    </row>
    <row r="1113" spans="1:25" x14ac:dyDescent="0.25">
      <c r="A1113" s="5">
        <f t="shared" si="322"/>
        <v>44999</v>
      </c>
      <c r="B1113" s="20">
        <f t="shared" si="323"/>
        <v>1101</v>
      </c>
      <c r="E1113" s="20"/>
      <c r="G1113" s="20">
        <f t="shared" si="316"/>
        <v>1.1997052670304083E-13</v>
      </c>
      <c r="H1113" s="20" t="str">
        <f>IF(Datos!C1105="","",Datos!C1105)</f>
        <v/>
      </c>
      <c r="I1113" s="7">
        <f t="shared" si="317"/>
        <v>3.0434515994304379</v>
      </c>
      <c r="J1113" s="20" t="str">
        <f t="shared" si="308"/>
        <v/>
      </c>
      <c r="K1113" s="16" t="str">
        <f t="shared" si="313"/>
        <v/>
      </c>
      <c r="L1113" s="7">
        <f t="shared" si="318"/>
        <v>4125541.437684441</v>
      </c>
      <c r="M1113" s="7">
        <f t="shared" si="319"/>
        <v>1.7002885923341937E-7</v>
      </c>
      <c r="N1113" s="20" t="str">
        <f>IF(Datos!D1105="","",Datos!D1105)</f>
        <v/>
      </c>
      <c r="O1113" s="7">
        <f t="shared" si="320"/>
        <v>2561.8848008478203</v>
      </c>
      <c r="P1113" s="20" t="str">
        <f t="shared" si="309"/>
        <v/>
      </c>
      <c r="Q1113" s="16" t="str">
        <f t="shared" si="311"/>
        <v/>
      </c>
      <c r="R1113" s="20" t="str">
        <f>IF(Datos!E1105="","",Datos!E1105)</f>
        <v/>
      </c>
      <c r="S1113" s="7">
        <f t="shared" si="321"/>
        <v>6997.9040629450719</v>
      </c>
      <c r="T1113" s="10" t="str">
        <f t="shared" si="310"/>
        <v/>
      </c>
      <c r="U1113" s="16" t="str">
        <f t="shared" si="312"/>
        <v/>
      </c>
      <c r="V1113" s="7">
        <f t="shared" si="324"/>
        <v>1.1443086377792237E-61</v>
      </c>
      <c r="X1113" s="7">
        <f t="shared" si="314"/>
        <v>1.1443086377792237E-61</v>
      </c>
      <c r="Y1113" s="7">
        <f t="shared" si="315"/>
        <v>4135104.2700000033</v>
      </c>
    </row>
    <row r="1114" spans="1:25" x14ac:dyDescent="0.25">
      <c r="A1114" s="5">
        <f t="shared" si="322"/>
        <v>45000</v>
      </c>
      <c r="B1114" s="20">
        <f t="shared" si="323"/>
        <v>1102</v>
      </c>
      <c r="E1114" s="20"/>
      <c r="G1114" s="20">
        <f t="shared" si="316"/>
        <v>1.1665892426968857E-13</v>
      </c>
      <c r="H1114" s="20" t="str">
        <f>IF(Datos!C1106="","",Datos!C1106)</f>
        <v/>
      </c>
      <c r="I1114" s="7">
        <f t="shared" si="317"/>
        <v>3.0203182235032315</v>
      </c>
      <c r="J1114" s="20" t="str">
        <f t="shared" si="308"/>
        <v/>
      </c>
      <c r="K1114" s="16" t="str">
        <f t="shared" si="313"/>
        <v/>
      </c>
      <c r="L1114" s="7">
        <f t="shared" si="318"/>
        <v>4125541.4376844456</v>
      </c>
      <c r="M1114" s="7">
        <f t="shared" si="319"/>
        <v>1.6533547328729244E-7</v>
      </c>
      <c r="N1114" s="20" t="str">
        <f>IF(Datos!D1106="","",Datos!D1106)</f>
        <v/>
      </c>
      <c r="O1114" s="7">
        <f t="shared" si="320"/>
        <v>2561.8910002571406</v>
      </c>
      <c r="P1114" s="20" t="str">
        <f t="shared" si="309"/>
        <v/>
      </c>
      <c r="Q1114" s="16" t="str">
        <f t="shared" si="311"/>
        <v/>
      </c>
      <c r="R1114" s="20" t="str">
        <f>IF(Datos!E1106="","",Datos!E1106)</f>
        <v/>
      </c>
      <c r="S1114" s="7">
        <f t="shared" si="321"/>
        <v>6997.9209969116791</v>
      </c>
      <c r="T1114" s="10" t="str">
        <f t="shared" si="310"/>
        <v/>
      </c>
      <c r="U1114" s="16" t="str">
        <f t="shared" si="312"/>
        <v/>
      </c>
      <c r="V1114" s="7">
        <f t="shared" si="324"/>
        <v>9.896886096305324E-62</v>
      </c>
      <c r="X1114" s="7">
        <f t="shared" si="314"/>
        <v>9.896886096305324E-62</v>
      </c>
      <c r="Y1114" s="7">
        <f t="shared" si="315"/>
        <v>4135104.2700000033</v>
      </c>
    </row>
    <row r="1115" spans="1:25" x14ac:dyDescent="0.25">
      <c r="A1115" s="5">
        <f t="shared" si="322"/>
        <v>45001</v>
      </c>
      <c r="B1115" s="20">
        <f t="shared" si="323"/>
        <v>1103</v>
      </c>
      <c r="E1115" s="20"/>
      <c r="G1115" s="20">
        <f t="shared" si="316"/>
        <v>1.1343873354367784E-13</v>
      </c>
      <c r="H1115" s="20" t="str">
        <f>IF(Datos!C1107="","",Datos!C1107)</f>
        <v/>
      </c>
      <c r="I1115" s="7">
        <f t="shared" si="317"/>
        <v>2.9973606851289829</v>
      </c>
      <c r="J1115" s="20" t="str">
        <f t="shared" si="308"/>
        <v/>
      </c>
      <c r="K1115" s="16" t="str">
        <f t="shared" si="313"/>
        <v/>
      </c>
      <c r="L1115" s="7">
        <f t="shared" si="318"/>
        <v>4125541.4376844503</v>
      </c>
      <c r="M1115" s="7">
        <f t="shared" si="319"/>
        <v>1.6077164106362541E-7</v>
      </c>
      <c r="N1115" s="20" t="str">
        <f>IF(Datos!D1107="","",Datos!D1107)</f>
        <v/>
      </c>
      <c r="O1115" s="7">
        <f t="shared" si="320"/>
        <v>2561.8971525445463</v>
      </c>
      <c r="P1115" s="20" t="str">
        <f t="shared" si="309"/>
        <v/>
      </c>
      <c r="Q1115" s="16" t="str">
        <f t="shared" si="311"/>
        <v/>
      </c>
      <c r="R1115" s="20" t="str">
        <f>IF(Datos!E1107="","",Datos!E1107)</f>
        <v/>
      </c>
      <c r="S1115" s="7">
        <f t="shared" si="321"/>
        <v>6997.937802162648</v>
      </c>
      <c r="T1115" s="10" t="str">
        <f t="shared" si="310"/>
        <v/>
      </c>
      <c r="U1115" s="16" t="str">
        <f t="shared" si="312"/>
        <v/>
      </c>
      <c r="V1115" s="7">
        <f t="shared" si="324"/>
        <v>8.5596098088826307E-62</v>
      </c>
      <c r="X1115" s="7">
        <f t="shared" si="314"/>
        <v>8.5596098088826307E-62</v>
      </c>
      <c r="Y1115" s="7">
        <f t="shared" si="315"/>
        <v>4135104.2700000033</v>
      </c>
    </row>
    <row r="1116" spans="1:25" x14ac:dyDescent="0.25">
      <c r="A1116" s="5">
        <f t="shared" si="322"/>
        <v>45002</v>
      </c>
      <c r="B1116" s="20">
        <f t="shared" si="323"/>
        <v>1104</v>
      </c>
      <c r="E1116" s="20"/>
      <c r="G1116" s="20">
        <f t="shared" si="316"/>
        <v>1.1030743124499316E-13</v>
      </c>
      <c r="H1116" s="20" t="str">
        <f>IF(Datos!C1108="","",Datos!C1108)</f>
        <v/>
      </c>
      <c r="I1116" s="7">
        <f t="shared" si="317"/>
        <v>2.9745776477606563</v>
      </c>
      <c r="J1116" s="20" t="str">
        <f t="shared" si="308"/>
        <v/>
      </c>
      <c r="K1116" s="16" t="str">
        <f t="shared" si="313"/>
        <v/>
      </c>
      <c r="L1116" s="7">
        <f t="shared" si="318"/>
        <v>4125541.437684455</v>
      </c>
      <c r="M1116" s="7">
        <f t="shared" si="319"/>
        <v>1.5633378643056042E-7</v>
      </c>
      <c r="N1116" s="20" t="str">
        <f>IF(Datos!D1108="","",Datos!D1108)</f>
        <v/>
      </c>
      <c r="O1116" s="7">
        <f t="shared" si="320"/>
        <v>2561.9032580682124</v>
      </c>
      <c r="P1116" s="20" t="str">
        <f t="shared" si="309"/>
        <v/>
      </c>
      <c r="Q1116" s="16" t="str">
        <f t="shared" si="311"/>
        <v/>
      </c>
      <c r="R1116" s="20" t="str">
        <f>IF(Datos!E1108="","",Datos!E1108)</f>
        <v/>
      </c>
      <c r="S1116" s="7">
        <f t="shared" si="321"/>
        <v>6997.9544796763503</v>
      </c>
      <c r="T1116" s="10" t="str">
        <f t="shared" si="310"/>
        <v/>
      </c>
      <c r="U1116" s="16" t="str">
        <f t="shared" si="312"/>
        <v/>
      </c>
      <c r="V1116" s="7">
        <f t="shared" si="324"/>
        <v>7.403027514651455E-62</v>
      </c>
      <c r="X1116" s="7">
        <f t="shared" si="314"/>
        <v>7.403027514651455E-62</v>
      </c>
      <c r="Y1116" s="7">
        <f t="shared" si="315"/>
        <v>4135104.2700000033</v>
      </c>
    </row>
    <row r="1117" spans="1:25" x14ac:dyDescent="0.25">
      <c r="A1117" s="5">
        <f t="shared" si="322"/>
        <v>45003</v>
      </c>
      <c r="B1117" s="20">
        <f t="shared" si="323"/>
        <v>1105</v>
      </c>
      <c r="E1117" s="20"/>
      <c r="G1117" s="20">
        <f t="shared" si="316"/>
        <v>1.0726256374489496E-13</v>
      </c>
      <c r="H1117" s="20" t="str">
        <f>IF(Datos!C1109="","",Datos!C1109)</f>
        <v/>
      </c>
      <c r="I1117" s="7">
        <f t="shared" si="317"/>
        <v>2.9519677850103534</v>
      </c>
      <c r="J1117" s="20" t="str">
        <f t="shared" si="308"/>
        <v/>
      </c>
      <c r="K1117" s="16" t="str">
        <f t="shared" si="313"/>
        <v/>
      </c>
      <c r="L1117" s="7">
        <f t="shared" si="318"/>
        <v>4125541.4376844591</v>
      </c>
      <c r="M1117" s="7">
        <f t="shared" si="319"/>
        <v>1.520184319698761E-7</v>
      </c>
      <c r="N1117" s="20" t="str">
        <f>IF(Datos!D1109="","",Datos!D1109)</f>
        <v/>
      </c>
      <c r="O1117" s="7">
        <f t="shared" si="320"/>
        <v>2561.9093171835921</v>
      </c>
      <c r="P1117" s="20" t="str">
        <f t="shared" si="309"/>
        <v/>
      </c>
      <c r="Q1117" s="16" t="str">
        <f t="shared" si="311"/>
        <v/>
      </c>
      <c r="R1117" s="20" t="str">
        <f>IF(Datos!E1109="","",Datos!E1109)</f>
        <v/>
      </c>
      <c r="S1117" s="7">
        <f t="shared" si="321"/>
        <v>6997.9710304237215</v>
      </c>
      <c r="T1117" s="10" t="str">
        <f t="shared" si="310"/>
        <v/>
      </c>
      <c r="U1117" s="16" t="str">
        <f t="shared" si="312"/>
        <v/>
      </c>
      <c r="V1117" s="7">
        <f t="shared" si="324"/>
        <v>6.4027236762373756E-62</v>
      </c>
      <c r="X1117" s="7">
        <f t="shared" si="314"/>
        <v>6.4027236762373756E-62</v>
      </c>
      <c r="Y1117" s="7">
        <f t="shared" si="315"/>
        <v>4135104.2700000037</v>
      </c>
    </row>
    <row r="1118" spans="1:25" x14ac:dyDescent="0.25">
      <c r="A1118" s="5">
        <f t="shared" si="322"/>
        <v>45004</v>
      </c>
      <c r="B1118" s="20">
        <f t="shared" si="323"/>
        <v>1106</v>
      </c>
      <c r="E1118" s="20"/>
      <c r="G1118" s="20">
        <f t="shared" si="316"/>
        <v>1.0430174514330261E-13</v>
      </c>
      <c r="H1118" s="20" t="str">
        <f>IF(Datos!C1110="","",Datos!C1110)</f>
        <v/>
      </c>
      <c r="I1118" s="7">
        <f t="shared" si="317"/>
        <v>2.9295297805720941</v>
      </c>
      <c r="J1118" s="20" t="str">
        <f t="shared" si="308"/>
        <v/>
      </c>
      <c r="K1118" s="16" t="str">
        <f t="shared" si="313"/>
        <v/>
      </c>
      <c r="L1118" s="7">
        <f t="shared" si="318"/>
        <v>4125541.4376844633</v>
      </c>
      <c r="M1118" s="7">
        <f t="shared" si="319"/>
        <v>1.4782219625214898E-7</v>
      </c>
      <c r="N1118" s="20" t="str">
        <f>IF(Datos!D1110="","",Datos!D1110)</f>
        <v/>
      </c>
      <c r="O1118" s="7">
        <f t="shared" si="320"/>
        <v>2561.9153302434356</v>
      </c>
      <c r="P1118" s="20" t="str">
        <f t="shared" si="309"/>
        <v/>
      </c>
      <c r="Q1118" s="16" t="str">
        <f t="shared" si="311"/>
        <v/>
      </c>
      <c r="R1118" s="20" t="str">
        <f>IF(Datos!E1110="","",Datos!E1110)</f>
        <v/>
      </c>
      <c r="S1118" s="7">
        <f t="shared" si="321"/>
        <v>6997.9874553683158</v>
      </c>
      <c r="T1118" s="10" t="str">
        <f t="shared" si="310"/>
        <v/>
      </c>
      <c r="U1118" s="16" t="str">
        <f t="shared" si="312"/>
        <v/>
      </c>
      <c r="V1118" s="7">
        <f t="shared" si="324"/>
        <v>5.5375818059728973E-62</v>
      </c>
      <c r="X1118" s="7">
        <f t="shared" si="314"/>
        <v>5.5375818059728973E-62</v>
      </c>
      <c r="Y1118" s="7">
        <f t="shared" si="315"/>
        <v>4135104.2700000037</v>
      </c>
    </row>
    <row r="1119" spans="1:25" x14ac:dyDescent="0.25">
      <c r="A1119" s="5">
        <f t="shared" si="322"/>
        <v>45005</v>
      </c>
      <c r="B1119" s="20">
        <f t="shared" si="323"/>
        <v>1107</v>
      </c>
      <c r="E1119" s="20"/>
      <c r="G1119" s="20">
        <f t="shared" si="316"/>
        <v>1.014226553992489E-13</v>
      </c>
      <c r="H1119" s="20" t="str">
        <f>IF(Datos!C1111="","",Datos!C1111)</f>
        <v/>
      </c>
      <c r="I1119" s="7">
        <f t="shared" si="317"/>
        <v>2.9072623281451841</v>
      </c>
      <c r="J1119" s="20" t="str">
        <f t="shared" si="308"/>
        <v/>
      </c>
      <c r="K1119" s="16" t="str">
        <f t="shared" si="313"/>
        <v/>
      </c>
      <c r="L1119" s="7">
        <f t="shared" si="318"/>
        <v>4125541.4376844675</v>
      </c>
      <c r="M1119" s="7">
        <f t="shared" si="319"/>
        <v>1.4374179118712993E-7</v>
      </c>
      <c r="N1119" s="20" t="str">
        <f>IF(Datos!D1111="","",Datos!D1111)</f>
        <v/>
      </c>
      <c r="O1119" s="7">
        <f t="shared" si="320"/>
        <v>2561.9212975978135</v>
      </c>
      <c r="P1119" s="20" t="str">
        <f t="shared" si="309"/>
        <v/>
      </c>
      <c r="Q1119" s="16" t="str">
        <f t="shared" si="311"/>
        <v/>
      </c>
      <c r="R1119" s="20" t="str">
        <f>IF(Datos!E1111="","",Datos!E1111)</f>
        <v/>
      </c>
      <c r="S1119" s="7">
        <f t="shared" si="321"/>
        <v>6998.003755466365</v>
      </c>
      <c r="T1119" s="10" t="str">
        <f t="shared" si="310"/>
        <v/>
      </c>
      <c r="U1119" s="16" t="str">
        <f t="shared" si="312"/>
        <v/>
      </c>
      <c r="V1119" s="7">
        <f t="shared" si="324"/>
        <v>4.7893386952882745E-62</v>
      </c>
      <c r="X1119" s="7">
        <f t="shared" si="314"/>
        <v>4.7893386952882745E-62</v>
      </c>
      <c r="Y1119" s="7">
        <f t="shared" si="315"/>
        <v>4135104.2700000037</v>
      </c>
    </row>
    <row r="1120" spans="1:25" x14ac:dyDescent="0.25">
      <c r="A1120" s="5">
        <f t="shared" si="322"/>
        <v>45006</v>
      </c>
      <c r="B1120" s="20">
        <f t="shared" si="323"/>
        <v>1108</v>
      </c>
      <c r="E1120" s="20"/>
      <c r="G1120" s="20">
        <f t="shared" si="316"/>
        <v>9.8623038512940038E-14</v>
      </c>
      <c r="H1120" s="20" t="str">
        <f>IF(Datos!C1112="","",Datos!C1112)</f>
        <v/>
      </c>
      <c r="I1120" s="7">
        <f t="shared" si="317"/>
        <v>2.8851641313581631</v>
      </c>
      <c r="J1120" s="20" t="str">
        <f t="shared" si="308"/>
        <v/>
      </c>
      <c r="K1120" s="16" t="str">
        <f t="shared" si="313"/>
        <v/>
      </c>
      <c r="L1120" s="7">
        <f t="shared" si="318"/>
        <v>4125541.4376844717</v>
      </c>
      <c r="M1120" s="7">
        <f t="shared" si="319"/>
        <v>1.397740194472594E-7</v>
      </c>
      <c r="N1120" s="20" t="str">
        <f>IF(Datos!D1112="","",Datos!D1112)</f>
        <v/>
      </c>
      <c r="O1120" s="7">
        <f t="shared" si="320"/>
        <v>2561.9272195941339</v>
      </c>
      <c r="P1120" s="20" t="str">
        <f t="shared" si="309"/>
        <v/>
      </c>
      <c r="Q1120" s="16" t="str">
        <f t="shared" si="311"/>
        <v/>
      </c>
      <c r="R1120" s="20" t="str">
        <f>IF(Datos!E1112="","",Datos!E1112)</f>
        <v/>
      </c>
      <c r="S1120" s="7">
        <f t="shared" si="321"/>
        <v>6998.0199316668313</v>
      </c>
      <c r="T1120" s="10" t="str">
        <f t="shared" si="310"/>
        <v/>
      </c>
      <c r="U1120" s="16" t="str">
        <f t="shared" si="312"/>
        <v/>
      </c>
      <c r="V1120" s="7">
        <f t="shared" si="324"/>
        <v>4.1421988770341351E-62</v>
      </c>
      <c r="X1120" s="7">
        <f t="shared" si="314"/>
        <v>4.1421988770341351E-62</v>
      </c>
      <c r="Y1120" s="7">
        <f t="shared" si="315"/>
        <v>4135104.2700000042</v>
      </c>
    </row>
    <row r="1121" spans="1:25" x14ac:dyDescent="0.25">
      <c r="A1121" s="5">
        <f t="shared" si="322"/>
        <v>45007</v>
      </c>
      <c r="B1121" s="20">
        <f t="shared" si="323"/>
        <v>1109</v>
      </c>
      <c r="E1121" s="20"/>
      <c r="G1121" s="20">
        <f t="shared" si="316"/>
        <v>9.5900700757997398E-14</v>
      </c>
      <c r="H1121" s="20" t="str">
        <f>IF(Datos!C1113="","",Datos!C1113)</f>
        <v/>
      </c>
      <c r="I1121" s="7">
        <f t="shared" si="317"/>
        <v>2.8632339036933332</v>
      </c>
      <c r="J1121" s="20" t="str">
        <f t="shared" si="308"/>
        <v/>
      </c>
      <c r="K1121" s="16" t="str">
        <f t="shared" si="313"/>
        <v/>
      </c>
      <c r="L1121" s="7">
        <f t="shared" si="318"/>
        <v>4125541.4376844754</v>
      </c>
      <c r="M1121" s="7">
        <f t="shared" si="319"/>
        <v>1.3591577196230246E-7</v>
      </c>
      <c r="N1121" s="20" t="str">
        <f>IF(Datos!D1113="","",Datos!D1113)</f>
        <v/>
      </c>
      <c r="O1121" s="7">
        <f t="shared" si="320"/>
        <v>2561.9330965771651</v>
      </c>
      <c r="P1121" s="20" t="str">
        <f t="shared" si="309"/>
        <v/>
      </c>
      <c r="Q1121" s="16" t="str">
        <f t="shared" si="311"/>
        <v/>
      </c>
      <c r="R1121" s="20" t="str">
        <f>IF(Datos!E1113="","",Datos!E1113)</f>
        <v/>
      </c>
      <c r="S1121" s="7">
        <f t="shared" si="321"/>
        <v>6998.0359849114648</v>
      </c>
      <c r="T1121" s="10" t="str">
        <f t="shared" si="310"/>
        <v/>
      </c>
      <c r="U1121" s="16" t="str">
        <f t="shared" si="312"/>
        <v/>
      </c>
      <c r="V1121" s="7">
        <f t="shared" si="324"/>
        <v>3.5825011820071546E-62</v>
      </c>
      <c r="X1121" s="7">
        <f t="shared" si="314"/>
        <v>3.5825011820071546E-62</v>
      </c>
      <c r="Y1121" s="7">
        <f t="shared" si="315"/>
        <v>4135104.2700000037</v>
      </c>
    </row>
    <row r="1122" spans="1:25" x14ac:dyDescent="0.25">
      <c r="A1122" s="5">
        <f t="shared" si="322"/>
        <v>45008</v>
      </c>
      <c r="B1122" s="20">
        <f t="shared" si="323"/>
        <v>1110</v>
      </c>
      <c r="E1122" s="20"/>
      <c r="G1122" s="20">
        <f t="shared" si="316"/>
        <v>9.3253508962495167E-14</v>
      </c>
      <c r="H1122" s="20" t="str">
        <f>IF(Datos!C1114="","",Datos!C1114)</f>
        <v/>
      </c>
      <c r="I1122" s="7">
        <f t="shared" si="317"/>
        <v>2.8414703684118598</v>
      </c>
      <c r="J1122" s="20" t="str">
        <f t="shared" si="308"/>
        <v/>
      </c>
      <c r="K1122" s="16" t="str">
        <f t="shared" si="313"/>
        <v/>
      </c>
      <c r="L1122" s="7">
        <f t="shared" si="318"/>
        <v>4125541.4376844792</v>
      </c>
      <c r="M1122" s="7">
        <f t="shared" si="319"/>
        <v>1.3216402548314074E-7</v>
      </c>
      <c r="N1122" s="20" t="str">
        <f>IF(Datos!D1114="","",Datos!D1114)</f>
        <v/>
      </c>
      <c r="O1122" s="7">
        <f t="shared" si="320"/>
        <v>2561.9389288890543</v>
      </c>
      <c r="P1122" s="20" t="str">
        <f t="shared" si="309"/>
        <v/>
      </c>
      <c r="Q1122" s="16" t="str">
        <f t="shared" si="311"/>
        <v/>
      </c>
      <c r="R1122" s="20" t="str">
        <f>IF(Datos!E1114="","",Datos!E1114)</f>
        <v/>
      </c>
      <c r="S1122" s="7">
        <f t="shared" si="321"/>
        <v>6998.0519161348566</v>
      </c>
      <c r="T1122" s="10" t="str">
        <f t="shared" si="310"/>
        <v/>
      </c>
      <c r="U1122" s="16" t="str">
        <f t="shared" si="312"/>
        <v/>
      </c>
      <c r="V1122" s="7">
        <f t="shared" si="324"/>
        <v>3.0984303506624934E-62</v>
      </c>
      <c r="X1122" s="7">
        <f t="shared" si="314"/>
        <v>3.0984303506624934E-62</v>
      </c>
      <c r="Y1122" s="7">
        <f t="shared" si="315"/>
        <v>4135104.2700000037</v>
      </c>
    </row>
    <row r="1123" spans="1:25" x14ac:dyDescent="0.25">
      <c r="A1123" s="5">
        <f t="shared" si="322"/>
        <v>45009</v>
      </c>
      <c r="B1123" s="20">
        <f t="shared" si="323"/>
        <v>1111</v>
      </c>
      <c r="E1123" s="20"/>
      <c r="G1123" s="20">
        <f t="shared" si="316"/>
        <v>9.0679388837447765E-14</v>
      </c>
      <c r="H1123" s="20" t="str">
        <f>IF(Datos!C1115="","",Datos!C1115)</f>
        <v/>
      </c>
      <c r="I1123" s="7">
        <f t="shared" si="317"/>
        <v>2.8198722584794429</v>
      </c>
      <c r="J1123" s="20" t="str">
        <f t="shared" si="308"/>
        <v/>
      </c>
      <c r="K1123" s="16" t="str">
        <f t="shared" si="313"/>
        <v/>
      </c>
      <c r="L1123" s="7">
        <f t="shared" si="318"/>
        <v>4125541.4376844829</v>
      </c>
      <c r="M1123" s="7">
        <f t="shared" si="319"/>
        <v>1.2851584021281214E-7</v>
      </c>
      <c r="N1123" s="20" t="str">
        <f>IF(Datos!D1115="","",Datos!D1115)</f>
        <v/>
      </c>
      <c r="O1123" s="7">
        <f t="shared" si="320"/>
        <v>2561.9447168693487</v>
      </c>
      <c r="P1123" s="20" t="str">
        <f t="shared" si="309"/>
        <v/>
      </c>
      <c r="Q1123" s="16" t="str">
        <f t="shared" si="311"/>
        <v/>
      </c>
      <c r="R1123" s="20" t="str">
        <f>IF(Datos!E1115="","",Datos!E1115)</f>
        <v/>
      </c>
      <c r="S1123" s="7">
        <f t="shared" si="321"/>
        <v>6998.0677262644949</v>
      </c>
      <c r="T1123" s="10" t="str">
        <f t="shared" si="310"/>
        <v/>
      </c>
      <c r="U1123" s="16" t="str">
        <f t="shared" si="312"/>
        <v/>
      </c>
      <c r="V1123" s="7">
        <f t="shared" si="324"/>
        <v>2.6797676121150068E-62</v>
      </c>
      <c r="X1123" s="7">
        <f t="shared" si="314"/>
        <v>2.6797676121150068E-62</v>
      </c>
      <c r="Y1123" s="7">
        <f t="shared" si="315"/>
        <v>4135104.2700000037</v>
      </c>
    </row>
    <row r="1124" spans="1:25" x14ac:dyDescent="0.25">
      <c r="A1124" s="5">
        <f t="shared" si="322"/>
        <v>45010</v>
      </c>
      <c r="B1124" s="20">
        <f t="shared" si="323"/>
        <v>1112</v>
      </c>
      <c r="E1124" s="20"/>
      <c r="G1124" s="20">
        <f t="shared" si="316"/>
        <v>8.8176323351436393E-14</v>
      </c>
      <c r="H1124" s="20" t="str">
        <f>IF(Datos!C1116="","",Datos!C1116)</f>
        <v/>
      </c>
      <c r="I1124" s="7">
        <f t="shared" si="317"/>
        <v>2.7984383164925508</v>
      </c>
      <c r="J1124" s="20" t="str">
        <f t="shared" si="308"/>
        <v/>
      </c>
      <c r="K1124" s="16" t="str">
        <f t="shared" si="313"/>
        <v/>
      </c>
      <c r="L1124" s="7">
        <f t="shared" si="318"/>
        <v>4125541.4376844866</v>
      </c>
      <c r="M1124" s="7">
        <f t="shared" si="319"/>
        <v>1.2496835750294197E-7</v>
      </c>
      <c r="N1124" s="20" t="str">
        <f>IF(Datos!D1116="","",Datos!D1116)</f>
        <v/>
      </c>
      <c r="O1124" s="7">
        <f t="shared" si="320"/>
        <v>2561.9504608550142</v>
      </c>
      <c r="P1124" s="20" t="str">
        <f t="shared" si="309"/>
        <v/>
      </c>
      <c r="Q1124" s="16" t="str">
        <f t="shared" si="311"/>
        <v/>
      </c>
      <c r="R1124" s="20" t="str">
        <f>IF(Datos!E1116="","",Datos!E1116)</f>
        <v/>
      </c>
      <c r="S1124" s="7">
        <f t="shared" si="321"/>
        <v>6998.0834162208166</v>
      </c>
      <c r="T1124" s="10" t="str">
        <f t="shared" si="310"/>
        <v/>
      </c>
      <c r="U1124" s="16" t="str">
        <f t="shared" si="312"/>
        <v/>
      </c>
      <c r="V1124" s="7">
        <f t="shared" si="324"/>
        <v>2.3176749651335943E-62</v>
      </c>
      <c r="X1124" s="7">
        <f t="shared" si="314"/>
        <v>2.3176749651335943E-62</v>
      </c>
      <c r="Y1124" s="7">
        <f t="shared" si="315"/>
        <v>4135104.2700000037</v>
      </c>
    </row>
    <row r="1125" spans="1:25" x14ac:dyDescent="0.25">
      <c r="A1125" s="5">
        <f t="shared" si="322"/>
        <v>45011</v>
      </c>
      <c r="B1125" s="20">
        <f t="shared" si="323"/>
        <v>1113</v>
      </c>
      <c r="E1125" s="20"/>
      <c r="G1125" s="20">
        <f t="shared" si="316"/>
        <v>8.5742351150101798E-14</v>
      </c>
      <c r="H1125" s="20" t="str">
        <f>IF(Datos!C1117="","",Datos!C1117)</f>
        <v/>
      </c>
      <c r="I1125" s="7">
        <f t="shared" si="317"/>
        <v>2.7771672946052188</v>
      </c>
      <c r="J1125" s="20" t="str">
        <f t="shared" si="308"/>
        <v/>
      </c>
      <c r="K1125" s="16" t="str">
        <f t="shared" si="313"/>
        <v/>
      </c>
      <c r="L1125" s="7">
        <f t="shared" si="318"/>
        <v>4125541.4376844899</v>
      </c>
      <c r="M1125" s="7">
        <f t="shared" si="319"/>
        <v>1.2151879761376057E-7</v>
      </c>
      <c r="N1125" s="20" t="str">
        <f>IF(Datos!D1117="","",Datos!D1117)</f>
        <v/>
      </c>
      <c r="O1125" s="7">
        <f t="shared" si="320"/>
        <v>2561.9561611804552</v>
      </c>
      <c r="P1125" s="20" t="str">
        <f t="shared" si="309"/>
        <v/>
      </c>
      <c r="Q1125" s="16" t="str">
        <f t="shared" si="311"/>
        <v/>
      </c>
      <c r="R1125" s="20" t="str">
        <f>IF(Datos!E1117="","",Datos!E1117)</f>
        <v/>
      </c>
      <c r="S1125" s="7">
        <f t="shared" si="321"/>
        <v>6998.0989869172627</v>
      </c>
      <c r="T1125" s="10" t="str">
        <f t="shared" si="310"/>
        <v/>
      </c>
      <c r="U1125" s="16" t="str">
        <f t="shared" si="312"/>
        <v/>
      </c>
      <c r="V1125" s="7">
        <f t="shared" si="324"/>
        <v>2.0045086072845913E-62</v>
      </c>
      <c r="X1125" s="7">
        <f t="shared" si="314"/>
        <v>2.0045086072845913E-62</v>
      </c>
      <c r="Y1125" s="7">
        <f t="shared" si="315"/>
        <v>4135104.2700000037</v>
      </c>
    </row>
    <row r="1126" spans="1:25" x14ac:dyDescent="0.25">
      <c r="A1126" s="5">
        <f t="shared" si="322"/>
        <v>45012</v>
      </c>
      <c r="B1126" s="20">
        <f t="shared" si="323"/>
        <v>1114</v>
      </c>
      <c r="E1126" s="20"/>
      <c r="G1126" s="20">
        <f t="shared" si="316"/>
        <v>8.3375565019264366E-14</v>
      </c>
      <c r="H1126" s="20" t="str">
        <f>IF(Datos!C1118="","",Datos!C1118)</f>
        <v/>
      </c>
      <c r="I1126" s="7">
        <f t="shared" si="317"/>
        <v>2.7560579544563995</v>
      </c>
      <c r="J1126" s="20" t="str">
        <f t="shared" si="308"/>
        <v/>
      </c>
      <c r="K1126" s="16" t="str">
        <f t="shared" si="313"/>
        <v/>
      </c>
      <c r="L1126" s="7">
        <f t="shared" si="318"/>
        <v>4125541.4376844931</v>
      </c>
      <c r="M1126" s="7">
        <f t="shared" si="319"/>
        <v>1.1816445753595237E-7</v>
      </c>
      <c r="N1126" s="20" t="str">
        <f>IF(Datos!D1118="","",Datos!D1118)</f>
        <v/>
      </c>
      <c r="O1126" s="7">
        <f t="shared" si="320"/>
        <v>2561.9618181775345</v>
      </c>
      <c r="P1126" s="20" t="str">
        <f t="shared" si="309"/>
        <v/>
      </c>
      <c r="Q1126" s="16" t="str">
        <f t="shared" si="311"/>
        <v/>
      </c>
      <c r="R1126" s="20" t="str">
        <f>IF(Datos!E1118="","",Datos!E1118)</f>
        <v/>
      </c>
      <c r="S1126" s="7">
        <f t="shared" si="321"/>
        <v>6998.1144392603319</v>
      </c>
      <c r="T1126" s="10" t="str">
        <f t="shared" si="310"/>
        <v/>
      </c>
      <c r="U1126" s="16" t="str">
        <f t="shared" si="312"/>
        <v/>
      </c>
      <c r="V1126" s="7">
        <f t="shared" si="324"/>
        <v>1.7336575736996863E-62</v>
      </c>
      <c r="X1126" s="7">
        <f t="shared" si="314"/>
        <v>1.7336575736996863E-62</v>
      </c>
      <c r="Y1126" s="7">
        <f t="shared" si="315"/>
        <v>4135104.2700000033</v>
      </c>
    </row>
    <row r="1127" spans="1:25" x14ac:dyDescent="0.25">
      <c r="A1127" s="5">
        <f t="shared" si="322"/>
        <v>45013</v>
      </c>
      <c r="B1127" s="20">
        <f t="shared" si="323"/>
        <v>1115</v>
      </c>
      <c r="E1127" s="20"/>
      <c r="G1127" s="20">
        <f t="shared" si="316"/>
        <v>8.1074110390467462E-14</v>
      </c>
      <c r="H1127" s="20" t="str">
        <f>IF(Datos!C1119="","",Datos!C1119)</f>
        <v/>
      </c>
      <c r="I1127" s="7">
        <f t="shared" si="317"/>
        <v>2.7351090670978691</v>
      </c>
      <c r="J1127" s="20" t="str">
        <f t="shared" si="308"/>
        <v/>
      </c>
      <c r="K1127" s="16" t="str">
        <f t="shared" si="313"/>
        <v/>
      </c>
      <c r="L1127" s="7">
        <f t="shared" si="318"/>
        <v>4125541.4376844964</v>
      </c>
      <c r="M1127" s="7">
        <f t="shared" si="319"/>
        <v>1.1490270887262931E-7</v>
      </c>
      <c r="N1127" s="20" t="str">
        <f>IF(Datos!D1119="","",Datos!D1119)</f>
        <v/>
      </c>
      <c r="O1127" s="7">
        <f t="shared" si="320"/>
        <v>2561.9674321755929</v>
      </c>
      <c r="P1127" s="20" t="str">
        <f t="shared" si="309"/>
        <v/>
      </c>
      <c r="Q1127" s="16" t="str">
        <f t="shared" si="311"/>
        <v/>
      </c>
      <c r="R1127" s="20" t="str">
        <f>IF(Datos!E1119="","",Datos!E1119)</f>
        <v/>
      </c>
      <c r="S1127" s="7">
        <f t="shared" si="321"/>
        <v>6998.1297741496319</v>
      </c>
      <c r="T1127" s="10" t="str">
        <f t="shared" si="310"/>
        <v/>
      </c>
      <c r="U1127" s="16" t="str">
        <f t="shared" si="312"/>
        <v/>
      </c>
      <c r="V1127" s="7">
        <f t="shared" si="324"/>
        <v>1.4994041791208761E-62</v>
      </c>
      <c r="X1127" s="7">
        <f t="shared" si="314"/>
        <v>1.4994041791208761E-62</v>
      </c>
      <c r="Y1127" s="7">
        <f t="shared" si="315"/>
        <v>4135104.2700000033</v>
      </c>
    </row>
    <row r="1128" spans="1:25" x14ac:dyDescent="0.25">
      <c r="A1128" s="5">
        <f t="shared" si="322"/>
        <v>45014</v>
      </c>
      <c r="B1128" s="20">
        <f t="shared" si="323"/>
        <v>1116</v>
      </c>
      <c r="E1128" s="20"/>
      <c r="G1128" s="20">
        <f t="shared" si="316"/>
        <v>7.8836183887773076E-14</v>
      </c>
      <c r="H1128" s="20" t="str">
        <f>IF(Datos!C1120="","",Datos!C1120)</f>
        <v/>
      </c>
      <c r="I1128" s="7">
        <f t="shared" si="317"/>
        <v>2.7143194129226798</v>
      </c>
      <c r="J1128" s="20" t="str">
        <f t="shared" si="308"/>
        <v/>
      </c>
      <c r="K1128" s="16" t="str">
        <f t="shared" si="313"/>
        <v/>
      </c>
      <c r="L1128" s="7">
        <f t="shared" si="318"/>
        <v>4125541.4376844997</v>
      </c>
      <c r="M1128" s="7">
        <f t="shared" si="319"/>
        <v>1.1173099577976915E-7</v>
      </c>
      <c r="N1128" s="20" t="str">
        <f>IF(Datos!D1120="","",Datos!D1120)</f>
        <v/>
      </c>
      <c r="O1128" s="7">
        <f t="shared" si="320"/>
        <v>2561.9730035014668</v>
      </c>
      <c r="P1128" s="20" t="str">
        <f t="shared" si="309"/>
        <v/>
      </c>
      <c r="Q1128" s="16" t="str">
        <f t="shared" si="311"/>
        <v/>
      </c>
      <c r="R1128" s="20" t="str">
        <f>IF(Datos!E1120="","",Datos!E1120)</f>
        <v/>
      </c>
      <c r="S1128" s="7">
        <f t="shared" si="321"/>
        <v>6998.1449924779336</v>
      </c>
      <c r="T1128" s="10" t="str">
        <f t="shared" si="310"/>
        <v/>
      </c>
      <c r="U1128" s="16" t="str">
        <f t="shared" si="312"/>
        <v/>
      </c>
      <c r="V1128" s="7">
        <f t="shared" si="324"/>
        <v>1.2968033171437558E-62</v>
      </c>
      <c r="X1128" s="7">
        <f t="shared" si="314"/>
        <v>1.2968033171437558E-62</v>
      </c>
      <c r="Y1128" s="7">
        <f t="shared" si="315"/>
        <v>4135104.2700000033</v>
      </c>
    </row>
    <row r="1129" spans="1:25" x14ac:dyDescent="0.25">
      <c r="A1129" s="5">
        <f t="shared" si="322"/>
        <v>45015</v>
      </c>
      <c r="B1129" s="20">
        <f t="shared" si="323"/>
        <v>1117</v>
      </c>
      <c r="E1129" s="20"/>
      <c r="G1129" s="20">
        <f t="shared" si="316"/>
        <v>7.6660031914670701E-14</v>
      </c>
      <c r="H1129" s="20" t="str">
        <f>IF(Datos!C1121="","",Datos!C1121)</f>
        <v/>
      </c>
      <c r="I1129" s="7">
        <f t="shared" si="317"/>
        <v>2.6936877815941562</v>
      </c>
      <c r="J1129" s="20" t="str">
        <f t="shared" si="308"/>
        <v/>
      </c>
      <c r="K1129" s="16" t="str">
        <f t="shared" si="313"/>
        <v/>
      </c>
      <c r="L1129" s="7">
        <f t="shared" si="318"/>
        <v>4125541.4376845029</v>
      </c>
      <c r="M1129" s="7">
        <f t="shared" si="319"/>
        <v>1.0864683296350493E-7</v>
      </c>
      <c r="N1129" s="20" t="str">
        <f>IF(Datos!D1121="","",Datos!D1121)</f>
        <v/>
      </c>
      <c r="O1129" s="7">
        <f t="shared" si="320"/>
        <v>2561.9785324795093</v>
      </c>
      <c r="P1129" s="20" t="str">
        <f t="shared" si="309"/>
        <v/>
      </c>
      <c r="Q1129" s="16" t="str">
        <f t="shared" si="311"/>
        <v/>
      </c>
      <c r="R1129" s="20" t="str">
        <f>IF(Datos!E1121="","",Datos!E1121)</f>
        <v/>
      </c>
      <c r="S1129" s="7">
        <f t="shared" si="321"/>
        <v>6998.1600951312194</v>
      </c>
      <c r="T1129" s="10" t="str">
        <f t="shared" si="310"/>
        <v/>
      </c>
      <c r="U1129" s="16" t="str">
        <f t="shared" si="312"/>
        <v/>
      </c>
      <c r="V1129" s="7">
        <f t="shared" si="324"/>
        <v>1.1215780686572812E-62</v>
      </c>
      <c r="X1129" s="7">
        <f t="shared" si="314"/>
        <v>1.1215780686572812E-62</v>
      </c>
      <c r="Y1129" s="7">
        <f t="shared" si="315"/>
        <v>4135104.2700000037</v>
      </c>
    </row>
    <row r="1130" spans="1:25" x14ac:dyDescent="0.25">
      <c r="A1130" s="5">
        <f t="shared" si="322"/>
        <v>45016</v>
      </c>
      <c r="B1130" s="20">
        <f t="shared" si="323"/>
        <v>1118</v>
      </c>
      <c r="E1130" s="20"/>
      <c r="G1130" s="20">
        <f t="shared" si="316"/>
        <v>7.4543949279992641E-14</v>
      </c>
      <c r="H1130" s="20" t="str">
        <f>IF(Datos!C1122="","",Datos!C1122)</f>
        <v/>
      </c>
      <c r="I1130" s="7">
        <f t="shared" si="317"/>
        <v>2.6732129719754321</v>
      </c>
      <c r="J1130" s="20" t="str">
        <f t="shared" si="308"/>
        <v/>
      </c>
      <c r="K1130" s="16" t="str">
        <f t="shared" si="313"/>
        <v/>
      </c>
      <c r="L1130" s="7">
        <f t="shared" si="318"/>
        <v>4125541.4376845057</v>
      </c>
      <c r="M1130" s="7">
        <f t="shared" si="319"/>
        <v>1.0564780373269604E-7</v>
      </c>
      <c r="N1130" s="20" t="str">
        <f>IF(Datos!D1122="","",Datos!D1122)</f>
        <v/>
      </c>
      <c r="O1130" s="7">
        <f t="shared" si="320"/>
        <v>2561.9840194316075</v>
      </c>
      <c r="P1130" s="20" t="str">
        <f t="shared" si="309"/>
        <v/>
      </c>
      <c r="Q1130" s="16" t="str">
        <f t="shared" si="311"/>
        <v/>
      </c>
      <c r="R1130" s="20" t="str">
        <f>IF(Datos!E1122="","",Datos!E1122)</f>
        <v/>
      </c>
      <c r="S1130" s="7">
        <f t="shared" si="321"/>
        <v>6998.1750829887405</v>
      </c>
      <c r="T1130" s="10" t="str">
        <f t="shared" si="310"/>
        <v/>
      </c>
      <c r="U1130" s="16" t="str">
        <f t="shared" si="312"/>
        <v/>
      </c>
      <c r="V1130" s="7">
        <f t="shared" si="324"/>
        <v>9.7002941576648479E-63</v>
      </c>
      <c r="X1130" s="7">
        <f t="shared" si="314"/>
        <v>9.7002941576648479E-63</v>
      </c>
      <c r="Y1130" s="7">
        <f t="shared" si="315"/>
        <v>4135104.2700000037</v>
      </c>
    </row>
    <row r="1131" spans="1:25" x14ac:dyDescent="0.25">
      <c r="A1131" s="5">
        <f t="shared" si="322"/>
        <v>45017</v>
      </c>
      <c r="B1131" s="20">
        <f t="shared" si="323"/>
        <v>1119</v>
      </c>
      <c r="E1131" s="20"/>
      <c r="G1131" s="20">
        <f t="shared" si="316"/>
        <v>7.2486277861758756E-14</v>
      </c>
      <c r="H1131" s="20" t="str">
        <f>IF(Datos!C1123="","",Datos!C1123)</f>
        <v/>
      </c>
      <c r="I1131" s="7">
        <f t="shared" si="317"/>
        <v>2.6528937920595217</v>
      </c>
      <c r="J1131" s="20" t="str">
        <f t="shared" ref="J1131:J1194" si="325">IF(H1131="","",H1131-I1131)</f>
        <v/>
      </c>
      <c r="K1131" s="16" t="str">
        <f t="shared" si="313"/>
        <v/>
      </c>
      <c r="L1131" s="7">
        <f t="shared" si="318"/>
        <v>4125541.4376845085</v>
      </c>
      <c r="M1131" s="7">
        <f t="shared" si="319"/>
        <v>1.0273155810525521E-7</v>
      </c>
      <c r="N1131" s="20" t="str">
        <f>IF(Datos!D1123="","",Datos!D1123)</f>
        <v/>
      </c>
      <c r="O1131" s="7">
        <f t="shared" si="320"/>
        <v>2561.9894646772018</v>
      </c>
      <c r="P1131" s="20" t="str">
        <f t="shared" ref="P1131:P1194" si="326">IF(N1131="","",N1131-O1131)</f>
        <v/>
      </c>
      <c r="Q1131" s="16" t="str">
        <f t="shared" si="311"/>
        <v/>
      </c>
      <c r="R1131" s="20" t="str">
        <f>IF(Datos!E1123="","",Datos!E1123)</f>
        <v/>
      </c>
      <c r="S1131" s="7">
        <f t="shared" si="321"/>
        <v>6998.1899569230618</v>
      </c>
      <c r="T1131" s="10" t="str">
        <f t="shared" ref="T1131:T1194" si="327">IF(R1131="","",R1131-S1131)</f>
        <v/>
      </c>
      <c r="U1131" s="16" t="str">
        <f t="shared" si="312"/>
        <v/>
      </c>
      <c r="V1131" s="7">
        <f t="shared" si="324"/>
        <v>8.3895815525240496E-63</v>
      </c>
      <c r="X1131" s="7">
        <f t="shared" si="314"/>
        <v>8.3895815525240496E-63</v>
      </c>
      <c r="Y1131" s="7">
        <f t="shared" si="315"/>
        <v>4135104.2700000037</v>
      </c>
    </row>
    <row r="1132" spans="1:25" x14ac:dyDescent="0.25">
      <c r="A1132" s="5">
        <f t="shared" si="322"/>
        <v>45018</v>
      </c>
      <c r="B1132" s="20">
        <f t="shared" si="323"/>
        <v>1120</v>
      </c>
      <c r="E1132" s="20"/>
      <c r="G1132" s="20">
        <f t="shared" si="316"/>
        <v>7.0485405307903732E-14</v>
      </c>
      <c r="H1132" s="20" t="str">
        <f>IF(Datos!C1124="","",Datos!C1124)</f>
        <v/>
      </c>
      <c r="I1132" s="7">
        <f t="shared" si="317"/>
        <v>2.6327290588999244</v>
      </c>
      <c r="J1132" s="20" t="str">
        <f t="shared" si="325"/>
        <v/>
      </c>
      <c r="K1132" s="16" t="str">
        <f t="shared" si="313"/>
        <v/>
      </c>
      <c r="L1132" s="7">
        <f t="shared" si="318"/>
        <v>4125541.4376845113</v>
      </c>
      <c r="M1132" s="7">
        <f t="shared" si="319"/>
        <v>9.9895810966747339E-8</v>
      </c>
      <c r="N1132" s="20" t="str">
        <f>IF(Datos!D1124="","",Datos!D1124)</f>
        <v/>
      </c>
      <c r="O1132" s="7">
        <f t="shared" si="320"/>
        <v>2561.9948685333047</v>
      </c>
      <c r="P1132" s="20" t="str">
        <f t="shared" si="326"/>
        <v/>
      </c>
      <c r="Q1132" s="16" t="str">
        <f t="shared" si="311"/>
        <v/>
      </c>
      <c r="R1132" s="20" t="str">
        <f>IF(Datos!E1124="","",Datos!E1124)</f>
        <v/>
      </c>
      <c r="S1132" s="7">
        <f t="shared" si="321"/>
        <v>6998.2047178001185</v>
      </c>
      <c r="T1132" s="10" t="str">
        <f t="shared" si="327"/>
        <v/>
      </c>
      <c r="U1132" s="16" t="str">
        <f t="shared" si="312"/>
        <v/>
      </c>
      <c r="V1132" s="7">
        <f t="shared" si="324"/>
        <v>7.2559736315662048E-63</v>
      </c>
      <c r="X1132" s="7">
        <f t="shared" si="314"/>
        <v>7.2559736315662048E-63</v>
      </c>
      <c r="Y1132" s="7">
        <f t="shared" si="315"/>
        <v>4135104.2700000033</v>
      </c>
    </row>
    <row r="1133" spans="1:25" x14ac:dyDescent="0.25">
      <c r="A1133" s="5">
        <f t="shared" si="322"/>
        <v>45019</v>
      </c>
      <c r="B1133" s="20">
        <f t="shared" si="323"/>
        <v>1121</v>
      </c>
      <c r="E1133" s="20"/>
      <c r="G1133" s="20">
        <f t="shared" si="316"/>
        <v>6.8539763772868627E-14</v>
      </c>
      <c r="H1133" s="20" t="str">
        <f>IF(Datos!C1125="","",Datos!C1125)</f>
        <v/>
      </c>
      <c r="I1133" s="7">
        <f t="shared" si="317"/>
        <v>2.6127175985417539</v>
      </c>
      <c r="J1133" s="20" t="str">
        <f t="shared" si="325"/>
        <v/>
      </c>
      <c r="K1133" s="16" t="str">
        <f t="shared" si="313"/>
        <v/>
      </c>
      <c r="L1133" s="7">
        <f t="shared" si="318"/>
        <v>4125541.4376845141</v>
      </c>
      <c r="M1133" s="7">
        <f t="shared" si="319"/>
        <v>9.7138340279817435E-8</v>
      </c>
      <c r="N1133" s="20" t="str">
        <f>IF(Datos!D1125="","",Datos!D1125)</f>
        <v/>
      </c>
      <c r="O1133" s="7">
        <f t="shared" si="320"/>
        <v>2562.0002313145192</v>
      </c>
      <c r="P1133" s="20" t="str">
        <f t="shared" si="326"/>
        <v/>
      </c>
      <c r="Q1133" s="16" t="str">
        <f t="shared" si="311"/>
        <v/>
      </c>
      <c r="R1133" s="20" t="str">
        <f>IF(Datos!E1125="","",Datos!E1125)</f>
        <v/>
      </c>
      <c r="S1133" s="7">
        <f t="shared" si="321"/>
        <v>6998.2193664792621</v>
      </c>
      <c r="T1133" s="10" t="str">
        <f t="shared" si="327"/>
        <v/>
      </c>
      <c r="U1133" s="16" t="str">
        <f t="shared" si="312"/>
        <v/>
      </c>
      <c r="V1133" s="7">
        <f t="shared" si="324"/>
        <v>6.2755398481279775E-63</v>
      </c>
      <c r="X1133" s="7">
        <f t="shared" si="314"/>
        <v>6.2755398481279775E-63</v>
      </c>
      <c r="Y1133" s="7">
        <f t="shared" si="315"/>
        <v>4135104.2700000033</v>
      </c>
    </row>
    <row r="1134" spans="1:25" x14ac:dyDescent="0.25">
      <c r="A1134" s="5">
        <f t="shared" si="322"/>
        <v>45020</v>
      </c>
      <c r="B1134" s="20">
        <f t="shared" si="323"/>
        <v>1122</v>
      </c>
      <c r="E1134" s="20"/>
      <c r="G1134" s="20">
        <f t="shared" si="316"/>
        <v>6.6647828689067197E-14</v>
      </c>
      <c r="H1134" s="20" t="str">
        <f>IF(Datos!C1126="","",Datos!C1126)</f>
        <v/>
      </c>
      <c r="I1134" s="7">
        <f t="shared" si="317"/>
        <v>2.5928582459533946</v>
      </c>
      <c r="J1134" s="20" t="str">
        <f t="shared" si="325"/>
        <v/>
      </c>
      <c r="K1134" s="16" t="str">
        <f t="shared" si="313"/>
        <v/>
      </c>
      <c r="L1134" s="7">
        <f t="shared" si="318"/>
        <v>4125541.4376845169</v>
      </c>
      <c r="M1134" s="7">
        <f t="shared" si="319"/>
        <v>9.4456985343044554E-8</v>
      </c>
      <c r="N1134" s="20" t="str">
        <f>IF(Datos!D1126="","",Datos!D1126)</f>
        <v/>
      </c>
      <c r="O1134" s="7">
        <f t="shared" si="320"/>
        <v>2562.0055533330569</v>
      </c>
      <c r="P1134" s="20" t="str">
        <f t="shared" si="326"/>
        <v/>
      </c>
      <c r="Q1134" s="16" t="str">
        <f t="shared" si="311"/>
        <v/>
      </c>
      <c r="R1134" s="20" t="str">
        <f>IF(Datos!E1126="","",Datos!E1126)</f>
        <v/>
      </c>
      <c r="S1134" s="7">
        <f t="shared" si="321"/>
        <v>6998.2339038133123</v>
      </c>
      <c r="T1134" s="10" t="str">
        <f t="shared" si="327"/>
        <v/>
      </c>
      <c r="U1134" s="16" t="str">
        <f t="shared" si="312"/>
        <v/>
      </c>
      <c r="V1134" s="7">
        <f t="shared" si="324"/>
        <v>5.4275831728651718E-63</v>
      </c>
      <c r="X1134" s="7">
        <f t="shared" si="314"/>
        <v>5.4275831728651718E-63</v>
      </c>
      <c r="Y1134" s="7">
        <f t="shared" si="315"/>
        <v>4135104.2700000037</v>
      </c>
    </row>
    <row r="1135" spans="1:25" x14ac:dyDescent="0.25">
      <c r="A1135" s="5">
        <f t="shared" si="322"/>
        <v>45021</v>
      </c>
      <c r="B1135" s="20">
        <f t="shared" si="323"/>
        <v>1123</v>
      </c>
      <c r="E1135" s="20"/>
      <c r="G1135" s="20">
        <f t="shared" si="316"/>
        <v>6.4808117572263665E-14</v>
      </c>
      <c r="H1135" s="20" t="str">
        <f>IF(Datos!C1127="","",Datos!C1127)</f>
        <v/>
      </c>
      <c r="I1135" s="7">
        <f t="shared" si="317"/>
        <v>2.5731498449586745</v>
      </c>
      <c r="J1135" s="20" t="str">
        <f t="shared" si="325"/>
        <v/>
      </c>
      <c r="K1135" s="16" t="str">
        <f t="shared" si="313"/>
        <v/>
      </c>
      <c r="L1135" s="7">
        <f t="shared" si="318"/>
        <v>4125541.4376845197</v>
      </c>
      <c r="M1135" s="7">
        <f t="shared" si="319"/>
        <v>9.184964509785736E-8</v>
      </c>
      <c r="N1135" s="20" t="str">
        <f>IF(Datos!D1127="","",Datos!D1127)</f>
        <v/>
      </c>
      <c r="O1135" s="7">
        <f t="shared" si="320"/>
        <v>2562.0108348987565</v>
      </c>
      <c r="P1135" s="20" t="str">
        <f t="shared" si="326"/>
        <v/>
      </c>
      <c r="Q1135" s="16" t="str">
        <f t="shared" si="311"/>
        <v/>
      </c>
      <c r="R1135" s="20" t="str">
        <f>IF(Datos!E1127="","",Datos!E1127)</f>
        <v/>
      </c>
      <c r="S1135" s="7">
        <f t="shared" si="321"/>
        <v>6998.2483306486074</v>
      </c>
      <c r="T1135" s="10" t="str">
        <f t="shared" si="327"/>
        <v/>
      </c>
      <c r="U1135" s="16" t="str">
        <f t="shared" si="312"/>
        <v/>
      </c>
      <c r="V1135" s="7">
        <f t="shared" si="324"/>
        <v>4.6942031779396345E-63</v>
      </c>
      <c r="X1135" s="7">
        <f t="shared" si="314"/>
        <v>4.6942031779396345E-63</v>
      </c>
      <c r="Y1135" s="7">
        <f t="shared" si="315"/>
        <v>4135104.2700000037</v>
      </c>
    </row>
    <row r="1136" spans="1:25" x14ac:dyDescent="0.25">
      <c r="A1136" s="5">
        <f t="shared" si="322"/>
        <v>45022</v>
      </c>
      <c r="B1136" s="20">
        <f t="shared" si="323"/>
        <v>1124</v>
      </c>
      <c r="E1136" s="20"/>
      <c r="G1136" s="20">
        <f t="shared" si="316"/>
        <v>6.3019188859926469E-14</v>
      </c>
      <c r="H1136" s="20" t="str">
        <f>IF(Datos!C1128="","",Datos!C1128)</f>
        <v/>
      </c>
      <c r="I1136" s="7">
        <f t="shared" si="317"/>
        <v>2.5535912481695546</v>
      </c>
      <c r="J1136" s="20" t="str">
        <f t="shared" si="325"/>
        <v/>
      </c>
      <c r="K1136" s="16" t="str">
        <f t="shared" si="313"/>
        <v/>
      </c>
      <c r="L1136" s="7">
        <f t="shared" si="318"/>
        <v>4125541.437684522</v>
      </c>
      <c r="M1136" s="7">
        <f t="shared" si="319"/>
        <v>8.9314276482184739E-8</v>
      </c>
      <c r="N1136" s="20" t="str">
        <f>IF(Datos!D1128="","",Datos!D1128)</f>
        <v/>
      </c>
      <c r="O1136" s="7">
        <f t="shared" si="320"/>
        <v>2562.0160763191011</v>
      </c>
      <c r="P1136" s="20" t="str">
        <f t="shared" si="326"/>
        <v/>
      </c>
      <c r="Q1136" s="16" t="str">
        <f t="shared" ref="Q1136:Q1199" si="328">IF( OR(P1136=0,N1136=0,P1136="",N1136=""),"",ABS(P1136/N1136))</f>
        <v/>
      </c>
      <c r="R1136" s="20" t="str">
        <f>IF(Datos!E1128="","",Datos!E1128)</f>
        <v/>
      </c>
      <c r="S1136" s="7">
        <f t="shared" si="321"/>
        <v>6998.2626478250522</v>
      </c>
      <c r="T1136" s="10" t="str">
        <f t="shared" si="327"/>
        <v/>
      </c>
      <c r="U1136" s="16" t="str">
        <f t="shared" ref="U1136:U1199" si="329">IF( OR(T1136=0,R1136=0,T1136="",R1136=""),"",ABS(T1136/R1136))</f>
        <v/>
      </c>
      <c r="V1136" s="7">
        <f t="shared" si="324"/>
        <v>4.0599181576698348E-63</v>
      </c>
      <c r="X1136" s="7">
        <f t="shared" si="314"/>
        <v>4.0599181576698348E-63</v>
      </c>
      <c r="Y1136" s="7">
        <f t="shared" si="315"/>
        <v>4135104.2700000033</v>
      </c>
    </row>
    <row r="1137" spans="1:25" x14ac:dyDescent="0.25">
      <c r="A1137" s="5">
        <f t="shared" si="322"/>
        <v>45023</v>
      </c>
      <c r="B1137" s="20">
        <f t="shared" si="323"/>
        <v>1125</v>
      </c>
      <c r="E1137" s="20"/>
      <c r="G1137" s="20">
        <f t="shared" si="316"/>
        <v>6.1279640781647265E-14</v>
      </c>
      <c r="H1137" s="20" t="str">
        <f>IF(Datos!C1129="","",Datos!C1129)</f>
        <v/>
      </c>
      <c r="I1137" s="7">
        <f t="shared" si="317"/>
        <v>2.5341813169193301</v>
      </c>
      <c r="J1137" s="20" t="str">
        <f t="shared" si="325"/>
        <v/>
      </c>
      <c r="K1137" s="16" t="str">
        <f t="shared" si="313"/>
        <v/>
      </c>
      <c r="L1137" s="7">
        <f t="shared" si="318"/>
        <v>4125541.4376845243</v>
      </c>
      <c r="M1137" s="7">
        <f t="shared" si="319"/>
        <v>8.6848892829551316E-8</v>
      </c>
      <c r="N1137" s="20" t="str">
        <f>IF(Datos!D1129="","",Datos!D1129)</f>
        <v/>
      </c>
      <c r="O1137" s="7">
        <f t="shared" si="320"/>
        <v>2562.0212778992368</v>
      </c>
      <c r="P1137" s="20" t="str">
        <f t="shared" si="326"/>
        <v/>
      </c>
      <c r="Q1137" s="16" t="str">
        <f t="shared" si="328"/>
        <v/>
      </c>
      <c r="R1137" s="20" t="str">
        <f>IF(Datos!E1129="","",Datos!E1129)</f>
        <v/>
      </c>
      <c r="S1137" s="7">
        <f t="shared" si="321"/>
        <v>6998.2768561761668</v>
      </c>
      <c r="T1137" s="10" t="str">
        <f t="shared" si="327"/>
        <v/>
      </c>
      <c r="U1137" s="16" t="str">
        <f t="shared" si="329"/>
        <v/>
      </c>
      <c r="V1137" s="7">
        <f t="shared" si="324"/>
        <v>3.5113383085842197E-63</v>
      </c>
      <c r="X1137" s="7">
        <f t="shared" si="314"/>
        <v>3.5113383085842197E-63</v>
      </c>
      <c r="Y1137" s="7">
        <f t="shared" si="315"/>
        <v>4135104.2700000033</v>
      </c>
    </row>
    <row r="1138" spans="1:25" x14ac:dyDescent="0.25">
      <c r="A1138" s="5">
        <f t="shared" si="322"/>
        <v>45024</v>
      </c>
      <c r="B1138" s="20">
        <f t="shared" si="323"/>
        <v>1126</v>
      </c>
      <c r="E1138" s="20"/>
      <c r="G1138" s="20">
        <f t="shared" si="316"/>
        <v>5.9588110260740505E-14</v>
      </c>
      <c r="H1138" s="20" t="str">
        <f>IF(Datos!C1130="","",Datos!C1130)</f>
        <v/>
      </c>
      <c r="I1138" s="7">
        <f t="shared" si="317"/>
        <v>2.5149189211963394</v>
      </c>
      <c r="J1138" s="20" t="str">
        <f t="shared" si="325"/>
        <v/>
      </c>
      <c r="K1138" s="16" t="str">
        <f t="shared" si="313"/>
        <v/>
      </c>
      <c r="L1138" s="7">
        <f t="shared" si="318"/>
        <v>4125541.4376845267</v>
      </c>
      <c r="M1138" s="7">
        <f t="shared" si="319"/>
        <v>8.445156231236355E-8</v>
      </c>
      <c r="N1138" s="20" t="str">
        <f>IF(Datos!D1130="","",Datos!D1130)</f>
        <v/>
      </c>
      <c r="O1138" s="7">
        <f t="shared" si="320"/>
        <v>2562.0264399419902</v>
      </c>
      <c r="P1138" s="20" t="str">
        <f t="shared" si="326"/>
        <v/>
      </c>
      <c r="Q1138" s="16" t="str">
        <f t="shared" si="328"/>
        <v/>
      </c>
      <c r="R1138" s="20" t="str">
        <f>IF(Datos!E1130="","",Datos!E1130)</f>
        <v/>
      </c>
      <c r="S1138" s="7">
        <f t="shared" si="321"/>
        <v>6998.2909565291366</v>
      </c>
      <c r="T1138" s="10" t="str">
        <f t="shared" si="327"/>
        <v/>
      </c>
      <c r="U1138" s="16" t="str">
        <f t="shared" si="329"/>
        <v/>
      </c>
      <c r="V1138" s="7">
        <f t="shared" si="324"/>
        <v>3.0368830696842243E-63</v>
      </c>
      <c r="X1138" s="7">
        <f t="shared" si="314"/>
        <v>3.0368830696842243E-63</v>
      </c>
      <c r="Y1138" s="7">
        <f t="shared" si="315"/>
        <v>4135104.2700000037</v>
      </c>
    </row>
    <row r="1139" spans="1:25" x14ac:dyDescent="0.25">
      <c r="A1139" s="5">
        <f t="shared" si="322"/>
        <v>45025</v>
      </c>
      <c r="B1139" s="20">
        <f t="shared" si="323"/>
        <v>1127</v>
      </c>
      <c r="E1139" s="20"/>
      <c r="G1139" s="20">
        <f t="shared" si="316"/>
        <v>5.7943271846162387E-14</v>
      </c>
      <c r="H1139" s="20" t="str">
        <f>IF(Datos!C1131="","",Datos!C1131)</f>
        <v/>
      </c>
      <c r="I1139" s="7">
        <f t="shared" si="317"/>
        <v>2.4958029395781769</v>
      </c>
      <c r="J1139" s="20" t="str">
        <f t="shared" si="325"/>
        <v/>
      </c>
      <c r="K1139" s="16" t="str">
        <f t="shared" si="313"/>
        <v/>
      </c>
      <c r="L1139" s="7">
        <f t="shared" si="318"/>
        <v>4125541.437684529</v>
      </c>
      <c r="M1139" s="7">
        <f t="shared" si="319"/>
        <v>8.212040642816642E-8</v>
      </c>
      <c r="N1139" s="20" t="str">
        <f>IF(Datos!D1131="","",Datos!D1131)</f>
        <v/>
      </c>
      <c r="O1139" s="7">
        <f t="shared" si="320"/>
        <v>2562.0315627478867</v>
      </c>
      <c r="P1139" s="20" t="str">
        <f t="shared" si="326"/>
        <v/>
      </c>
      <c r="Q1139" s="16" t="str">
        <f t="shared" si="328"/>
        <v/>
      </c>
      <c r="R1139" s="20" t="str">
        <f>IF(Datos!E1131="","",Datos!E1131)</f>
        <v/>
      </c>
      <c r="S1139" s="7">
        <f t="shared" si="321"/>
        <v>6998.3049497048578</v>
      </c>
      <c r="T1139" s="10" t="str">
        <f t="shared" si="327"/>
        <v/>
      </c>
      <c r="U1139" s="16" t="str">
        <f t="shared" si="329"/>
        <v/>
      </c>
      <c r="V1139" s="7">
        <f t="shared" si="324"/>
        <v>2.6265366559490751E-63</v>
      </c>
      <c r="X1139" s="7">
        <f t="shared" si="314"/>
        <v>2.6265366559490751E-63</v>
      </c>
      <c r="Y1139" s="7">
        <f t="shared" si="315"/>
        <v>4135104.2700000037</v>
      </c>
    </row>
    <row r="1140" spans="1:25" x14ac:dyDescent="0.25">
      <c r="A1140" s="5">
        <f t="shared" si="322"/>
        <v>45026</v>
      </c>
      <c r="B1140" s="20">
        <f t="shared" si="323"/>
        <v>1128</v>
      </c>
      <c r="E1140" s="20"/>
      <c r="G1140" s="20">
        <f t="shared" si="316"/>
        <v>5.6343836673912884E-14</v>
      </c>
      <c r="H1140" s="20" t="str">
        <f>IF(Datos!C1132="","",Datos!C1132)</f>
        <v/>
      </c>
      <c r="I1140" s="7">
        <f t="shared" si="317"/>
        <v>2.4768322591664056</v>
      </c>
      <c r="J1140" s="20" t="str">
        <f t="shared" si="325"/>
        <v/>
      </c>
      <c r="K1140" s="16" t="str">
        <f t="shared" si="313"/>
        <v/>
      </c>
      <c r="L1140" s="7">
        <f t="shared" si="318"/>
        <v>4125541.4376845313</v>
      </c>
      <c r="M1140" s="7">
        <f t="shared" si="319"/>
        <v>7.9853598527684829E-8</v>
      </c>
      <c r="N1140" s="20" t="str">
        <f>IF(Datos!D1132="","",Datos!D1132)</f>
        <v/>
      </c>
      <c r="O1140" s="7">
        <f t="shared" si="320"/>
        <v>2562.0366466151668</v>
      </c>
      <c r="P1140" s="20" t="str">
        <f t="shared" si="326"/>
        <v/>
      </c>
      <c r="Q1140" s="16" t="str">
        <f t="shared" si="328"/>
        <v/>
      </c>
      <c r="R1140" s="20" t="str">
        <f>IF(Datos!E1132="","",Datos!E1132)</f>
        <v/>
      </c>
      <c r="S1140" s="7">
        <f t="shared" si="321"/>
        <v>6998.3188365179894</v>
      </c>
      <c r="T1140" s="10" t="str">
        <f t="shared" si="327"/>
        <v/>
      </c>
      <c r="U1140" s="16" t="str">
        <f t="shared" si="329"/>
        <v/>
      </c>
      <c r="V1140" s="7">
        <f t="shared" si="324"/>
        <v>2.2716366243766761E-63</v>
      </c>
      <c r="X1140" s="7">
        <f t="shared" si="314"/>
        <v>2.2716366243766761E-63</v>
      </c>
      <c r="Y1140" s="7">
        <f t="shared" si="315"/>
        <v>4135104.2700000037</v>
      </c>
    </row>
    <row r="1141" spans="1:25" x14ac:dyDescent="0.25">
      <c r="A1141" s="5">
        <f t="shared" si="322"/>
        <v>45027</v>
      </c>
      <c r="B1141" s="20">
        <f t="shared" si="323"/>
        <v>1129</v>
      </c>
      <c r="E1141" s="20"/>
      <c r="G1141" s="20">
        <f t="shared" si="316"/>
        <v>5.4788551457106362E-14</v>
      </c>
      <c r="H1141" s="20" t="str">
        <f>IF(Datos!C1133="","",Datos!C1133)</f>
        <v/>
      </c>
      <c r="I1141" s="7">
        <f t="shared" si="317"/>
        <v>2.4580057755217664</v>
      </c>
      <c r="J1141" s="20" t="str">
        <f t="shared" si="325"/>
        <v/>
      </c>
      <c r="K1141" s="16" t="str">
        <f t="shared" si="313"/>
        <v/>
      </c>
      <c r="L1141" s="7">
        <f t="shared" si="318"/>
        <v>4125541.4376845337</v>
      </c>
      <c r="M1141" s="7">
        <f t="shared" si="319"/>
        <v>7.7649362383495992E-8</v>
      </c>
      <c r="N1141" s="20" t="str">
        <f>IF(Datos!D1133="","",Datos!D1133)</f>
        <v/>
      </c>
      <c r="O1141" s="7">
        <f t="shared" si="320"/>
        <v>2562.0416918398041</v>
      </c>
      <c r="P1141" s="20" t="str">
        <f t="shared" si="326"/>
        <v/>
      </c>
      <c r="Q1141" s="16" t="str">
        <f t="shared" si="328"/>
        <v/>
      </c>
      <c r="R1141" s="20" t="str">
        <f>IF(Datos!E1133="","",Datos!E1133)</f>
        <v/>
      </c>
      <c r="S1141" s="7">
        <f t="shared" si="321"/>
        <v>6998.3326177769968</v>
      </c>
      <c r="T1141" s="10" t="str">
        <f t="shared" si="327"/>
        <v/>
      </c>
      <c r="U1141" s="16" t="str">
        <f t="shared" si="329"/>
        <v/>
      </c>
      <c r="V1141" s="7">
        <f t="shared" si="324"/>
        <v>1.9646910091741404E-63</v>
      </c>
      <c r="X1141" s="7">
        <f t="shared" si="314"/>
        <v>1.9646910091741404E-63</v>
      </c>
      <c r="Y1141" s="7">
        <f t="shared" si="315"/>
        <v>4135104.2700000037</v>
      </c>
    </row>
    <row r="1142" spans="1:25" x14ac:dyDescent="0.25">
      <c r="A1142" s="5">
        <f t="shared" si="322"/>
        <v>45028</v>
      </c>
      <c r="B1142" s="20">
        <f t="shared" si="323"/>
        <v>1130</v>
      </c>
      <c r="E1142" s="20"/>
      <c r="G1142" s="20">
        <f t="shared" si="316"/>
        <v>5.3276197503919964E-14</v>
      </c>
      <c r="H1142" s="20" t="str">
        <f>IF(Datos!C1134="","",Datos!C1134)</f>
        <v/>
      </c>
      <c r="I1142" s="7">
        <f t="shared" si="317"/>
        <v>2.439322392599879</v>
      </c>
      <c r="J1142" s="20" t="str">
        <f t="shared" si="325"/>
        <v/>
      </c>
      <c r="K1142" s="16" t="str">
        <f t="shared" si="313"/>
        <v/>
      </c>
      <c r="L1142" s="7">
        <f t="shared" si="318"/>
        <v>4125541.437684536</v>
      </c>
      <c r="M1142" s="7">
        <f t="shared" si="319"/>
        <v>7.5505970798211594E-8</v>
      </c>
      <c r="N1142" s="20" t="str">
        <f>IF(Datos!D1134="","",Datos!D1134)</f>
        <v/>
      </c>
      <c r="O1142" s="7">
        <f t="shared" si="320"/>
        <v>2562.0466987155228</v>
      </c>
      <c r="P1142" s="20" t="str">
        <f t="shared" si="326"/>
        <v/>
      </c>
      <c r="Q1142" s="16" t="str">
        <f t="shared" si="328"/>
        <v/>
      </c>
      <c r="R1142" s="20" t="str">
        <f>IF(Datos!E1134="","",Datos!E1134)</f>
        <v/>
      </c>
      <c r="S1142" s="7">
        <f t="shared" si="321"/>
        <v>6998.3462942841998</v>
      </c>
      <c r="T1142" s="10" t="str">
        <f t="shared" si="327"/>
        <v/>
      </c>
      <c r="U1142" s="16" t="str">
        <f t="shared" si="329"/>
        <v/>
      </c>
      <c r="V1142" s="7">
        <f t="shared" si="324"/>
        <v>1.6992201658083703E-63</v>
      </c>
      <c r="X1142" s="7">
        <f t="shared" si="314"/>
        <v>1.6992201658083703E-63</v>
      </c>
      <c r="Y1142" s="7">
        <f t="shared" si="315"/>
        <v>4135104.2700000037</v>
      </c>
    </row>
    <row r="1143" spans="1:25" x14ac:dyDescent="0.25">
      <c r="A1143" s="5">
        <f t="shared" si="322"/>
        <v>45029</v>
      </c>
      <c r="B1143" s="20">
        <f t="shared" si="323"/>
        <v>1131</v>
      </c>
      <c r="E1143" s="20"/>
      <c r="G1143" s="20">
        <f t="shared" si="316"/>
        <v>5.1805589762649924E-14</v>
      </c>
      <c r="H1143" s="20" t="str">
        <f>IF(Datos!C1135="","",Datos!C1135)</f>
        <v/>
      </c>
      <c r="I1143" s="7">
        <f t="shared" si="317"/>
        <v>2.4207810226874331</v>
      </c>
      <c r="J1143" s="20" t="str">
        <f t="shared" si="325"/>
        <v/>
      </c>
      <c r="K1143" s="16" t="str">
        <f t="shared" si="313"/>
        <v/>
      </c>
      <c r="L1143" s="7">
        <f t="shared" si="318"/>
        <v>4125541.4376845378</v>
      </c>
      <c r="M1143" s="7">
        <f t="shared" si="319"/>
        <v>7.3421744251078808E-8</v>
      </c>
      <c r="N1143" s="20" t="str">
        <f>IF(Datos!D1135="","",Datos!D1135)</f>
        <v/>
      </c>
      <c r="O1143" s="7">
        <f t="shared" si="320"/>
        <v>2562.051667533814</v>
      </c>
      <c r="P1143" s="20" t="str">
        <f t="shared" si="326"/>
        <v/>
      </c>
      <c r="Q1143" s="16" t="str">
        <f t="shared" si="328"/>
        <v/>
      </c>
      <c r="R1143" s="20" t="str">
        <f>IF(Datos!E1135="","",Datos!E1135)</f>
        <v/>
      </c>
      <c r="S1143" s="7">
        <f t="shared" si="321"/>
        <v>6998.3598668358209</v>
      </c>
      <c r="T1143" s="10" t="str">
        <f t="shared" si="327"/>
        <v/>
      </c>
      <c r="U1143" s="16" t="str">
        <f t="shared" si="329"/>
        <v/>
      </c>
      <c r="V1143" s="7">
        <f t="shared" si="324"/>
        <v>1.4696199852329579E-63</v>
      </c>
      <c r="X1143" s="7">
        <f t="shared" si="314"/>
        <v>1.4696199852329579E-63</v>
      </c>
      <c r="Y1143" s="7">
        <f t="shared" si="315"/>
        <v>4135104.2700000033</v>
      </c>
    </row>
    <row r="1144" spans="1:25" x14ac:dyDescent="0.25">
      <c r="A1144" s="5">
        <f t="shared" si="322"/>
        <v>45030</v>
      </c>
      <c r="B1144" s="20">
        <f t="shared" si="323"/>
        <v>1132</v>
      </c>
      <c r="E1144" s="20"/>
      <c r="G1144" s="20">
        <f t="shared" si="316"/>
        <v>5.0375575893127659E-14</v>
      </c>
      <c r="H1144" s="20" t="str">
        <f>IF(Datos!C1136="","",Datos!C1136)</f>
        <v/>
      </c>
      <c r="I1144" s="7">
        <f t="shared" si="317"/>
        <v>2.4023805863388623</v>
      </c>
      <c r="J1144" s="20" t="str">
        <f t="shared" si="325"/>
        <v/>
      </c>
      <c r="K1144" s="16" t="str">
        <f t="shared" si="313"/>
        <v/>
      </c>
      <c r="L1144" s="7">
        <f t="shared" si="318"/>
        <v>4125541.4376845397</v>
      </c>
      <c r="M1144" s="7">
        <f t="shared" si="319"/>
        <v>7.1395049581939909E-8</v>
      </c>
      <c r="N1144" s="20" t="str">
        <f>IF(Datos!D1136="","",Datos!D1136)</f>
        <v/>
      </c>
      <c r="O1144" s="7">
        <f t="shared" si="320"/>
        <v>2562.0565985839535</v>
      </c>
      <c r="P1144" s="20" t="str">
        <f t="shared" si="326"/>
        <v/>
      </c>
      <c r="Q1144" s="16" t="str">
        <f t="shared" si="328"/>
        <v/>
      </c>
      <c r="R1144" s="20" t="str">
        <f>IF(Datos!E1136="","",Datos!E1136)</f>
        <v/>
      </c>
      <c r="S1144" s="7">
        <f t="shared" si="321"/>
        <v>6998.37333622203</v>
      </c>
      <c r="T1144" s="10" t="str">
        <f t="shared" si="327"/>
        <v/>
      </c>
      <c r="U1144" s="16" t="str">
        <f t="shared" si="329"/>
        <v/>
      </c>
      <c r="V1144" s="7">
        <f t="shared" si="324"/>
        <v>1.271043590733662E-63</v>
      </c>
      <c r="X1144" s="7">
        <f t="shared" si="314"/>
        <v>1.271043590733662E-63</v>
      </c>
      <c r="Y1144" s="7">
        <f t="shared" si="315"/>
        <v>4135104.2700000033</v>
      </c>
    </row>
    <row r="1145" spans="1:25" x14ac:dyDescent="0.25">
      <c r="A1145" s="5">
        <f t="shared" si="322"/>
        <v>45031</v>
      </c>
      <c r="B1145" s="20">
        <f t="shared" si="323"/>
        <v>1133</v>
      </c>
      <c r="E1145" s="20"/>
      <c r="G1145" s="20">
        <f t="shared" si="316"/>
        <v>4.8985035363768003E-14</v>
      </c>
      <c r="H1145" s="20" t="str">
        <f>IF(Datos!C1137="","",Datos!C1137)</f>
        <v/>
      </c>
      <c r="I1145" s="7">
        <f t="shared" si="317"/>
        <v>2.3841200123135025</v>
      </c>
      <c r="J1145" s="20" t="str">
        <f t="shared" si="325"/>
        <v/>
      </c>
      <c r="K1145" s="16" t="str">
        <f t="shared" si="313"/>
        <v/>
      </c>
      <c r="L1145" s="7">
        <f t="shared" si="318"/>
        <v>4125541.4376845416</v>
      </c>
      <c r="M1145" s="7">
        <f t="shared" si="319"/>
        <v>6.9424298711519133E-8</v>
      </c>
      <c r="N1145" s="20" t="str">
        <f>IF(Datos!D1137="","",Datos!D1137)</f>
        <v/>
      </c>
      <c r="O1145" s="7">
        <f t="shared" si="320"/>
        <v>2562.0614921530182</v>
      </c>
      <c r="P1145" s="20" t="str">
        <f t="shared" si="326"/>
        <v/>
      </c>
      <c r="Q1145" s="16" t="str">
        <f t="shared" si="328"/>
        <v/>
      </c>
      <c r="R1145" s="20" t="str">
        <f>IF(Datos!E1137="","",Datos!E1137)</f>
        <v/>
      </c>
      <c r="S1145" s="7">
        <f t="shared" si="321"/>
        <v>6998.3867032269909</v>
      </c>
      <c r="T1145" s="10" t="str">
        <f t="shared" si="327"/>
        <v/>
      </c>
      <c r="U1145" s="16" t="str">
        <f t="shared" si="329"/>
        <v/>
      </c>
      <c r="V1145" s="7">
        <f t="shared" si="324"/>
        <v>1.0992990200041614E-63</v>
      </c>
      <c r="X1145" s="7">
        <f t="shared" si="314"/>
        <v>1.0992990200041614E-63</v>
      </c>
      <c r="Y1145" s="7">
        <f t="shared" si="315"/>
        <v>4135104.2700000033</v>
      </c>
    </row>
    <row r="1146" spans="1:25" x14ac:dyDescent="0.25">
      <c r="A1146" s="5">
        <f t="shared" si="322"/>
        <v>45032</v>
      </c>
      <c r="B1146" s="20">
        <f t="shared" si="323"/>
        <v>1134</v>
      </c>
      <c r="E1146" s="20"/>
      <c r="G1146" s="20">
        <f t="shared" si="316"/>
        <v>4.7632878573542066E-14</v>
      </c>
      <c r="H1146" s="20" t="str">
        <f>IF(Datos!C1138="","",Datos!C1138)</f>
        <v/>
      </c>
      <c r="I1146" s="7">
        <f t="shared" si="317"/>
        <v>2.3659982375132245</v>
      </c>
      <c r="J1146" s="20" t="str">
        <f t="shared" si="325"/>
        <v/>
      </c>
      <c r="K1146" s="16" t="str">
        <f t="shared" si="313"/>
        <v/>
      </c>
      <c r="L1146" s="7">
        <f t="shared" si="318"/>
        <v>4125541.4376845434</v>
      </c>
      <c r="M1146" s="7">
        <f t="shared" si="319"/>
        <v>6.7507947397034046E-8</v>
      </c>
      <c r="N1146" s="20" t="str">
        <f>IF(Datos!D1138="","",Datos!D1138)</f>
        <v/>
      </c>
      <c r="O1146" s="7">
        <f t="shared" si="320"/>
        <v>2562.0663485259033</v>
      </c>
      <c r="P1146" s="20" t="str">
        <f t="shared" si="326"/>
        <v/>
      </c>
      <c r="Q1146" s="16" t="str">
        <f t="shared" si="328"/>
        <v/>
      </c>
      <c r="R1146" s="20" t="str">
        <f>IF(Datos!E1138="","",Datos!E1138)</f>
        <v/>
      </c>
      <c r="S1146" s="7">
        <f t="shared" si="321"/>
        <v>6998.3999686289062</v>
      </c>
      <c r="T1146" s="10" t="str">
        <f t="shared" si="327"/>
        <v/>
      </c>
      <c r="U1146" s="16" t="str">
        <f t="shared" si="329"/>
        <v/>
      </c>
      <c r="V1146" s="7">
        <f t="shared" si="324"/>
        <v>9.5076073251317256E-64</v>
      </c>
      <c r="X1146" s="7">
        <f t="shared" si="314"/>
        <v>9.5076073251317256E-64</v>
      </c>
      <c r="Y1146" s="7">
        <f t="shared" si="315"/>
        <v>4135104.2700000033</v>
      </c>
    </row>
    <row r="1147" spans="1:25" x14ac:dyDescent="0.25">
      <c r="A1147" s="5">
        <f t="shared" si="322"/>
        <v>45033</v>
      </c>
      <c r="B1147" s="20">
        <f t="shared" si="323"/>
        <v>1135</v>
      </c>
      <c r="E1147" s="20"/>
      <c r="G1147" s="20">
        <f t="shared" si="316"/>
        <v>4.631804599818657E-14</v>
      </c>
      <c r="H1147" s="20" t="str">
        <f>IF(Datos!C1139="","",Datos!C1139)</f>
        <v/>
      </c>
      <c r="I1147" s="7">
        <f t="shared" si="317"/>
        <v>2.3480142069205434</v>
      </c>
      <c r="J1147" s="20" t="str">
        <f t="shared" si="325"/>
        <v/>
      </c>
      <c r="K1147" s="16" t="str">
        <f t="shared" si="313"/>
        <v/>
      </c>
      <c r="L1147" s="7">
        <f t="shared" si="318"/>
        <v>4125541.4376845453</v>
      </c>
      <c r="M1147" s="7">
        <f t="shared" si="319"/>
        <v>6.5644494022156377E-8</v>
      </c>
      <c r="N1147" s="20" t="str">
        <f>IF(Datos!D1139="","",Datos!D1139)</f>
        <v/>
      </c>
      <c r="O1147" s="7">
        <f t="shared" si="320"/>
        <v>2562.071167985338</v>
      </c>
      <c r="P1147" s="20" t="str">
        <f t="shared" si="326"/>
        <v/>
      </c>
      <c r="Q1147" s="16" t="str">
        <f t="shared" si="328"/>
        <v/>
      </c>
      <c r="R1147" s="20" t="str">
        <f>IF(Datos!E1139="","",Datos!E1139)</f>
        <v/>
      </c>
      <c r="S1147" s="7">
        <f t="shared" si="321"/>
        <v>6998.4131332000643</v>
      </c>
      <c r="T1147" s="10" t="str">
        <f t="shared" si="327"/>
        <v/>
      </c>
      <c r="U1147" s="16" t="str">
        <f t="shared" si="329"/>
        <v/>
      </c>
      <c r="V1147" s="7">
        <f t="shared" si="324"/>
        <v>8.2229307407693555E-64</v>
      </c>
      <c r="X1147" s="7">
        <f t="shared" si="314"/>
        <v>8.2229307407693555E-64</v>
      </c>
      <c r="Y1147" s="7">
        <f t="shared" si="315"/>
        <v>4135104.2700000033</v>
      </c>
    </row>
    <row r="1148" spans="1:25" x14ac:dyDescent="0.25">
      <c r="A1148" s="5">
        <f t="shared" si="322"/>
        <v>45034</v>
      </c>
      <c r="B1148" s="20">
        <f t="shared" si="323"/>
        <v>1136</v>
      </c>
      <c r="E1148" s="20"/>
      <c r="G1148" s="20">
        <f t="shared" si="316"/>
        <v>4.5039507359980951E-14</v>
      </c>
      <c r="H1148" s="20" t="str">
        <f>IF(Datos!C1140="","",Datos!C1140)</f>
        <v/>
      </c>
      <c r="I1148" s="7">
        <f t="shared" si="317"/>
        <v>2.330166873537197</v>
      </c>
      <c r="J1148" s="20" t="str">
        <f t="shared" si="325"/>
        <v/>
      </c>
      <c r="K1148" s="16" t="str">
        <f t="shared" si="313"/>
        <v/>
      </c>
      <c r="L1148" s="7">
        <f t="shared" si="318"/>
        <v>4125541.4376845472</v>
      </c>
      <c r="M1148" s="7">
        <f t="shared" si="319"/>
        <v>6.3832478420374073E-8</v>
      </c>
      <c r="N1148" s="20" t="str">
        <f>IF(Datos!D1140="","",Datos!D1140)</f>
        <v/>
      </c>
      <c r="O1148" s="7">
        <f t="shared" si="320"/>
        <v>2562.0759508119027</v>
      </c>
      <c r="P1148" s="20" t="str">
        <f t="shared" si="326"/>
        <v/>
      </c>
      <c r="Q1148" s="16" t="str">
        <f t="shared" si="328"/>
        <v/>
      </c>
      <c r="R1148" s="20" t="str">
        <f>IF(Datos!E1140="","",Datos!E1140)</f>
        <v/>
      </c>
      <c r="S1148" s="7">
        <f t="shared" si="321"/>
        <v>6998.4261977068827</v>
      </c>
      <c r="T1148" s="10" t="str">
        <f t="shared" si="327"/>
        <v/>
      </c>
      <c r="U1148" s="16" t="str">
        <f t="shared" si="329"/>
        <v/>
      </c>
      <c r="V1148" s="7">
        <f t="shared" si="324"/>
        <v>7.1118408296855951E-64</v>
      </c>
      <c r="X1148" s="7">
        <f t="shared" si="314"/>
        <v>7.1118408296855951E-64</v>
      </c>
      <c r="Y1148" s="7">
        <f t="shared" si="315"/>
        <v>4135104.2700000033</v>
      </c>
    </row>
    <row r="1149" spans="1:25" x14ac:dyDescent="0.25">
      <c r="A1149" s="5">
        <f t="shared" si="322"/>
        <v>45035</v>
      </c>
      <c r="B1149" s="20">
        <f t="shared" si="323"/>
        <v>1137</v>
      </c>
      <c r="E1149" s="20"/>
      <c r="G1149" s="20">
        <f t="shared" si="316"/>
        <v>4.3796260820441359E-14</v>
      </c>
      <c r="H1149" s="20" t="str">
        <f>IF(Datos!C1141="","",Datos!C1141)</f>
        <v/>
      </c>
      <c r="I1149" s="7">
        <f t="shared" si="317"/>
        <v>2.3124551983231911</v>
      </c>
      <c r="J1149" s="20" t="str">
        <f t="shared" si="325"/>
        <v/>
      </c>
      <c r="K1149" s="16" t="str">
        <f t="shared" si="313"/>
        <v/>
      </c>
      <c r="L1149" s="7">
        <f t="shared" si="318"/>
        <v>4125541.437684549</v>
      </c>
      <c r="M1149" s="7">
        <f t="shared" si="319"/>
        <v>6.2070480730832739E-8</v>
      </c>
      <c r="N1149" s="20" t="str">
        <f>IF(Datos!D1141="","",Datos!D1141)</f>
        <v/>
      </c>
      <c r="O1149" s="7">
        <f t="shared" si="320"/>
        <v>2562.0806972840451</v>
      </c>
      <c r="P1149" s="20" t="str">
        <f t="shared" si="326"/>
        <v/>
      </c>
      <c r="Q1149" s="16" t="str">
        <f t="shared" si="328"/>
        <v/>
      </c>
      <c r="R1149" s="20" t="str">
        <f>IF(Datos!E1141="","",Datos!E1141)</f>
        <v/>
      </c>
      <c r="S1149" s="7">
        <f t="shared" si="321"/>
        <v>6998.4391629099546</v>
      </c>
      <c r="T1149" s="10" t="str">
        <f t="shared" si="327"/>
        <v/>
      </c>
      <c r="U1149" s="16" t="str">
        <f t="shared" si="329"/>
        <v/>
      </c>
      <c r="V1149" s="7">
        <f t="shared" si="324"/>
        <v>6.1508824020632431E-64</v>
      </c>
      <c r="X1149" s="7">
        <f t="shared" si="314"/>
        <v>6.1508824020632431E-64</v>
      </c>
      <c r="Y1149" s="7">
        <f t="shared" si="315"/>
        <v>4135104.2700000033</v>
      </c>
    </row>
    <row r="1150" spans="1:25" x14ac:dyDescent="0.25">
      <c r="A1150" s="5">
        <f t="shared" si="322"/>
        <v>45036</v>
      </c>
      <c r="B1150" s="20">
        <f t="shared" si="323"/>
        <v>1138</v>
      </c>
      <c r="E1150" s="20"/>
      <c r="G1150" s="20">
        <f t="shared" si="316"/>
        <v>4.2587332195299063E-14</v>
      </c>
      <c r="H1150" s="20" t="str">
        <f>IF(Datos!C1142="","",Datos!C1142)</f>
        <v/>
      </c>
      <c r="I1150" s="7">
        <f t="shared" si="317"/>
        <v>2.2948781501363089</v>
      </c>
      <c r="J1150" s="20" t="str">
        <f t="shared" si="325"/>
        <v/>
      </c>
      <c r="K1150" s="16" t="str">
        <f t="shared" si="313"/>
        <v/>
      </c>
      <c r="L1150" s="7">
        <f t="shared" si="318"/>
        <v>4125541.4376845509</v>
      </c>
      <c r="M1150" s="7">
        <f t="shared" si="319"/>
        <v>6.0357120285759695E-8</v>
      </c>
      <c r="N1150" s="20" t="str">
        <f>IF(Datos!D1142="","",Datos!D1142)</f>
        <v/>
      </c>
      <c r="O1150" s="7">
        <f t="shared" si="320"/>
        <v>2562.0854076780961</v>
      </c>
      <c r="P1150" s="20" t="str">
        <f t="shared" si="326"/>
        <v/>
      </c>
      <c r="Q1150" s="16" t="str">
        <f t="shared" si="328"/>
        <v/>
      </c>
      <c r="R1150" s="20" t="str">
        <f>IF(Datos!E1142="","",Datos!E1142)</f>
        <v/>
      </c>
      <c r="S1150" s="7">
        <f t="shared" si="321"/>
        <v>6998.4520295640905</v>
      </c>
      <c r="T1150" s="10" t="str">
        <f t="shared" si="327"/>
        <v/>
      </c>
      <c r="U1150" s="16" t="str">
        <f t="shared" si="329"/>
        <v/>
      </c>
      <c r="V1150" s="7">
        <f t="shared" si="324"/>
        <v>5.3197695547530766E-64</v>
      </c>
      <c r="X1150" s="7">
        <f t="shared" si="314"/>
        <v>5.3197695547530766E-64</v>
      </c>
      <c r="Y1150" s="7">
        <f t="shared" si="315"/>
        <v>4135104.2700000033</v>
      </c>
    </row>
    <row r="1151" spans="1:25" x14ac:dyDescent="0.25">
      <c r="A1151" s="5">
        <f t="shared" si="322"/>
        <v>45037</v>
      </c>
      <c r="B1151" s="20">
        <f t="shared" si="323"/>
        <v>1139</v>
      </c>
      <c r="E1151" s="20"/>
      <c r="G1151" s="20">
        <f t="shared" si="316"/>
        <v>4.1411774191148374E-14</v>
      </c>
      <c r="H1151" s="20" t="str">
        <f>IF(Datos!C1143="","",Datos!C1143)</f>
        <v/>
      </c>
      <c r="I1151" s="7">
        <f t="shared" si="317"/>
        <v>2.2774347056720794</v>
      </c>
      <c r="J1151" s="20" t="str">
        <f t="shared" si="325"/>
        <v/>
      </c>
      <c r="K1151" s="16" t="str">
        <f t="shared" si="313"/>
        <v/>
      </c>
      <c r="L1151" s="7">
        <f t="shared" si="318"/>
        <v>4125541.4376845527</v>
      </c>
      <c r="M1151" s="7">
        <f t="shared" si="319"/>
        <v>5.8691054528599113E-8</v>
      </c>
      <c r="N1151" s="20" t="str">
        <f>IF(Datos!D1143="","",Datos!D1143)</f>
        <v/>
      </c>
      <c r="O1151" s="7">
        <f t="shared" si="320"/>
        <v>2562.0900822682866</v>
      </c>
      <c r="P1151" s="20" t="str">
        <f t="shared" si="326"/>
        <v/>
      </c>
      <c r="Q1151" s="16" t="str">
        <f t="shared" si="328"/>
        <v/>
      </c>
      <c r="R1151" s="20" t="str">
        <f>IF(Datos!E1143="","",Datos!E1143)</f>
        <v/>
      </c>
      <c r="S1151" s="7">
        <f t="shared" si="321"/>
        <v>6998.4647984183639</v>
      </c>
      <c r="T1151" s="10" t="str">
        <f t="shared" si="327"/>
        <v/>
      </c>
      <c r="U1151" s="16" t="str">
        <f t="shared" si="329"/>
        <v/>
      </c>
      <c r="V1151" s="7">
        <f t="shared" si="324"/>
        <v>4.6009574343650035E-64</v>
      </c>
      <c r="X1151" s="7">
        <f t="shared" si="314"/>
        <v>4.6009574343650035E-64</v>
      </c>
      <c r="Y1151" s="7">
        <f t="shared" si="315"/>
        <v>4135104.2700000037</v>
      </c>
    </row>
    <row r="1152" spans="1:25" x14ac:dyDescent="0.25">
      <c r="A1152" s="5">
        <f t="shared" si="322"/>
        <v>45038</v>
      </c>
      <c r="B1152" s="20">
        <f t="shared" si="323"/>
        <v>1140</v>
      </c>
      <c r="E1152" s="20"/>
      <c r="G1152" s="20">
        <f t="shared" si="316"/>
        <v>4.0268665663165521E-14</v>
      </c>
      <c r="H1152" s="20" t="str">
        <f>IF(Datos!C1144="","",Datos!C1144)</f>
        <v/>
      </c>
      <c r="I1152" s="7">
        <f t="shared" si="317"/>
        <v>2.2601238494042031</v>
      </c>
      <c r="J1152" s="20" t="str">
        <f t="shared" si="325"/>
        <v/>
      </c>
      <c r="K1152" s="16" t="str">
        <f t="shared" si="313"/>
        <v/>
      </c>
      <c r="L1152" s="7">
        <f t="shared" si="318"/>
        <v>4125541.4376845541</v>
      </c>
      <c r="M1152" s="7">
        <f t="shared" si="319"/>
        <v>5.7070977962010263E-8</v>
      </c>
      <c r="N1152" s="20" t="str">
        <f>IF(Datos!D1144="","",Datos!D1144)</f>
        <v/>
      </c>
      <c r="O1152" s="7">
        <f t="shared" si="320"/>
        <v>2562.0947213267632</v>
      </c>
      <c r="P1152" s="20" t="str">
        <f t="shared" si="326"/>
        <v/>
      </c>
      <c r="Q1152" s="16" t="str">
        <f t="shared" si="328"/>
        <v/>
      </c>
      <c r="R1152" s="20" t="str">
        <f>IF(Datos!E1144="","",Datos!E1144)</f>
        <v/>
      </c>
      <c r="S1152" s="7">
        <f t="shared" si="321"/>
        <v>6998.4774702161549</v>
      </c>
      <c r="T1152" s="10" t="str">
        <f t="shared" si="327"/>
        <v/>
      </c>
      <c r="U1152" s="16" t="str">
        <f t="shared" si="329"/>
        <v/>
      </c>
      <c r="V1152" s="7">
        <f t="shared" si="324"/>
        <v>3.9792718641214095E-64</v>
      </c>
      <c r="X1152" s="7">
        <f t="shared" si="314"/>
        <v>3.9792718641214095E-64</v>
      </c>
      <c r="Y1152" s="7">
        <f t="shared" si="315"/>
        <v>4135104.2700000037</v>
      </c>
    </row>
    <row r="1153" spans="1:25" x14ac:dyDescent="0.25">
      <c r="A1153" s="5">
        <f t="shared" si="322"/>
        <v>45039</v>
      </c>
      <c r="B1153" s="20">
        <f t="shared" si="323"/>
        <v>1141</v>
      </c>
      <c r="E1153" s="20"/>
      <c r="G1153" s="20">
        <f t="shared" si="316"/>
        <v>3.9157110893317149E-14</v>
      </c>
      <c r="H1153" s="20" t="str">
        <f>IF(Datos!C1145="","",Datos!C1145)</f>
        <v/>
      </c>
      <c r="I1153" s="7">
        <f t="shared" si="317"/>
        <v>2.242944573525429</v>
      </c>
      <c r="J1153" s="20" t="str">
        <f t="shared" si="325"/>
        <v/>
      </c>
      <c r="K1153" s="16" t="str">
        <f t="shared" si="313"/>
        <v/>
      </c>
      <c r="L1153" s="7">
        <f t="shared" si="318"/>
        <v>4125541.4376845555</v>
      </c>
      <c r="M1153" s="7">
        <f t="shared" si="319"/>
        <v>5.5495621124904747E-8</v>
      </c>
      <c r="N1153" s="20" t="str">
        <f>IF(Datos!D1145="","",Datos!D1145)</f>
        <v/>
      </c>
      <c r="O1153" s="7">
        <f t="shared" si="320"/>
        <v>2562.0993251236032</v>
      </c>
      <c r="P1153" s="20" t="str">
        <f t="shared" si="326"/>
        <v/>
      </c>
      <c r="Q1153" s="16" t="str">
        <f t="shared" si="328"/>
        <v/>
      </c>
      <c r="R1153" s="20" t="str">
        <f>IF(Datos!E1145="","",Datos!E1145)</f>
        <v/>
      </c>
      <c r="S1153" s="7">
        <f t="shared" si="321"/>
        <v>6998.4900456951937</v>
      </c>
      <c r="T1153" s="10" t="str">
        <f t="shared" si="327"/>
        <v/>
      </c>
      <c r="U1153" s="16" t="str">
        <f t="shared" si="329"/>
        <v/>
      </c>
      <c r="V1153" s="7">
        <f t="shared" si="324"/>
        <v>3.4415890158683185E-64</v>
      </c>
      <c r="X1153" s="7">
        <f t="shared" si="314"/>
        <v>3.4415890158683185E-64</v>
      </c>
      <c r="Y1153" s="7">
        <f t="shared" si="315"/>
        <v>4135104.2700000033</v>
      </c>
    </row>
    <row r="1154" spans="1:25" x14ac:dyDescent="0.25">
      <c r="A1154" s="5">
        <f t="shared" si="322"/>
        <v>45040</v>
      </c>
      <c r="B1154" s="20">
        <f t="shared" si="323"/>
        <v>1142</v>
      </c>
      <c r="E1154" s="20"/>
      <c r="G1154" s="20">
        <f t="shared" si="316"/>
        <v>3.8076238888492771E-14</v>
      </c>
      <c r="H1154" s="20" t="str">
        <f>IF(Datos!C1146="","",Datos!C1146)</f>
        <v/>
      </c>
      <c r="I1154" s="7">
        <f t="shared" si="317"/>
        <v>2.225895877888882</v>
      </c>
      <c r="J1154" s="20" t="str">
        <f t="shared" si="325"/>
        <v/>
      </c>
      <c r="K1154" s="16" t="str">
        <f t="shared" si="313"/>
        <v/>
      </c>
      <c r="L1154" s="7">
        <f t="shared" si="318"/>
        <v>4125541.4376845569</v>
      </c>
      <c r="M1154" s="7">
        <f t="shared" si="319"/>
        <v>5.3963749597720971E-8</v>
      </c>
      <c r="N1154" s="20" t="str">
        <f>IF(Datos!D1146="","",Datos!D1146)</f>
        <v/>
      </c>
      <c r="O1154" s="7">
        <f t="shared" si="320"/>
        <v>2562.1038939268319</v>
      </c>
      <c r="P1154" s="20" t="str">
        <f t="shared" si="326"/>
        <v/>
      </c>
      <c r="Q1154" s="16" t="str">
        <f t="shared" si="328"/>
        <v/>
      </c>
      <c r="R1154" s="20" t="str">
        <f>IF(Datos!E1146="","",Datos!E1146)</f>
        <v/>
      </c>
      <c r="S1154" s="7">
        <f t="shared" si="321"/>
        <v>6998.5025255876017</v>
      </c>
      <c r="T1154" s="10" t="str">
        <f t="shared" si="327"/>
        <v/>
      </c>
      <c r="U1154" s="16" t="str">
        <f t="shared" si="329"/>
        <v/>
      </c>
      <c r="V1154" s="7">
        <f t="shared" si="324"/>
        <v>2.9765583650969367E-64</v>
      </c>
      <c r="X1154" s="7">
        <f t="shared" si="314"/>
        <v>2.9765583650969367E-64</v>
      </c>
      <c r="Y1154" s="7">
        <f t="shared" si="315"/>
        <v>4135104.2700000033</v>
      </c>
    </row>
    <row r="1155" spans="1:25" x14ac:dyDescent="0.25">
      <c r="A1155" s="5">
        <f t="shared" si="322"/>
        <v>45041</v>
      </c>
      <c r="B1155" s="20">
        <f t="shared" si="323"/>
        <v>1143</v>
      </c>
      <c r="E1155" s="20"/>
      <c r="G1155" s="20">
        <f t="shared" si="316"/>
        <v>3.7025202698011171E-14</v>
      </c>
      <c r="H1155" s="20" t="str">
        <f>IF(Datos!C1147="","",Datos!C1147)</f>
        <v/>
      </c>
      <c r="I1155" s="7">
        <f t="shared" si="317"/>
        <v>2.208976769949837</v>
      </c>
      <c r="J1155" s="20" t="str">
        <f t="shared" si="325"/>
        <v/>
      </c>
      <c r="K1155" s="16" t="str">
        <f t="shared" si="313"/>
        <v/>
      </c>
      <c r="L1155" s="7">
        <f t="shared" si="318"/>
        <v>4125541.4376845583</v>
      </c>
      <c r="M1155" s="7">
        <f t="shared" si="319"/>
        <v>5.2474163035156565E-8</v>
      </c>
      <c r="N1155" s="20" t="str">
        <f>IF(Datos!D1147="","",Datos!D1147)</f>
        <v/>
      </c>
      <c r="O1155" s="7">
        <f t="shared" si="320"/>
        <v>2562.1084280024365</v>
      </c>
      <c r="P1155" s="20" t="str">
        <f t="shared" si="326"/>
        <v/>
      </c>
      <c r="Q1155" s="16" t="str">
        <f t="shared" si="328"/>
        <v/>
      </c>
      <c r="R1155" s="20" t="str">
        <f>IF(Datos!E1147="","",Datos!E1147)</f>
        <v/>
      </c>
      <c r="S1155" s="7">
        <f t="shared" si="321"/>
        <v>6998.514910619936</v>
      </c>
      <c r="T1155" s="10" t="str">
        <f t="shared" si="327"/>
        <v/>
      </c>
      <c r="U1155" s="16" t="str">
        <f t="shared" si="329"/>
        <v/>
      </c>
      <c r="V1155" s="7">
        <f t="shared" si="324"/>
        <v>2.5743630805356872E-64</v>
      </c>
      <c r="X1155" s="7">
        <f t="shared" si="314"/>
        <v>2.5743630805356872E-64</v>
      </c>
      <c r="Y1155" s="7">
        <f t="shared" si="315"/>
        <v>4135104.2700000028</v>
      </c>
    </row>
    <row r="1156" spans="1:25" x14ac:dyDescent="0.25">
      <c r="A1156" s="5">
        <f t="shared" si="322"/>
        <v>45042</v>
      </c>
      <c r="B1156" s="20">
        <f t="shared" si="323"/>
        <v>1144</v>
      </c>
      <c r="E1156" s="20"/>
      <c r="G1156" s="20">
        <f t="shared" si="316"/>
        <v>3.6003178749966062E-14</v>
      </c>
      <c r="H1156" s="20" t="str">
        <f>IF(Datos!C1148="","",Datos!C1148)</f>
        <v/>
      </c>
      <c r="I1156" s="7">
        <f t="shared" si="317"/>
        <v>2.1921862647079338</v>
      </c>
      <c r="J1156" s="20" t="str">
        <f t="shared" si="325"/>
        <v/>
      </c>
      <c r="K1156" s="16" t="str">
        <f t="shared" si="313"/>
        <v/>
      </c>
      <c r="L1156" s="7">
        <f t="shared" si="318"/>
        <v>4125541.4376845597</v>
      </c>
      <c r="M1156" s="7">
        <f t="shared" si="319"/>
        <v>5.1025694225600672E-8</v>
      </c>
      <c r="N1156" s="20" t="str">
        <f>IF(Datos!D1148="","",Datos!D1148)</f>
        <v/>
      </c>
      <c r="O1156" s="7">
        <f t="shared" si="320"/>
        <v>2562.1129276143829</v>
      </c>
      <c r="P1156" s="20" t="str">
        <f t="shared" si="326"/>
        <v/>
      </c>
      <c r="Q1156" s="16" t="str">
        <f t="shared" si="328"/>
        <v/>
      </c>
      <c r="R1156" s="20" t="str">
        <f>IF(Datos!E1148="","",Datos!E1148)</f>
        <v/>
      </c>
      <c r="S1156" s="7">
        <f t="shared" si="321"/>
        <v>6998.5272015132314</v>
      </c>
      <c r="T1156" s="10" t="str">
        <f t="shared" si="327"/>
        <v/>
      </c>
      <c r="U1156" s="16" t="str">
        <f t="shared" si="329"/>
        <v/>
      </c>
      <c r="V1156" s="7">
        <f t="shared" si="324"/>
        <v>2.226512790119391E-64</v>
      </c>
      <c r="X1156" s="7">
        <f t="shared" si="314"/>
        <v>2.226512790119391E-64</v>
      </c>
      <c r="Y1156" s="7">
        <f t="shared" si="315"/>
        <v>4135104.2700000033</v>
      </c>
    </row>
    <row r="1157" spans="1:25" x14ac:dyDescent="0.25">
      <c r="A1157" s="5">
        <f t="shared" si="322"/>
        <v>45043</v>
      </c>
      <c r="B1157" s="20">
        <f t="shared" si="323"/>
        <v>1145</v>
      </c>
      <c r="E1157" s="20"/>
      <c r="G1157" s="20">
        <f t="shared" si="316"/>
        <v>3.5009366205890754E-14</v>
      </c>
      <c r="H1157" s="20" t="str">
        <f>IF(Datos!C1149="","",Datos!C1149)</f>
        <v/>
      </c>
      <c r="I1157" s="7">
        <f t="shared" si="317"/>
        <v>2.1755233846498321</v>
      </c>
      <c r="J1157" s="20" t="str">
        <f t="shared" si="325"/>
        <v/>
      </c>
      <c r="K1157" s="16" t="str">
        <f t="shared" si="313"/>
        <v/>
      </c>
      <c r="L1157" s="7">
        <f t="shared" si="318"/>
        <v>4125541.4376845611</v>
      </c>
      <c r="M1157" s="7">
        <f t="shared" si="319"/>
        <v>4.9617208176529224E-8</v>
      </c>
      <c r="N1157" s="20" t="str">
        <f>IF(Datos!D1149="","",Datos!D1149)</f>
        <v/>
      </c>
      <c r="O1157" s="7">
        <f t="shared" si="320"/>
        <v>2562.1173930246305</v>
      </c>
      <c r="P1157" s="20" t="str">
        <f t="shared" si="326"/>
        <v/>
      </c>
      <c r="Q1157" s="16" t="str">
        <f t="shared" si="328"/>
        <v/>
      </c>
      <c r="R1157" s="20" t="str">
        <f>IF(Datos!E1149="","",Datos!E1149)</f>
        <v/>
      </c>
      <c r="S1157" s="7">
        <f t="shared" si="321"/>
        <v>6998.5393989830418</v>
      </c>
      <c r="T1157" s="10" t="str">
        <f t="shared" si="327"/>
        <v/>
      </c>
      <c r="U1157" s="16" t="str">
        <f t="shared" si="329"/>
        <v/>
      </c>
      <c r="V1157" s="7">
        <f t="shared" si="324"/>
        <v>1.9256643486099408E-64</v>
      </c>
      <c r="X1157" s="7">
        <f t="shared" si="314"/>
        <v>1.9256643486099408E-64</v>
      </c>
      <c r="Y1157" s="7">
        <f t="shared" si="315"/>
        <v>4135104.2700000033</v>
      </c>
    </row>
    <row r="1158" spans="1:25" x14ac:dyDescent="0.25">
      <c r="A1158" s="5">
        <f t="shared" si="322"/>
        <v>45044</v>
      </c>
      <c r="B1158" s="20">
        <f t="shared" si="323"/>
        <v>1146</v>
      </c>
      <c r="E1158" s="20"/>
      <c r="G1158" s="20">
        <f t="shared" si="316"/>
        <v>3.4042986333236497E-14</v>
      </c>
      <c r="H1158" s="20" t="str">
        <f>IF(Datos!C1150="","",Datos!C1150)</f>
        <v/>
      </c>
      <c r="I1158" s="7">
        <f t="shared" si="317"/>
        <v>2.1589871596923031</v>
      </c>
      <c r="J1158" s="20" t="str">
        <f t="shared" si="325"/>
        <v/>
      </c>
      <c r="K1158" s="16" t="str">
        <f t="shared" si="313"/>
        <v/>
      </c>
      <c r="L1158" s="7">
        <f t="shared" si="318"/>
        <v>4125541.4376845625</v>
      </c>
      <c r="M1158" s="7">
        <f t="shared" si="319"/>
        <v>4.8247601225146438E-8</v>
      </c>
      <c r="N1158" s="20" t="str">
        <f>IF(Datos!D1150="","",Datos!D1150)</f>
        <v/>
      </c>
      <c r="O1158" s="7">
        <f t="shared" si="320"/>
        <v>2562.1218244931479</v>
      </c>
      <c r="P1158" s="20" t="str">
        <f t="shared" si="326"/>
        <v/>
      </c>
      <c r="Q1158" s="16" t="str">
        <f t="shared" si="328"/>
        <v/>
      </c>
      <c r="R1158" s="20" t="str">
        <f>IF(Datos!E1150="","",Datos!E1150)</f>
        <v/>
      </c>
      <c r="S1158" s="7">
        <f t="shared" si="321"/>
        <v>6998.5515037394816</v>
      </c>
      <c r="T1158" s="10" t="str">
        <f t="shared" si="327"/>
        <v/>
      </c>
      <c r="U1158" s="16" t="str">
        <f t="shared" si="329"/>
        <v/>
      </c>
      <c r="V1158" s="7">
        <f t="shared" si="324"/>
        <v>1.6654668232597514E-64</v>
      </c>
      <c r="X1158" s="7">
        <f t="shared" si="314"/>
        <v>1.6654668232597514E-64</v>
      </c>
      <c r="Y1158" s="7">
        <f t="shared" si="315"/>
        <v>4135104.2700000028</v>
      </c>
    </row>
    <row r="1159" spans="1:25" x14ac:dyDescent="0.25">
      <c r="A1159" s="5">
        <f t="shared" si="322"/>
        <v>45045</v>
      </c>
      <c r="B1159" s="20">
        <f t="shared" si="323"/>
        <v>1147</v>
      </c>
      <c r="E1159" s="20"/>
      <c r="G1159" s="20">
        <f t="shared" si="316"/>
        <v>3.3103281895172491E-14</v>
      </c>
      <c r="H1159" s="20" t="str">
        <f>IF(Datos!C1151="","",Datos!C1151)</f>
        <v/>
      </c>
      <c r="I1159" s="7">
        <f t="shared" si="317"/>
        <v>2.1425766271257527</v>
      </c>
      <c r="J1159" s="20" t="str">
        <f t="shared" si="325"/>
        <v/>
      </c>
      <c r="K1159" s="16" t="str">
        <f t="shared" si="313"/>
        <v/>
      </c>
      <c r="L1159" s="7">
        <f t="shared" si="318"/>
        <v>4125541.4376845639</v>
      </c>
      <c r="M1159" s="7">
        <f t="shared" si="319"/>
        <v>4.6915800173575709E-8</v>
      </c>
      <c r="N1159" s="20" t="str">
        <f>IF(Datos!D1151="","",Datos!D1151)</f>
        <v/>
      </c>
      <c r="O1159" s="7">
        <f t="shared" si="320"/>
        <v>2562.1262222779269</v>
      </c>
      <c r="P1159" s="20" t="str">
        <f t="shared" si="326"/>
        <v/>
      </c>
      <c r="Q1159" s="16" t="str">
        <f t="shared" si="328"/>
        <v/>
      </c>
      <c r="R1159" s="20" t="str">
        <f>IF(Datos!E1151="","",Datos!E1151)</f>
        <v/>
      </c>
      <c r="S1159" s="7">
        <f t="shared" si="321"/>
        <v>6998.5635164872692</v>
      </c>
      <c r="T1159" s="10" t="str">
        <f t="shared" si="327"/>
        <v/>
      </c>
      <c r="U1159" s="16" t="str">
        <f t="shared" si="329"/>
        <v/>
      </c>
      <c r="V1159" s="7">
        <f t="shared" si="324"/>
        <v>1.4404274251539255E-64</v>
      </c>
      <c r="X1159" s="7">
        <f t="shared" si="314"/>
        <v>1.4404274251539255E-64</v>
      </c>
      <c r="Y1159" s="7">
        <f t="shared" si="315"/>
        <v>4135104.2700000033</v>
      </c>
    </row>
    <row r="1160" spans="1:25" x14ac:dyDescent="0.25">
      <c r="A1160" s="5">
        <f t="shared" si="322"/>
        <v>45046</v>
      </c>
      <c r="B1160" s="20">
        <f t="shared" si="323"/>
        <v>1148</v>
      </c>
      <c r="E1160" s="20"/>
      <c r="G1160" s="20">
        <f t="shared" si="316"/>
        <v>3.2189516557229544E-14</v>
      </c>
      <c r="H1160" s="20" t="str">
        <f>IF(Datos!C1152="","",Datos!C1152)</f>
        <v/>
      </c>
      <c r="I1160" s="7">
        <f t="shared" si="317"/>
        <v>2.1262908315581734</v>
      </c>
      <c r="J1160" s="20" t="str">
        <f t="shared" si="325"/>
        <v/>
      </c>
      <c r="K1160" s="16" t="str">
        <f t="shared" si="313"/>
        <v/>
      </c>
      <c r="L1160" s="7">
        <f t="shared" si="318"/>
        <v>4125541.4376845653</v>
      </c>
      <c r="M1160" s="7">
        <f t="shared" si="319"/>
        <v>4.5620761447922248E-8</v>
      </c>
      <c r="N1160" s="20" t="str">
        <f>IF(Datos!D1152="","",Datos!D1152)</f>
        <v/>
      </c>
      <c r="O1160" s="7">
        <f t="shared" si="320"/>
        <v>2562.130586634999</v>
      </c>
      <c r="P1160" s="20" t="str">
        <f t="shared" si="326"/>
        <v/>
      </c>
      <c r="Q1160" s="16" t="str">
        <f t="shared" si="328"/>
        <v/>
      </c>
      <c r="R1160" s="20" t="str">
        <f>IF(Datos!E1152="","",Datos!E1152)</f>
        <v/>
      </c>
      <c r="S1160" s="7">
        <f t="shared" si="321"/>
        <v>6998.5754379257651</v>
      </c>
      <c r="T1160" s="10" t="str">
        <f t="shared" si="327"/>
        <v/>
      </c>
      <c r="U1160" s="16" t="str">
        <f t="shared" si="329"/>
        <v/>
      </c>
      <c r="V1160" s="7">
        <f t="shared" si="324"/>
        <v>1.245795556031902E-64</v>
      </c>
      <c r="X1160" s="7">
        <f t="shared" si="314"/>
        <v>1.245795556031902E-64</v>
      </c>
      <c r="Y1160" s="7">
        <f t="shared" si="315"/>
        <v>4135104.2700000033</v>
      </c>
    </row>
    <row r="1161" spans="1:25" x14ac:dyDescent="0.25">
      <c r="A1161" s="5">
        <f t="shared" si="322"/>
        <v>45047</v>
      </c>
      <c r="B1161" s="20">
        <f t="shared" si="323"/>
        <v>1149</v>
      </c>
      <c r="E1161" s="20"/>
      <c r="G1161" s="20">
        <f t="shared" si="316"/>
        <v>3.1300974310322397E-14</v>
      </c>
      <c r="H1161" s="20" t="str">
        <f>IF(Datos!C1153="","",Datos!C1153)</f>
        <v/>
      </c>
      <c r="I1161" s="7">
        <f t="shared" si="317"/>
        <v>2.1101288248595247</v>
      </c>
      <c r="J1161" s="20" t="str">
        <f t="shared" si="325"/>
        <v/>
      </c>
      <c r="K1161" s="16" t="str">
        <f t="shared" si="313"/>
        <v/>
      </c>
      <c r="L1161" s="7">
        <f t="shared" si="318"/>
        <v>4125541.4376845667</v>
      </c>
      <c r="M1161" s="7">
        <f t="shared" si="319"/>
        <v>4.436147028054845E-8</v>
      </c>
      <c r="N1161" s="20" t="str">
        <f>IF(Datos!D1153="","",Datos!D1153)</f>
        <v/>
      </c>
      <c r="O1161" s="7">
        <f t="shared" si="320"/>
        <v>2562.1349178184491</v>
      </c>
      <c r="P1161" s="20" t="str">
        <f t="shared" si="326"/>
        <v/>
      </c>
      <c r="Q1161" s="16" t="str">
        <f t="shared" si="328"/>
        <v/>
      </c>
      <c r="R1161" s="20" t="str">
        <f>IF(Datos!E1153="","",Datos!E1153)</f>
        <v/>
      </c>
      <c r="S1161" s="7">
        <f t="shared" si="321"/>
        <v>6998.5872687490137</v>
      </c>
      <c r="T1161" s="10" t="str">
        <f t="shared" si="327"/>
        <v/>
      </c>
      <c r="U1161" s="16" t="str">
        <f t="shared" si="329"/>
        <v/>
      </c>
      <c r="V1161" s="7">
        <f t="shared" si="324"/>
        <v>1.0774625228084553E-64</v>
      </c>
      <c r="X1161" s="7">
        <f t="shared" si="314"/>
        <v>1.0774625228084553E-64</v>
      </c>
      <c r="Y1161" s="7">
        <f t="shared" si="315"/>
        <v>4135104.2700000033</v>
      </c>
    </row>
    <row r="1162" spans="1:25" x14ac:dyDescent="0.25">
      <c r="A1162" s="5">
        <f t="shared" si="322"/>
        <v>45048</v>
      </c>
      <c r="B1162" s="20">
        <f t="shared" si="323"/>
        <v>1150</v>
      </c>
      <c r="E1162" s="20"/>
      <c r="G1162" s="20">
        <f t="shared" si="316"/>
        <v>3.0436958909698732E-14</v>
      </c>
      <c r="H1162" s="20" t="str">
        <f>IF(Datos!C1154="","",Datos!C1154)</f>
        <v/>
      </c>
      <c r="I1162" s="7">
        <f t="shared" si="317"/>
        <v>2.0940896661065334</v>
      </c>
      <c r="J1162" s="20" t="str">
        <f t="shared" si="325"/>
        <v/>
      </c>
      <c r="K1162" s="16" t="str">
        <f t="shared" si="313"/>
        <v/>
      </c>
      <c r="L1162" s="7">
        <f t="shared" si="318"/>
        <v>4125541.4376845681</v>
      </c>
      <c r="M1162" s="7">
        <f t="shared" si="319"/>
        <v>4.3136939914921376E-8</v>
      </c>
      <c r="N1162" s="20" t="str">
        <f>IF(Datos!D1154="","",Datos!D1154)</f>
        <v/>
      </c>
      <c r="O1162" s="7">
        <f t="shared" si="320"/>
        <v>2562.1392160804312</v>
      </c>
      <c r="P1162" s="20" t="str">
        <f t="shared" si="326"/>
        <v/>
      </c>
      <c r="Q1162" s="16" t="str">
        <f t="shared" si="328"/>
        <v/>
      </c>
      <c r="R1162" s="20" t="str">
        <f>IF(Datos!E1154="","",Datos!E1154)</f>
        <v/>
      </c>
      <c r="S1162" s="7">
        <f t="shared" si="321"/>
        <v>6998.5990096457845</v>
      </c>
      <c r="T1162" s="10" t="str">
        <f t="shared" si="327"/>
        <v/>
      </c>
      <c r="U1162" s="16" t="str">
        <f t="shared" si="329"/>
        <v/>
      </c>
      <c r="V1162" s="7">
        <f t="shared" si="324"/>
        <v>9.31874802760199E-65</v>
      </c>
      <c r="X1162" s="7">
        <f t="shared" si="314"/>
        <v>9.31874802760199E-65</v>
      </c>
      <c r="Y1162" s="7">
        <f t="shared" si="315"/>
        <v>4135104.2700000033</v>
      </c>
    </row>
    <row r="1163" spans="1:25" x14ac:dyDescent="0.25">
      <c r="A1163" s="5">
        <f t="shared" si="322"/>
        <v>45049</v>
      </c>
      <c r="B1163" s="20">
        <f t="shared" si="323"/>
        <v>1151</v>
      </c>
      <c r="E1163" s="20"/>
      <c r="G1163" s="20">
        <f t="shared" si="316"/>
        <v>2.9596793329375023E-14</v>
      </c>
      <c r="H1163" s="20" t="str">
        <f>IF(Datos!C1155="","",Datos!C1155)</f>
        <v/>
      </c>
      <c r="I1163" s="7">
        <f t="shared" si="317"/>
        <v>2.0781724215279151</v>
      </c>
      <c r="J1163" s="20" t="str">
        <f t="shared" si="325"/>
        <v/>
      </c>
      <c r="K1163" s="16" t="str">
        <f t="shared" si="313"/>
        <v/>
      </c>
      <c r="L1163" s="7">
        <f t="shared" si="318"/>
        <v>4125541.4376845695</v>
      </c>
      <c r="M1163" s="7">
        <f t="shared" si="319"/>
        <v>4.1946210832409127E-8</v>
      </c>
      <c r="N1163" s="20" t="str">
        <f>IF(Datos!D1155="","",Datos!D1155)</f>
        <v/>
      </c>
      <c r="O1163" s="7">
        <f t="shared" si="320"/>
        <v>2562.1434816711821</v>
      </c>
      <c r="P1163" s="20" t="str">
        <f t="shared" si="326"/>
        <v/>
      </c>
      <c r="Q1163" s="16" t="str">
        <f t="shared" si="328"/>
        <v/>
      </c>
      <c r="R1163" s="20" t="str">
        <f>IF(Datos!E1155="","",Datos!E1155)</f>
        <v/>
      </c>
      <c r="S1163" s="7">
        <f t="shared" si="321"/>
        <v>6998.6106612996118</v>
      </c>
      <c r="T1163" s="10" t="str">
        <f t="shared" si="327"/>
        <v/>
      </c>
      <c r="U1163" s="16" t="str">
        <f t="shared" si="329"/>
        <v/>
      </c>
      <c r="V1163" s="7">
        <f t="shared" si="324"/>
        <v>8.0595902839929864E-65</v>
      </c>
      <c r="X1163" s="7">
        <f t="shared" si="314"/>
        <v>8.0595902839929864E-65</v>
      </c>
      <c r="Y1163" s="7">
        <f t="shared" si="315"/>
        <v>4135104.2700000037</v>
      </c>
    </row>
    <row r="1164" spans="1:25" x14ac:dyDescent="0.25">
      <c r="A1164" s="5">
        <f t="shared" si="322"/>
        <v>45050</v>
      </c>
      <c r="B1164" s="20">
        <f t="shared" si="323"/>
        <v>1152</v>
      </c>
      <c r="E1164" s="20"/>
      <c r="G1164" s="20">
        <f t="shared" si="316"/>
        <v>2.8779819231631921E-14</v>
      </c>
      <c r="H1164" s="20" t="str">
        <f>IF(Datos!C1156="","",Datos!C1156)</f>
        <v/>
      </c>
      <c r="I1164" s="7">
        <f t="shared" si="317"/>
        <v>2.0623761644500123</v>
      </c>
      <c r="J1164" s="20" t="str">
        <f t="shared" si="325"/>
        <v/>
      </c>
      <c r="K1164" s="16" t="str">
        <f t="shared" si="313"/>
        <v/>
      </c>
      <c r="L1164" s="7">
        <f t="shared" si="318"/>
        <v>4125541.4376845704</v>
      </c>
      <c r="M1164" s="7">
        <f t="shared" si="319"/>
        <v>4.0788350000420367E-8</v>
      </c>
      <c r="N1164" s="20" t="str">
        <f>IF(Datos!D1156="","",Datos!D1156)</f>
        <v/>
      </c>
      <c r="O1164" s="7">
        <f t="shared" si="320"/>
        <v>2562.1477148390372</v>
      </c>
      <c r="P1164" s="20" t="str">
        <f t="shared" si="326"/>
        <v/>
      </c>
      <c r="Q1164" s="16" t="str">
        <f t="shared" si="328"/>
        <v/>
      </c>
      <c r="R1164" s="20" t="str">
        <f>IF(Datos!E1156="","",Datos!E1156)</f>
        <v/>
      </c>
      <c r="S1164" s="7">
        <f t="shared" si="321"/>
        <v>6998.6222243888351</v>
      </c>
      <c r="T1164" s="10" t="str">
        <f t="shared" si="327"/>
        <v/>
      </c>
      <c r="U1164" s="16" t="str">
        <f t="shared" si="329"/>
        <v/>
      </c>
      <c r="V1164" s="7">
        <f t="shared" si="324"/>
        <v>6.9705710845955389E-65</v>
      </c>
      <c r="X1164" s="7">
        <f t="shared" si="314"/>
        <v>6.9705710845955389E-65</v>
      </c>
      <c r="Y1164" s="7">
        <f t="shared" si="315"/>
        <v>4135104.2700000033</v>
      </c>
    </row>
    <row r="1165" spans="1:25" x14ac:dyDescent="0.25">
      <c r="A1165" s="5">
        <f t="shared" si="322"/>
        <v>45051</v>
      </c>
      <c r="B1165" s="20">
        <f t="shared" si="323"/>
        <v>1153</v>
      </c>
      <c r="E1165" s="20"/>
      <c r="G1165" s="20">
        <f t="shared" si="316"/>
        <v>2.798539645115334E-14</v>
      </c>
      <c r="H1165" s="20" t="str">
        <f>IF(Datos!C1157="","",Datos!C1157)</f>
        <v/>
      </c>
      <c r="I1165" s="7">
        <f t="shared" si="317"/>
        <v>2.0466999752428436</v>
      </c>
      <c r="J1165" s="20" t="str">
        <f t="shared" si="325"/>
        <v/>
      </c>
      <c r="K1165" s="16" t="str">
        <f t="shared" ref="K1165:K1228" si="330">IF( OR(J1165=0,H1165=0,J1165="",H1165=""),"",ABS(J1165/H1165))</f>
        <v/>
      </c>
      <c r="L1165" s="7">
        <f t="shared" si="318"/>
        <v>4125541.4376845714</v>
      </c>
      <c r="M1165" s="7">
        <f t="shared" si="319"/>
        <v>3.9662450141297787E-8</v>
      </c>
      <c r="N1165" s="20" t="str">
        <f>IF(Datos!D1157="","",Datos!D1157)</f>
        <v/>
      </c>
      <c r="O1165" s="7">
        <f t="shared" si="320"/>
        <v>2562.1519158304436</v>
      </c>
      <c r="P1165" s="20" t="str">
        <f t="shared" si="326"/>
        <v/>
      </c>
      <c r="Q1165" s="16" t="str">
        <f t="shared" si="328"/>
        <v/>
      </c>
      <c r="R1165" s="20" t="str">
        <f>IF(Datos!E1157="","",Datos!E1157)</f>
        <v/>
      </c>
      <c r="S1165" s="7">
        <f t="shared" si="321"/>
        <v>6998.6336995866359</v>
      </c>
      <c r="T1165" s="10" t="str">
        <f t="shared" si="327"/>
        <v/>
      </c>
      <c r="U1165" s="16" t="str">
        <f t="shared" si="329"/>
        <v/>
      </c>
      <c r="V1165" s="7">
        <f t="shared" si="324"/>
        <v>6.0287011539409053E-65</v>
      </c>
      <c r="X1165" s="7">
        <f t="shared" ref="X1165:X1228" si="331">V1165+W1165</f>
        <v>6.0287011539409053E-65</v>
      </c>
      <c r="Y1165" s="7">
        <f t="shared" ref="Y1165:Y1228" si="332">W1165+V1165+M1165+O1165+I1165+L1165+S1165</f>
        <v>4135104.2700000033</v>
      </c>
    </row>
    <row r="1166" spans="1:25" x14ac:dyDescent="0.25">
      <c r="A1166" s="5">
        <f t="shared" si="322"/>
        <v>45052</v>
      </c>
      <c r="B1166" s="20">
        <f t="shared" si="323"/>
        <v>1154</v>
      </c>
      <c r="E1166" s="20"/>
      <c r="G1166" s="20">
        <f t="shared" ref="G1166:G1229" si="333">$O$3*(($O$5)^(-1))*(1-$O$2)^(B1166)</f>
        <v>2.7212902493405154E-14</v>
      </c>
      <c r="H1166" s="20" t="str">
        <f>IF(Datos!C1158="","",Datos!C1158)</f>
        <v/>
      </c>
      <c r="I1166" s="7">
        <f t="shared" ref="I1166:I1229" si="334">$O$5*V1165-$O$8*I1165-$O$7*I1165+I1165</f>
        <v>2.0311429412665656</v>
      </c>
      <c r="J1166" s="20" t="str">
        <f t="shared" si="325"/>
        <v/>
      </c>
      <c r="K1166" s="16" t="str">
        <f t="shared" si="330"/>
        <v/>
      </c>
      <c r="L1166" s="7">
        <f t="shared" ref="L1166:L1229" si="335">$O$2*M1165+L1165</f>
        <v>4125541.4376845723</v>
      </c>
      <c r="M1166" s="7">
        <f t="shared" ref="M1166:M1229" si="336">-($O$3/$E$2)*M1165*V1165-$O$2*M1165+M1165</f>
        <v>3.856762902139264E-8</v>
      </c>
      <c r="N1166" s="20" t="str">
        <f>IF(Datos!D1158="","",Datos!D1158)</f>
        <v/>
      </c>
      <c r="O1166" s="7">
        <f t="shared" ref="O1166:O1229" si="337">$O$7*I1165+O1165</f>
        <v>2562.1560848899758</v>
      </c>
      <c r="P1166" s="20" t="str">
        <f t="shared" si="326"/>
        <v/>
      </c>
      <c r="Q1166" s="16" t="str">
        <f t="shared" si="328"/>
        <v/>
      </c>
      <c r="R1166" s="20" t="str">
        <f>IF(Datos!E1158="","",Datos!E1158)</f>
        <v/>
      </c>
      <c r="S1166" s="7">
        <f t="shared" ref="S1166:S1229" si="338">$O$8*I1165+S1165</f>
        <v>6998.6450875610799</v>
      </c>
      <c r="T1166" s="10" t="str">
        <f t="shared" si="327"/>
        <v/>
      </c>
      <c r="U1166" s="16" t="str">
        <f t="shared" si="329"/>
        <v/>
      </c>
      <c r="V1166" s="7">
        <f t="shared" si="324"/>
        <v>5.2140975484560752E-65</v>
      </c>
      <c r="X1166" s="7">
        <f t="shared" si="331"/>
        <v>5.2140975484560752E-65</v>
      </c>
      <c r="Y1166" s="7">
        <f t="shared" si="332"/>
        <v>4135104.2700000033</v>
      </c>
    </row>
    <row r="1167" spans="1:25" x14ac:dyDescent="0.25">
      <c r="A1167" s="5">
        <f t="shared" ref="A1167:A1230" si="339">A1166+1</f>
        <v>45053</v>
      </c>
      <c r="B1167" s="20">
        <f t="shared" ref="B1167:B1230" si="340">IF(A1166="","",B1166+1)</f>
        <v>1155</v>
      </c>
      <c r="E1167" s="20"/>
      <c r="G1167" s="20">
        <f t="shared" si="333"/>
        <v>2.646173204686035E-14</v>
      </c>
      <c r="H1167" s="20" t="str">
        <f>IF(Datos!C1159="","",Datos!C1159)</f>
        <v/>
      </c>
      <c r="I1167" s="7">
        <f t="shared" si="334"/>
        <v>2.0157041568183409</v>
      </c>
      <c r="J1167" s="20" t="str">
        <f t="shared" si="325"/>
        <v/>
      </c>
      <c r="K1167" s="16" t="str">
        <f t="shared" si="330"/>
        <v/>
      </c>
      <c r="L1167" s="7">
        <f t="shared" si="335"/>
        <v>4125541.4376845732</v>
      </c>
      <c r="M1167" s="7">
        <f t="shared" si="336"/>
        <v>3.7503028759763272E-8</v>
      </c>
      <c r="N1167" s="20" t="str">
        <f>IF(Datos!D1159="","",Datos!D1159)</f>
        <v/>
      </c>
      <c r="O1167" s="7">
        <f t="shared" si="337"/>
        <v>2562.1602222603492</v>
      </c>
      <c r="P1167" s="20" t="str">
        <f t="shared" si="326"/>
        <v/>
      </c>
      <c r="Q1167" s="16" t="str">
        <f t="shared" si="328"/>
        <v/>
      </c>
      <c r="R1167" s="20" t="str">
        <f>IF(Datos!E1159="","",Datos!E1159)</f>
        <v/>
      </c>
      <c r="S1167" s="7">
        <f t="shared" si="338"/>
        <v>6998.6563889751551</v>
      </c>
      <c r="T1167" s="10" t="str">
        <f t="shared" si="327"/>
        <v/>
      </c>
      <c r="U1167" s="16" t="str">
        <f t="shared" si="329"/>
        <v/>
      </c>
      <c r="V1167" s="7">
        <f t="shared" ref="V1167:V1230" si="341">$O$4*W1166-$O$5*V1166+V1166</f>
        <v>4.5095639260612363E-65</v>
      </c>
      <c r="X1167" s="7">
        <f t="shared" si="331"/>
        <v>4.5095639260612363E-65</v>
      </c>
      <c r="Y1167" s="7">
        <f t="shared" si="332"/>
        <v>4135104.2700000033</v>
      </c>
    </row>
    <row r="1168" spans="1:25" x14ac:dyDescent="0.25">
      <c r="A1168" s="5">
        <f t="shared" si="339"/>
        <v>45054</v>
      </c>
      <c r="B1168" s="20">
        <f t="shared" si="340"/>
        <v>1156</v>
      </c>
      <c r="E1168" s="20"/>
      <c r="G1168" s="20">
        <f t="shared" si="333"/>
        <v>2.5731296508688487E-14</v>
      </c>
      <c r="H1168" s="20" t="str">
        <f>IF(Datos!C1160="","",Datos!C1160)</f>
        <v/>
      </c>
      <c r="I1168" s="7">
        <f t="shared" si="334"/>
        <v>2.0003827230796087</v>
      </c>
      <c r="J1168" s="20" t="str">
        <f t="shared" si="325"/>
        <v/>
      </c>
      <c r="K1168" s="16" t="str">
        <f t="shared" si="330"/>
        <v/>
      </c>
      <c r="L1168" s="7">
        <f t="shared" si="335"/>
        <v>4125541.4376845742</v>
      </c>
      <c r="M1168" s="7">
        <f t="shared" si="336"/>
        <v>3.6467815155956001E-8</v>
      </c>
      <c r="N1168" s="20" t="str">
        <f>IF(Datos!D1160="","",Datos!D1160)</f>
        <v/>
      </c>
      <c r="O1168" s="7">
        <f t="shared" si="337"/>
        <v>2562.164328182434</v>
      </c>
      <c r="P1168" s="20" t="str">
        <f t="shared" si="326"/>
        <v/>
      </c>
      <c r="Q1168" s="16" t="str">
        <f t="shared" si="328"/>
        <v/>
      </c>
      <c r="R1168" s="20" t="str">
        <f>IF(Datos!E1160="","",Datos!E1160)</f>
        <v/>
      </c>
      <c r="S1168" s="7">
        <f t="shared" si="338"/>
        <v>6998.6676044868091</v>
      </c>
      <c r="T1168" s="10" t="str">
        <f t="shared" si="327"/>
        <v/>
      </c>
      <c r="U1168" s="16" t="str">
        <f t="shared" si="329"/>
        <v/>
      </c>
      <c r="V1168" s="7">
        <f t="shared" si="341"/>
        <v>3.9002275301225403E-65</v>
      </c>
      <c r="X1168" s="7">
        <f t="shared" si="331"/>
        <v>3.9002275301225403E-65</v>
      </c>
      <c r="Y1168" s="7">
        <f t="shared" si="332"/>
        <v>4135104.2700000033</v>
      </c>
    </row>
    <row r="1169" spans="1:25" x14ac:dyDescent="0.25">
      <c r="A1169" s="5">
        <f t="shared" si="339"/>
        <v>45055</v>
      </c>
      <c r="B1169" s="20">
        <f t="shared" si="340"/>
        <v>1157</v>
      </c>
      <c r="E1169" s="20"/>
      <c r="G1169" s="20">
        <f t="shared" si="333"/>
        <v>2.5021023523537699E-14</v>
      </c>
      <c r="H1169" s="20" t="str">
        <f>IF(Datos!C1161="","",Datos!C1161)</f>
        <v/>
      </c>
      <c r="I1169" s="7">
        <f t="shared" si="334"/>
        <v>1.9851777480637585</v>
      </c>
      <c r="J1169" s="20" t="str">
        <f t="shared" si="325"/>
        <v/>
      </c>
      <c r="K1169" s="16" t="str">
        <f t="shared" si="330"/>
        <v/>
      </c>
      <c r="L1169" s="7">
        <f t="shared" si="335"/>
        <v>4125541.4376845751</v>
      </c>
      <c r="M1169" s="7">
        <f t="shared" si="336"/>
        <v>3.5461177036341554E-8</v>
      </c>
      <c r="N1169" s="20" t="str">
        <f>IF(Datos!D1161="","",Datos!D1161)</f>
        <v/>
      </c>
      <c r="O1169" s="7">
        <f t="shared" si="337"/>
        <v>2562.16840289527</v>
      </c>
      <c r="P1169" s="20" t="str">
        <f t="shared" si="326"/>
        <v/>
      </c>
      <c r="Q1169" s="16" t="str">
        <f t="shared" si="328"/>
        <v/>
      </c>
      <c r="R1169" s="20" t="str">
        <f>IF(Datos!E1161="","",Datos!E1161)</f>
        <v/>
      </c>
      <c r="S1169" s="7">
        <f t="shared" si="338"/>
        <v>6998.678734748989</v>
      </c>
      <c r="T1169" s="10" t="str">
        <f t="shared" si="327"/>
        <v/>
      </c>
      <c r="U1169" s="16" t="str">
        <f t="shared" si="329"/>
        <v/>
      </c>
      <c r="V1169" s="7">
        <f t="shared" si="341"/>
        <v>3.3732252244646875E-65</v>
      </c>
      <c r="X1169" s="7">
        <f t="shared" si="331"/>
        <v>3.3732252244646875E-65</v>
      </c>
      <c r="Y1169" s="7">
        <f t="shared" si="332"/>
        <v>4135104.2700000028</v>
      </c>
    </row>
    <row r="1170" spans="1:25" x14ac:dyDescent="0.25">
      <c r="A1170" s="5">
        <f t="shared" si="339"/>
        <v>45056</v>
      </c>
      <c r="B1170" s="20">
        <f t="shared" si="340"/>
        <v>1158</v>
      </c>
      <c r="E1170" s="20"/>
      <c r="G1170" s="20">
        <f t="shared" si="333"/>
        <v>2.4330356535048012E-14</v>
      </c>
      <c r="H1170" s="20" t="str">
        <f>IF(Datos!C1162="","",Datos!C1162)</f>
        <v/>
      </c>
      <c r="I1170" s="7">
        <f t="shared" si="334"/>
        <v>1.9700883465641985</v>
      </c>
      <c r="J1170" s="20" t="str">
        <f t="shared" si="325"/>
        <v/>
      </c>
      <c r="K1170" s="16" t="str">
        <f t="shared" si="330"/>
        <v/>
      </c>
      <c r="L1170" s="7">
        <f t="shared" si="335"/>
        <v>4125541.437684576</v>
      </c>
      <c r="M1170" s="7">
        <f t="shared" si="336"/>
        <v>3.448232561849488E-8</v>
      </c>
      <c r="N1170" s="20" t="str">
        <f>IF(Datos!D1162="","",Datos!D1162)</f>
        <v/>
      </c>
      <c r="O1170" s="7">
        <f t="shared" si="337"/>
        <v>2562.1724466360793</v>
      </c>
      <c r="P1170" s="20" t="str">
        <f t="shared" si="326"/>
        <v/>
      </c>
      <c r="Q1170" s="16" t="str">
        <f t="shared" si="328"/>
        <v/>
      </c>
      <c r="R1170" s="20" t="str">
        <f>IF(Datos!E1162="","",Datos!E1162)</f>
        <v/>
      </c>
      <c r="S1170" s="7">
        <f t="shared" si="338"/>
        <v>6998.6897804096798</v>
      </c>
      <c r="T1170" s="10" t="str">
        <f t="shared" si="327"/>
        <v/>
      </c>
      <c r="U1170" s="16" t="str">
        <f t="shared" si="329"/>
        <v/>
      </c>
      <c r="V1170" s="7">
        <f t="shared" si="341"/>
        <v>2.9174319516193298E-65</v>
      </c>
      <c r="X1170" s="7">
        <f t="shared" si="331"/>
        <v>2.9174319516193298E-65</v>
      </c>
      <c r="Y1170" s="7">
        <f t="shared" si="332"/>
        <v>4135104.2700000028</v>
      </c>
    </row>
    <row r="1171" spans="1:25" x14ac:dyDescent="0.25">
      <c r="A1171" s="5">
        <f t="shared" si="339"/>
        <v>45057</v>
      </c>
      <c r="B1171" s="20">
        <f t="shared" si="340"/>
        <v>1159</v>
      </c>
      <c r="E1171" s="20"/>
      <c r="G1171" s="20">
        <f t="shared" si="333"/>
        <v>2.3658754349744354E-14</v>
      </c>
      <c r="H1171" s="20" t="str">
        <f>IF(Datos!C1163="","",Datos!C1163)</f>
        <v/>
      </c>
      <c r="I1171" s="7">
        <f t="shared" si="334"/>
        <v>1.955113640102822</v>
      </c>
      <c r="J1171" s="20" t="str">
        <f t="shared" si="325"/>
        <v/>
      </c>
      <c r="K1171" s="16" t="str">
        <f t="shared" si="330"/>
        <v/>
      </c>
      <c r="L1171" s="7">
        <f t="shared" si="335"/>
        <v>4125541.437684577</v>
      </c>
      <c r="M1171" s="7">
        <f t="shared" si="336"/>
        <v>3.3530493893120306E-8</v>
      </c>
      <c r="N1171" s="20" t="str">
        <f>IF(Datos!D1163="","",Datos!D1163)</f>
        <v/>
      </c>
      <c r="O1171" s="7">
        <f t="shared" si="337"/>
        <v>2562.1764596402813</v>
      </c>
      <c r="P1171" s="20" t="str">
        <f t="shared" si="326"/>
        <v/>
      </c>
      <c r="Q1171" s="16" t="str">
        <f t="shared" si="328"/>
        <v/>
      </c>
      <c r="R1171" s="20" t="str">
        <f>IF(Datos!E1163="","",Datos!E1163)</f>
        <v/>
      </c>
      <c r="S1171" s="7">
        <f t="shared" si="338"/>
        <v>6998.7007421119388</v>
      </c>
      <c r="T1171" s="10" t="str">
        <f t="shared" si="327"/>
        <v/>
      </c>
      <c r="U1171" s="16" t="str">
        <f t="shared" si="329"/>
        <v/>
      </c>
      <c r="V1171" s="7">
        <f t="shared" si="341"/>
        <v>2.5232258820429298E-65</v>
      </c>
      <c r="X1171" s="7">
        <f t="shared" si="331"/>
        <v>2.5232258820429298E-65</v>
      </c>
      <c r="Y1171" s="7">
        <f t="shared" si="332"/>
        <v>4135104.2700000028</v>
      </c>
    </row>
    <row r="1172" spans="1:25" x14ac:dyDescent="0.25">
      <c r="A1172" s="5">
        <f t="shared" si="339"/>
        <v>45058</v>
      </c>
      <c r="B1172" s="20">
        <f t="shared" si="340"/>
        <v>1160</v>
      </c>
      <c r="E1172" s="20"/>
      <c r="G1172" s="20">
        <f t="shared" si="333"/>
        <v>2.3005690712967716E-14</v>
      </c>
      <c r="H1172" s="20" t="str">
        <f>IF(Datos!C1164="","",Datos!C1164)</f>
        <v/>
      </c>
      <c r="I1172" s="7">
        <f t="shared" si="334"/>
        <v>1.9402527568788628</v>
      </c>
      <c r="J1172" s="20" t="str">
        <f t="shared" si="325"/>
        <v/>
      </c>
      <c r="K1172" s="16" t="str">
        <f t="shared" si="330"/>
        <v/>
      </c>
      <c r="L1172" s="7">
        <f t="shared" si="335"/>
        <v>4125541.4376845779</v>
      </c>
      <c r="M1172" s="7">
        <f t="shared" si="336"/>
        <v>3.2604936023037661E-8</v>
      </c>
      <c r="N1172" s="20" t="str">
        <f>IF(Datos!D1164="","",Datos!D1164)</f>
        <v/>
      </c>
      <c r="O1172" s="7">
        <f t="shared" si="337"/>
        <v>2562.1804421415063</v>
      </c>
      <c r="P1172" s="20" t="str">
        <f t="shared" si="326"/>
        <v/>
      </c>
      <c r="Q1172" s="16" t="str">
        <f t="shared" si="328"/>
        <v/>
      </c>
      <c r="R1172" s="20" t="str">
        <f>IF(Datos!E1164="","",Datos!E1164)</f>
        <v/>
      </c>
      <c r="S1172" s="7">
        <f t="shared" si="338"/>
        <v>6998.7116204939375</v>
      </c>
      <c r="T1172" s="10" t="str">
        <f t="shared" si="327"/>
        <v/>
      </c>
      <c r="U1172" s="16" t="str">
        <f t="shared" si="329"/>
        <v/>
      </c>
      <c r="V1172" s="7">
        <f t="shared" si="341"/>
        <v>2.1822852965867745E-65</v>
      </c>
      <c r="X1172" s="7">
        <f t="shared" si="331"/>
        <v>2.1822852965867745E-65</v>
      </c>
      <c r="Y1172" s="7">
        <f t="shared" si="332"/>
        <v>4135104.2700000028</v>
      </c>
    </row>
    <row r="1173" spans="1:25" x14ac:dyDescent="0.25">
      <c r="A1173" s="5">
        <f t="shared" si="339"/>
        <v>45059</v>
      </c>
      <c r="B1173" s="20">
        <f t="shared" si="340"/>
        <v>1161</v>
      </c>
      <c r="E1173" s="20"/>
      <c r="G1173" s="20">
        <f t="shared" si="333"/>
        <v>2.2370653896512016E-14</v>
      </c>
      <c r="H1173" s="20" t="str">
        <f>IF(Datos!C1165="","",Datos!C1165)</f>
        <v/>
      </c>
      <c r="I1173" s="7">
        <f t="shared" si="334"/>
        <v>1.9255048317181416</v>
      </c>
      <c r="J1173" s="20" t="str">
        <f t="shared" si="325"/>
        <v/>
      </c>
      <c r="K1173" s="16" t="str">
        <f t="shared" si="330"/>
        <v/>
      </c>
      <c r="L1173" s="7">
        <f t="shared" si="335"/>
        <v>4125541.4376845788</v>
      </c>
      <c r="M1173" s="7">
        <f t="shared" si="336"/>
        <v>3.170492675875851E-8</v>
      </c>
      <c r="N1173" s="20" t="str">
        <f>IF(Datos!D1165="","",Datos!D1165)</f>
        <v/>
      </c>
      <c r="O1173" s="7">
        <f t="shared" si="337"/>
        <v>2562.1843943716081</v>
      </c>
      <c r="P1173" s="20" t="str">
        <f t="shared" si="326"/>
        <v/>
      </c>
      <c r="Q1173" s="16" t="str">
        <f t="shared" si="328"/>
        <v/>
      </c>
      <c r="R1173" s="20" t="str">
        <f>IF(Datos!E1165="","",Datos!E1165)</f>
        <v/>
      </c>
      <c r="S1173" s="7">
        <f t="shared" si="338"/>
        <v>6998.7224161889962</v>
      </c>
      <c r="T1173" s="10" t="str">
        <f t="shared" si="327"/>
        <v/>
      </c>
      <c r="U1173" s="16" t="str">
        <f t="shared" si="329"/>
        <v/>
      </c>
      <c r="V1173" s="7">
        <f t="shared" si="341"/>
        <v>1.8874129143931317E-65</v>
      </c>
      <c r="X1173" s="7">
        <f t="shared" si="331"/>
        <v>1.8874129143931317E-65</v>
      </c>
      <c r="Y1173" s="7">
        <f t="shared" si="332"/>
        <v>4135104.2700000028</v>
      </c>
    </row>
    <row r="1174" spans="1:25" x14ac:dyDescent="0.25">
      <c r="A1174" s="5">
        <f t="shared" si="339"/>
        <v>45060</v>
      </c>
      <c r="B1174" s="20">
        <f t="shared" si="340"/>
        <v>1162</v>
      </c>
      <c r="E1174" s="20"/>
      <c r="G1174" s="20">
        <f t="shared" si="333"/>
        <v>2.1753146297643629E-14</v>
      </c>
      <c r="H1174" s="20" t="str">
        <f>IF(Datos!C1166="","",Datos!C1166)</f>
        <v/>
      </c>
      <c r="I1174" s="7">
        <f t="shared" si="334"/>
        <v>1.9108690060226963</v>
      </c>
      <c r="J1174" s="20" t="str">
        <f t="shared" si="325"/>
        <v/>
      </c>
      <c r="K1174" s="16" t="str">
        <f t="shared" si="330"/>
        <v/>
      </c>
      <c r="L1174" s="7">
        <f t="shared" si="335"/>
        <v>4125541.4376845798</v>
      </c>
      <c r="M1174" s="7">
        <f t="shared" si="336"/>
        <v>3.0829760870194496E-8</v>
      </c>
      <c r="N1174" s="20" t="str">
        <f>IF(Datos!D1166="","",Datos!D1166)</f>
        <v/>
      </c>
      <c r="O1174" s="7">
        <f t="shared" si="337"/>
        <v>2562.1883165606787</v>
      </c>
      <c r="P1174" s="20" t="str">
        <f t="shared" si="326"/>
        <v/>
      </c>
      <c r="Q1174" s="16" t="str">
        <f t="shared" si="328"/>
        <v/>
      </c>
      <c r="R1174" s="20" t="str">
        <f>IF(Datos!E1166="","",Datos!E1166)</f>
        <v/>
      </c>
      <c r="S1174" s="7">
        <f t="shared" si="338"/>
        <v>6998.7331298256213</v>
      </c>
      <c r="T1174" s="10" t="str">
        <f t="shared" si="327"/>
        <v/>
      </c>
      <c r="U1174" s="16" t="str">
        <f t="shared" si="329"/>
        <v/>
      </c>
      <c r="V1174" s="7">
        <f t="shared" si="341"/>
        <v>1.6323839577665072E-65</v>
      </c>
      <c r="X1174" s="7">
        <f t="shared" si="331"/>
        <v>1.6323839577665072E-65</v>
      </c>
      <c r="Y1174" s="7">
        <f t="shared" si="332"/>
        <v>4135104.2700000028</v>
      </c>
    </row>
    <row r="1175" spans="1:25" x14ac:dyDescent="0.25">
      <c r="A1175" s="5">
        <f t="shared" si="339"/>
        <v>45061</v>
      </c>
      <c r="B1175" s="20">
        <f t="shared" si="340"/>
        <v>1163</v>
      </c>
      <c r="E1175" s="20"/>
      <c r="G1175" s="20">
        <f t="shared" si="333"/>
        <v>2.1152684049189418E-14</v>
      </c>
      <c r="H1175" s="20" t="str">
        <f>IF(Datos!C1167="","",Datos!C1167)</f>
        <v/>
      </c>
      <c r="I1175" s="7">
        <f t="shared" si="334"/>
        <v>1.8963444277207961</v>
      </c>
      <c r="J1175" s="20" t="str">
        <f t="shared" si="325"/>
        <v/>
      </c>
      <c r="K1175" s="16" t="str">
        <f t="shared" si="330"/>
        <v/>
      </c>
      <c r="L1175" s="7">
        <f t="shared" si="335"/>
        <v>4125541.4376845807</v>
      </c>
      <c r="M1175" s="7">
        <f t="shared" si="336"/>
        <v>2.9978752594052483E-8</v>
      </c>
      <c r="N1175" s="20" t="str">
        <f>IF(Datos!D1167="","",Datos!D1167)</f>
        <v/>
      </c>
      <c r="O1175" s="7">
        <f t="shared" si="337"/>
        <v>2562.1922089370605</v>
      </c>
      <c r="P1175" s="20" t="str">
        <f t="shared" si="326"/>
        <v/>
      </c>
      <c r="Q1175" s="16" t="str">
        <f t="shared" si="328"/>
        <v/>
      </c>
      <c r="R1175" s="20" t="str">
        <f>IF(Datos!E1167="","",Datos!E1167)</f>
        <v/>
      </c>
      <c r="S1175" s="7">
        <f t="shared" si="338"/>
        <v>6998.7437620275414</v>
      </c>
      <c r="T1175" s="10" t="str">
        <f t="shared" si="327"/>
        <v/>
      </c>
      <c r="U1175" s="16" t="str">
        <f t="shared" si="329"/>
        <v/>
      </c>
      <c r="V1175" s="7">
        <f t="shared" si="341"/>
        <v>1.4118147466582487E-65</v>
      </c>
      <c r="X1175" s="7">
        <f t="shared" si="331"/>
        <v>1.4118147466582487E-65</v>
      </c>
      <c r="Y1175" s="7">
        <f t="shared" si="332"/>
        <v>4135104.2700000028</v>
      </c>
    </row>
    <row r="1176" spans="1:25" x14ac:dyDescent="0.25">
      <c r="A1176" s="5">
        <f t="shared" si="339"/>
        <v>45062</v>
      </c>
      <c r="B1176" s="20">
        <f t="shared" si="340"/>
        <v>1164</v>
      </c>
      <c r="E1176" s="20"/>
      <c r="G1176" s="20">
        <f t="shared" si="333"/>
        <v>2.0568796640387608E-14</v>
      </c>
      <c r="H1176" s="20" t="str">
        <f>IF(Datos!C1168="","",Datos!C1168)</f>
        <v/>
      </c>
      <c r="I1176" s="7">
        <f t="shared" si="334"/>
        <v>1.8819302512173361</v>
      </c>
      <c r="J1176" s="20" t="str">
        <f t="shared" si="325"/>
        <v/>
      </c>
      <c r="K1176" s="16" t="str">
        <f t="shared" si="330"/>
        <v/>
      </c>
      <c r="L1176" s="7">
        <f t="shared" si="335"/>
        <v>4125541.4376845816</v>
      </c>
      <c r="M1176" s="7">
        <f t="shared" si="336"/>
        <v>2.9151235096483534E-8</v>
      </c>
      <c r="N1176" s="20" t="str">
        <f>IF(Datos!D1168="","",Datos!D1168)</f>
        <v/>
      </c>
      <c r="O1176" s="7">
        <f t="shared" si="337"/>
        <v>2562.1960717273614</v>
      </c>
      <c r="P1176" s="20" t="str">
        <f t="shared" si="326"/>
        <v/>
      </c>
      <c r="Q1176" s="16" t="str">
        <f t="shared" si="328"/>
        <v/>
      </c>
      <c r="R1176" s="20" t="str">
        <f>IF(Datos!E1168="","",Datos!E1168)</f>
        <v/>
      </c>
      <c r="S1176" s="7">
        <f t="shared" si="338"/>
        <v>6998.7543134137441</v>
      </c>
      <c r="T1176" s="10" t="str">
        <f t="shared" si="327"/>
        <v/>
      </c>
      <c r="U1176" s="16" t="str">
        <f t="shared" si="329"/>
        <v/>
      </c>
      <c r="V1176" s="7">
        <f t="shared" si="341"/>
        <v>1.2210490487843922E-65</v>
      </c>
      <c r="X1176" s="7">
        <f t="shared" si="331"/>
        <v>1.2210490487843922E-65</v>
      </c>
      <c r="Y1176" s="7">
        <f t="shared" si="332"/>
        <v>4135104.2700000028</v>
      </c>
    </row>
    <row r="1177" spans="1:25" x14ac:dyDescent="0.25">
      <c r="A1177" s="5">
        <f t="shared" si="339"/>
        <v>45063</v>
      </c>
      <c r="B1177" s="20">
        <f t="shared" si="340"/>
        <v>1165</v>
      </c>
      <c r="E1177" s="20"/>
      <c r="G1177" s="20">
        <f t="shared" si="333"/>
        <v>2.0001026548204552E-14</v>
      </c>
      <c r="H1177" s="20" t="str">
        <f>IF(Datos!C1169="","",Datos!C1169)</f>
        <v/>
      </c>
      <c r="I1177" s="7">
        <f t="shared" si="334"/>
        <v>1.867625637344607</v>
      </c>
      <c r="J1177" s="20" t="str">
        <f t="shared" si="325"/>
        <v/>
      </c>
      <c r="K1177" s="16" t="str">
        <f t="shared" si="330"/>
        <v/>
      </c>
      <c r="L1177" s="7">
        <f t="shared" si="335"/>
        <v>4125541.4376845825</v>
      </c>
      <c r="M1177" s="7">
        <f t="shared" si="336"/>
        <v>2.834655995056462E-8</v>
      </c>
      <c r="N1177" s="20" t="str">
        <f>IF(Datos!D1169="","",Datos!D1169)</f>
        <v/>
      </c>
      <c r="O1177" s="7">
        <f t="shared" si="337"/>
        <v>2562.1999051564658</v>
      </c>
      <c r="P1177" s="20" t="str">
        <f t="shared" si="326"/>
        <v/>
      </c>
      <c r="Q1177" s="16" t="str">
        <f t="shared" si="328"/>
        <v/>
      </c>
      <c r="R1177" s="20" t="str">
        <f>IF(Datos!E1169="","",Datos!E1169)</f>
        <v/>
      </c>
      <c r="S1177" s="7">
        <f t="shared" si="338"/>
        <v>6998.7647845985121</v>
      </c>
      <c r="T1177" s="10" t="str">
        <f t="shared" si="327"/>
        <v/>
      </c>
      <c r="U1177" s="16" t="str">
        <f t="shared" si="329"/>
        <v/>
      </c>
      <c r="V1177" s="7">
        <f t="shared" si="341"/>
        <v>1.0560597862193733E-65</v>
      </c>
      <c r="X1177" s="7">
        <f t="shared" si="331"/>
        <v>1.0560597862193733E-65</v>
      </c>
      <c r="Y1177" s="7">
        <f t="shared" si="332"/>
        <v>4135104.2700000033</v>
      </c>
    </row>
    <row r="1178" spans="1:25" x14ac:dyDescent="0.25">
      <c r="A1178" s="5">
        <f t="shared" si="339"/>
        <v>45064</v>
      </c>
      <c r="B1178" s="20">
        <f t="shared" si="340"/>
        <v>1166</v>
      </c>
      <c r="E1178" s="20"/>
      <c r="G1178" s="20">
        <f t="shared" si="333"/>
        <v>1.9448928878828411E-14</v>
      </c>
      <c r="H1178" s="20" t="str">
        <f>IF(Datos!C1170="","",Datos!C1170)</f>
        <v/>
      </c>
      <c r="I1178" s="7">
        <f t="shared" si="334"/>
        <v>1.853429753313441</v>
      </c>
      <c r="J1178" s="20" t="str">
        <f t="shared" si="325"/>
        <v/>
      </c>
      <c r="K1178" s="16" t="str">
        <f t="shared" si="330"/>
        <v/>
      </c>
      <c r="L1178" s="7">
        <f t="shared" si="335"/>
        <v>4125541.4376845835</v>
      </c>
      <c r="M1178" s="7">
        <f t="shared" si="336"/>
        <v>2.7564096628203665E-8</v>
      </c>
      <c r="N1178" s="20" t="str">
        <f>IF(Datos!D1170="","",Datos!D1170)</f>
        <v/>
      </c>
      <c r="O1178" s="7">
        <f t="shared" si="337"/>
        <v>2562.203709447549</v>
      </c>
      <c r="P1178" s="20" t="str">
        <f t="shared" si="326"/>
        <v/>
      </c>
      <c r="Q1178" s="16" t="str">
        <f t="shared" si="328"/>
        <v/>
      </c>
      <c r="R1178" s="20" t="str">
        <f>IF(Datos!E1170="","",Datos!E1170)</f>
        <v/>
      </c>
      <c r="S1178" s="7">
        <f t="shared" si="338"/>
        <v>6998.7751761914596</v>
      </c>
      <c r="T1178" s="10" t="str">
        <f t="shared" si="327"/>
        <v/>
      </c>
      <c r="U1178" s="16" t="str">
        <f t="shared" si="329"/>
        <v/>
      </c>
      <c r="V1178" s="7">
        <f t="shared" si="341"/>
        <v>9.1336402348456102E-66</v>
      </c>
      <c r="X1178" s="7">
        <f t="shared" si="331"/>
        <v>9.1336402348456102E-66</v>
      </c>
      <c r="Y1178" s="7">
        <f t="shared" si="332"/>
        <v>4135104.2700000033</v>
      </c>
    </row>
    <row r="1179" spans="1:25" x14ac:dyDescent="0.25">
      <c r="A1179" s="5">
        <f t="shared" si="339"/>
        <v>45065</v>
      </c>
      <c r="B1179" s="20">
        <f t="shared" si="340"/>
        <v>1167</v>
      </c>
      <c r="E1179" s="20"/>
      <c r="G1179" s="20">
        <f t="shared" si="333"/>
        <v>1.891207101905884E-14</v>
      </c>
      <c r="H1179" s="20" t="str">
        <f>IF(Datos!C1171="","",Datos!C1171)</f>
        <v/>
      </c>
      <c r="I1179" s="7">
        <f t="shared" si="334"/>
        <v>1.8393417726647283</v>
      </c>
      <c r="J1179" s="20" t="str">
        <f t="shared" si="325"/>
        <v/>
      </c>
      <c r="K1179" s="16" t="str">
        <f t="shared" si="330"/>
        <v/>
      </c>
      <c r="L1179" s="7">
        <f t="shared" si="335"/>
        <v>4125541.4376845844</v>
      </c>
      <c r="M1179" s="7">
        <f t="shared" si="336"/>
        <v>2.6803232006069752E-8</v>
      </c>
      <c r="N1179" s="20" t="str">
        <f>IF(Datos!D1171="","",Datos!D1171)</f>
        <v/>
      </c>
      <c r="O1179" s="7">
        <f t="shared" si="337"/>
        <v>2562.2074848220905</v>
      </c>
      <c r="P1179" s="20" t="str">
        <f t="shared" si="326"/>
        <v/>
      </c>
      <c r="Q1179" s="16" t="str">
        <f t="shared" si="328"/>
        <v/>
      </c>
      <c r="R1179" s="20" t="str">
        <f>IF(Datos!E1171="","",Datos!E1171)</f>
        <v/>
      </c>
      <c r="S1179" s="7">
        <f t="shared" si="338"/>
        <v>6998.7854887975673</v>
      </c>
      <c r="T1179" s="10" t="str">
        <f t="shared" si="327"/>
        <v/>
      </c>
      <c r="U1179" s="16" t="str">
        <f t="shared" si="329"/>
        <v/>
      </c>
      <c r="V1179" s="7">
        <f t="shared" si="341"/>
        <v>7.899494425239027E-66</v>
      </c>
      <c r="X1179" s="7">
        <f t="shared" si="331"/>
        <v>7.899494425239027E-66</v>
      </c>
      <c r="Y1179" s="7">
        <f t="shared" si="332"/>
        <v>4135104.2700000033</v>
      </c>
    </row>
    <row r="1180" spans="1:25" x14ac:dyDescent="0.25">
      <c r="A1180" s="5">
        <f t="shared" si="339"/>
        <v>45066</v>
      </c>
      <c r="B1180" s="20">
        <f t="shared" si="340"/>
        <v>1168</v>
      </c>
      <c r="E1180" s="20"/>
      <c r="G1180" s="20">
        <f t="shared" si="333"/>
        <v>1.8390032297319537E-14</v>
      </c>
      <c r="H1180" s="20" t="str">
        <f>IF(Datos!C1172="","",Datos!C1172)</f>
        <v/>
      </c>
      <c r="I1180" s="7">
        <f t="shared" si="334"/>
        <v>1.8253608752213024</v>
      </c>
      <c r="J1180" s="20" t="str">
        <f t="shared" si="325"/>
        <v/>
      </c>
      <c r="K1180" s="16" t="str">
        <f t="shared" si="330"/>
        <v/>
      </c>
      <c r="L1180" s="7">
        <f t="shared" si="335"/>
        <v>4125541.4376845853</v>
      </c>
      <c r="M1180" s="7">
        <f t="shared" si="336"/>
        <v>2.6063369885161389E-8</v>
      </c>
      <c r="N1180" s="20" t="str">
        <f>IF(Datos!D1172="","",Datos!D1172)</f>
        <v/>
      </c>
      <c r="O1180" s="7">
        <f t="shared" si="337"/>
        <v>2562.2112314998858</v>
      </c>
      <c r="P1180" s="20" t="str">
        <f t="shared" si="326"/>
        <v/>
      </c>
      <c r="Q1180" s="16" t="str">
        <f t="shared" si="328"/>
        <v/>
      </c>
      <c r="R1180" s="20" t="str">
        <f>IF(Datos!E1172="","",Datos!E1172)</f>
        <v/>
      </c>
      <c r="S1180" s="7">
        <f t="shared" si="338"/>
        <v>6998.7957230172151</v>
      </c>
      <c r="T1180" s="10" t="str">
        <f t="shared" si="327"/>
        <v/>
      </c>
      <c r="U1180" s="16" t="str">
        <f t="shared" si="329"/>
        <v/>
      </c>
      <c r="V1180" s="7">
        <f t="shared" si="341"/>
        <v>6.8321075244800547E-66</v>
      </c>
      <c r="X1180" s="7">
        <f t="shared" si="331"/>
        <v>6.8321075244800547E-66</v>
      </c>
      <c r="Y1180" s="7">
        <f t="shared" si="332"/>
        <v>4135104.2700000037</v>
      </c>
    </row>
    <row r="1181" spans="1:25" x14ac:dyDescent="0.25">
      <c r="A1181" s="5">
        <f t="shared" si="339"/>
        <v>45067</v>
      </c>
      <c r="B1181" s="20">
        <f t="shared" si="340"/>
        <v>1169</v>
      </c>
      <c r="E1181" s="20"/>
      <c r="G1181" s="20">
        <f t="shared" si="333"/>
        <v>1.788240365402805E-14</v>
      </c>
      <c r="H1181" s="20" t="str">
        <f>IF(Datos!C1173="","",Datos!C1173)</f>
        <v/>
      </c>
      <c r="I1181" s="7">
        <f t="shared" si="334"/>
        <v>1.81148624704019</v>
      </c>
      <c r="J1181" s="20" t="str">
        <f t="shared" si="325"/>
        <v/>
      </c>
      <c r="K1181" s="16" t="str">
        <f t="shared" si="330"/>
        <v/>
      </c>
      <c r="L1181" s="7">
        <f t="shared" si="335"/>
        <v>4125541.4376845863</v>
      </c>
      <c r="M1181" s="7">
        <f t="shared" si="336"/>
        <v>2.5343930523636336E-8</v>
      </c>
      <c r="N1181" s="20" t="str">
        <f>IF(Datos!D1173="","",Datos!D1173)</f>
        <v/>
      </c>
      <c r="O1181" s="7">
        <f t="shared" si="337"/>
        <v>2562.2149496990596</v>
      </c>
      <c r="P1181" s="20" t="str">
        <f t="shared" si="326"/>
        <v/>
      </c>
      <c r="Q1181" s="16" t="str">
        <f t="shared" si="328"/>
        <v/>
      </c>
      <c r="R1181" s="20" t="str">
        <f>IF(Datos!E1173="","",Datos!E1173)</f>
        <v/>
      </c>
      <c r="S1181" s="7">
        <f t="shared" si="338"/>
        <v>6998.8058794462222</v>
      </c>
      <c r="T1181" s="10" t="str">
        <f t="shared" si="327"/>
        <v/>
      </c>
      <c r="U1181" s="16" t="str">
        <f t="shared" si="329"/>
        <v/>
      </c>
      <c r="V1181" s="7">
        <f t="shared" si="341"/>
        <v>5.9089469165166957E-66</v>
      </c>
      <c r="X1181" s="7">
        <f t="shared" si="331"/>
        <v>5.9089469165166957E-66</v>
      </c>
      <c r="Y1181" s="7">
        <f t="shared" si="332"/>
        <v>4135104.2700000037</v>
      </c>
    </row>
    <row r="1182" spans="1:25" x14ac:dyDescent="0.25">
      <c r="A1182" s="5">
        <f t="shared" si="339"/>
        <v>45068</v>
      </c>
      <c r="B1182" s="20">
        <f t="shared" si="340"/>
        <v>1170</v>
      </c>
      <c r="E1182" s="20"/>
      <c r="G1182" s="20">
        <f t="shared" si="333"/>
        <v>1.7388787321064451E-14</v>
      </c>
      <c r="H1182" s="20" t="str">
        <f>IF(Datos!C1174="","",Datos!C1174)</f>
        <v/>
      </c>
      <c r="I1182" s="7">
        <f t="shared" si="334"/>
        <v>1.7977170803652256</v>
      </c>
      <c r="J1182" s="20" t="str">
        <f t="shared" si="325"/>
        <v/>
      </c>
      <c r="K1182" s="16" t="str">
        <f t="shared" si="330"/>
        <v/>
      </c>
      <c r="L1182" s="7">
        <f t="shared" si="335"/>
        <v>4125541.4376845872</v>
      </c>
      <c r="M1182" s="7">
        <f t="shared" si="336"/>
        <v>2.4644350182536968E-8</v>
      </c>
      <c r="N1182" s="20" t="str">
        <f>IF(Datos!D1174="","",Datos!D1174)</f>
        <v/>
      </c>
      <c r="O1182" s="7">
        <f t="shared" si="337"/>
        <v>2562.2186396360789</v>
      </c>
      <c r="P1182" s="20" t="str">
        <f t="shared" si="326"/>
        <v/>
      </c>
      <c r="Q1182" s="16" t="str">
        <f t="shared" si="328"/>
        <v/>
      </c>
      <c r="R1182" s="20" t="str">
        <f>IF(Datos!E1174="","",Datos!E1174)</f>
        <v/>
      </c>
      <c r="S1182" s="7">
        <f t="shared" si="338"/>
        <v>6998.8159586758775</v>
      </c>
      <c r="T1182" s="10" t="str">
        <f t="shared" si="327"/>
        <v/>
      </c>
      <c r="U1182" s="16" t="str">
        <f t="shared" si="329"/>
        <v/>
      </c>
      <c r="V1182" s="7">
        <f t="shared" si="341"/>
        <v>5.1105246129552622E-66</v>
      </c>
      <c r="X1182" s="7">
        <f t="shared" si="331"/>
        <v>5.1105246129552622E-66</v>
      </c>
      <c r="Y1182" s="7">
        <f t="shared" si="332"/>
        <v>4135104.2700000042</v>
      </c>
    </row>
    <row r="1183" spans="1:25" x14ac:dyDescent="0.25">
      <c r="A1183" s="5">
        <f t="shared" si="339"/>
        <v>45069</v>
      </c>
      <c r="B1183" s="20">
        <f t="shared" si="340"/>
        <v>1171</v>
      </c>
      <c r="E1183" s="20"/>
      <c r="G1183" s="20">
        <f t="shared" si="333"/>
        <v>1.6908796510087855E-14</v>
      </c>
      <c r="H1183" s="20" t="str">
        <f>IF(Datos!C1175="","",Datos!C1175)</f>
        <v/>
      </c>
      <c r="I1183" s="7">
        <f t="shared" si="334"/>
        <v>1.7840525735800243</v>
      </c>
      <c r="J1183" s="20" t="str">
        <f t="shared" si="325"/>
        <v/>
      </c>
      <c r="K1183" s="16" t="str">
        <f t="shared" si="330"/>
        <v/>
      </c>
      <c r="L1183" s="7">
        <f t="shared" si="335"/>
        <v>4125541.4376845877</v>
      </c>
      <c r="M1183" s="7">
        <f t="shared" si="336"/>
        <v>2.3964080684055174E-8</v>
      </c>
      <c r="N1183" s="20" t="str">
        <f>IF(Datos!D1175="","",Datos!D1175)</f>
        <v/>
      </c>
      <c r="O1183" s="7">
        <f t="shared" si="337"/>
        <v>2562.2223015257655</v>
      </c>
      <c r="P1183" s="20" t="str">
        <f t="shared" si="326"/>
        <v/>
      </c>
      <c r="Q1183" s="16" t="str">
        <f t="shared" si="328"/>
        <v/>
      </c>
      <c r="R1183" s="20" t="str">
        <f>IF(Datos!E1175="","",Datos!E1175)</f>
        <v/>
      </c>
      <c r="S1183" s="7">
        <f t="shared" si="338"/>
        <v>6998.825961292976</v>
      </c>
      <c r="T1183" s="10" t="str">
        <f t="shared" si="327"/>
        <v/>
      </c>
      <c r="U1183" s="16" t="str">
        <f t="shared" si="329"/>
        <v/>
      </c>
      <c r="V1183" s="7">
        <f t="shared" si="341"/>
        <v>4.4199858601907511E-66</v>
      </c>
      <c r="X1183" s="7">
        <f t="shared" si="331"/>
        <v>4.4199858601907511E-66</v>
      </c>
      <c r="Y1183" s="7">
        <f t="shared" si="332"/>
        <v>4135104.2700000042</v>
      </c>
    </row>
    <row r="1184" spans="1:25" x14ac:dyDescent="0.25">
      <c r="A1184" s="5">
        <f t="shared" si="339"/>
        <v>45070</v>
      </c>
      <c r="B1184" s="20">
        <f t="shared" si="340"/>
        <v>1172</v>
      </c>
      <c r="E1184" s="20"/>
      <c r="G1184" s="20">
        <f t="shared" si="333"/>
        <v>1.6442055109456451E-14</v>
      </c>
      <c r="H1184" s="20" t="str">
        <f>IF(Datos!C1176="","",Datos!C1176)</f>
        <v/>
      </c>
      <c r="I1184" s="7">
        <f t="shared" si="334"/>
        <v>1.7704919311613145</v>
      </c>
      <c r="J1184" s="20" t="str">
        <f t="shared" si="325"/>
        <v/>
      </c>
      <c r="K1184" s="16" t="str">
        <f t="shared" si="330"/>
        <v/>
      </c>
      <c r="L1184" s="7">
        <f t="shared" si="335"/>
        <v>4125541.4376845881</v>
      </c>
      <c r="M1184" s="7">
        <f t="shared" si="336"/>
        <v>2.3302588981990695E-8</v>
      </c>
      <c r="N1184" s="20" t="str">
        <f>IF(Datos!D1176="","",Datos!D1176)</f>
        <v/>
      </c>
      <c r="O1184" s="7">
        <f t="shared" si="337"/>
        <v>2562.2259355813076</v>
      </c>
      <c r="P1184" s="20" t="str">
        <f t="shared" si="326"/>
        <v/>
      </c>
      <c r="Q1184" s="16" t="str">
        <f t="shared" si="328"/>
        <v/>
      </c>
      <c r="R1184" s="20" t="str">
        <f>IF(Datos!E1176="","",Datos!E1176)</f>
        <v/>
      </c>
      <c r="S1184" s="7">
        <f t="shared" si="338"/>
        <v>6998.8358878798526</v>
      </c>
      <c r="T1184" s="10" t="str">
        <f t="shared" si="327"/>
        <v/>
      </c>
      <c r="U1184" s="16" t="str">
        <f t="shared" si="329"/>
        <v/>
      </c>
      <c r="V1184" s="7">
        <f t="shared" si="341"/>
        <v>3.8227533343174598E-66</v>
      </c>
      <c r="X1184" s="7">
        <f t="shared" si="331"/>
        <v>3.8227533343174598E-66</v>
      </c>
      <c r="Y1184" s="7">
        <f t="shared" si="332"/>
        <v>4135104.2700000037</v>
      </c>
    </row>
    <row r="1185" spans="1:25" x14ac:dyDescent="0.25">
      <c r="A1185" s="5">
        <f t="shared" si="339"/>
        <v>45071</v>
      </c>
      <c r="B1185" s="20">
        <f t="shared" si="340"/>
        <v>1173</v>
      </c>
      <c r="E1185" s="20"/>
      <c r="G1185" s="20">
        <f t="shared" si="333"/>
        <v>1.5988197389513577E-14</v>
      </c>
      <c r="H1185" s="20" t="str">
        <f>IF(Datos!C1177="","",Datos!C1177)</f>
        <v/>
      </c>
      <c r="I1185" s="7">
        <f t="shared" si="334"/>
        <v>1.7570343636326227</v>
      </c>
      <c r="J1185" s="20" t="str">
        <f t="shared" si="325"/>
        <v/>
      </c>
      <c r="K1185" s="16" t="str">
        <f t="shared" si="330"/>
        <v/>
      </c>
      <c r="L1185" s="7">
        <f t="shared" si="335"/>
        <v>4125541.4376845886</v>
      </c>
      <c r="M1185" s="7">
        <f t="shared" si="336"/>
        <v>2.2659356744066281E-8</v>
      </c>
      <c r="N1185" s="20" t="str">
        <f>IF(Datos!D1177="","",Datos!D1177)</f>
        <v/>
      </c>
      <c r="O1185" s="7">
        <f t="shared" si="337"/>
        <v>2562.2295420142736</v>
      </c>
      <c r="P1185" s="20" t="str">
        <f t="shared" si="326"/>
        <v/>
      </c>
      <c r="Q1185" s="16" t="str">
        <f t="shared" si="328"/>
        <v/>
      </c>
      <c r="R1185" s="20" t="str">
        <f>IF(Datos!E1177="","",Datos!E1177)</f>
        <v/>
      </c>
      <c r="S1185" s="7">
        <f t="shared" si="338"/>
        <v>6998.8457390144149</v>
      </c>
      <c r="T1185" s="10" t="str">
        <f t="shared" si="327"/>
        <v/>
      </c>
      <c r="U1185" s="16" t="str">
        <f t="shared" si="329"/>
        <v/>
      </c>
      <c r="V1185" s="7">
        <f t="shared" si="341"/>
        <v>3.3062194127482101E-66</v>
      </c>
      <c r="X1185" s="7">
        <f t="shared" si="331"/>
        <v>3.3062194127482101E-66</v>
      </c>
      <c r="Y1185" s="7">
        <f t="shared" si="332"/>
        <v>4135104.2700000037</v>
      </c>
    </row>
    <row r="1186" spans="1:25" x14ac:dyDescent="0.25">
      <c r="A1186" s="5">
        <f t="shared" si="339"/>
        <v>45072</v>
      </c>
      <c r="B1186" s="20">
        <f t="shared" si="340"/>
        <v>1174</v>
      </c>
      <c r="E1186" s="20"/>
      <c r="G1186" s="20">
        <f t="shared" si="333"/>
        <v>1.5546867716008966E-14</v>
      </c>
      <c r="H1186" s="20" t="str">
        <f>IF(Datos!C1178="","",Datos!C1178)</f>
        <v/>
      </c>
      <c r="I1186" s="7">
        <f t="shared" si="334"/>
        <v>1.7436790875183121</v>
      </c>
      <c r="J1186" s="20" t="str">
        <f t="shared" si="325"/>
        <v/>
      </c>
      <c r="K1186" s="16" t="str">
        <f t="shared" si="330"/>
        <v/>
      </c>
      <c r="L1186" s="7">
        <f t="shared" si="335"/>
        <v>4125541.4376845891</v>
      </c>
      <c r="M1186" s="7">
        <f t="shared" si="336"/>
        <v>2.2033879945772417E-8</v>
      </c>
      <c r="N1186" s="20" t="str">
        <f>IF(Datos!D1178="","",Datos!D1178)</f>
        <v/>
      </c>
      <c r="O1186" s="7">
        <f t="shared" si="337"/>
        <v>2562.2331210346238</v>
      </c>
      <c r="P1186" s="20" t="str">
        <f t="shared" si="326"/>
        <v/>
      </c>
      <c r="Q1186" s="16" t="str">
        <f t="shared" si="328"/>
        <v/>
      </c>
      <c r="R1186" s="20" t="str">
        <f>IF(Datos!E1178="","",Datos!E1178)</f>
        <v/>
      </c>
      <c r="S1186" s="7">
        <f t="shared" si="338"/>
        <v>6998.8555152701792</v>
      </c>
      <c r="T1186" s="10" t="str">
        <f t="shared" si="327"/>
        <v/>
      </c>
      <c r="U1186" s="16" t="str">
        <f t="shared" si="329"/>
        <v/>
      </c>
      <c r="V1186" s="7">
        <f t="shared" si="341"/>
        <v>2.8594800263734067E-66</v>
      </c>
      <c r="X1186" s="7">
        <f t="shared" si="331"/>
        <v>2.8594800263734067E-66</v>
      </c>
      <c r="Y1186" s="7">
        <f t="shared" si="332"/>
        <v>4135104.2700000033</v>
      </c>
    </row>
    <row r="1187" spans="1:25" x14ac:dyDescent="0.25">
      <c r="A1187" s="5">
        <f t="shared" si="339"/>
        <v>45073</v>
      </c>
      <c r="B1187" s="20">
        <f t="shared" si="340"/>
        <v>1175</v>
      </c>
      <c r="E1187" s="20"/>
      <c r="G1187" s="20">
        <f t="shared" si="333"/>
        <v>1.5117720271430515E-14</v>
      </c>
      <c r="H1187" s="20" t="str">
        <f>IF(Datos!C1179="","",Datos!C1179)</f>
        <v/>
      </c>
      <c r="I1187" s="7">
        <f t="shared" si="334"/>
        <v>1.7304253252979704</v>
      </c>
      <c r="J1187" s="20" t="str">
        <f t="shared" si="325"/>
        <v/>
      </c>
      <c r="K1187" s="16" t="str">
        <f t="shared" si="330"/>
        <v/>
      </c>
      <c r="L1187" s="7">
        <f t="shared" si="335"/>
        <v>4125541.4376845895</v>
      </c>
      <c r="M1187" s="7">
        <f t="shared" si="336"/>
        <v>2.1425668475423327E-8</v>
      </c>
      <c r="N1187" s="20" t="str">
        <f>IF(Datos!D1179="","",Datos!D1179)</f>
        <v/>
      </c>
      <c r="O1187" s="7">
        <f t="shared" si="337"/>
        <v>2562.2366728507222</v>
      </c>
      <c r="P1187" s="20" t="str">
        <f t="shared" si="326"/>
        <v/>
      </c>
      <c r="Q1187" s="16" t="str">
        <f t="shared" si="328"/>
        <v/>
      </c>
      <c r="R1187" s="20" t="str">
        <f>IF(Datos!E1179="","",Datos!E1179)</f>
        <v/>
      </c>
      <c r="S1187" s="7">
        <f t="shared" si="338"/>
        <v>6998.8652172163011</v>
      </c>
      <c r="T1187" s="10" t="str">
        <f t="shared" si="327"/>
        <v/>
      </c>
      <c r="U1187" s="16" t="str">
        <f t="shared" si="329"/>
        <v/>
      </c>
      <c r="V1187" s="7">
        <f t="shared" si="341"/>
        <v>2.4731044738594189E-66</v>
      </c>
      <c r="X1187" s="7">
        <f t="shared" si="331"/>
        <v>2.4731044738594189E-66</v>
      </c>
      <c r="Y1187" s="7">
        <f t="shared" si="332"/>
        <v>4135104.2700000033</v>
      </c>
    </row>
    <row r="1188" spans="1:25" x14ac:dyDescent="0.25">
      <c r="A1188" s="5">
        <f t="shared" si="339"/>
        <v>45074</v>
      </c>
      <c r="B1188" s="20">
        <f t="shared" si="340"/>
        <v>1176</v>
      </c>
      <c r="E1188" s="20"/>
      <c r="G1188" s="20">
        <f t="shared" si="333"/>
        <v>1.4700418784028287E-14</v>
      </c>
      <c r="H1188" s="20" t="str">
        <f>IF(Datos!C1180="","",Datos!C1180)</f>
        <v/>
      </c>
      <c r="I1188" s="7">
        <f t="shared" si="334"/>
        <v>1.7172723053611436</v>
      </c>
      <c r="J1188" s="20" t="str">
        <f t="shared" si="325"/>
        <v/>
      </c>
      <c r="K1188" s="16" t="str">
        <f t="shared" si="330"/>
        <v/>
      </c>
      <c r="L1188" s="7">
        <f t="shared" si="335"/>
        <v>4125541.43768459</v>
      </c>
      <c r="M1188" s="7">
        <f t="shared" si="336"/>
        <v>2.0834245750114814E-8</v>
      </c>
      <c r="N1188" s="20" t="str">
        <f>IF(Datos!D1180="","",Datos!D1180)</f>
        <v/>
      </c>
      <c r="O1188" s="7">
        <f t="shared" si="337"/>
        <v>2562.2401976693495</v>
      </c>
      <c r="P1188" s="20" t="str">
        <f t="shared" si="326"/>
        <v/>
      </c>
      <c r="Q1188" s="16" t="str">
        <f t="shared" si="328"/>
        <v/>
      </c>
      <c r="R1188" s="20" t="str">
        <f>IF(Datos!E1180="","",Datos!E1180)</f>
        <v/>
      </c>
      <c r="S1188" s="7">
        <f t="shared" si="338"/>
        <v>6998.8748454176102</v>
      </c>
      <c r="T1188" s="10" t="str">
        <f t="shared" si="327"/>
        <v/>
      </c>
      <c r="U1188" s="16" t="str">
        <f t="shared" si="329"/>
        <v/>
      </c>
      <c r="V1188" s="7">
        <f t="shared" si="341"/>
        <v>2.1389363388491737E-66</v>
      </c>
      <c r="X1188" s="7">
        <f t="shared" si="331"/>
        <v>2.1389363388491737E-66</v>
      </c>
      <c r="Y1188" s="7">
        <f t="shared" si="332"/>
        <v>4135104.2700000033</v>
      </c>
    </row>
    <row r="1189" spans="1:25" x14ac:dyDescent="0.25">
      <c r="A1189" s="5">
        <f t="shared" si="339"/>
        <v>45075</v>
      </c>
      <c r="B1189" s="20">
        <f t="shared" si="340"/>
        <v>1177</v>
      </c>
      <c r="E1189" s="20"/>
      <c r="G1189" s="20">
        <f t="shared" si="333"/>
        <v>1.4294636264318376E-14</v>
      </c>
      <c r="H1189" s="20" t="str">
        <f>IF(Datos!C1181="","",Datos!C1181)</f>
        <v/>
      </c>
      <c r="I1189" s="7">
        <f t="shared" si="334"/>
        <v>1.7042192619624137</v>
      </c>
      <c r="J1189" s="20" t="str">
        <f t="shared" si="325"/>
        <v/>
      </c>
      <c r="K1189" s="16" t="str">
        <f t="shared" si="330"/>
        <v/>
      </c>
      <c r="L1189" s="7">
        <f t="shared" si="335"/>
        <v>4125541.4376845905</v>
      </c>
      <c r="M1189" s="7">
        <f t="shared" si="336"/>
        <v>2.0259148342282977E-8</v>
      </c>
      <c r="N1189" s="20" t="str">
        <f>IF(Datos!D1181="","",Datos!D1181)</f>
        <v/>
      </c>
      <c r="O1189" s="7">
        <f t="shared" si="337"/>
        <v>2562.2436956957145</v>
      </c>
      <c r="P1189" s="20" t="str">
        <f t="shared" si="326"/>
        <v/>
      </c>
      <c r="Q1189" s="16" t="str">
        <f t="shared" si="328"/>
        <v/>
      </c>
      <c r="R1189" s="20" t="str">
        <f>IF(Datos!E1181="","",Datos!E1181)</f>
        <v/>
      </c>
      <c r="S1189" s="7">
        <f t="shared" si="338"/>
        <v>6998.8844004346438</v>
      </c>
      <c r="T1189" s="10" t="str">
        <f t="shared" si="327"/>
        <v/>
      </c>
      <c r="U1189" s="16" t="str">
        <f t="shared" si="329"/>
        <v/>
      </c>
      <c r="V1189" s="7">
        <f t="shared" si="341"/>
        <v>1.8499213074124143E-66</v>
      </c>
      <c r="X1189" s="7">
        <f t="shared" si="331"/>
        <v>1.8499213074124143E-66</v>
      </c>
      <c r="Y1189" s="7">
        <f t="shared" si="332"/>
        <v>4135104.2700000033</v>
      </c>
    </row>
    <row r="1190" spans="1:25" x14ac:dyDescent="0.25">
      <c r="A1190" s="5">
        <f t="shared" si="339"/>
        <v>45076</v>
      </c>
      <c r="B1190" s="20">
        <f t="shared" si="340"/>
        <v>1178</v>
      </c>
      <c r="E1190" s="20"/>
      <c r="G1190" s="20">
        <f t="shared" si="333"/>
        <v>1.3900054748860193E-14</v>
      </c>
      <c r="H1190" s="20" t="str">
        <f>IF(Datos!C1182="","",Datos!C1182)</f>
        <v/>
      </c>
      <c r="I1190" s="7">
        <f t="shared" si="334"/>
        <v>1.691265435176819</v>
      </c>
      <c r="J1190" s="20" t="str">
        <f t="shared" si="325"/>
        <v/>
      </c>
      <c r="K1190" s="16" t="str">
        <f t="shared" si="330"/>
        <v/>
      </c>
      <c r="L1190" s="7">
        <f t="shared" si="335"/>
        <v>4125541.4376845909</v>
      </c>
      <c r="M1190" s="7">
        <f t="shared" si="336"/>
        <v>1.9699925616571231E-8</v>
      </c>
      <c r="N1190" s="20" t="str">
        <f>IF(Datos!D1182="","",Datos!D1182)</f>
        <v/>
      </c>
      <c r="O1190" s="7">
        <f t="shared" si="337"/>
        <v>2562.2471671334656</v>
      </c>
      <c r="P1190" s="20" t="str">
        <f t="shared" si="326"/>
        <v/>
      </c>
      <c r="Q1190" s="16" t="str">
        <f t="shared" si="328"/>
        <v/>
      </c>
      <c r="R1190" s="20" t="str">
        <f>IF(Datos!E1182="","",Datos!E1182)</f>
        <v/>
      </c>
      <c r="S1190" s="7">
        <f t="shared" si="338"/>
        <v>6998.8938828236778</v>
      </c>
      <c r="T1190" s="10" t="str">
        <f t="shared" si="327"/>
        <v/>
      </c>
      <c r="U1190" s="16" t="str">
        <f t="shared" si="329"/>
        <v/>
      </c>
      <c r="V1190" s="7">
        <f t="shared" si="341"/>
        <v>1.5999582509593202E-66</v>
      </c>
      <c r="X1190" s="7">
        <f t="shared" si="331"/>
        <v>1.5999582509593202E-66</v>
      </c>
      <c r="Y1190" s="7">
        <f t="shared" si="332"/>
        <v>4135104.2700000028</v>
      </c>
    </row>
    <row r="1191" spans="1:25" x14ac:dyDescent="0.25">
      <c r="A1191" s="5">
        <f t="shared" si="339"/>
        <v>45077</v>
      </c>
      <c r="B1191" s="20">
        <f t="shared" si="340"/>
        <v>1179</v>
      </c>
      <c r="E1191" s="20"/>
      <c r="G1191" s="20">
        <f t="shared" si="333"/>
        <v>1.3516365051106384E-14</v>
      </c>
      <c r="H1191" s="20" t="str">
        <f>IF(Datos!C1183="","",Datos!C1183)</f>
        <v/>
      </c>
      <c r="I1191" s="7">
        <f t="shared" si="334"/>
        <v>1.6784100708556129</v>
      </c>
      <c r="J1191" s="20" t="str">
        <f t="shared" si="325"/>
        <v/>
      </c>
      <c r="K1191" s="16" t="str">
        <f t="shared" si="330"/>
        <v/>
      </c>
      <c r="L1191" s="7">
        <f t="shared" si="335"/>
        <v>4125541.4376845914</v>
      </c>
      <c r="M1191" s="7">
        <f t="shared" si="336"/>
        <v>1.9156139376721024E-8</v>
      </c>
      <c r="N1191" s="20" t="str">
        <f>IF(Datos!D1183="","",Datos!D1183)</f>
        <v/>
      </c>
      <c r="O1191" s="7">
        <f t="shared" si="337"/>
        <v>2562.2506121847041</v>
      </c>
      <c r="P1191" s="20" t="str">
        <f t="shared" si="326"/>
        <v/>
      </c>
      <c r="Q1191" s="16" t="str">
        <f t="shared" si="328"/>
        <v/>
      </c>
      <c r="R1191" s="20" t="str">
        <f>IF(Datos!E1183="","",Datos!E1183)</f>
        <v/>
      </c>
      <c r="S1191" s="7">
        <f t="shared" si="338"/>
        <v>6998.903293136761</v>
      </c>
      <c r="T1191" s="10" t="str">
        <f t="shared" si="327"/>
        <v/>
      </c>
      <c r="U1191" s="16" t="str">
        <f t="shared" si="329"/>
        <v/>
      </c>
      <c r="V1191" s="7">
        <f t="shared" si="341"/>
        <v>1.383770430966835E-66</v>
      </c>
      <c r="X1191" s="7">
        <f t="shared" si="331"/>
        <v>1.383770430966835E-66</v>
      </c>
      <c r="Y1191" s="7">
        <f t="shared" si="332"/>
        <v>4135104.2700000033</v>
      </c>
    </row>
    <row r="1192" spans="1:25" x14ac:dyDescent="0.25">
      <c r="A1192" s="5">
        <f t="shared" si="339"/>
        <v>45078</v>
      </c>
      <c r="B1192" s="20">
        <f t="shared" si="340"/>
        <v>1180</v>
      </c>
      <c r="E1192" s="20"/>
      <c r="G1192" s="20">
        <f t="shared" si="333"/>
        <v>1.3143266519130142E-14</v>
      </c>
      <c r="H1192" s="20" t="str">
        <f>IF(Datos!C1184="","",Datos!C1184)</f>
        <v/>
      </c>
      <c r="I1192" s="7">
        <f t="shared" si="334"/>
        <v>1.665652420582358</v>
      </c>
      <c r="J1192" s="20" t="str">
        <f t="shared" si="325"/>
        <v/>
      </c>
      <c r="K1192" s="16" t="str">
        <f t="shared" si="330"/>
        <v/>
      </c>
      <c r="L1192" s="7">
        <f t="shared" si="335"/>
        <v>4125541.4376845919</v>
      </c>
      <c r="M1192" s="7">
        <f t="shared" si="336"/>
        <v>1.8627363522209618E-8</v>
      </c>
      <c r="N1192" s="20" t="str">
        <f>IF(Datos!D1184="","",Datos!D1184)</f>
        <v/>
      </c>
      <c r="O1192" s="7">
        <f t="shared" si="337"/>
        <v>2562.2540310499944</v>
      </c>
      <c r="P1192" s="20" t="str">
        <f t="shared" si="326"/>
        <v/>
      </c>
      <c r="Q1192" s="16" t="str">
        <f t="shared" si="328"/>
        <v/>
      </c>
      <c r="R1192" s="20" t="str">
        <f>IF(Datos!E1184="","",Datos!E1184)</f>
        <v/>
      </c>
      <c r="S1192" s="7">
        <f t="shared" si="338"/>
        <v>6998.9126319217439</v>
      </c>
      <c r="T1192" s="10" t="str">
        <f t="shared" si="327"/>
        <v/>
      </c>
      <c r="U1192" s="16" t="str">
        <f t="shared" si="329"/>
        <v/>
      </c>
      <c r="V1192" s="7">
        <f t="shared" si="341"/>
        <v>1.1967941066399897E-66</v>
      </c>
      <c r="X1192" s="7">
        <f t="shared" si="331"/>
        <v>1.1967941066399897E-66</v>
      </c>
      <c r="Y1192" s="7">
        <f t="shared" si="332"/>
        <v>4135104.2700000028</v>
      </c>
    </row>
    <row r="1193" spans="1:25" x14ac:dyDescent="0.25">
      <c r="A1193" s="5">
        <f t="shared" si="339"/>
        <v>45079</v>
      </c>
      <c r="B1193" s="20">
        <f t="shared" si="340"/>
        <v>1181</v>
      </c>
      <c r="E1193" s="20"/>
      <c r="G1193" s="20">
        <f t="shared" si="333"/>
        <v>1.2780466800040093E-14</v>
      </c>
      <c r="H1193" s="20" t="str">
        <f>IF(Datos!C1185="","",Datos!C1185)</f>
        <v/>
      </c>
      <c r="I1193" s="7">
        <f t="shared" si="334"/>
        <v>1.6529917416293547</v>
      </c>
      <c r="J1193" s="20" t="str">
        <f t="shared" si="325"/>
        <v/>
      </c>
      <c r="K1193" s="16" t="str">
        <f t="shared" si="330"/>
        <v/>
      </c>
      <c r="L1193" s="7">
        <f t="shared" si="335"/>
        <v>4125541.4376845923</v>
      </c>
      <c r="M1193" s="7">
        <f t="shared" si="336"/>
        <v>1.8113183714365843E-8</v>
      </c>
      <c r="N1193" s="20" t="str">
        <f>IF(Datos!D1185="","",Datos!D1185)</f>
        <v/>
      </c>
      <c r="O1193" s="7">
        <f t="shared" si="337"/>
        <v>2562.2574239283772</v>
      </c>
      <c r="P1193" s="20" t="str">
        <f t="shared" si="326"/>
        <v/>
      </c>
      <c r="Q1193" s="16" t="str">
        <f t="shared" si="328"/>
        <v/>
      </c>
      <c r="R1193" s="20" t="str">
        <f>IF(Datos!E1185="","",Datos!E1185)</f>
        <v/>
      </c>
      <c r="S1193" s="7">
        <f t="shared" si="338"/>
        <v>6998.9218997223143</v>
      </c>
      <c r="T1193" s="10" t="str">
        <f t="shared" si="327"/>
        <v/>
      </c>
      <c r="U1193" s="16" t="str">
        <f t="shared" si="329"/>
        <v/>
      </c>
      <c r="V1193" s="7">
        <f t="shared" si="341"/>
        <v>1.035082194007757E-66</v>
      </c>
      <c r="X1193" s="7">
        <f t="shared" si="331"/>
        <v>1.035082194007757E-66</v>
      </c>
      <c r="Y1193" s="7">
        <f t="shared" si="332"/>
        <v>4135104.2700000028</v>
      </c>
    </row>
    <row r="1194" spans="1:25" x14ac:dyDescent="0.25">
      <c r="A1194" s="5">
        <f t="shared" si="339"/>
        <v>45080</v>
      </c>
      <c r="B1194" s="20">
        <f t="shared" si="340"/>
        <v>1182</v>
      </c>
      <c r="E1194" s="20"/>
      <c r="G1194" s="20">
        <f t="shared" si="333"/>
        <v>1.2427681610898156E-14</v>
      </c>
      <c r="H1194" s="20" t="str">
        <f>IF(Datos!C1186="","",Datos!C1186)</f>
        <v/>
      </c>
      <c r="I1194" s="7">
        <f t="shared" si="334"/>
        <v>1.6404272969144016</v>
      </c>
      <c r="J1194" s="20" t="str">
        <f t="shared" si="325"/>
        <v/>
      </c>
      <c r="K1194" s="16" t="str">
        <f t="shared" si="330"/>
        <v/>
      </c>
      <c r="L1194" s="7">
        <f t="shared" si="335"/>
        <v>4125541.4376845928</v>
      </c>
      <c r="M1194" s="7">
        <f t="shared" si="336"/>
        <v>1.7613197051702223E-8</v>
      </c>
      <c r="N1194" s="20" t="str">
        <f>IF(Datos!D1186="","",Datos!D1186)</f>
        <v/>
      </c>
      <c r="O1194" s="7">
        <f t="shared" si="337"/>
        <v>2562.2607910173792</v>
      </c>
      <c r="P1194" s="20" t="str">
        <f t="shared" si="326"/>
        <v/>
      </c>
      <c r="Q1194" s="16" t="str">
        <f t="shared" si="328"/>
        <v/>
      </c>
      <c r="R1194" s="20" t="str">
        <f>IF(Datos!E1186="","",Datos!E1186)</f>
        <v/>
      </c>
      <c r="S1194" s="7">
        <f t="shared" si="338"/>
        <v>6998.9310970780271</v>
      </c>
      <c r="T1194" s="10" t="str">
        <f t="shared" si="327"/>
        <v/>
      </c>
      <c r="U1194" s="16" t="str">
        <f t="shared" si="329"/>
        <v/>
      </c>
      <c r="V1194" s="7">
        <f t="shared" si="341"/>
        <v>8.9522094268985299E-67</v>
      </c>
      <c r="X1194" s="7">
        <f t="shared" si="331"/>
        <v>8.9522094268985299E-67</v>
      </c>
      <c r="Y1194" s="7">
        <f t="shared" si="332"/>
        <v>4135104.2700000028</v>
      </c>
    </row>
    <row r="1195" spans="1:25" x14ac:dyDescent="0.25">
      <c r="A1195" s="5">
        <f t="shared" si="339"/>
        <v>45081</v>
      </c>
      <c r="B1195" s="20">
        <f t="shared" si="340"/>
        <v>1183</v>
      </c>
      <c r="E1195" s="20"/>
      <c r="G1195" s="20">
        <f t="shared" si="333"/>
        <v>1.2084634515960841E-14</v>
      </c>
      <c r="H1195" s="20" t="str">
        <f>IF(Datos!C1187="","",Datos!C1187)</f>
        <v/>
      </c>
      <c r="I1195" s="7">
        <f t="shared" si="334"/>
        <v>1.6279583549578829</v>
      </c>
      <c r="J1195" s="20" t="str">
        <f t="shared" ref="J1195:J1258" si="342">IF(H1195="","",H1195-I1195)</f>
        <v/>
      </c>
      <c r="K1195" s="16" t="str">
        <f t="shared" si="330"/>
        <v/>
      </c>
      <c r="L1195" s="7">
        <f t="shared" si="335"/>
        <v>4125541.4376845933</v>
      </c>
      <c r="M1195" s="7">
        <f t="shared" si="336"/>
        <v>1.7127011754209057E-8</v>
      </c>
      <c r="N1195" s="20" t="str">
        <f>IF(Datos!D1187="","",Datos!D1187)</f>
        <v/>
      </c>
      <c r="O1195" s="7">
        <f t="shared" si="337"/>
        <v>2562.2641325130271</v>
      </c>
      <c r="P1195" s="20" t="str">
        <f t="shared" ref="P1195:P1258" si="343">IF(N1195="","",N1195-O1195)</f>
        <v/>
      </c>
      <c r="Q1195" s="16" t="str">
        <f t="shared" si="328"/>
        <v/>
      </c>
      <c r="R1195" s="20" t="str">
        <f>IF(Datos!E1187="","",Datos!E1187)</f>
        <v/>
      </c>
      <c r="S1195" s="7">
        <f t="shared" si="338"/>
        <v>6998.9402245243355</v>
      </c>
      <c r="T1195" s="10" t="str">
        <f t="shared" ref="T1195:T1258" si="344">IF(R1195="","",R1195-S1195)</f>
        <v/>
      </c>
      <c r="U1195" s="16" t="str">
        <f t="shared" si="329"/>
        <v/>
      </c>
      <c r="V1195" s="7">
        <f t="shared" si="341"/>
        <v>7.7425787137490171E-67</v>
      </c>
      <c r="X1195" s="7">
        <f t="shared" si="331"/>
        <v>7.7425787137490171E-67</v>
      </c>
      <c r="Y1195" s="7">
        <f t="shared" si="332"/>
        <v>4135104.2700000023</v>
      </c>
    </row>
    <row r="1196" spans="1:25" x14ac:dyDescent="0.25">
      <c r="A1196" s="5">
        <f t="shared" si="339"/>
        <v>45082</v>
      </c>
      <c r="B1196" s="20">
        <f t="shared" si="340"/>
        <v>1184</v>
      </c>
      <c r="E1196" s="20"/>
      <c r="G1196" s="20">
        <f t="shared" si="333"/>
        <v>1.1751056710069504E-14</v>
      </c>
      <c r="H1196" s="20" t="str">
        <f>IF(Datos!C1188="","",Datos!C1188)</f>
        <v/>
      </c>
      <c r="I1196" s="7">
        <f t="shared" si="334"/>
        <v>1.6155841898401839</v>
      </c>
      <c r="J1196" s="20" t="str">
        <f t="shared" si="342"/>
        <v/>
      </c>
      <c r="K1196" s="16" t="str">
        <f t="shared" si="330"/>
        <v/>
      </c>
      <c r="L1196" s="7">
        <f t="shared" si="335"/>
        <v>4125541.4376845937</v>
      </c>
      <c r="M1196" s="7">
        <f t="shared" si="336"/>
        <v>1.6654246856363078E-8</v>
      </c>
      <c r="N1196" s="20" t="str">
        <f>IF(Datos!D1188="","",Datos!D1188)</f>
        <v/>
      </c>
      <c r="O1196" s="7">
        <f t="shared" si="337"/>
        <v>2562.2674486098563</v>
      </c>
      <c r="P1196" s="20" t="str">
        <f t="shared" si="343"/>
        <v/>
      </c>
      <c r="Q1196" s="16" t="str">
        <f t="shared" si="328"/>
        <v/>
      </c>
      <c r="R1196" s="20" t="str">
        <f>IF(Datos!E1188="","",Datos!E1188)</f>
        <v/>
      </c>
      <c r="S1196" s="7">
        <f t="shared" si="338"/>
        <v>6998.9492825926236</v>
      </c>
      <c r="T1196" s="10" t="str">
        <f t="shared" si="344"/>
        <v/>
      </c>
      <c r="U1196" s="16" t="str">
        <f t="shared" si="329"/>
        <v/>
      </c>
      <c r="V1196" s="7">
        <f t="shared" si="341"/>
        <v>6.6963944072260216E-67</v>
      </c>
      <c r="X1196" s="7">
        <f t="shared" si="331"/>
        <v>6.6963944072260216E-67</v>
      </c>
      <c r="Y1196" s="7">
        <f t="shared" si="332"/>
        <v>4135104.2700000028</v>
      </c>
    </row>
    <row r="1197" spans="1:25" x14ac:dyDescent="0.25">
      <c r="A1197" s="5">
        <f t="shared" si="339"/>
        <v>45083</v>
      </c>
      <c r="B1197" s="20">
        <f t="shared" si="340"/>
        <v>1185</v>
      </c>
      <c r="E1197" s="20"/>
      <c r="G1197" s="20">
        <f t="shared" si="333"/>
        <v>1.1426686808019719E-14</v>
      </c>
      <c r="H1197" s="20" t="str">
        <f>IF(Datos!C1189="","",Datos!C1189)</f>
        <v/>
      </c>
      <c r="I1197" s="7">
        <f t="shared" si="334"/>
        <v>1.6033040811594286</v>
      </c>
      <c r="J1197" s="20" t="str">
        <f t="shared" si="342"/>
        <v/>
      </c>
      <c r="K1197" s="16" t="str">
        <f t="shared" si="330"/>
        <v/>
      </c>
      <c r="L1197" s="7">
        <f t="shared" si="335"/>
        <v>4125541.4376845942</v>
      </c>
      <c r="M1197" s="7">
        <f t="shared" si="336"/>
        <v>1.6194531908610141E-8</v>
      </c>
      <c r="N1197" s="20" t="str">
        <f>IF(Datos!D1189="","",Datos!D1189)</f>
        <v/>
      </c>
      <c r="O1197" s="7">
        <f t="shared" si="337"/>
        <v>2562.2707395009243</v>
      </c>
      <c r="P1197" s="20" t="str">
        <f t="shared" si="343"/>
        <v/>
      </c>
      <c r="Q1197" s="16" t="str">
        <f t="shared" si="328"/>
        <v/>
      </c>
      <c r="R1197" s="20" t="str">
        <f>IF(Datos!E1189="","",Datos!E1189)</f>
        <v/>
      </c>
      <c r="S1197" s="7">
        <f t="shared" si="338"/>
        <v>6998.9582718102365</v>
      </c>
      <c r="T1197" s="10" t="str">
        <f t="shared" si="344"/>
        <v/>
      </c>
      <c r="U1197" s="16" t="str">
        <f t="shared" si="329"/>
        <v/>
      </c>
      <c r="V1197" s="7">
        <f t="shared" si="341"/>
        <v>5.7915714796027228E-67</v>
      </c>
      <c r="X1197" s="7">
        <f t="shared" si="331"/>
        <v>5.7915714796027228E-67</v>
      </c>
      <c r="Y1197" s="7">
        <f t="shared" si="332"/>
        <v>4135104.2700000028</v>
      </c>
    </row>
    <row r="1198" spans="1:25" x14ac:dyDescent="0.25">
      <c r="A1198" s="5">
        <f t="shared" si="339"/>
        <v>45084</v>
      </c>
      <c r="B1198" s="20">
        <f t="shared" si="340"/>
        <v>1186</v>
      </c>
      <c r="E1198" s="20"/>
      <c r="G1198" s="20">
        <f t="shared" si="333"/>
        <v>1.1111270639744844E-14</v>
      </c>
      <c r="H1198" s="20" t="str">
        <f>IF(Datos!C1190="","",Datos!C1190)</f>
        <v/>
      </c>
      <c r="I1198" s="7">
        <f t="shared" si="334"/>
        <v>1.5911173139895396</v>
      </c>
      <c r="J1198" s="20" t="str">
        <f t="shared" si="342"/>
        <v/>
      </c>
      <c r="K1198" s="16" t="str">
        <f t="shared" si="330"/>
        <v/>
      </c>
      <c r="L1198" s="7">
        <f t="shared" si="335"/>
        <v>4125541.4376845947</v>
      </c>
      <c r="M1198" s="7">
        <f t="shared" si="336"/>
        <v>1.5747506687088008E-8</v>
      </c>
      <c r="N1198" s="20" t="str">
        <f>IF(Datos!D1190="","",Datos!D1190)</f>
        <v/>
      </c>
      <c r="O1198" s="7">
        <f t="shared" si="337"/>
        <v>2562.2740053778207</v>
      </c>
      <c r="P1198" s="20" t="str">
        <f t="shared" si="343"/>
        <v/>
      </c>
      <c r="Q1198" s="16" t="str">
        <f t="shared" si="328"/>
        <v/>
      </c>
      <c r="R1198" s="20" t="str">
        <f>IF(Datos!E1190="","",Datos!E1190)</f>
        <v/>
      </c>
      <c r="S1198" s="7">
        <f t="shared" si="338"/>
        <v>6998.9671927005102</v>
      </c>
      <c r="T1198" s="10" t="str">
        <f t="shared" si="344"/>
        <v/>
      </c>
      <c r="U1198" s="16" t="str">
        <f t="shared" si="329"/>
        <v/>
      </c>
      <c r="V1198" s="7">
        <f t="shared" si="341"/>
        <v>5.0090090522673616E-67</v>
      </c>
      <c r="X1198" s="7">
        <f t="shared" si="331"/>
        <v>5.0090090522673616E-67</v>
      </c>
      <c r="Y1198" s="7">
        <f t="shared" si="332"/>
        <v>4135104.2700000028</v>
      </c>
    </row>
    <row r="1199" spans="1:25" x14ac:dyDescent="0.25">
      <c r="A1199" s="5">
        <f t="shared" si="339"/>
        <v>45085</v>
      </c>
      <c r="B1199" s="20">
        <f t="shared" si="340"/>
        <v>1187</v>
      </c>
      <c r="E1199" s="20"/>
      <c r="G1199" s="20">
        <f t="shared" si="333"/>
        <v>1.0804561051153183E-14</v>
      </c>
      <c r="H1199" s="20" t="str">
        <f>IF(Datos!C1191="","",Datos!C1191)</f>
        <v/>
      </c>
      <c r="I1199" s="7">
        <f t="shared" si="334"/>
        <v>1.5790231788386158</v>
      </c>
      <c r="J1199" s="20" t="str">
        <f t="shared" si="342"/>
        <v/>
      </c>
      <c r="K1199" s="16" t="str">
        <f t="shared" si="330"/>
        <v/>
      </c>
      <c r="L1199" s="7">
        <f t="shared" si="335"/>
        <v>4125541.4376845951</v>
      </c>
      <c r="M1199" s="7">
        <f t="shared" si="336"/>
        <v>1.5312820911361816E-8</v>
      </c>
      <c r="N1199" s="20" t="str">
        <f>IF(Datos!D1191="","",Datos!D1191)</f>
        <v/>
      </c>
      <c r="O1199" s="7">
        <f t="shared" si="337"/>
        <v>2562.277246430679</v>
      </c>
      <c r="P1199" s="20" t="str">
        <f t="shared" si="343"/>
        <v/>
      </c>
      <c r="Q1199" s="16" t="str">
        <f t="shared" si="328"/>
        <v/>
      </c>
      <c r="R1199" s="20" t="str">
        <f>IF(Datos!E1191="","",Datos!E1191)</f>
        <v/>
      </c>
      <c r="S1199" s="7">
        <f t="shared" si="338"/>
        <v>6998.9760457828024</v>
      </c>
      <c r="T1199" s="10" t="str">
        <f t="shared" si="344"/>
        <v/>
      </c>
      <c r="U1199" s="16" t="str">
        <f t="shared" si="329"/>
        <v/>
      </c>
      <c r="V1199" s="7">
        <f t="shared" si="341"/>
        <v>4.3321871747696101E-67</v>
      </c>
      <c r="X1199" s="7">
        <f t="shared" si="331"/>
        <v>4.3321871747696101E-67</v>
      </c>
      <c r="Y1199" s="7">
        <f t="shared" si="332"/>
        <v>4135104.2700000028</v>
      </c>
    </row>
    <row r="1200" spans="1:25" x14ac:dyDescent="0.25">
      <c r="A1200" s="5">
        <f t="shared" si="339"/>
        <v>45086</v>
      </c>
      <c r="B1200" s="20">
        <f t="shared" si="340"/>
        <v>1188</v>
      </c>
      <c r="E1200" s="20"/>
      <c r="G1200" s="20">
        <f t="shared" si="333"/>
        <v>1.050631771046278E-14</v>
      </c>
      <c r="H1200" s="20" t="str">
        <f>IF(Datos!C1192="","",Datos!C1192)</f>
        <v/>
      </c>
      <c r="I1200" s="7">
        <f t="shared" si="334"/>
        <v>1.5670209716076278</v>
      </c>
      <c r="J1200" s="20" t="str">
        <f t="shared" si="342"/>
        <v/>
      </c>
      <c r="K1200" s="16" t="str">
        <f t="shared" si="330"/>
        <v/>
      </c>
      <c r="L1200" s="7">
        <f t="shared" si="335"/>
        <v>4125541.4376845956</v>
      </c>
      <c r="M1200" s="7">
        <f t="shared" si="336"/>
        <v>1.4890133969950999E-8</v>
      </c>
      <c r="N1200" s="20" t="str">
        <f>IF(Datos!D1192="","",Datos!D1192)</f>
        <v/>
      </c>
      <c r="O1200" s="7">
        <f t="shared" si="337"/>
        <v>2562.2804628481877</v>
      </c>
      <c r="P1200" s="20" t="str">
        <f t="shared" si="343"/>
        <v/>
      </c>
      <c r="Q1200" s="16" t="str">
        <f t="shared" ref="Q1200:Q1263" si="345">IF( OR(P1200=0,N1200=0,P1200="",N1200=""),"",ABS(P1200/N1200))</f>
        <v/>
      </c>
      <c r="R1200" s="20" t="str">
        <f>IF(Datos!E1192="","",Datos!E1192)</f>
        <v/>
      </c>
      <c r="S1200" s="7">
        <f t="shared" si="338"/>
        <v>6998.9848315725249</v>
      </c>
      <c r="T1200" s="10" t="str">
        <f t="shared" si="344"/>
        <v/>
      </c>
      <c r="U1200" s="16" t="str">
        <f t="shared" ref="U1200:U1263" si="346">IF( OR(T1200=0,R1200=0,T1200="",R1200=""),"",ABS(T1200/R1200))</f>
        <v/>
      </c>
      <c r="V1200" s="7">
        <f t="shared" si="341"/>
        <v>3.7468180874504322E-67</v>
      </c>
      <c r="X1200" s="7">
        <f t="shared" si="331"/>
        <v>3.7468180874504322E-67</v>
      </c>
      <c r="Y1200" s="7">
        <f t="shared" si="332"/>
        <v>4135104.2700000028</v>
      </c>
    </row>
    <row r="1201" spans="1:25" x14ac:dyDescent="0.25">
      <c r="A1201" s="5">
        <f t="shared" si="339"/>
        <v>45087</v>
      </c>
      <c r="B1201" s="20">
        <f t="shared" si="340"/>
        <v>1189</v>
      </c>
      <c r="E1201" s="20"/>
      <c r="G1201" s="20">
        <f t="shared" si="333"/>
        <v>1.021630691988201E-14</v>
      </c>
      <c r="H1201" s="20" t="str">
        <f>IF(Datos!C1193="","",Datos!C1193)</f>
        <v/>
      </c>
      <c r="I1201" s="7">
        <f t="shared" si="334"/>
        <v>1.5551099935494259</v>
      </c>
      <c r="J1201" s="20" t="str">
        <f t="shared" si="342"/>
        <v/>
      </c>
      <c r="K1201" s="16" t="str">
        <f t="shared" si="330"/>
        <v/>
      </c>
      <c r="L1201" s="7">
        <f t="shared" si="335"/>
        <v>4125541.4376845961</v>
      </c>
      <c r="M1201" s="7">
        <f t="shared" si="336"/>
        <v>1.4479114653432647E-8</v>
      </c>
      <c r="N1201" s="20" t="str">
        <f>IF(Datos!D1193="","",Datos!D1193)</f>
        <v/>
      </c>
      <c r="O1201" s="7">
        <f t="shared" si="337"/>
        <v>2562.283654817601</v>
      </c>
      <c r="P1201" s="20" t="str">
        <f t="shared" si="343"/>
        <v/>
      </c>
      <c r="Q1201" s="16" t="str">
        <f t="shared" si="345"/>
        <v/>
      </c>
      <c r="R1201" s="20" t="str">
        <f>IF(Datos!E1193="","",Datos!E1193)</f>
        <v/>
      </c>
      <c r="S1201" s="7">
        <f t="shared" si="338"/>
        <v>6998.99355058117</v>
      </c>
      <c r="T1201" s="10" t="str">
        <f t="shared" si="344"/>
        <v/>
      </c>
      <c r="U1201" s="16" t="str">
        <f t="shared" si="346"/>
        <v/>
      </c>
      <c r="V1201" s="7">
        <f t="shared" si="341"/>
        <v>3.2405446057838676E-67</v>
      </c>
      <c r="X1201" s="7">
        <f t="shared" si="331"/>
        <v>3.2405446057838676E-67</v>
      </c>
      <c r="Y1201" s="7">
        <f t="shared" si="332"/>
        <v>4135104.2700000033</v>
      </c>
    </row>
    <row r="1202" spans="1:25" x14ac:dyDescent="0.25">
      <c r="A1202" s="5">
        <f t="shared" si="339"/>
        <v>45088</v>
      </c>
      <c r="B1202" s="20">
        <f t="shared" si="340"/>
        <v>1190</v>
      </c>
      <c r="E1202" s="20"/>
      <c r="G1202" s="20">
        <f t="shared" si="333"/>
        <v>9.9343014324884383E-15</v>
      </c>
      <c r="H1202" s="20" t="str">
        <f>IF(Datos!C1194="","",Datos!C1194)</f>
        <v/>
      </c>
      <c r="I1202" s="7">
        <f t="shared" si="334"/>
        <v>1.5432895512280607</v>
      </c>
      <c r="J1202" s="20" t="str">
        <f t="shared" si="342"/>
        <v/>
      </c>
      <c r="K1202" s="16" t="str">
        <f t="shared" si="330"/>
        <v/>
      </c>
      <c r="L1202" s="7">
        <f t="shared" si="335"/>
        <v>4125541.4376845965</v>
      </c>
      <c r="M1202" s="7">
        <f t="shared" si="336"/>
        <v>1.4079440894912103E-8</v>
      </c>
      <c r="N1202" s="20" t="str">
        <f>IF(Datos!D1194="","",Datos!D1194)</f>
        <v/>
      </c>
      <c r="O1202" s="7">
        <f t="shared" si="337"/>
        <v>2562.2868225247494</v>
      </c>
      <c r="P1202" s="20" t="str">
        <f t="shared" si="343"/>
        <v/>
      </c>
      <c r="Q1202" s="16" t="str">
        <f t="shared" si="345"/>
        <v/>
      </c>
      <c r="R1202" s="20" t="str">
        <f>IF(Datos!E1194="","",Datos!E1194)</f>
        <v/>
      </c>
      <c r="S1202" s="7">
        <f t="shared" si="338"/>
        <v>6999.0022033163432</v>
      </c>
      <c r="T1202" s="10" t="str">
        <f t="shared" si="344"/>
        <v/>
      </c>
      <c r="U1202" s="16" t="str">
        <f t="shared" si="346"/>
        <v/>
      </c>
      <c r="V1202" s="7">
        <f t="shared" si="341"/>
        <v>2.8026792593020023E-67</v>
      </c>
      <c r="X1202" s="7">
        <f t="shared" si="331"/>
        <v>2.8026792593020023E-67</v>
      </c>
      <c r="Y1202" s="7">
        <f t="shared" si="332"/>
        <v>4135104.2700000028</v>
      </c>
    </row>
    <row r="1203" spans="1:25" x14ac:dyDescent="0.25">
      <c r="A1203" s="5">
        <f t="shared" si="339"/>
        <v>45089</v>
      </c>
      <c r="B1203" s="20">
        <f t="shared" si="340"/>
        <v>1191</v>
      </c>
      <c r="E1203" s="20"/>
      <c r="G1203" s="20">
        <f t="shared" si="333"/>
        <v>9.6600802741624748E-15</v>
      </c>
      <c r="H1203" s="20" t="str">
        <f>IF(Datos!C1195="","",Datos!C1195)</f>
        <v/>
      </c>
      <c r="I1203" s="7">
        <f t="shared" si="334"/>
        <v>1.531558956478412</v>
      </c>
      <c r="J1203" s="20" t="str">
        <f t="shared" si="342"/>
        <v/>
      </c>
      <c r="K1203" s="16" t="str">
        <f t="shared" si="330"/>
        <v/>
      </c>
      <c r="L1203" s="7">
        <f t="shared" si="335"/>
        <v>4125541.437684597</v>
      </c>
      <c r="M1203" s="7">
        <f t="shared" si="336"/>
        <v>1.3690799517657499E-8</v>
      </c>
      <c r="N1203" s="20" t="str">
        <f>IF(Datos!D1195="","",Datos!D1195)</f>
        <v/>
      </c>
      <c r="O1203" s="7">
        <f t="shared" si="337"/>
        <v>2562.2899661540514</v>
      </c>
      <c r="P1203" s="20" t="str">
        <f t="shared" si="343"/>
        <v/>
      </c>
      <c r="Q1203" s="16" t="str">
        <f t="shared" si="345"/>
        <v/>
      </c>
      <c r="R1203" s="20" t="str">
        <f>IF(Datos!E1195="","",Datos!E1195)</f>
        <v/>
      </c>
      <c r="S1203" s="7">
        <f t="shared" si="338"/>
        <v>6999.0107902817908</v>
      </c>
      <c r="T1203" s="10" t="str">
        <f t="shared" si="344"/>
        <v/>
      </c>
      <c r="U1203" s="16" t="str">
        <f t="shared" si="346"/>
        <v/>
      </c>
      <c r="V1203" s="7">
        <f t="shared" si="341"/>
        <v>2.4239786783066181E-67</v>
      </c>
      <c r="X1203" s="7">
        <f t="shared" si="331"/>
        <v>2.4239786783066181E-67</v>
      </c>
      <c r="Y1203" s="7">
        <f t="shared" si="332"/>
        <v>4135104.2700000033</v>
      </c>
    </row>
    <row r="1204" spans="1:25" x14ac:dyDescent="0.25">
      <c r="A1204" s="5">
        <f t="shared" si="339"/>
        <v>45090</v>
      </c>
      <c r="B1204" s="20">
        <f t="shared" si="340"/>
        <v>1192</v>
      </c>
      <c r="E1204" s="20"/>
      <c r="G1204" s="20">
        <f t="shared" si="333"/>
        <v>9.3934285704362854E-15</v>
      </c>
      <c r="H1204" s="20" t="str">
        <f>IF(Datos!C1196="","",Datos!C1196)</f>
        <v/>
      </c>
      <c r="I1204" s="7">
        <f t="shared" si="334"/>
        <v>1.5199175263661258</v>
      </c>
      <c r="J1204" s="20" t="str">
        <f t="shared" si="342"/>
        <v/>
      </c>
      <c r="K1204" s="16" t="str">
        <f t="shared" si="330"/>
        <v/>
      </c>
      <c r="L1204" s="7">
        <f t="shared" si="335"/>
        <v>4125541.4376845974</v>
      </c>
      <c r="M1204" s="7">
        <f t="shared" si="336"/>
        <v>1.3312885989700443E-8</v>
      </c>
      <c r="N1204" s="20" t="str">
        <f>IF(Datos!D1196="","",Datos!D1196)</f>
        <v/>
      </c>
      <c r="O1204" s="7">
        <f t="shared" si="337"/>
        <v>2562.2930858885234</v>
      </c>
      <c r="P1204" s="20" t="str">
        <f t="shared" si="343"/>
        <v/>
      </c>
      <c r="Q1204" s="16" t="str">
        <f t="shared" si="345"/>
        <v/>
      </c>
      <c r="R1204" s="20" t="str">
        <f>IF(Datos!E1196="","",Datos!E1196)</f>
        <v/>
      </c>
      <c r="S1204" s="7">
        <f t="shared" si="338"/>
        <v>6999.0193119774312</v>
      </c>
      <c r="T1204" s="10" t="str">
        <f t="shared" si="344"/>
        <v/>
      </c>
      <c r="U1204" s="16" t="str">
        <f t="shared" si="346"/>
        <v/>
      </c>
      <c r="V1204" s="7">
        <f t="shared" si="341"/>
        <v>2.0964484656544021E-67</v>
      </c>
      <c r="X1204" s="7">
        <f t="shared" si="331"/>
        <v>2.0964484656544021E-67</v>
      </c>
      <c r="Y1204" s="7">
        <f t="shared" si="332"/>
        <v>4135104.2700000033</v>
      </c>
    </row>
    <row r="1205" spans="1:25" x14ac:dyDescent="0.25">
      <c r="A1205" s="5">
        <f t="shared" si="339"/>
        <v>45091</v>
      </c>
      <c r="B1205" s="20">
        <f t="shared" si="340"/>
        <v>1193</v>
      </c>
      <c r="E1205" s="20"/>
      <c r="G1205" s="20">
        <f t="shared" si="333"/>
        <v>9.1341373781222249E-15</v>
      </c>
      <c r="H1205" s="20" t="str">
        <f>IF(Datos!C1197="","",Datos!C1197)</f>
        <v/>
      </c>
      <c r="I1205" s="7">
        <f t="shared" si="334"/>
        <v>1.5083645831478543</v>
      </c>
      <c r="J1205" s="20" t="str">
        <f t="shared" si="342"/>
        <v/>
      </c>
      <c r="K1205" s="16" t="str">
        <f t="shared" si="330"/>
        <v/>
      </c>
      <c r="L1205" s="7">
        <f t="shared" si="335"/>
        <v>4125541.4376845979</v>
      </c>
      <c r="M1205" s="7">
        <f t="shared" si="336"/>
        <v>1.2945404185210579E-8</v>
      </c>
      <c r="N1205" s="20" t="str">
        <f>IF(Datos!D1197="","",Datos!D1197)</f>
        <v/>
      </c>
      <c r="O1205" s="7">
        <f t="shared" si="337"/>
        <v>2562.2961819097909</v>
      </c>
      <c r="P1205" s="20" t="str">
        <f t="shared" si="343"/>
        <v/>
      </c>
      <c r="Q1205" s="16" t="str">
        <f t="shared" si="345"/>
        <v/>
      </c>
      <c r="R1205" s="20" t="str">
        <f>IF(Datos!E1197="","",Datos!E1197)</f>
        <v/>
      </c>
      <c r="S1205" s="7">
        <f t="shared" si="338"/>
        <v>6999.027768899382</v>
      </c>
      <c r="T1205" s="10" t="str">
        <f t="shared" si="344"/>
        <v/>
      </c>
      <c r="U1205" s="16" t="str">
        <f t="shared" si="346"/>
        <v/>
      </c>
      <c r="V1205" s="7">
        <f t="shared" si="341"/>
        <v>1.8131744344447343E-67</v>
      </c>
      <c r="X1205" s="7">
        <f t="shared" si="331"/>
        <v>1.8131744344447343E-67</v>
      </c>
      <c r="Y1205" s="7">
        <f t="shared" si="332"/>
        <v>4135104.2700000028</v>
      </c>
    </row>
    <row r="1206" spans="1:25" x14ac:dyDescent="0.25">
      <c r="A1206" s="5">
        <f t="shared" si="339"/>
        <v>45092</v>
      </c>
      <c r="B1206" s="20">
        <f t="shared" si="340"/>
        <v>1194</v>
      </c>
      <c r="E1206" s="20"/>
      <c r="G1206" s="20">
        <f t="shared" si="333"/>
        <v>8.8820035215889723E-15</v>
      </c>
      <c r="H1206" s="20" t="str">
        <f>IF(Datos!C1198="","",Datos!C1198)</f>
        <v/>
      </c>
      <c r="I1206" s="7">
        <f t="shared" si="334"/>
        <v>1.4968994542317995</v>
      </c>
      <c r="J1206" s="20" t="str">
        <f t="shared" si="342"/>
        <v/>
      </c>
      <c r="K1206" s="16" t="str">
        <f t="shared" si="330"/>
        <v/>
      </c>
      <c r="L1206" s="7">
        <f t="shared" si="335"/>
        <v>4125541.4376845984</v>
      </c>
      <c r="M1206" s="7">
        <f t="shared" si="336"/>
        <v>1.2588066152457031E-8</v>
      </c>
      <c r="N1206" s="20" t="str">
        <f>IF(Datos!D1198="","",Datos!D1198)</f>
        <v/>
      </c>
      <c r="O1206" s="7">
        <f t="shared" si="337"/>
        <v>2562.2992543980986</v>
      </c>
      <c r="P1206" s="20" t="str">
        <f t="shared" si="343"/>
        <v/>
      </c>
      <c r="Q1206" s="16" t="str">
        <f t="shared" si="345"/>
        <v/>
      </c>
      <c r="R1206" s="20" t="str">
        <f>IF(Datos!E1198="","",Datos!E1198)</f>
        <v/>
      </c>
      <c r="S1206" s="7">
        <f t="shared" si="338"/>
        <v>6999.0361615399897</v>
      </c>
      <c r="T1206" s="10" t="str">
        <f t="shared" si="344"/>
        <v/>
      </c>
      <c r="U1206" s="16" t="str">
        <f t="shared" si="346"/>
        <v/>
      </c>
      <c r="V1206" s="7">
        <f t="shared" si="341"/>
        <v>1.568176649025219E-67</v>
      </c>
      <c r="X1206" s="7">
        <f t="shared" si="331"/>
        <v>1.568176649025219E-67</v>
      </c>
      <c r="Y1206" s="7">
        <f t="shared" si="332"/>
        <v>4135104.2700000033</v>
      </c>
    </row>
    <row r="1207" spans="1:25" x14ac:dyDescent="0.25">
      <c r="A1207" s="5">
        <f t="shared" si="339"/>
        <v>45093</v>
      </c>
      <c r="B1207" s="20">
        <f t="shared" si="340"/>
        <v>1195</v>
      </c>
      <c r="E1207" s="20"/>
      <c r="G1207" s="20">
        <f t="shared" si="333"/>
        <v>8.6368294335569672E-15</v>
      </c>
      <c r="H1207" s="20" t="str">
        <f>IF(Datos!C1199="","",Datos!C1199)</f>
        <v/>
      </c>
      <c r="I1207" s="7">
        <f t="shared" si="334"/>
        <v>1.4855214721385555</v>
      </c>
      <c r="J1207" s="20" t="str">
        <f t="shared" si="342"/>
        <v/>
      </c>
      <c r="K1207" s="16" t="str">
        <f t="shared" si="330"/>
        <v/>
      </c>
      <c r="L1207" s="7">
        <f t="shared" si="335"/>
        <v>4125541.4376845988</v>
      </c>
      <c r="M1207" s="7">
        <f t="shared" si="336"/>
        <v>1.2240591888174926E-8</v>
      </c>
      <c r="N1207" s="20" t="str">
        <f>IF(Datos!D1199="","",Datos!D1199)</f>
        <v/>
      </c>
      <c r="O1207" s="7">
        <f t="shared" si="337"/>
        <v>2562.3023035323217</v>
      </c>
      <c r="P1207" s="20" t="str">
        <f t="shared" si="343"/>
        <v/>
      </c>
      <c r="Q1207" s="16" t="str">
        <f t="shared" si="345"/>
        <v/>
      </c>
      <c r="R1207" s="20" t="str">
        <f>IF(Datos!E1199="","",Datos!E1199)</f>
        <v/>
      </c>
      <c r="S1207" s="7">
        <f t="shared" si="338"/>
        <v>6999.0444903878597</v>
      </c>
      <c r="T1207" s="10" t="str">
        <f t="shared" si="344"/>
        <v/>
      </c>
      <c r="U1207" s="16" t="str">
        <f t="shared" si="346"/>
        <v/>
      </c>
      <c r="V1207" s="7">
        <f t="shared" si="341"/>
        <v>1.3562831881098426E-67</v>
      </c>
      <c r="X1207" s="7">
        <f t="shared" si="331"/>
        <v>1.3562831881098426E-67</v>
      </c>
      <c r="Y1207" s="7">
        <f t="shared" si="332"/>
        <v>4135104.2700000033</v>
      </c>
    </row>
    <row r="1208" spans="1:25" x14ac:dyDescent="0.25">
      <c r="A1208" s="5">
        <f t="shared" si="339"/>
        <v>45094</v>
      </c>
      <c r="B1208" s="20">
        <f t="shared" si="340"/>
        <v>1196</v>
      </c>
      <c r="E1208" s="20"/>
      <c r="G1208" s="20">
        <f t="shared" si="333"/>
        <v>8.3984230002884667E-15</v>
      </c>
      <c r="H1208" s="20" t="str">
        <f>IF(Datos!C1200="","",Datos!C1200)</f>
        <v/>
      </c>
      <c r="I1208" s="7">
        <f t="shared" si="334"/>
        <v>1.4742299744622496</v>
      </c>
      <c r="J1208" s="20" t="str">
        <f t="shared" si="342"/>
        <v/>
      </c>
      <c r="K1208" s="16" t="str">
        <f t="shared" si="330"/>
        <v/>
      </c>
      <c r="L1208" s="7">
        <f t="shared" si="335"/>
        <v>4125541.4376845993</v>
      </c>
      <c r="M1208" s="7">
        <f t="shared" si="336"/>
        <v>1.1902709118160177E-8</v>
      </c>
      <c r="N1208" s="20" t="str">
        <f>IF(Datos!D1200="","",Datos!D1200)</f>
        <v/>
      </c>
      <c r="O1208" s="7">
        <f t="shared" si="337"/>
        <v>2562.3053294899751</v>
      </c>
      <c r="P1208" s="20" t="str">
        <f t="shared" si="343"/>
        <v/>
      </c>
      <c r="Q1208" s="16" t="str">
        <f t="shared" si="345"/>
        <v/>
      </c>
      <c r="R1208" s="20" t="str">
        <f>IF(Datos!E1200="","",Datos!E1200)</f>
        <v/>
      </c>
      <c r="S1208" s="7">
        <f t="shared" si="338"/>
        <v>6999.0527559278826</v>
      </c>
      <c r="T1208" s="10" t="str">
        <f t="shared" si="344"/>
        <v/>
      </c>
      <c r="U1208" s="16" t="str">
        <f t="shared" si="346"/>
        <v/>
      </c>
      <c r="V1208" s="7">
        <f t="shared" si="341"/>
        <v>1.1730209651398885E-67</v>
      </c>
      <c r="X1208" s="7">
        <f t="shared" si="331"/>
        <v>1.1730209651398885E-67</v>
      </c>
      <c r="Y1208" s="7">
        <f t="shared" si="332"/>
        <v>4135104.2700000033</v>
      </c>
    </row>
    <row r="1209" spans="1:25" x14ac:dyDescent="0.25">
      <c r="A1209" s="5">
        <f t="shared" si="339"/>
        <v>45095</v>
      </c>
      <c r="B1209" s="20">
        <f t="shared" si="340"/>
        <v>1197</v>
      </c>
      <c r="E1209" s="20"/>
      <c r="G1209" s="20">
        <f t="shared" si="333"/>
        <v>8.1665974110508719E-15</v>
      </c>
      <c r="H1209" s="20" t="str">
        <f>IF(Datos!C1201="","",Datos!C1201)</f>
        <v/>
      </c>
      <c r="I1209" s="7">
        <f t="shared" si="334"/>
        <v>1.4630243038319779</v>
      </c>
      <c r="J1209" s="20" t="str">
        <f t="shared" si="342"/>
        <v/>
      </c>
      <c r="K1209" s="16" t="str">
        <f t="shared" si="330"/>
        <v/>
      </c>
      <c r="L1209" s="7">
        <f t="shared" si="335"/>
        <v>4125541.4376845998</v>
      </c>
      <c r="M1209" s="7">
        <f t="shared" si="336"/>
        <v>1.1574153083920611E-8</v>
      </c>
      <c r="N1209" s="20" t="str">
        <f>IF(Datos!D1201="","",Datos!D1201)</f>
        <v/>
      </c>
      <c r="O1209" s="7">
        <f t="shared" si="337"/>
        <v>2562.3083324472245</v>
      </c>
      <c r="P1209" s="20" t="str">
        <f t="shared" si="343"/>
        <v/>
      </c>
      <c r="Q1209" s="16" t="str">
        <f t="shared" si="345"/>
        <v/>
      </c>
      <c r="R1209" s="20" t="str">
        <f>IF(Datos!E1201="","",Datos!E1201)</f>
        <v/>
      </c>
      <c r="S1209" s="7">
        <f t="shared" si="338"/>
        <v>6999.0609586412638</v>
      </c>
      <c r="T1209" s="10" t="str">
        <f t="shared" si="344"/>
        <v/>
      </c>
      <c r="U1209" s="16" t="str">
        <f t="shared" si="346"/>
        <v/>
      </c>
      <c r="V1209" s="7">
        <f t="shared" si="341"/>
        <v>1.0145213010973913E-67</v>
      </c>
      <c r="X1209" s="7">
        <f t="shared" si="331"/>
        <v>1.0145213010973913E-67</v>
      </c>
      <c r="Y1209" s="7">
        <f t="shared" si="332"/>
        <v>4135104.2700000037</v>
      </c>
    </row>
    <row r="1210" spans="1:25" x14ac:dyDescent="0.25">
      <c r="A1210" s="5">
        <f t="shared" si="339"/>
        <v>45096</v>
      </c>
      <c r="B1210" s="20">
        <f t="shared" si="340"/>
        <v>1198</v>
      </c>
      <c r="E1210" s="20"/>
      <c r="G1210" s="20">
        <f t="shared" si="333"/>
        <v>7.9411710117354272E-15</v>
      </c>
      <c r="H1210" s="20" t="str">
        <f>IF(Datos!C1202="","",Datos!C1202)</f>
        <v/>
      </c>
      <c r="I1210" s="7">
        <f t="shared" si="334"/>
        <v>1.4519038078735345</v>
      </c>
      <c r="J1210" s="20" t="str">
        <f t="shared" si="342"/>
        <v/>
      </c>
      <c r="K1210" s="16" t="str">
        <f t="shared" si="330"/>
        <v/>
      </c>
      <c r="L1210" s="7">
        <f t="shared" si="335"/>
        <v>4125541.4376846002</v>
      </c>
      <c r="M1210" s="7">
        <f t="shared" si="336"/>
        <v>1.1254666335216262E-8</v>
      </c>
      <c r="N1210" s="20" t="str">
        <f>IF(Datos!D1202="","",Datos!D1202)</f>
        <v/>
      </c>
      <c r="O1210" s="7">
        <f t="shared" si="337"/>
        <v>2562.3113125788968</v>
      </c>
      <c r="P1210" s="20" t="str">
        <f t="shared" si="343"/>
        <v/>
      </c>
      <c r="Q1210" s="16" t="str">
        <f t="shared" si="345"/>
        <v/>
      </c>
      <c r="R1210" s="20" t="str">
        <f>IF(Datos!E1202="","",Datos!E1202)</f>
        <v/>
      </c>
      <c r="S1210" s="7">
        <f t="shared" si="338"/>
        <v>6999.06909900555</v>
      </c>
      <c r="T1210" s="10" t="str">
        <f t="shared" si="344"/>
        <v/>
      </c>
      <c r="U1210" s="16" t="str">
        <f t="shared" si="346"/>
        <v/>
      </c>
      <c r="V1210" s="7">
        <f t="shared" si="341"/>
        <v>8.7743825640627004E-68</v>
      </c>
      <c r="X1210" s="7">
        <f t="shared" si="331"/>
        <v>8.7743825640627004E-68</v>
      </c>
      <c r="Y1210" s="7">
        <f t="shared" si="332"/>
        <v>4135104.2700000042</v>
      </c>
    </row>
    <row r="1211" spans="1:25" x14ac:dyDescent="0.25">
      <c r="A1211" s="5">
        <f t="shared" si="339"/>
        <v>45097</v>
      </c>
      <c r="B1211" s="20">
        <f t="shared" si="340"/>
        <v>1199</v>
      </c>
      <c r="E1211" s="20"/>
      <c r="G1211" s="20">
        <f t="shared" si="333"/>
        <v>7.7219671625164916E-15</v>
      </c>
      <c r="H1211" s="20" t="str">
        <f>IF(Datos!C1203="","",Datos!C1203)</f>
        <v/>
      </c>
      <c r="I1211" s="7">
        <f t="shared" si="334"/>
        <v>1.4408678391714311</v>
      </c>
      <c r="J1211" s="20" t="str">
        <f t="shared" si="342"/>
        <v/>
      </c>
      <c r="K1211" s="16" t="str">
        <f t="shared" si="330"/>
        <v/>
      </c>
      <c r="L1211" s="7">
        <f t="shared" si="335"/>
        <v>4125541.4376846007</v>
      </c>
      <c r="M1211" s="7">
        <f t="shared" si="336"/>
        <v>1.0943998528326279E-8</v>
      </c>
      <c r="N1211" s="20" t="str">
        <f>IF(Datos!D1203="","",Datos!D1203)</f>
        <v/>
      </c>
      <c r="O1211" s="7">
        <f t="shared" si="337"/>
        <v>2562.3142700584899</v>
      </c>
      <c r="P1211" s="20" t="str">
        <f t="shared" si="343"/>
        <v/>
      </c>
      <c r="Q1211" s="16" t="str">
        <f t="shared" si="345"/>
        <v/>
      </c>
      <c r="R1211" s="20" t="str">
        <f>IF(Datos!E1203="","",Datos!E1203)</f>
        <v/>
      </c>
      <c r="S1211" s="7">
        <f t="shared" si="338"/>
        <v>6999.0771774946588</v>
      </c>
      <c r="T1211" s="10" t="str">
        <f t="shared" si="344"/>
        <v/>
      </c>
      <c r="U1211" s="16" t="str">
        <f t="shared" si="346"/>
        <v/>
      </c>
      <c r="V1211" s="7">
        <f t="shared" si="341"/>
        <v>7.5887799790156116E-68</v>
      </c>
      <c r="X1211" s="7">
        <f t="shared" si="331"/>
        <v>7.5887799790156116E-68</v>
      </c>
      <c r="Y1211" s="7">
        <f t="shared" si="332"/>
        <v>4135104.2700000042</v>
      </c>
    </row>
    <row r="1212" spans="1:25" x14ac:dyDescent="0.25">
      <c r="A1212" s="5">
        <f t="shared" si="339"/>
        <v>45098</v>
      </c>
      <c r="B1212" s="20">
        <f t="shared" si="340"/>
        <v>1200</v>
      </c>
      <c r="E1212" s="20"/>
      <c r="G1212" s="20">
        <f t="shared" si="333"/>
        <v>7.5088140994399796E-15</v>
      </c>
      <c r="H1212" s="20" t="str">
        <f>IF(Datos!C1204="","",Datos!C1204)</f>
        <v/>
      </c>
      <c r="I1212" s="7">
        <f t="shared" si="334"/>
        <v>1.4299157552312061</v>
      </c>
      <c r="J1212" s="20" t="str">
        <f t="shared" si="342"/>
        <v/>
      </c>
      <c r="K1212" s="16" t="str">
        <f t="shared" si="330"/>
        <v/>
      </c>
      <c r="L1212" s="7">
        <f t="shared" si="335"/>
        <v>4125541.4376846012</v>
      </c>
      <c r="M1212" s="7">
        <f t="shared" si="336"/>
        <v>1.0641906229884365E-8</v>
      </c>
      <c r="N1212" s="20" t="str">
        <f>IF(Datos!D1204="","",Datos!D1204)</f>
        <v/>
      </c>
      <c r="O1212" s="7">
        <f t="shared" si="337"/>
        <v>2562.3172050581834</v>
      </c>
      <c r="P1212" s="20" t="str">
        <f t="shared" si="343"/>
        <v/>
      </c>
      <c r="Q1212" s="16" t="str">
        <f t="shared" si="345"/>
        <v/>
      </c>
      <c r="R1212" s="20" t="str">
        <f>IF(Datos!E1204="","",Datos!E1204)</f>
        <v/>
      </c>
      <c r="S1212" s="7">
        <f t="shared" si="338"/>
        <v>6999.0851945789054</v>
      </c>
      <c r="T1212" s="10" t="str">
        <f t="shared" si="344"/>
        <v/>
      </c>
      <c r="U1212" s="16" t="str">
        <f t="shared" si="346"/>
        <v/>
      </c>
      <c r="V1212" s="7">
        <f t="shared" si="341"/>
        <v>6.5633770979827382E-68</v>
      </c>
      <c r="X1212" s="7">
        <f t="shared" si="331"/>
        <v>6.5633770979827382E-68</v>
      </c>
      <c r="Y1212" s="7">
        <f t="shared" si="332"/>
        <v>4135104.2700000042</v>
      </c>
    </row>
    <row r="1213" spans="1:25" x14ac:dyDescent="0.25">
      <c r="A1213" s="5">
        <f t="shared" si="339"/>
        <v>45099</v>
      </c>
      <c r="B1213" s="20">
        <f t="shared" si="340"/>
        <v>1201</v>
      </c>
      <c r="E1213" s="20"/>
      <c r="G1213" s="20">
        <f t="shared" si="333"/>
        <v>7.3015447998323724E-15</v>
      </c>
      <c r="H1213" s="20" t="str">
        <f>IF(Datos!C1205="","",Datos!C1205)</f>
        <v/>
      </c>
      <c r="I1213" s="7">
        <f t="shared" si="334"/>
        <v>1.4190469184420194</v>
      </c>
      <c r="J1213" s="20" t="str">
        <f t="shared" si="342"/>
        <v/>
      </c>
      <c r="K1213" s="16" t="str">
        <f t="shared" si="330"/>
        <v/>
      </c>
      <c r="L1213" s="7">
        <f t="shared" si="335"/>
        <v>4125541.4376846016</v>
      </c>
      <c r="M1213" s="7">
        <f t="shared" si="336"/>
        <v>1.0348152726129028E-8</v>
      </c>
      <c r="N1213" s="20" t="str">
        <f>IF(Datos!D1205="","",Datos!D1205)</f>
        <v/>
      </c>
      <c r="O1213" s="7">
        <f t="shared" si="337"/>
        <v>2562.3201177488472</v>
      </c>
      <c r="P1213" s="20" t="str">
        <f t="shared" si="343"/>
        <v/>
      </c>
      <c r="Q1213" s="16" t="str">
        <f t="shared" si="345"/>
        <v/>
      </c>
      <c r="R1213" s="20" t="str">
        <f>IF(Datos!E1205="","",Datos!E1205)</f>
        <v/>
      </c>
      <c r="S1213" s="7">
        <f t="shared" si="338"/>
        <v>6999.0931507250307</v>
      </c>
      <c r="T1213" s="10" t="str">
        <f t="shared" si="344"/>
        <v/>
      </c>
      <c r="U1213" s="16" t="str">
        <f t="shared" si="346"/>
        <v/>
      </c>
      <c r="V1213" s="7">
        <f t="shared" si="341"/>
        <v>5.6765275906592063E-68</v>
      </c>
      <c r="X1213" s="7">
        <f t="shared" si="331"/>
        <v>5.6765275906592063E-68</v>
      </c>
      <c r="Y1213" s="7">
        <f t="shared" si="332"/>
        <v>4135104.2700000042</v>
      </c>
    </row>
    <row r="1214" spans="1:25" x14ac:dyDescent="0.25">
      <c r="A1214" s="5">
        <f t="shared" si="339"/>
        <v>45100</v>
      </c>
      <c r="B1214" s="20">
        <f t="shared" si="340"/>
        <v>1202</v>
      </c>
      <c r="E1214" s="20"/>
      <c r="G1214" s="20">
        <f t="shared" si="333"/>
        <v>7.0999968514249518E-15</v>
      </c>
      <c r="H1214" s="20" t="str">
        <f>IF(Datos!C1206="","",Datos!C1206)</f>
        <v/>
      </c>
      <c r="I1214" s="7">
        <f t="shared" si="334"/>
        <v>1.4082606960395319</v>
      </c>
      <c r="J1214" s="20" t="str">
        <f t="shared" si="342"/>
        <v/>
      </c>
      <c r="K1214" s="16" t="str">
        <f t="shared" si="330"/>
        <v/>
      </c>
      <c r="L1214" s="7">
        <f t="shared" si="335"/>
        <v>4125541.4376846021</v>
      </c>
      <c r="M1214" s="7">
        <f t="shared" si="336"/>
        <v>1.00625078374192E-8</v>
      </c>
      <c r="N1214" s="20" t="str">
        <f>IF(Datos!D1206="","",Datos!D1206)</f>
        <v/>
      </c>
      <c r="O1214" s="7">
        <f t="shared" si="337"/>
        <v>2562.3230083000535</v>
      </c>
      <c r="P1214" s="20" t="str">
        <f t="shared" si="343"/>
        <v/>
      </c>
      <c r="Q1214" s="16" t="str">
        <f t="shared" si="345"/>
        <v/>
      </c>
      <c r="R1214" s="20" t="str">
        <f>IF(Datos!E1206="","",Datos!E1206)</f>
        <v/>
      </c>
      <c r="S1214" s="7">
        <f t="shared" si="338"/>
        <v>6999.1010463962266</v>
      </c>
      <c r="T1214" s="10" t="str">
        <f t="shared" si="344"/>
        <v/>
      </c>
      <c r="U1214" s="16" t="str">
        <f t="shared" si="346"/>
        <v/>
      </c>
      <c r="V1214" s="7">
        <f t="shared" si="341"/>
        <v>4.9095099986589196E-68</v>
      </c>
      <c r="X1214" s="7">
        <f t="shared" si="331"/>
        <v>4.9095099986589196E-68</v>
      </c>
      <c r="Y1214" s="7">
        <f t="shared" si="332"/>
        <v>4135104.2700000047</v>
      </c>
    </row>
    <row r="1215" spans="1:25" x14ac:dyDescent="0.25">
      <c r="A1215" s="5">
        <f t="shared" si="339"/>
        <v>45101</v>
      </c>
      <c r="B1215" s="20">
        <f t="shared" si="340"/>
        <v>1203</v>
      </c>
      <c r="E1215" s="20"/>
      <c r="G1215" s="20">
        <f t="shared" si="333"/>
        <v>6.9040123250906491E-15</v>
      </c>
      <c r="H1215" s="20" t="str">
        <f>IF(Datos!C1207="","",Datos!C1207)</f>
        <v/>
      </c>
      <c r="I1215" s="7">
        <f t="shared" si="334"/>
        <v>1.3975564600690671</v>
      </c>
      <c r="J1215" s="20" t="str">
        <f t="shared" si="342"/>
        <v/>
      </c>
      <c r="K1215" s="16" t="str">
        <f t="shared" si="330"/>
        <v/>
      </c>
      <c r="L1215" s="7">
        <f t="shared" si="335"/>
        <v>4125541.4376846026</v>
      </c>
      <c r="M1215" s="7">
        <f t="shared" si="336"/>
        <v>9.784747737869859E-9</v>
      </c>
      <c r="N1215" s="20" t="str">
        <f>IF(Datos!D1207="","",Datos!D1207)</f>
        <v/>
      </c>
      <c r="O1215" s="7">
        <f t="shared" si="337"/>
        <v>2562.3258768800847</v>
      </c>
      <c r="P1215" s="20" t="str">
        <f t="shared" si="343"/>
        <v/>
      </c>
      <c r="Q1215" s="16" t="str">
        <f t="shared" si="345"/>
        <v/>
      </c>
      <c r="R1215" s="20" t="str">
        <f>IF(Datos!E1207="","",Datos!E1207)</f>
        <v/>
      </c>
      <c r="S1215" s="7">
        <f t="shared" si="338"/>
        <v>6999.1088820521654</v>
      </c>
      <c r="T1215" s="10" t="str">
        <f t="shared" si="344"/>
        <v/>
      </c>
      <c r="U1215" s="16" t="str">
        <f t="shared" si="346"/>
        <v/>
      </c>
      <c r="V1215" s="7">
        <f t="shared" si="341"/>
        <v>4.2461325241498258E-68</v>
      </c>
      <c r="X1215" s="7">
        <f t="shared" si="331"/>
        <v>4.2461325241498258E-68</v>
      </c>
      <c r="Y1215" s="7">
        <f t="shared" si="332"/>
        <v>4135104.2700000047</v>
      </c>
    </row>
    <row r="1216" spans="1:25" x14ac:dyDescent="0.25">
      <c r="A1216" s="5">
        <f t="shared" si="339"/>
        <v>45102</v>
      </c>
      <c r="B1216" s="20">
        <f t="shared" si="340"/>
        <v>1204</v>
      </c>
      <c r="E1216" s="20"/>
      <c r="G1216" s="20">
        <f t="shared" si="333"/>
        <v>6.7134376510937857E-15</v>
      </c>
      <c r="H1216" s="20" t="str">
        <f>IF(Datos!C1208="","",Datos!C1208)</f>
        <v/>
      </c>
      <c r="I1216" s="7">
        <f t="shared" si="334"/>
        <v>1.3869335873490527</v>
      </c>
      <c r="J1216" s="20" t="str">
        <f t="shared" si="342"/>
        <v/>
      </c>
      <c r="K1216" s="16" t="str">
        <f t="shared" si="330"/>
        <v/>
      </c>
      <c r="L1216" s="7">
        <f t="shared" si="335"/>
        <v>4125541.437684603</v>
      </c>
      <c r="M1216" s="7">
        <f t="shared" si="336"/>
        <v>9.5146547799663377E-9</v>
      </c>
      <c r="N1216" s="20" t="str">
        <f>IF(Datos!D1208="","",Datos!D1208)</f>
        <v/>
      </c>
      <c r="O1216" s="7">
        <f t="shared" si="337"/>
        <v>2562.3287236559445</v>
      </c>
      <c r="P1216" s="20" t="str">
        <f t="shared" si="343"/>
        <v/>
      </c>
      <c r="Q1216" s="16" t="str">
        <f t="shared" si="345"/>
        <v/>
      </c>
      <c r="R1216" s="20" t="str">
        <f>IF(Datos!E1208="","",Datos!E1208)</f>
        <v/>
      </c>
      <c r="S1216" s="7">
        <f t="shared" si="338"/>
        <v>6999.1166581490252</v>
      </c>
      <c r="T1216" s="10" t="str">
        <f t="shared" si="344"/>
        <v/>
      </c>
      <c r="U1216" s="16" t="str">
        <f t="shared" si="346"/>
        <v/>
      </c>
      <c r="V1216" s="7">
        <f t="shared" si="341"/>
        <v>3.6723912198097042E-68</v>
      </c>
      <c r="X1216" s="7">
        <f t="shared" si="331"/>
        <v>3.6723912198097042E-68</v>
      </c>
      <c r="Y1216" s="7">
        <f t="shared" si="332"/>
        <v>4135104.2700000047</v>
      </c>
    </row>
    <row r="1217" spans="1:25" x14ac:dyDescent="0.25">
      <c r="A1217" s="5">
        <f t="shared" si="339"/>
        <v>45103</v>
      </c>
      <c r="B1217" s="20">
        <f t="shared" si="340"/>
        <v>1205</v>
      </c>
      <c r="E1217" s="20"/>
      <c r="G1217" s="20">
        <f t="shared" si="333"/>
        <v>6.5281234987557591E-15</v>
      </c>
      <c r="H1217" s="20" t="str">
        <f>IF(Datos!C1209="","",Datos!C1209)</f>
        <v/>
      </c>
      <c r="I1217" s="7">
        <f t="shared" si="334"/>
        <v>1.3763914594347402</v>
      </c>
      <c r="J1217" s="20" t="str">
        <f t="shared" si="342"/>
        <v/>
      </c>
      <c r="K1217" s="16" t="str">
        <f t="shared" si="330"/>
        <v/>
      </c>
      <c r="L1217" s="7">
        <f t="shared" si="335"/>
        <v>4125541.4376846035</v>
      </c>
      <c r="M1217" s="7">
        <f t="shared" si="336"/>
        <v>9.2520173240198804E-9</v>
      </c>
      <c r="N1217" s="20" t="str">
        <f>IF(Datos!D1209="","",Datos!D1209)</f>
        <v/>
      </c>
      <c r="O1217" s="7">
        <f t="shared" si="337"/>
        <v>2562.3315487933673</v>
      </c>
      <c r="P1217" s="20" t="str">
        <f t="shared" si="343"/>
        <v/>
      </c>
      <c r="Q1217" s="16" t="str">
        <f t="shared" si="345"/>
        <v/>
      </c>
      <c r="R1217" s="20" t="str">
        <f>IF(Datos!E1209="","",Datos!E1209)</f>
        <v/>
      </c>
      <c r="S1217" s="7">
        <f t="shared" si="338"/>
        <v>6999.1243751395168</v>
      </c>
      <c r="T1217" s="10" t="str">
        <f t="shared" si="344"/>
        <v/>
      </c>
      <c r="U1217" s="16" t="str">
        <f t="shared" si="346"/>
        <v/>
      </c>
      <c r="V1217" s="7">
        <f t="shared" si="341"/>
        <v>3.176174364467277E-68</v>
      </c>
      <c r="X1217" s="7">
        <f t="shared" si="331"/>
        <v>3.176174364467277E-68</v>
      </c>
      <c r="Y1217" s="7">
        <f t="shared" si="332"/>
        <v>4135104.2700000051</v>
      </c>
    </row>
    <row r="1218" spans="1:25" x14ac:dyDescent="0.25">
      <c r="A1218" s="5">
        <f t="shared" si="339"/>
        <v>45104</v>
      </c>
      <c r="B1218" s="20">
        <f t="shared" si="340"/>
        <v>1206</v>
      </c>
      <c r="E1218" s="20"/>
      <c r="G1218" s="20">
        <f t="shared" si="333"/>
        <v>6.3479246594423723E-15</v>
      </c>
      <c r="H1218" s="20" t="str">
        <f>IF(Datos!C1210="","",Datos!C1210)</f>
        <v/>
      </c>
      <c r="I1218" s="7">
        <f t="shared" si="334"/>
        <v>1.3659294625821998</v>
      </c>
      <c r="J1218" s="20" t="str">
        <f t="shared" si="342"/>
        <v/>
      </c>
      <c r="K1218" s="16" t="str">
        <f t="shared" si="330"/>
        <v/>
      </c>
      <c r="L1218" s="7">
        <f t="shared" si="335"/>
        <v>4125541.437684604</v>
      </c>
      <c r="M1218" s="7">
        <f t="shared" si="336"/>
        <v>8.9966295723308255E-9</v>
      </c>
      <c r="N1218" s="20" t="str">
        <f>IF(Datos!D1210="","",Datos!D1210)</f>
        <v/>
      </c>
      <c r="O1218" s="7">
        <f t="shared" si="337"/>
        <v>2562.3343524568272</v>
      </c>
      <c r="P1218" s="20" t="str">
        <f t="shared" si="343"/>
        <v/>
      </c>
      <c r="Q1218" s="16" t="str">
        <f t="shared" si="345"/>
        <v/>
      </c>
      <c r="R1218" s="20" t="str">
        <f>IF(Datos!E1210="","",Datos!E1210)</f>
        <v/>
      </c>
      <c r="S1218" s="7">
        <f t="shared" si="338"/>
        <v>6999.1320334729089</v>
      </c>
      <c r="T1218" s="10" t="str">
        <f t="shared" si="344"/>
        <v/>
      </c>
      <c r="U1218" s="16" t="str">
        <f t="shared" si="346"/>
        <v/>
      </c>
      <c r="V1218" s="7">
        <f t="shared" si="341"/>
        <v>2.7470067837766626E-68</v>
      </c>
      <c r="X1218" s="7">
        <f t="shared" si="331"/>
        <v>2.7470067837766626E-68</v>
      </c>
      <c r="Y1218" s="7">
        <f t="shared" si="332"/>
        <v>4135104.2700000051</v>
      </c>
    </row>
    <row r="1219" spans="1:25" x14ac:dyDescent="0.25">
      <c r="A1219" s="5">
        <f t="shared" si="339"/>
        <v>45105</v>
      </c>
      <c r="B1219" s="20">
        <f t="shared" si="340"/>
        <v>1207</v>
      </c>
      <c r="E1219" s="20"/>
      <c r="G1219" s="20">
        <f t="shared" si="333"/>
        <v>6.1726999327811263E-15</v>
      </c>
      <c r="H1219" s="20" t="str">
        <f>IF(Datos!C1211="","",Datos!C1211)</f>
        <v/>
      </c>
      <c r="I1219" s="7">
        <f t="shared" si="334"/>
        <v>1.3555469877125899</v>
      </c>
      <c r="J1219" s="20" t="str">
        <f t="shared" si="342"/>
        <v/>
      </c>
      <c r="K1219" s="16" t="str">
        <f t="shared" si="330"/>
        <v/>
      </c>
      <c r="L1219" s="7">
        <f t="shared" si="335"/>
        <v>4125541.4376846044</v>
      </c>
      <c r="M1219" s="7">
        <f t="shared" si="336"/>
        <v>8.7482914079294495E-9</v>
      </c>
      <c r="N1219" s="20" t="str">
        <f>IF(Datos!D1211="","",Datos!D1211)</f>
        <v/>
      </c>
      <c r="O1219" s="7">
        <f t="shared" si="337"/>
        <v>2562.3371348095488</v>
      </c>
      <c r="P1219" s="20" t="str">
        <f t="shared" si="343"/>
        <v/>
      </c>
      <c r="Q1219" s="16" t="str">
        <f t="shared" si="345"/>
        <v/>
      </c>
      <c r="R1219" s="20" t="str">
        <f>IF(Datos!E1211="","",Datos!E1211)</f>
        <v/>
      </c>
      <c r="S1219" s="7">
        <f t="shared" si="338"/>
        <v>6999.1396335950567</v>
      </c>
      <c r="T1219" s="10" t="str">
        <f t="shared" si="344"/>
        <v/>
      </c>
      <c r="U1219" s="16" t="str">
        <f t="shared" si="346"/>
        <v/>
      </c>
      <c r="V1219" s="7">
        <f t="shared" si="341"/>
        <v>2.3758287185157933E-68</v>
      </c>
      <c r="X1219" s="7">
        <f t="shared" si="331"/>
        <v>2.3758287185157933E-68</v>
      </c>
      <c r="Y1219" s="7">
        <f t="shared" si="332"/>
        <v>4135104.2700000056</v>
      </c>
    </row>
    <row r="1220" spans="1:25" x14ac:dyDescent="0.25">
      <c r="A1220" s="5">
        <f t="shared" si="339"/>
        <v>45106</v>
      </c>
      <c r="B1220" s="20">
        <f t="shared" si="340"/>
        <v>1208</v>
      </c>
      <c r="E1220" s="20"/>
      <c r="G1220" s="20">
        <f t="shared" si="333"/>
        <v>6.0023120160192918E-15</v>
      </c>
      <c r="H1220" s="20" t="str">
        <f>IF(Datos!C1212="","",Datos!C1212)</f>
        <v/>
      </c>
      <c r="I1220" s="7">
        <f t="shared" si="334"/>
        <v>1.3452434303766967</v>
      </c>
      <c r="J1220" s="20" t="str">
        <f t="shared" si="342"/>
        <v/>
      </c>
      <c r="K1220" s="16" t="str">
        <f t="shared" si="330"/>
        <v/>
      </c>
      <c r="L1220" s="7">
        <f t="shared" si="335"/>
        <v>4125541.4376846049</v>
      </c>
      <c r="M1220" s="7">
        <f t="shared" si="336"/>
        <v>8.5068082377681285E-9</v>
      </c>
      <c r="N1220" s="20" t="str">
        <f>IF(Datos!D1212="","",Datos!D1212)</f>
        <v/>
      </c>
      <c r="O1220" s="7">
        <f t="shared" si="337"/>
        <v>2562.339896013516</v>
      </c>
      <c r="P1220" s="20" t="str">
        <f t="shared" si="343"/>
        <v/>
      </c>
      <c r="Q1220" s="16" t="str">
        <f t="shared" si="345"/>
        <v/>
      </c>
      <c r="R1220" s="20" t="str">
        <f>IF(Datos!E1212="","",Datos!E1212)</f>
        <v/>
      </c>
      <c r="S1220" s="7">
        <f t="shared" si="338"/>
        <v>6999.1471759484257</v>
      </c>
      <c r="T1220" s="10" t="str">
        <f t="shared" si="344"/>
        <v/>
      </c>
      <c r="U1220" s="16" t="str">
        <f t="shared" si="346"/>
        <v/>
      </c>
      <c r="V1220" s="7">
        <f t="shared" si="341"/>
        <v>2.0548045724022902E-68</v>
      </c>
      <c r="X1220" s="7">
        <f t="shared" si="331"/>
        <v>2.0548045724022902E-68</v>
      </c>
      <c r="Y1220" s="7">
        <f t="shared" si="332"/>
        <v>4135104.2700000061</v>
      </c>
    </row>
    <row r="1221" spans="1:25" x14ac:dyDescent="0.25">
      <c r="A1221" s="5">
        <f t="shared" si="339"/>
        <v>45107</v>
      </c>
      <c r="B1221" s="20">
        <f t="shared" si="340"/>
        <v>1209</v>
      </c>
      <c r="E1221" s="20"/>
      <c r="G1221" s="20">
        <f t="shared" si="333"/>
        <v>5.8366273964360953E-15</v>
      </c>
      <c r="H1221" s="20" t="str">
        <f>IF(Datos!C1213="","",Datos!C1213)</f>
        <v/>
      </c>
      <c r="I1221" s="7">
        <f t="shared" si="334"/>
        <v>1.3350181907197451</v>
      </c>
      <c r="J1221" s="20" t="str">
        <f t="shared" si="342"/>
        <v/>
      </c>
      <c r="K1221" s="16" t="str">
        <f t="shared" si="330"/>
        <v/>
      </c>
      <c r="L1221" s="7">
        <f t="shared" si="335"/>
        <v>4125541.4376846054</v>
      </c>
      <c r="M1221" s="7">
        <f t="shared" si="336"/>
        <v>8.271990840241943E-9</v>
      </c>
      <c r="N1221" s="20" t="str">
        <f>IF(Datos!D1213="","",Datos!D1213)</f>
        <v/>
      </c>
      <c r="O1221" s="7">
        <f t="shared" si="337"/>
        <v>2562.3426362294804</v>
      </c>
      <c r="P1221" s="20" t="str">
        <f t="shared" si="343"/>
        <v/>
      </c>
      <c r="Q1221" s="16" t="str">
        <f t="shared" si="345"/>
        <v/>
      </c>
      <c r="R1221" s="20" t="str">
        <f>IF(Datos!E1213="","",Datos!E1213)</f>
        <v/>
      </c>
      <c r="S1221" s="7">
        <f t="shared" si="338"/>
        <v>6999.1546609721181</v>
      </c>
      <c r="T1221" s="10" t="str">
        <f t="shared" si="344"/>
        <v/>
      </c>
      <c r="U1221" s="16" t="str">
        <f t="shared" si="346"/>
        <v/>
      </c>
      <c r="V1221" s="7">
        <f t="shared" si="341"/>
        <v>1.777157502079118E-68</v>
      </c>
      <c r="X1221" s="7">
        <f t="shared" si="331"/>
        <v>1.777157502079118E-68</v>
      </c>
      <c r="Y1221" s="7">
        <f t="shared" si="332"/>
        <v>4135104.2700000061</v>
      </c>
    </row>
    <row r="1222" spans="1:25" x14ac:dyDescent="0.25">
      <c r="A1222" s="5">
        <f t="shared" si="339"/>
        <v>45108</v>
      </c>
      <c r="B1222" s="20">
        <f t="shared" si="340"/>
        <v>1210</v>
      </c>
      <c r="E1222" s="20"/>
      <c r="G1222" s="20">
        <f t="shared" si="333"/>
        <v>5.6755162467247026E-15</v>
      </c>
      <c r="H1222" s="20" t="str">
        <f>IF(Datos!C1214="","",Datos!C1214)</f>
        <v/>
      </c>
      <c r="I1222" s="7">
        <f t="shared" si="334"/>
        <v>1.3248706734464761</v>
      </c>
      <c r="J1222" s="20" t="str">
        <f t="shared" si="342"/>
        <v/>
      </c>
      <c r="K1222" s="16" t="str">
        <f t="shared" si="330"/>
        <v/>
      </c>
      <c r="L1222" s="7">
        <f t="shared" si="335"/>
        <v>4125541.4376846054</v>
      </c>
      <c r="M1222" s="7">
        <f t="shared" si="336"/>
        <v>8.0436552169182325E-9</v>
      </c>
      <c r="N1222" s="20" t="str">
        <f>IF(Datos!D1214="","",Datos!D1214)</f>
        <v/>
      </c>
      <c r="O1222" s="7">
        <f t="shared" si="337"/>
        <v>2562.3453556169729</v>
      </c>
      <c r="P1222" s="20" t="str">
        <f t="shared" si="343"/>
        <v/>
      </c>
      <c r="Q1222" s="16" t="str">
        <f t="shared" si="345"/>
        <v/>
      </c>
      <c r="R1222" s="20" t="str">
        <f>IF(Datos!E1214="","",Datos!E1214)</f>
        <v/>
      </c>
      <c r="S1222" s="7">
        <f t="shared" si="338"/>
        <v>6999.1620891018983</v>
      </c>
      <c r="T1222" s="10" t="str">
        <f t="shared" si="344"/>
        <v/>
      </c>
      <c r="U1222" s="16" t="str">
        <f t="shared" si="346"/>
        <v/>
      </c>
      <c r="V1222" s="7">
        <f t="shared" si="341"/>
        <v>1.5370263574524302E-68</v>
      </c>
      <c r="X1222" s="7">
        <f t="shared" si="331"/>
        <v>1.5370263574524302E-68</v>
      </c>
      <c r="Y1222" s="7">
        <f t="shared" si="332"/>
        <v>4135104.2700000056</v>
      </c>
    </row>
    <row r="1223" spans="1:25" x14ac:dyDescent="0.25">
      <c r="A1223" s="5">
        <f t="shared" si="339"/>
        <v>45109</v>
      </c>
      <c r="B1223" s="20">
        <f t="shared" si="340"/>
        <v>1211</v>
      </c>
      <c r="E1223" s="20"/>
      <c r="G1223" s="20">
        <f t="shared" si="333"/>
        <v>5.5188523232620129E-15</v>
      </c>
      <c r="H1223" s="20" t="str">
        <f>IF(Datos!C1215="","",Datos!C1215)</f>
        <v/>
      </c>
      <c r="I1223" s="7">
        <f t="shared" si="334"/>
        <v>1.3148002877864893</v>
      </c>
      <c r="J1223" s="20" t="str">
        <f t="shared" si="342"/>
        <v/>
      </c>
      <c r="K1223" s="16" t="str">
        <f t="shared" si="330"/>
        <v/>
      </c>
      <c r="L1223" s="7">
        <f t="shared" si="335"/>
        <v>4125541.4376846054</v>
      </c>
      <c r="M1223" s="7">
        <f t="shared" si="336"/>
        <v>7.8216224483589383E-9</v>
      </c>
      <c r="N1223" s="20" t="str">
        <f>IF(Datos!D1215="","",Datos!D1215)</f>
        <v/>
      </c>
      <c r="O1223" s="7">
        <f t="shared" si="337"/>
        <v>2562.3480543343117</v>
      </c>
      <c r="P1223" s="20" t="str">
        <f t="shared" si="343"/>
        <v/>
      </c>
      <c r="Q1223" s="16" t="str">
        <f t="shared" si="345"/>
        <v/>
      </c>
      <c r="R1223" s="20" t="str">
        <f>IF(Datos!E1215="","",Datos!E1215)</f>
        <v/>
      </c>
      <c r="S1223" s="7">
        <f t="shared" si="338"/>
        <v>6999.1694607702193</v>
      </c>
      <c r="T1223" s="10" t="str">
        <f t="shared" si="344"/>
        <v/>
      </c>
      <c r="U1223" s="16" t="str">
        <f t="shared" si="346"/>
        <v/>
      </c>
      <c r="V1223" s="7">
        <f t="shared" si="341"/>
        <v>1.3293419523816132E-68</v>
      </c>
      <c r="X1223" s="7">
        <f t="shared" si="331"/>
        <v>1.3293419523816132E-68</v>
      </c>
      <c r="Y1223" s="7">
        <f t="shared" si="332"/>
        <v>4135104.2700000056</v>
      </c>
    </row>
    <row r="1224" spans="1:25" x14ac:dyDescent="0.25">
      <c r="A1224" s="5">
        <f t="shared" si="339"/>
        <v>45110</v>
      </c>
      <c r="B1224" s="20">
        <f t="shared" si="340"/>
        <v>1212</v>
      </c>
      <c r="E1224" s="20"/>
      <c r="G1224" s="20">
        <f t="shared" si="333"/>
        <v>5.366512867186567E-15</v>
      </c>
      <c r="H1224" s="20" t="str">
        <f>IF(Datos!C1216="","",Datos!C1216)</f>
        <v/>
      </c>
      <c r="I1224" s="7">
        <f t="shared" si="334"/>
        <v>1.3048064474598495</v>
      </c>
      <c r="J1224" s="20" t="str">
        <f t="shared" si="342"/>
        <v/>
      </c>
      <c r="K1224" s="16" t="str">
        <f t="shared" si="330"/>
        <v/>
      </c>
      <c r="L1224" s="7">
        <f t="shared" si="335"/>
        <v>4125541.4376846054</v>
      </c>
      <c r="M1224" s="7">
        <f t="shared" si="336"/>
        <v>7.6057185539227444E-9</v>
      </c>
      <c r="N1224" s="20" t="str">
        <f>IF(Datos!D1216="","",Datos!D1216)</f>
        <v/>
      </c>
      <c r="O1224" s="7">
        <f t="shared" si="337"/>
        <v>2562.3507325386108</v>
      </c>
      <c r="P1224" s="20" t="str">
        <f t="shared" si="343"/>
        <v/>
      </c>
      <c r="Q1224" s="16" t="str">
        <f t="shared" si="345"/>
        <v/>
      </c>
      <c r="R1224" s="20" t="str">
        <f>IF(Datos!E1216="","",Datos!E1216)</f>
        <v/>
      </c>
      <c r="S1224" s="7">
        <f t="shared" si="338"/>
        <v>6999.176776406247</v>
      </c>
      <c r="T1224" s="10" t="str">
        <f t="shared" si="344"/>
        <v/>
      </c>
      <c r="U1224" s="16" t="str">
        <f t="shared" si="346"/>
        <v/>
      </c>
      <c r="V1224" s="7">
        <f t="shared" si="341"/>
        <v>1.1497200537866841E-68</v>
      </c>
      <c r="X1224" s="7">
        <f t="shared" si="331"/>
        <v>1.1497200537866841E-68</v>
      </c>
      <c r="Y1224" s="7">
        <f t="shared" si="332"/>
        <v>4135104.2700000056</v>
      </c>
    </row>
    <row r="1225" spans="1:25" x14ac:dyDescent="0.25">
      <c r="A1225" s="5">
        <f t="shared" si="339"/>
        <v>45111</v>
      </c>
      <c r="B1225" s="20">
        <f t="shared" si="340"/>
        <v>1213</v>
      </c>
      <c r="E1225" s="20"/>
      <c r="G1225" s="20">
        <f t="shared" si="333"/>
        <v>5.2183785082070395E-15</v>
      </c>
      <c r="H1225" s="20" t="str">
        <f>IF(Datos!C1217="","",Datos!C1217)</f>
        <v/>
      </c>
      <c r="I1225" s="7">
        <f t="shared" si="334"/>
        <v>1.2948885706429552</v>
      </c>
      <c r="J1225" s="20" t="str">
        <f t="shared" si="342"/>
        <v/>
      </c>
      <c r="K1225" s="16" t="str">
        <f t="shared" si="330"/>
        <v/>
      </c>
      <c r="L1225" s="7">
        <f t="shared" si="335"/>
        <v>4125541.4376846054</v>
      </c>
      <c r="M1225" s="7">
        <f t="shared" si="336"/>
        <v>7.3957743554371638E-9</v>
      </c>
      <c r="N1225" s="20" t="str">
        <f>IF(Datos!D1217="","",Datos!D1217)</f>
        <v/>
      </c>
      <c r="O1225" s="7">
        <f t="shared" si="337"/>
        <v>2562.353390385791</v>
      </c>
      <c r="P1225" s="20" t="str">
        <f t="shared" si="343"/>
        <v/>
      </c>
      <c r="Q1225" s="16" t="str">
        <f t="shared" si="345"/>
        <v/>
      </c>
      <c r="R1225" s="20" t="str">
        <f>IF(Datos!E1217="","",Datos!E1217)</f>
        <v/>
      </c>
      <c r="S1225" s="7">
        <f t="shared" si="338"/>
        <v>6999.1840364358841</v>
      </c>
      <c r="T1225" s="10" t="str">
        <f t="shared" si="344"/>
        <v/>
      </c>
      <c r="U1225" s="16" t="str">
        <f t="shared" si="346"/>
        <v/>
      </c>
      <c r="V1225" s="7">
        <f t="shared" si="341"/>
        <v>9.94368830165221E-69</v>
      </c>
      <c r="X1225" s="7">
        <f t="shared" si="331"/>
        <v>9.94368830165221E-69</v>
      </c>
      <c r="Y1225" s="7">
        <f t="shared" si="332"/>
        <v>4135104.2700000051</v>
      </c>
    </row>
    <row r="1226" spans="1:25" x14ac:dyDescent="0.25">
      <c r="A1226" s="5">
        <f t="shared" si="339"/>
        <v>45112</v>
      </c>
      <c r="B1226" s="20">
        <f t="shared" si="340"/>
        <v>1214</v>
      </c>
      <c r="E1226" s="20"/>
      <c r="G1226" s="20">
        <f t="shared" si="333"/>
        <v>5.074333171065968E-15</v>
      </c>
      <c r="H1226" s="20" t="str">
        <f>IF(Datos!C1218="","",Datos!C1218)</f>
        <v/>
      </c>
      <c r="I1226" s="7">
        <f t="shared" si="334"/>
        <v>1.2850460799346646</v>
      </c>
      <c r="J1226" s="20" t="str">
        <f t="shared" si="342"/>
        <v/>
      </c>
      <c r="K1226" s="16" t="str">
        <f t="shared" si="330"/>
        <v/>
      </c>
      <c r="L1226" s="7">
        <f t="shared" si="335"/>
        <v>4125541.4376846054</v>
      </c>
      <c r="M1226" s="7">
        <f t="shared" si="336"/>
        <v>7.191625344633754E-9</v>
      </c>
      <c r="N1226" s="20" t="str">
        <f>IF(Datos!D1218="","",Datos!D1218)</f>
        <v/>
      </c>
      <c r="O1226" s="7">
        <f t="shared" si="337"/>
        <v>2562.3560280305869</v>
      </c>
      <c r="P1226" s="20" t="str">
        <f t="shared" si="343"/>
        <v/>
      </c>
      <c r="Q1226" s="16" t="str">
        <f t="shared" si="345"/>
        <v/>
      </c>
      <c r="R1226" s="20" t="str">
        <f>IF(Datos!E1218="","",Datos!E1218)</f>
        <v/>
      </c>
      <c r="S1226" s="7">
        <f t="shared" si="338"/>
        <v>6999.1912412817965</v>
      </c>
      <c r="T1226" s="10" t="str">
        <f t="shared" si="344"/>
        <v/>
      </c>
      <c r="U1226" s="16" t="str">
        <f t="shared" si="346"/>
        <v/>
      </c>
      <c r="V1226" s="7">
        <f t="shared" si="341"/>
        <v>8.6000880575020718E-69</v>
      </c>
      <c r="X1226" s="7">
        <f t="shared" si="331"/>
        <v>8.6000880575020718E-69</v>
      </c>
      <c r="Y1226" s="7">
        <f t="shared" si="332"/>
        <v>4135104.2700000047</v>
      </c>
    </row>
    <row r="1227" spans="1:25" x14ac:dyDescent="0.25">
      <c r="A1227" s="5">
        <f t="shared" si="339"/>
        <v>45113</v>
      </c>
      <c r="B1227" s="20">
        <f t="shared" si="340"/>
        <v>1215</v>
      </c>
      <c r="E1227" s="20"/>
      <c r="G1227" s="20">
        <f t="shared" si="333"/>
        <v>4.9342639845853833E-15</v>
      </c>
      <c r="H1227" s="20" t="str">
        <f>IF(Datos!C1219="","",Datos!C1219)</f>
        <v/>
      </c>
      <c r="I1227" s="7">
        <f t="shared" si="334"/>
        <v>1.2752784023226813</v>
      </c>
      <c r="J1227" s="20" t="str">
        <f t="shared" si="342"/>
        <v/>
      </c>
      <c r="K1227" s="16" t="str">
        <f t="shared" si="330"/>
        <v/>
      </c>
      <c r="L1227" s="7">
        <f t="shared" si="335"/>
        <v>4125541.4376846054</v>
      </c>
      <c r="M1227" s="7">
        <f t="shared" si="336"/>
        <v>6.9931115542425748E-9</v>
      </c>
      <c r="N1227" s="20" t="str">
        <f>IF(Datos!D1219="","",Datos!D1219)</f>
        <v/>
      </c>
      <c r="O1227" s="7">
        <f t="shared" si="337"/>
        <v>2562.358645626558</v>
      </c>
      <c r="P1227" s="20" t="str">
        <f t="shared" si="343"/>
        <v/>
      </c>
      <c r="Q1227" s="16" t="str">
        <f t="shared" si="345"/>
        <v/>
      </c>
      <c r="R1227" s="20" t="str">
        <f>IF(Datos!E1219="","",Datos!E1219)</f>
        <v/>
      </c>
      <c r="S1227" s="7">
        <f t="shared" si="338"/>
        <v>6999.1983913634376</v>
      </c>
      <c r="T1227" s="10" t="str">
        <f t="shared" si="344"/>
        <v/>
      </c>
      <c r="U1227" s="16" t="str">
        <f t="shared" si="346"/>
        <v/>
      </c>
      <c r="V1227" s="7">
        <f t="shared" si="341"/>
        <v>7.4380363053516641E-69</v>
      </c>
      <c r="X1227" s="7">
        <f t="shared" si="331"/>
        <v>7.4380363053516641E-69</v>
      </c>
      <c r="Y1227" s="7">
        <f t="shared" si="332"/>
        <v>4135104.2700000047</v>
      </c>
    </row>
    <row r="1228" spans="1:25" x14ac:dyDescent="0.25">
      <c r="A1228" s="5">
        <f t="shared" si="339"/>
        <v>45114</v>
      </c>
      <c r="B1228" s="20">
        <f t="shared" si="340"/>
        <v>1216</v>
      </c>
      <c r="E1228" s="20"/>
      <c r="G1228" s="20">
        <f t="shared" si="333"/>
        <v>4.7980611932231179E-15</v>
      </c>
      <c r="H1228" s="20" t="str">
        <f>IF(Datos!C1220="","",Datos!C1220)</f>
        <v/>
      </c>
      <c r="I1228" s="7">
        <f t="shared" si="334"/>
        <v>1.2655849691501944</v>
      </c>
      <c r="J1228" s="20" t="str">
        <f t="shared" si="342"/>
        <v/>
      </c>
      <c r="K1228" s="16" t="str">
        <f t="shared" si="330"/>
        <v/>
      </c>
      <c r="L1228" s="7">
        <f t="shared" si="335"/>
        <v>4125541.4376846054</v>
      </c>
      <c r="M1228" s="7">
        <f t="shared" si="336"/>
        <v>6.8000774326448876E-9</v>
      </c>
      <c r="N1228" s="20" t="str">
        <f>IF(Datos!D1220="","",Datos!D1220)</f>
        <v/>
      </c>
      <c r="O1228" s="7">
        <f t="shared" si="337"/>
        <v>2562.3612433260955</v>
      </c>
      <c r="P1228" s="20" t="str">
        <f t="shared" si="343"/>
        <v/>
      </c>
      <c r="Q1228" s="16" t="str">
        <f t="shared" si="345"/>
        <v/>
      </c>
      <c r="R1228" s="20" t="str">
        <f>IF(Datos!E1220="","",Datos!E1220)</f>
        <v/>
      </c>
      <c r="S1228" s="7">
        <f t="shared" si="338"/>
        <v>6999.2054870970724</v>
      </c>
      <c r="T1228" s="10" t="str">
        <f t="shared" si="344"/>
        <v/>
      </c>
      <c r="U1228" s="16" t="str">
        <f t="shared" si="346"/>
        <v/>
      </c>
      <c r="V1228" s="7">
        <f t="shared" si="341"/>
        <v>6.4330020471672485E-69</v>
      </c>
      <c r="X1228" s="7">
        <f t="shared" si="331"/>
        <v>6.4330020471672485E-69</v>
      </c>
      <c r="Y1228" s="7">
        <f t="shared" si="332"/>
        <v>4135104.2700000047</v>
      </c>
    </row>
    <row r="1229" spans="1:25" x14ac:dyDescent="0.25">
      <c r="A1229" s="5">
        <f t="shared" si="339"/>
        <v>45115</v>
      </c>
      <c r="B1229" s="20">
        <f t="shared" si="340"/>
        <v>1217</v>
      </c>
      <c r="E1229" s="20"/>
      <c r="G1229" s="20">
        <f t="shared" si="333"/>
        <v>4.6656180710704517E-15</v>
      </c>
      <c r="H1229" s="20" t="str">
        <f>IF(Datos!C1221="","",Datos!C1221)</f>
        <v/>
      </c>
      <c r="I1229" s="7">
        <f t="shared" si="334"/>
        <v>1.2559652160827717</v>
      </c>
      <c r="J1229" s="20" t="str">
        <f t="shared" si="342"/>
        <v/>
      </c>
      <c r="K1229" s="16" t="str">
        <f t="shared" ref="K1229:K1292" si="347">IF( OR(J1229=0,H1229=0,J1229="",H1229=""),"",ABS(J1229/H1229))</f>
        <v/>
      </c>
      <c r="L1229" s="7">
        <f t="shared" si="335"/>
        <v>4125541.4376846054</v>
      </c>
      <c r="M1229" s="7">
        <f t="shared" si="336"/>
        <v>6.6123717219858735E-9</v>
      </c>
      <c r="N1229" s="20" t="str">
        <f>IF(Datos!D1221="","",Datos!D1221)</f>
        <v/>
      </c>
      <c r="O1229" s="7">
        <f t="shared" si="337"/>
        <v>2562.3638212804335</v>
      </c>
      <c r="P1229" s="20" t="str">
        <f t="shared" si="343"/>
        <v/>
      </c>
      <c r="Q1229" s="16" t="str">
        <f t="shared" si="345"/>
        <v/>
      </c>
      <c r="R1229" s="20" t="str">
        <f>IF(Datos!E1221="","",Datos!E1221)</f>
        <v/>
      </c>
      <c r="S1229" s="7">
        <f t="shared" si="338"/>
        <v>6999.2125288958023</v>
      </c>
      <c r="T1229" s="10" t="str">
        <f t="shared" si="344"/>
        <v/>
      </c>
      <c r="U1229" s="16" t="str">
        <f t="shared" si="346"/>
        <v/>
      </c>
      <c r="V1229" s="7">
        <f t="shared" si="341"/>
        <v>5.5637689357717422E-69</v>
      </c>
      <c r="X1229" s="7">
        <f t="shared" ref="X1229:X1292" si="348">V1229+W1229</f>
        <v>5.5637689357717422E-69</v>
      </c>
      <c r="Y1229" s="7">
        <f t="shared" ref="Y1229:Y1292" si="349">W1229+V1229+M1229+O1229+I1229+L1229+S1229</f>
        <v>4135104.2700000042</v>
      </c>
    </row>
    <row r="1230" spans="1:25" x14ac:dyDescent="0.25">
      <c r="A1230" s="5">
        <f t="shared" si="339"/>
        <v>45116</v>
      </c>
      <c r="B1230" s="20">
        <f t="shared" si="340"/>
        <v>1218</v>
      </c>
      <c r="E1230" s="20"/>
      <c r="G1230" s="20">
        <f t="shared" ref="G1230:G1293" si="350">$O$3*(($O$5)^(-1))*(1-$O$2)^(B1230)</f>
        <v>4.5368308382237241E-15</v>
      </c>
      <c r="H1230" s="20" t="str">
        <f>IF(Datos!C1222="","",Datos!C1222)</f>
        <v/>
      </c>
      <c r="I1230" s="7">
        <f t="shared" ref="I1230:I1293" si="351">$O$5*V1229-$O$8*I1229-$O$7*I1229+I1229</f>
        <v>1.2464185830755061</v>
      </c>
      <c r="J1230" s="20" t="str">
        <f t="shared" si="342"/>
        <v/>
      </c>
      <c r="K1230" s="16" t="str">
        <f t="shared" si="347"/>
        <v/>
      </c>
      <c r="L1230" s="7">
        <f t="shared" ref="L1230:L1293" si="352">$O$2*M1229+L1229</f>
        <v>4125541.4376846054</v>
      </c>
      <c r="M1230" s="7">
        <f t="shared" ref="M1230:M1293" si="353">-($O$3/$E$2)*M1229*V1229-$O$2*M1229+M1229</f>
        <v>6.4298473396518668E-9</v>
      </c>
      <c r="N1230" s="20" t="str">
        <f>IF(Datos!D1222="","",Datos!D1222)</f>
        <v/>
      </c>
      <c r="O1230" s="7">
        <f t="shared" ref="O1230:O1293" si="354">$O$7*I1229+O1229</f>
        <v>2562.3663796396554</v>
      </c>
      <c r="P1230" s="20" t="str">
        <f t="shared" si="343"/>
        <v/>
      </c>
      <c r="Q1230" s="16" t="str">
        <f t="shared" si="345"/>
        <v/>
      </c>
      <c r="R1230" s="20" t="str">
        <f>IF(Datos!E1222="","",Datos!E1222)</f>
        <v/>
      </c>
      <c r="S1230" s="7">
        <f t="shared" ref="S1230:S1293" si="355">$O$8*I1229+S1229</f>
        <v>6999.2195171695876</v>
      </c>
      <c r="T1230" s="10" t="str">
        <f t="shared" si="344"/>
        <v/>
      </c>
      <c r="U1230" s="16" t="str">
        <f t="shared" si="346"/>
        <v/>
      </c>
      <c r="V1230" s="7">
        <f t="shared" si="341"/>
        <v>4.8119873961939421E-69</v>
      </c>
      <c r="X1230" s="7">
        <f t="shared" si="348"/>
        <v>4.8119873961939421E-69</v>
      </c>
      <c r="Y1230" s="7">
        <f t="shared" si="349"/>
        <v>4135104.2700000042</v>
      </c>
    </row>
    <row r="1231" spans="1:25" x14ac:dyDescent="0.25">
      <c r="A1231" s="5">
        <f t="shared" ref="A1231:A1294" si="356">A1230+1</f>
        <v>45117</v>
      </c>
      <c r="B1231" s="20">
        <f t="shared" ref="B1231:B1294" si="357">IF(A1230="","",B1230+1)</f>
        <v>1219</v>
      </c>
      <c r="E1231" s="20"/>
      <c r="G1231" s="20">
        <f t="shared" si="350"/>
        <v>4.4115985794643851E-15</v>
      </c>
      <c r="H1231" s="20" t="str">
        <f>IF(Datos!C1223="","",Datos!C1223)</f>
        <v/>
      </c>
      <c r="I1231" s="7">
        <f t="shared" si="351"/>
        <v>1.2369445143404101</v>
      </c>
      <c r="J1231" s="20" t="str">
        <f t="shared" si="342"/>
        <v/>
      </c>
      <c r="K1231" s="16" t="str">
        <f t="shared" si="347"/>
        <v/>
      </c>
      <c r="L1231" s="7">
        <f t="shared" si="352"/>
        <v>4125541.4376846054</v>
      </c>
      <c r="M1231" s="7">
        <f t="shared" si="353"/>
        <v>6.2523612630192228E-9</v>
      </c>
      <c r="N1231" s="20" t="str">
        <f>IF(Datos!D1223="","",Datos!D1223)</f>
        <v/>
      </c>
      <c r="O1231" s="7">
        <f t="shared" si="354"/>
        <v>2562.3689185527046</v>
      </c>
      <c r="P1231" s="20" t="str">
        <f t="shared" si="343"/>
        <v/>
      </c>
      <c r="Q1231" s="16" t="str">
        <f t="shared" si="345"/>
        <v/>
      </c>
      <c r="R1231" s="20" t="str">
        <f>IF(Datos!E1223="","",Datos!E1223)</f>
        <v/>
      </c>
      <c r="S1231" s="7">
        <f t="shared" si="355"/>
        <v>6999.2264523252734</v>
      </c>
      <c r="T1231" s="10" t="str">
        <f t="shared" si="344"/>
        <v/>
      </c>
      <c r="U1231" s="16" t="str">
        <f t="shared" si="346"/>
        <v/>
      </c>
      <c r="V1231" s="7">
        <f t="shared" ref="V1231:V1294" si="358">$O$4*W1230-$O$5*V1230+V1230</f>
        <v>4.1617872647900544E-69</v>
      </c>
      <c r="X1231" s="7">
        <f t="shared" si="348"/>
        <v>4.1617872647900544E-69</v>
      </c>
      <c r="Y1231" s="7">
        <f t="shared" si="349"/>
        <v>4135104.2700000042</v>
      </c>
    </row>
    <row r="1232" spans="1:25" x14ac:dyDescent="0.25">
      <c r="A1232" s="5">
        <f t="shared" si="356"/>
        <v>45118</v>
      </c>
      <c r="B1232" s="20">
        <f t="shared" si="357"/>
        <v>1220</v>
      </c>
      <c r="E1232" s="20"/>
      <c r="G1232" s="20">
        <f t="shared" si="350"/>
        <v>4.2898231651837614E-15</v>
      </c>
      <c r="H1232" s="20" t="str">
        <f>IF(Datos!C1224="","",Datos!C1224)</f>
        <v/>
      </c>
      <c r="I1232" s="7">
        <f t="shared" si="351"/>
        <v>1.2275424583140591</v>
      </c>
      <c r="J1232" s="20" t="str">
        <f t="shared" si="342"/>
        <v/>
      </c>
      <c r="K1232" s="16" t="str">
        <f t="shared" si="347"/>
        <v/>
      </c>
      <c r="L1232" s="7">
        <f t="shared" si="352"/>
        <v>4125541.4376846054</v>
      </c>
      <c r="M1232" s="7">
        <f t="shared" si="353"/>
        <v>6.0797744173845197E-9</v>
      </c>
      <c r="N1232" s="20" t="str">
        <f>IF(Datos!D1224="","",Datos!D1224)</f>
        <v/>
      </c>
      <c r="O1232" s="7">
        <f t="shared" si="354"/>
        <v>2562.3714381673922</v>
      </c>
      <c r="P1232" s="20" t="str">
        <f t="shared" si="343"/>
        <v/>
      </c>
      <c r="Q1232" s="16" t="str">
        <f t="shared" si="345"/>
        <v/>
      </c>
      <c r="R1232" s="20" t="str">
        <f>IF(Datos!E1224="","",Datos!E1224)</f>
        <v/>
      </c>
      <c r="S1232" s="7">
        <f t="shared" si="355"/>
        <v>6999.2333347666126</v>
      </c>
      <c r="T1232" s="10" t="str">
        <f t="shared" si="344"/>
        <v/>
      </c>
      <c r="U1232" s="16" t="str">
        <f t="shared" si="346"/>
        <v/>
      </c>
      <c r="V1232" s="7">
        <f t="shared" si="358"/>
        <v>3.599442768920877E-69</v>
      </c>
      <c r="X1232" s="7">
        <f t="shared" si="348"/>
        <v>3.599442768920877E-69</v>
      </c>
      <c r="Y1232" s="7">
        <f t="shared" si="349"/>
        <v>4135104.2700000037</v>
      </c>
    </row>
    <row r="1233" spans="1:25" x14ac:dyDescent="0.25">
      <c r="A1233" s="5">
        <f t="shared" si="356"/>
        <v>45119</v>
      </c>
      <c r="B1233" s="20">
        <f t="shared" si="357"/>
        <v>1221</v>
      </c>
      <c r="E1233" s="20"/>
      <c r="G1233" s="20">
        <f t="shared" si="350"/>
        <v>4.1714091744905511E-15</v>
      </c>
      <c r="H1233" s="20" t="str">
        <f>IF(Datos!C1225="","",Datos!C1225)</f>
        <v/>
      </c>
      <c r="I1233" s="7">
        <f t="shared" si="351"/>
        <v>1.2182118676254801</v>
      </c>
      <c r="J1233" s="20" t="str">
        <f t="shared" si="342"/>
        <v/>
      </c>
      <c r="K1233" s="16" t="str">
        <f t="shared" si="347"/>
        <v/>
      </c>
      <c r="L1233" s="7">
        <f t="shared" si="352"/>
        <v>4125541.4376846054</v>
      </c>
      <c r="M1233" s="7">
        <f t="shared" si="353"/>
        <v>5.9119515669882737E-9</v>
      </c>
      <c r="N1233" s="20" t="str">
        <f>IF(Datos!D1225="","",Datos!D1225)</f>
        <v/>
      </c>
      <c r="O1233" s="7">
        <f t="shared" si="354"/>
        <v>2562.3739386304055</v>
      </c>
      <c r="P1233" s="20" t="str">
        <f t="shared" si="343"/>
        <v/>
      </c>
      <c r="Q1233" s="16" t="str">
        <f t="shared" si="345"/>
        <v/>
      </c>
      <c r="R1233" s="20" t="str">
        <f>IF(Datos!E1225="","",Datos!E1225)</f>
        <v/>
      </c>
      <c r="S1233" s="7">
        <f t="shared" si="355"/>
        <v>6999.2401648942878</v>
      </c>
      <c r="T1233" s="10" t="str">
        <f t="shared" si="344"/>
        <v/>
      </c>
      <c r="U1233" s="16" t="str">
        <f t="shared" si="346"/>
        <v/>
      </c>
      <c r="V1233" s="7">
        <f t="shared" si="358"/>
        <v>3.1130827748809424E-69</v>
      </c>
      <c r="X1233" s="7">
        <f t="shared" si="348"/>
        <v>3.1130827748809424E-69</v>
      </c>
      <c r="Y1233" s="7">
        <f t="shared" si="349"/>
        <v>4135104.2700000033</v>
      </c>
    </row>
    <row r="1234" spans="1:25" x14ac:dyDescent="0.25">
      <c r="A1234" s="5">
        <f t="shared" si="356"/>
        <v>45120</v>
      </c>
      <c r="B1234" s="20">
        <f t="shared" si="357"/>
        <v>1222</v>
      </c>
      <c r="E1234" s="20"/>
      <c r="G1234" s="20">
        <f t="shared" si="350"/>
        <v>4.0562638204408489E-15</v>
      </c>
      <c r="H1234" s="20" t="str">
        <f>IF(Datos!C1226="","",Datos!C1226)</f>
        <v/>
      </c>
      <c r="I1234" s="7">
        <f t="shared" si="351"/>
        <v>1.2089521990642851</v>
      </c>
      <c r="J1234" s="20" t="str">
        <f t="shared" si="342"/>
        <v/>
      </c>
      <c r="K1234" s="16" t="str">
        <f t="shared" si="347"/>
        <v/>
      </c>
      <c r="L1234" s="7">
        <f t="shared" si="352"/>
        <v>4125541.4376846054</v>
      </c>
      <c r="M1234" s="7">
        <f t="shared" si="353"/>
        <v>5.7487612090467783E-9</v>
      </c>
      <c r="N1234" s="20" t="str">
        <f>IF(Datos!D1226="","",Datos!D1226)</f>
        <v/>
      </c>
      <c r="O1234" s="7">
        <f t="shared" si="354"/>
        <v>2562.376420087317</v>
      </c>
      <c r="P1234" s="20" t="str">
        <f t="shared" si="343"/>
        <v/>
      </c>
      <c r="Q1234" s="16" t="str">
        <f t="shared" si="345"/>
        <v/>
      </c>
      <c r="R1234" s="20" t="str">
        <f>IF(Datos!E1226="","",Datos!E1226)</f>
        <v/>
      </c>
      <c r="S1234" s="7">
        <f t="shared" si="355"/>
        <v>6999.2469431059371</v>
      </c>
      <c r="T1234" s="10" t="str">
        <f t="shared" si="344"/>
        <v/>
      </c>
      <c r="U1234" s="16" t="str">
        <f t="shared" si="346"/>
        <v/>
      </c>
      <c r="V1234" s="7">
        <f t="shared" si="358"/>
        <v>2.6924401873920896E-69</v>
      </c>
      <c r="X1234" s="7">
        <f t="shared" si="348"/>
        <v>2.6924401873920896E-69</v>
      </c>
      <c r="Y1234" s="7">
        <f t="shared" si="349"/>
        <v>4135104.2700000033</v>
      </c>
    </row>
    <row r="1235" spans="1:25" x14ac:dyDescent="0.25">
      <c r="A1235" s="5">
        <f t="shared" si="356"/>
        <v>45121</v>
      </c>
      <c r="B1235" s="20">
        <f t="shared" si="357"/>
        <v>1223</v>
      </c>
      <c r="E1235" s="20"/>
      <c r="G1235" s="20">
        <f t="shared" si="350"/>
        <v>3.9442968773320625E-15</v>
      </c>
      <c r="H1235" s="20" t="str">
        <f>IF(Datos!C1227="","",Datos!C1227)</f>
        <v/>
      </c>
      <c r="I1235" s="7">
        <f t="shared" si="351"/>
        <v>1.1997629135490462</v>
      </c>
      <c r="J1235" s="20" t="str">
        <f t="shared" si="342"/>
        <v/>
      </c>
      <c r="K1235" s="16" t="str">
        <f t="shared" si="347"/>
        <v/>
      </c>
      <c r="L1235" s="7">
        <f t="shared" si="352"/>
        <v>4125541.4376846054</v>
      </c>
      <c r="M1235" s="7">
        <f t="shared" si="353"/>
        <v>5.5900754707090324E-9</v>
      </c>
      <c r="N1235" s="20" t="str">
        <f>IF(Datos!D1227="","",Datos!D1227)</f>
        <v/>
      </c>
      <c r="O1235" s="7">
        <f t="shared" si="354"/>
        <v>2562.3788826825926</v>
      </c>
      <c r="P1235" s="20" t="str">
        <f t="shared" si="343"/>
        <v/>
      </c>
      <c r="Q1235" s="16" t="str">
        <f t="shared" si="345"/>
        <v/>
      </c>
      <c r="R1235" s="20" t="str">
        <f>IF(Datos!E1227="","",Datos!E1227)</f>
        <v/>
      </c>
      <c r="S1235" s="7">
        <f t="shared" si="355"/>
        <v>6999.2536697961768</v>
      </c>
      <c r="T1235" s="10" t="str">
        <f t="shared" si="344"/>
        <v/>
      </c>
      <c r="U1235" s="16" t="str">
        <f t="shared" si="346"/>
        <v/>
      </c>
      <c r="V1235" s="7">
        <f t="shared" si="358"/>
        <v>2.3286352104663173E-69</v>
      </c>
      <c r="X1235" s="7">
        <f t="shared" si="348"/>
        <v>2.3286352104663173E-69</v>
      </c>
      <c r="Y1235" s="7">
        <f t="shared" si="349"/>
        <v>4135104.2700000033</v>
      </c>
    </row>
    <row r="1236" spans="1:25" x14ac:dyDescent="0.25">
      <c r="A1236" s="5">
        <f t="shared" si="356"/>
        <v>45122</v>
      </c>
      <c r="B1236" s="20">
        <f t="shared" si="357"/>
        <v>1224</v>
      </c>
      <c r="E1236" s="20"/>
      <c r="G1236" s="20">
        <f t="shared" si="350"/>
        <v>3.8354206100037678E-15</v>
      </c>
      <c r="H1236" s="20" t="str">
        <f>IF(Datos!C1228="","",Datos!C1228)</f>
        <v/>
      </c>
      <c r="I1236" s="7">
        <f t="shared" si="351"/>
        <v>1.1906434760959108</v>
      </c>
      <c r="J1236" s="20" t="str">
        <f t="shared" si="342"/>
        <v/>
      </c>
      <c r="K1236" s="16" t="str">
        <f t="shared" si="347"/>
        <v/>
      </c>
      <c r="L1236" s="7">
        <f t="shared" si="352"/>
        <v>4125541.4376846054</v>
      </c>
      <c r="M1236" s="7">
        <f t="shared" si="353"/>
        <v>5.4357700088580135E-9</v>
      </c>
      <c r="N1236" s="20" t="str">
        <f>IF(Datos!D1228="","",Datos!D1228)</f>
        <v/>
      </c>
      <c r="O1236" s="7">
        <f t="shared" si="354"/>
        <v>2562.3813265596004</v>
      </c>
      <c r="P1236" s="20" t="str">
        <f t="shared" si="343"/>
        <v/>
      </c>
      <c r="Q1236" s="16" t="str">
        <f t="shared" si="345"/>
        <v/>
      </c>
      <c r="R1236" s="20" t="str">
        <f>IF(Datos!E1228="","",Datos!E1228)</f>
        <v/>
      </c>
      <c r="S1236" s="7">
        <f t="shared" si="355"/>
        <v>6999.2603453566226</v>
      </c>
      <c r="T1236" s="10" t="str">
        <f t="shared" si="344"/>
        <v/>
      </c>
      <c r="U1236" s="16" t="str">
        <f t="shared" si="346"/>
        <v/>
      </c>
      <c r="V1236" s="7">
        <f t="shared" si="358"/>
        <v>2.01398789425878E-69</v>
      </c>
      <c r="X1236" s="7">
        <f t="shared" si="348"/>
        <v>2.01398789425878E-69</v>
      </c>
      <c r="Y1236" s="7">
        <f t="shared" si="349"/>
        <v>4135104.2700000028</v>
      </c>
    </row>
    <row r="1237" spans="1:25" x14ac:dyDescent="0.25">
      <c r="A1237" s="5">
        <f t="shared" si="356"/>
        <v>45123</v>
      </c>
      <c r="B1237" s="20">
        <f t="shared" si="357"/>
        <v>1225</v>
      </c>
      <c r="E1237" s="20"/>
      <c r="G1237" s="20">
        <f t="shared" si="350"/>
        <v>3.7295497050901211E-15</v>
      </c>
      <c r="H1237" s="20" t="str">
        <f>IF(Datos!C1229="","",Datos!C1229)</f>
        <v/>
      </c>
      <c r="I1237" s="7">
        <f t="shared" si="351"/>
        <v>1.1815933557874567</v>
      </c>
      <c r="J1237" s="20" t="str">
        <f t="shared" si="342"/>
        <v/>
      </c>
      <c r="K1237" s="16" t="str">
        <f t="shared" si="347"/>
        <v/>
      </c>
      <c r="L1237" s="7">
        <f t="shared" si="352"/>
        <v>4125541.4376846054</v>
      </c>
      <c r="M1237" s="7">
        <f t="shared" si="353"/>
        <v>5.2857239126777835E-9</v>
      </c>
      <c r="N1237" s="20" t="str">
        <f>IF(Datos!D1229="","",Datos!D1229)</f>
        <v/>
      </c>
      <c r="O1237" s="7">
        <f t="shared" si="354"/>
        <v>2562.3837518606183</v>
      </c>
      <c r="P1237" s="20" t="str">
        <f t="shared" si="343"/>
        <v/>
      </c>
      <c r="Q1237" s="16" t="str">
        <f t="shared" si="345"/>
        <v/>
      </c>
      <c r="R1237" s="20" t="str">
        <f>IF(Datos!E1229="","",Datos!E1229)</f>
        <v/>
      </c>
      <c r="S1237" s="7">
        <f t="shared" si="355"/>
        <v>6999.2669701759132</v>
      </c>
      <c r="T1237" s="10" t="str">
        <f t="shared" si="344"/>
        <v/>
      </c>
      <c r="U1237" s="16" t="str">
        <f t="shared" si="346"/>
        <v/>
      </c>
      <c r="V1237" s="7">
        <f t="shared" si="358"/>
        <v>1.7418560107611951E-69</v>
      </c>
      <c r="X1237" s="7">
        <f t="shared" si="348"/>
        <v>1.7418560107611951E-69</v>
      </c>
      <c r="Y1237" s="7">
        <f t="shared" si="349"/>
        <v>4135104.2700000028</v>
      </c>
    </row>
    <row r="1238" spans="1:25" x14ac:dyDescent="0.25">
      <c r="A1238" s="5">
        <f t="shared" si="356"/>
        <v>45124</v>
      </c>
      <c r="B1238" s="20">
        <f t="shared" si="357"/>
        <v>1226</v>
      </c>
      <c r="E1238" s="20"/>
      <c r="G1238" s="20">
        <f t="shared" si="350"/>
        <v>3.6266012041699235E-15</v>
      </c>
      <c r="H1238" s="20" t="str">
        <f>IF(Datos!C1230="","",Datos!C1230)</f>
        <v/>
      </c>
      <c r="I1238" s="7">
        <f t="shared" si="351"/>
        <v>1.1726120257417822</v>
      </c>
      <c r="J1238" s="20" t="str">
        <f t="shared" si="342"/>
        <v/>
      </c>
      <c r="K1238" s="16" t="str">
        <f t="shared" si="347"/>
        <v/>
      </c>
      <c r="L1238" s="7">
        <f t="shared" si="352"/>
        <v>4125541.4376846054</v>
      </c>
      <c r="M1238" s="7">
        <f t="shared" si="353"/>
        <v>5.1398196089100798E-9</v>
      </c>
      <c r="N1238" s="20" t="str">
        <f>IF(Datos!D1230="","",Datos!D1230)</f>
        <v/>
      </c>
      <c r="O1238" s="7">
        <f t="shared" si="354"/>
        <v>2562.3861587268434</v>
      </c>
      <c r="P1238" s="20" t="str">
        <f t="shared" si="343"/>
        <v/>
      </c>
      <c r="Q1238" s="16" t="str">
        <f t="shared" si="345"/>
        <v/>
      </c>
      <c r="R1238" s="20" t="str">
        <f>IF(Datos!E1230="","",Datos!E1230)</f>
        <v/>
      </c>
      <c r="S1238" s="7">
        <f t="shared" si="355"/>
        <v>6999.2735446397337</v>
      </c>
      <c r="T1238" s="10" t="str">
        <f t="shared" si="344"/>
        <v/>
      </c>
      <c r="U1238" s="16" t="str">
        <f t="shared" si="346"/>
        <v/>
      </c>
      <c r="V1238" s="7">
        <f t="shared" si="358"/>
        <v>1.506494835879611E-69</v>
      </c>
      <c r="X1238" s="7">
        <f t="shared" si="348"/>
        <v>1.506494835879611E-69</v>
      </c>
      <c r="Y1238" s="7">
        <f t="shared" si="349"/>
        <v>4135104.2700000028</v>
      </c>
    </row>
    <row r="1239" spans="1:25" x14ac:dyDescent="0.25">
      <c r="A1239" s="5">
        <f t="shared" si="356"/>
        <v>45125</v>
      </c>
      <c r="B1239" s="20">
        <f t="shared" si="357"/>
        <v>1227</v>
      </c>
      <c r="E1239" s="20"/>
      <c r="G1239" s="20">
        <f t="shared" si="350"/>
        <v>3.5264944387619915E-15</v>
      </c>
      <c r="H1239" s="20" t="str">
        <f>IF(Datos!C1231="","",Datos!C1231)</f>
        <v/>
      </c>
      <c r="I1239" s="7">
        <f t="shared" si="351"/>
        <v>1.1636989630818326</v>
      </c>
      <c r="J1239" s="20" t="str">
        <f t="shared" si="342"/>
        <v/>
      </c>
      <c r="K1239" s="16" t="str">
        <f t="shared" si="347"/>
        <v/>
      </c>
      <c r="L1239" s="7">
        <f t="shared" si="352"/>
        <v>4125541.4376846054</v>
      </c>
      <c r="M1239" s="7">
        <f t="shared" si="353"/>
        <v>4.9979427697261544E-9</v>
      </c>
      <c r="N1239" s="20" t="str">
        <f>IF(Datos!D1231="","",Datos!D1231)</f>
        <v/>
      </c>
      <c r="O1239" s="7">
        <f t="shared" si="354"/>
        <v>2562.3885472983989</v>
      </c>
      <c r="P1239" s="20" t="str">
        <f t="shared" si="343"/>
        <v/>
      </c>
      <c r="Q1239" s="16" t="str">
        <f t="shared" si="345"/>
        <v/>
      </c>
      <c r="R1239" s="20" t="str">
        <f>IF(Datos!E1231="","",Datos!E1231)</f>
        <v/>
      </c>
      <c r="S1239" s="7">
        <f t="shared" si="355"/>
        <v>6999.2800691308385</v>
      </c>
      <c r="T1239" s="10" t="str">
        <f t="shared" si="344"/>
        <v/>
      </c>
      <c r="U1239" s="16" t="str">
        <f t="shared" si="346"/>
        <v/>
      </c>
      <c r="V1239" s="7">
        <f t="shared" si="358"/>
        <v>1.3029358778858811E-69</v>
      </c>
      <c r="X1239" s="7">
        <f t="shared" si="348"/>
        <v>1.3029358778858811E-69</v>
      </c>
      <c r="Y1239" s="7">
        <f t="shared" si="349"/>
        <v>4135104.2700000028</v>
      </c>
    </row>
    <row r="1240" spans="1:25" x14ac:dyDescent="0.25">
      <c r="A1240" s="5">
        <f t="shared" si="356"/>
        <v>45126</v>
      </c>
      <c r="B1240" s="20">
        <f t="shared" si="357"/>
        <v>1228</v>
      </c>
      <c r="E1240" s="20"/>
      <c r="G1240" s="20">
        <f t="shared" si="350"/>
        <v>3.4291509671148721E-15</v>
      </c>
      <c r="H1240" s="20" t="str">
        <f>IF(Datos!C1232="","",Datos!C1232)</f>
        <v/>
      </c>
      <c r="I1240" s="7">
        <f t="shared" si="351"/>
        <v>1.1548536489049586</v>
      </c>
      <c r="J1240" s="20" t="str">
        <f t="shared" si="342"/>
        <v/>
      </c>
      <c r="K1240" s="16" t="str">
        <f t="shared" si="347"/>
        <v/>
      </c>
      <c r="L1240" s="7">
        <f t="shared" si="352"/>
        <v>4125541.4376846054</v>
      </c>
      <c r="M1240" s="7">
        <f t="shared" si="353"/>
        <v>4.8599822231416667E-9</v>
      </c>
      <c r="N1240" s="20" t="str">
        <f>IF(Datos!D1232="","",Datos!D1232)</f>
        <v/>
      </c>
      <c r="O1240" s="7">
        <f t="shared" si="354"/>
        <v>2562.3909177143432</v>
      </c>
      <c r="P1240" s="20" t="str">
        <f t="shared" si="343"/>
        <v/>
      </c>
      <c r="Q1240" s="16" t="str">
        <f t="shared" si="345"/>
        <v/>
      </c>
      <c r="R1240" s="20" t="str">
        <f>IF(Datos!E1232="","",Datos!E1232)</f>
        <v/>
      </c>
      <c r="S1240" s="7">
        <f t="shared" si="355"/>
        <v>6999.2865440290707</v>
      </c>
      <c r="T1240" s="10" t="str">
        <f t="shared" si="344"/>
        <v/>
      </c>
      <c r="U1240" s="16" t="str">
        <f t="shared" si="346"/>
        <v/>
      </c>
      <c r="V1240" s="7">
        <f t="shared" si="358"/>
        <v>1.1268819921915191E-69</v>
      </c>
      <c r="X1240" s="7">
        <f t="shared" si="348"/>
        <v>1.1268819921915191E-69</v>
      </c>
      <c r="Y1240" s="7">
        <f t="shared" si="349"/>
        <v>4135104.2700000028</v>
      </c>
    </row>
    <row r="1241" spans="1:25" x14ac:dyDescent="0.25">
      <c r="A1241" s="5">
        <f t="shared" si="356"/>
        <v>45127</v>
      </c>
      <c r="B1241" s="20">
        <f t="shared" si="357"/>
        <v>1229</v>
      </c>
      <c r="E1241" s="20"/>
      <c r="G1241" s="20">
        <f t="shared" si="350"/>
        <v>3.3344945127413842E-15</v>
      </c>
      <c r="H1241" s="20" t="str">
        <f>IF(Datos!C1233="","",Datos!C1233)</f>
        <v/>
      </c>
      <c r="I1241" s="7">
        <f t="shared" si="351"/>
        <v>1.1460755682527071</v>
      </c>
      <c r="J1241" s="20" t="str">
        <f t="shared" si="342"/>
        <v/>
      </c>
      <c r="K1241" s="16" t="str">
        <f t="shared" si="347"/>
        <v/>
      </c>
      <c r="L1241" s="7">
        <f t="shared" si="352"/>
        <v>4125541.4376846054</v>
      </c>
      <c r="M1241" s="7">
        <f t="shared" si="353"/>
        <v>4.7258298659044398E-9</v>
      </c>
      <c r="N1241" s="20" t="str">
        <f>IF(Datos!D1233="","",Datos!D1233)</f>
        <v/>
      </c>
      <c r="O1241" s="7">
        <f t="shared" si="354"/>
        <v>2562.3932701126778</v>
      </c>
      <c r="P1241" s="20" t="str">
        <f t="shared" si="343"/>
        <v/>
      </c>
      <c r="Q1241" s="16" t="str">
        <f t="shared" si="345"/>
        <v/>
      </c>
      <c r="R1241" s="20" t="str">
        <f>IF(Datos!E1233="","",Datos!E1233)</f>
        <v/>
      </c>
      <c r="S1241" s="7">
        <f t="shared" si="355"/>
        <v>6999.2929697113887</v>
      </c>
      <c r="T1241" s="10" t="str">
        <f t="shared" si="344"/>
        <v/>
      </c>
      <c r="U1241" s="16" t="str">
        <f t="shared" si="346"/>
        <v/>
      </c>
      <c r="V1241" s="7">
        <f t="shared" si="358"/>
        <v>9.7461666830909762E-70</v>
      </c>
      <c r="X1241" s="7">
        <f t="shared" si="348"/>
        <v>9.7461666830909762E-70</v>
      </c>
      <c r="Y1241" s="7">
        <f t="shared" si="349"/>
        <v>4135104.2700000028</v>
      </c>
    </row>
    <row r="1242" spans="1:25" x14ac:dyDescent="0.25">
      <c r="A1242" s="5">
        <f t="shared" si="356"/>
        <v>45128</v>
      </c>
      <c r="B1242" s="20">
        <f t="shared" si="357"/>
        <v>1230</v>
      </c>
      <c r="E1242" s="20"/>
      <c r="G1242" s="20">
        <f t="shared" si="350"/>
        <v>3.2424509046498127E-15</v>
      </c>
      <c r="H1242" s="20" t="str">
        <f>IF(Datos!C1234="","",Datos!C1234)</f>
        <v/>
      </c>
      <c r="I1242" s="7">
        <f t="shared" si="351"/>
        <v>1.1373642100808412</v>
      </c>
      <c r="J1242" s="20" t="str">
        <f t="shared" si="342"/>
        <v/>
      </c>
      <c r="K1242" s="16" t="str">
        <f t="shared" si="347"/>
        <v/>
      </c>
      <c r="L1242" s="7">
        <f t="shared" si="352"/>
        <v>4125541.4376846054</v>
      </c>
      <c r="M1242" s="7">
        <f t="shared" si="353"/>
        <v>4.5953805787868131E-9</v>
      </c>
      <c r="N1242" s="20" t="str">
        <f>IF(Datos!D1234="","",Datos!D1234)</f>
        <v/>
      </c>
      <c r="O1242" s="7">
        <f t="shared" si="354"/>
        <v>2562.3956046303551</v>
      </c>
      <c r="P1242" s="20" t="str">
        <f t="shared" si="343"/>
        <v/>
      </c>
      <c r="Q1242" s="16" t="str">
        <f t="shared" si="345"/>
        <v/>
      </c>
      <c r="R1242" s="20" t="str">
        <f>IF(Datos!E1234="","",Datos!E1234)</f>
        <v/>
      </c>
      <c r="S1242" s="7">
        <f t="shared" si="355"/>
        <v>6999.299346551883</v>
      </c>
      <c r="T1242" s="10" t="str">
        <f t="shared" si="344"/>
        <v/>
      </c>
      <c r="U1242" s="16" t="str">
        <f t="shared" si="346"/>
        <v/>
      </c>
      <c r="V1242" s="7">
        <f t="shared" si="358"/>
        <v>8.4292557404226347E-70</v>
      </c>
      <c r="X1242" s="7">
        <f t="shared" si="348"/>
        <v>8.4292557404226347E-70</v>
      </c>
      <c r="Y1242" s="7">
        <f t="shared" si="349"/>
        <v>4135104.2700000023</v>
      </c>
    </row>
    <row r="1243" spans="1:25" x14ac:dyDescent="0.25">
      <c r="A1243" s="5">
        <f t="shared" si="356"/>
        <v>45129</v>
      </c>
      <c r="B1243" s="20">
        <f t="shared" si="357"/>
        <v>1231</v>
      </c>
      <c r="E1243" s="20"/>
      <c r="G1243" s="20">
        <f t="shared" si="350"/>
        <v>3.152948019224943E-15</v>
      </c>
      <c r="H1243" s="20" t="str">
        <f>IF(Datos!C1235="","",Datos!C1235)</f>
        <v/>
      </c>
      <c r="I1243" s="7">
        <f t="shared" si="351"/>
        <v>1.1287190672295884</v>
      </c>
      <c r="J1243" s="20" t="str">
        <f t="shared" si="342"/>
        <v/>
      </c>
      <c r="K1243" s="16" t="str">
        <f t="shared" si="347"/>
        <v/>
      </c>
      <c r="L1243" s="7">
        <f t="shared" si="352"/>
        <v>4125541.4376846054</v>
      </c>
      <c r="M1243" s="7">
        <f t="shared" si="353"/>
        <v>4.4685321442162216E-9</v>
      </c>
      <c r="N1243" s="20" t="str">
        <f>IF(Datos!D1235="","",Datos!D1235)</f>
        <v/>
      </c>
      <c r="O1243" s="7">
        <f t="shared" si="354"/>
        <v>2562.3979214032865</v>
      </c>
      <c r="P1243" s="20" t="str">
        <f t="shared" si="343"/>
        <v/>
      </c>
      <c r="Q1243" s="16" t="str">
        <f t="shared" si="345"/>
        <v/>
      </c>
      <c r="R1243" s="20" t="str">
        <f>IF(Datos!E1235="","",Datos!E1235)</f>
        <v/>
      </c>
      <c r="S1243" s="7">
        <f t="shared" si="355"/>
        <v>6999.3056749218022</v>
      </c>
      <c r="T1243" s="10" t="str">
        <f t="shared" si="344"/>
        <v/>
      </c>
      <c r="U1243" s="16" t="str">
        <f t="shared" si="346"/>
        <v/>
      </c>
      <c r="V1243" s="7">
        <f t="shared" si="358"/>
        <v>7.2902870069644479E-70</v>
      </c>
      <c r="X1243" s="7">
        <f t="shared" si="348"/>
        <v>7.2902870069644479E-70</v>
      </c>
      <c r="Y1243" s="7">
        <f t="shared" si="349"/>
        <v>4135104.2700000019</v>
      </c>
    </row>
    <row r="1244" spans="1:25" x14ac:dyDescent="0.25">
      <c r="A1244" s="5">
        <f t="shared" si="356"/>
        <v>45130</v>
      </c>
      <c r="B1244" s="20">
        <f t="shared" si="357"/>
        <v>1232</v>
      </c>
      <c r="E1244" s="20"/>
      <c r="G1244" s="20">
        <f t="shared" si="350"/>
        <v>3.0659157237133666E-15</v>
      </c>
      <c r="H1244" s="20" t="str">
        <f>IF(Datos!C1236="","",Datos!C1236)</f>
        <v/>
      </c>
      <c r="I1244" s="7">
        <f t="shared" si="351"/>
        <v>1.1201396363941138</v>
      </c>
      <c r="J1244" s="20" t="str">
        <f t="shared" si="342"/>
        <v/>
      </c>
      <c r="K1244" s="16" t="str">
        <f t="shared" si="347"/>
        <v/>
      </c>
      <c r="L1244" s="7">
        <f t="shared" si="352"/>
        <v>4125541.4376846054</v>
      </c>
      <c r="M1244" s="7">
        <f t="shared" si="353"/>
        <v>4.3451851661794564E-9</v>
      </c>
      <c r="N1244" s="20" t="str">
        <f>IF(Datos!D1236="","",Datos!D1236)</f>
        <v/>
      </c>
      <c r="O1244" s="7">
        <f t="shared" si="354"/>
        <v>2562.400220566351</v>
      </c>
      <c r="P1244" s="20" t="str">
        <f t="shared" si="343"/>
        <v/>
      </c>
      <c r="Q1244" s="16" t="str">
        <f t="shared" si="345"/>
        <v/>
      </c>
      <c r="R1244" s="20" t="str">
        <f>IF(Datos!E1236="","",Datos!E1236)</f>
        <v/>
      </c>
      <c r="S1244" s="7">
        <f t="shared" si="355"/>
        <v>6999.3119551895734</v>
      </c>
      <c r="T1244" s="10" t="str">
        <f t="shared" si="344"/>
        <v/>
      </c>
      <c r="U1244" s="16" t="str">
        <f t="shared" si="346"/>
        <v/>
      </c>
      <c r="V1244" s="7">
        <f t="shared" si="358"/>
        <v>6.3052167689065573E-70</v>
      </c>
      <c r="X1244" s="7">
        <f t="shared" si="348"/>
        <v>6.3052167689065573E-70</v>
      </c>
      <c r="Y1244" s="7">
        <f t="shared" si="349"/>
        <v>4135104.2700000023</v>
      </c>
    </row>
    <row r="1245" spans="1:25" x14ac:dyDescent="0.25">
      <c r="A1245" s="5">
        <f t="shared" si="356"/>
        <v>45131</v>
      </c>
      <c r="B1245" s="20">
        <f t="shared" si="357"/>
        <v>1233</v>
      </c>
      <c r="E1245" s="20"/>
      <c r="G1245" s="20">
        <f t="shared" si="350"/>
        <v>2.9812858212687967E-15</v>
      </c>
      <c r="H1245" s="20" t="str">
        <f>IF(Datos!C1237="","",Datos!C1237)</f>
        <v/>
      </c>
      <c r="I1245" s="7">
        <f t="shared" si="351"/>
        <v>1.1116254180952196</v>
      </c>
      <c r="J1245" s="20" t="str">
        <f t="shared" si="342"/>
        <v/>
      </c>
      <c r="K1245" s="16" t="str">
        <f t="shared" si="347"/>
        <v/>
      </c>
      <c r="L1245" s="7">
        <f t="shared" si="352"/>
        <v>4125541.4376846054</v>
      </c>
      <c r="M1245" s="7">
        <f t="shared" si="353"/>
        <v>4.2252429923378437E-9</v>
      </c>
      <c r="N1245" s="20" t="str">
        <f>IF(Datos!D1237="","",Datos!D1237)</f>
        <v/>
      </c>
      <c r="O1245" s="7">
        <f t="shared" si="354"/>
        <v>2562.4025022534011</v>
      </c>
      <c r="P1245" s="20" t="str">
        <f t="shared" si="343"/>
        <v/>
      </c>
      <c r="Q1245" s="16" t="str">
        <f t="shared" si="345"/>
        <v/>
      </c>
      <c r="R1245" s="20" t="str">
        <f>IF(Datos!E1237="","",Datos!E1237)</f>
        <v/>
      </c>
      <c r="S1245" s="7">
        <f t="shared" si="355"/>
        <v>6999.3181877208226</v>
      </c>
      <c r="T1245" s="10" t="str">
        <f t="shared" si="344"/>
        <v/>
      </c>
      <c r="U1245" s="16" t="str">
        <f t="shared" si="346"/>
        <v/>
      </c>
      <c r="V1245" s="7">
        <f t="shared" si="358"/>
        <v>5.4532501210064252E-70</v>
      </c>
      <c r="X1245" s="7">
        <f t="shared" si="348"/>
        <v>5.4532501210064252E-70</v>
      </c>
      <c r="Y1245" s="7">
        <f t="shared" si="349"/>
        <v>4135104.2700000019</v>
      </c>
    </row>
    <row r="1246" spans="1:25" x14ac:dyDescent="0.25">
      <c r="A1246" s="5">
        <f t="shared" si="356"/>
        <v>45132</v>
      </c>
      <c r="B1246" s="20">
        <f t="shared" si="357"/>
        <v>1234</v>
      </c>
      <c r="E1246" s="20"/>
      <c r="G1246" s="20">
        <f t="shared" si="350"/>
        <v>2.8989919975143149E-15</v>
      </c>
      <c r="H1246" s="20" t="str">
        <f>IF(Datos!C1238="","",Datos!C1238)</f>
        <v/>
      </c>
      <c r="I1246" s="7">
        <f t="shared" si="351"/>
        <v>1.1031759166502657</v>
      </c>
      <c r="J1246" s="20" t="str">
        <f t="shared" si="342"/>
        <v/>
      </c>
      <c r="K1246" s="16" t="str">
        <f t="shared" si="347"/>
        <v/>
      </c>
      <c r="L1246" s="7">
        <f t="shared" si="352"/>
        <v>4125541.4376846054</v>
      </c>
      <c r="M1246" s="7">
        <f t="shared" si="353"/>
        <v>4.1086116382923181E-9</v>
      </c>
      <c r="N1246" s="20" t="str">
        <f>IF(Datos!D1238="","",Datos!D1238)</f>
        <v/>
      </c>
      <c r="O1246" s="7">
        <f t="shared" si="354"/>
        <v>2562.4047665972726</v>
      </c>
      <c r="P1246" s="20" t="str">
        <f t="shared" si="343"/>
        <v/>
      </c>
      <c r="Q1246" s="16" t="str">
        <f t="shared" si="345"/>
        <v/>
      </c>
      <c r="R1246" s="20" t="str">
        <f>IF(Datos!E1238="","",Datos!E1238)</f>
        <v/>
      </c>
      <c r="S1246" s="7">
        <f t="shared" si="355"/>
        <v>6999.3243728783964</v>
      </c>
      <c r="T1246" s="10" t="str">
        <f t="shared" si="344"/>
        <v/>
      </c>
      <c r="U1246" s="16" t="str">
        <f t="shared" si="346"/>
        <v/>
      </c>
      <c r="V1246" s="7">
        <f t="shared" si="358"/>
        <v>4.716401984608327E-70</v>
      </c>
      <c r="X1246" s="7">
        <f t="shared" si="348"/>
        <v>4.716401984608327E-70</v>
      </c>
      <c r="Y1246" s="7">
        <f t="shared" si="349"/>
        <v>4135104.2700000019</v>
      </c>
    </row>
    <row r="1247" spans="1:25" x14ac:dyDescent="0.25">
      <c r="A1247" s="5">
        <f t="shared" si="356"/>
        <v>45133</v>
      </c>
      <c r="B1247" s="20">
        <f t="shared" si="357"/>
        <v>1235</v>
      </c>
      <c r="E1247" s="20"/>
      <c r="G1247" s="20">
        <f t="shared" si="350"/>
        <v>2.8189697685796995E-15</v>
      </c>
      <c r="H1247" s="20" t="str">
        <f>IF(Datos!C1239="","",Datos!C1239)</f>
        <v/>
      </c>
      <c r="I1247" s="7">
        <f t="shared" si="351"/>
        <v>1.0947906401443122</v>
      </c>
      <c r="J1247" s="20" t="str">
        <f t="shared" si="342"/>
        <v/>
      </c>
      <c r="K1247" s="16" t="str">
        <f t="shared" si="347"/>
        <v/>
      </c>
      <c r="L1247" s="7">
        <f t="shared" si="352"/>
        <v>4125541.4376846054</v>
      </c>
      <c r="M1247" s="7">
        <f t="shared" si="353"/>
        <v>3.99519971393904E-9</v>
      </c>
      <c r="N1247" s="20" t="str">
        <f>IF(Datos!D1239="","",Datos!D1239)</f>
        <v/>
      </c>
      <c r="O1247" s="7">
        <f t="shared" si="354"/>
        <v>2562.4070137297917</v>
      </c>
      <c r="P1247" s="20" t="str">
        <f t="shared" si="343"/>
        <v/>
      </c>
      <c r="Q1247" s="16" t="str">
        <f t="shared" si="345"/>
        <v/>
      </c>
      <c r="R1247" s="20" t="str">
        <f>IF(Datos!E1239="","",Datos!E1239)</f>
        <v/>
      </c>
      <c r="S1247" s="7">
        <f t="shared" si="355"/>
        <v>6999.3305110223837</v>
      </c>
      <c r="T1247" s="10" t="str">
        <f t="shared" si="344"/>
        <v/>
      </c>
      <c r="U1247" s="16" t="str">
        <f t="shared" si="346"/>
        <v/>
      </c>
      <c r="V1247" s="7">
        <f t="shared" si="358"/>
        <v>4.0791174413089341E-70</v>
      </c>
      <c r="X1247" s="7">
        <f t="shared" si="348"/>
        <v>4.0791174413089341E-70</v>
      </c>
      <c r="Y1247" s="7">
        <f t="shared" si="349"/>
        <v>4135104.2700000019</v>
      </c>
    </row>
    <row r="1248" spans="1:25" x14ac:dyDescent="0.25">
      <c r="A1248" s="5">
        <f t="shared" si="356"/>
        <v>45134</v>
      </c>
      <c r="B1248" s="20">
        <f t="shared" si="357"/>
        <v>1236</v>
      </c>
      <c r="E1248" s="20"/>
      <c r="G1248" s="20">
        <f t="shared" si="350"/>
        <v>2.7411564305730881E-15</v>
      </c>
      <c r="H1248" s="20" t="str">
        <f>IF(Datos!C1240="","",Datos!C1240)</f>
        <v/>
      </c>
      <c r="I1248" s="7">
        <f t="shared" si="351"/>
        <v>1.0864691004014804</v>
      </c>
      <c r="J1248" s="20" t="str">
        <f t="shared" si="342"/>
        <v/>
      </c>
      <c r="K1248" s="16" t="str">
        <f t="shared" si="347"/>
        <v/>
      </c>
      <c r="L1248" s="7">
        <f t="shared" si="352"/>
        <v>4125541.4376846054</v>
      </c>
      <c r="M1248" s="7">
        <f t="shared" si="353"/>
        <v>3.8849183518578536E-9</v>
      </c>
      <c r="N1248" s="20" t="str">
        <f>IF(Datos!D1240="","",Datos!D1240)</f>
        <v/>
      </c>
      <c r="O1248" s="7">
        <f t="shared" si="354"/>
        <v>2562.4092437817826</v>
      </c>
      <c r="P1248" s="20" t="str">
        <f t="shared" si="343"/>
        <v/>
      </c>
      <c r="Q1248" s="16" t="str">
        <f t="shared" si="345"/>
        <v/>
      </c>
      <c r="R1248" s="20" t="str">
        <f>IF(Datos!E1240="","",Datos!E1240)</f>
        <v/>
      </c>
      <c r="S1248" s="7">
        <f t="shared" si="355"/>
        <v>6999.3366025101359</v>
      </c>
      <c r="T1248" s="10" t="str">
        <f t="shared" si="344"/>
        <v/>
      </c>
      <c r="U1248" s="16" t="str">
        <f t="shared" si="346"/>
        <v/>
      </c>
      <c r="V1248" s="7">
        <f t="shared" si="358"/>
        <v>3.5279433674847262E-70</v>
      </c>
      <c r="X1248" s="7">
        <f t="shared" si="348"/>
        <v>3.5279433674847262E-70</v>
      </c>
      <c r="Y1248" s="7">
        <f t="shared" si="349"/>
        <v>4135104.2700000014</v>
      </c>
    </row>
    <row r="1249" spans="1:25" x14ac:dyDescent="0.25">
      <c r="A1249" s="5">
        <f t="shared" si="356"/>
        <v>45135</v>
      </c>
      <c r="B1249" s="20">
        <f t="shared" si="357"/>
        <v>1237</v>
      </c>
      <c r="E1249" s="20"/>
      <c r="G1249" s="20">
        <f t="shared" si="350"/>
        <v>2.6654910104474061E-15</v>
      </c>
      <c r="H1249" s="20" t="str">
        <f>IF(Datos!C1241="","",Datos!C1241)</f>
        <v/>
      </c>
      <c r="I1249" s="7">
        <f t="shared" si="351"/>
        <v>1.0782108129565331</v>
      </c>
      <c r="J1249" s="20" t="str">
        <f t="shared" si="342"/>
        <v/>
      </c>
      <c r="K1249" s="16" t="str">
        <f t="shared" si="347"/>
        <v/>
      </c>
      <c r="L1249" s="7">
        <f t="shared" si="352"/>
        <v>4125541.4376846054</v>
      </c>
      <c r="M1249" s="7">
        <f t="shared" si="353"/>
        <v>3.7776811376774715E-9</v>
      </c>
      <c r="N1249" s="20" t="str">
        <f>IF(Datos!D1241="","",Datos!D1241)</f>
        <v/>
      </c>
      <c r="O1249" s="7">
        <f t="shared" si="354"/>
        <v>2562.4114568830746</v>
      </c>
      <c r="P1249" s="20" t="str">
        <f t="shared" si="343"/>
        <v/>
      </c>
      <c r="Q1249" s="16" t="str">
        <f t="shared" si="345"/>
        <v/>
      </c>
      <c r="R1249" s="20" t="str">
        <f>IF(Datos!E1241="","",Datos!E1241)</f>
        <v/>
      </c>
      <c r="S1249" s="7">
        <f t="shared" si="355"/>
        <v>6999.3426476962886</v>
      </c>
      <c r="T1249" s="10" t="str">
        <f t="shared" si="344"/>
        <v/>
      </c>
      <c r="U1249" s="16" t="str">
        <f t="shared" si="346"/>
        <v/>
      </c>
      <c r="V1249" s="7">
        <f t="shared" si="358"/>
        <v>3.0512444378619291E-70</v>
      </c>
      <c r="X1249" s="7">
        <f t="shared" si="348"/>
        <v>3.0512444378619291E-70</v>
      </c>
      <c r="Y1249" s="7">
        <f t="shared" si="349"/>
        <v>4135104.2700000014</v>
      </c>
    </row>
    <row r="1250" spans="1:25" x14ac:dyDescent="0.25">
      <c r="A1250" s="5">
        <f t="shared" si="356"/>
        <v>45136</v>
      </c>
      <c r="B1250" s="20">
        <f t="shared" si="357"/>
        <v>1238</v>
      </c>
      <c r="E1250" s="20"/>
      <c r="G1250" s="20">
        <f t="shared" si="350"/>
        <v>2.5919142182230498E-15</v>
      </c>
      <c r="H1250" s="20" t="str">
        <f>IF(Datos!C1242="","",Datos!C1242)</f>
        <v/>
      </c>
      <c r="I1250" s="7">
        <f t="shared" si="351"/>
        <v>1.070015297026669</v>
      </c>
      <c r="J1250" s="20" t="str">
        <f t="shared" si="342"/>
        <v/>
      </c>
      <c r="K1250" s="16" t="str">
        <f t="shared" si="347"/>
        <v/>
      </c>
      <c r="L1250" s="7">
        <f t="shared" si="352"/>
        <v>4125541.4376846054</v>
      </c>
      <c r="M1250" s="7">
        <f t="shared" si="353"/>
        <v>3.6734040423628228E-9</v>
      </c>
      <c r="N1250" s="20" t="str">
        <f>IF(Datos!D1242="","",Datos!D1242)</f>
        <v/>
      </c>
      <c r="O1250" s="7">
        <f t="shared" si="354"/>
        <v>2562.4136531625109</v>
      </c>
      <c r="P1250" s="20" t="str">
        <f t="shared" si="343"/>
        <v/>
      </c>
      <c r="Q1250" s="16" t="str">
        <f t="shared" si="345"/>
        <v/>
      </c>
      <c r="R1250" s="20" t="str">
        <f>IF(Datos!E1242="","",Datos!E1242)</f>
        <v/>
      </c>
      <c r="S1250" s="7">
        <f t="shared" si="355"/>
        <v>6999.3486469327827</v>
      </c>
      <c r="T1250" s="10" t="str">
        <f t="shared" si="344"/>
        <v/>
      </c>
      <c r="U1250" s="16" t="str">
        <f t="shared" si="346"/>
        <v/>
      </c>
      <c r="V1250" s="7">
        <f t="shared" si="358"/>
        <v>2.6389575029434387E-70</v>
      </c>
      <c r="X1250" s="7">
        <f t="shared" si="348"/>
        <v>2.6389575029434387E-70</v>
      </c>
      <c r="Y1250" s="7">
        <f t="shared" si="349"/>
        <v>4135104.2700000014</v>
      </c>
    </row>
    <row r="1251" spans="1:25" x14ac:dyDescent="0.25">
      <c r="A1251" s="5">
        <f t="shared" si="356"/>
        <v>45137</v>
      </c>
      <c r="B1251" s="20">
        <f t="shared" si="357"/>
        <v>1239</v>
      </c>
      <c r="E1251" s="20"/>
      <c r="G1251" s="20">
        <f t="shared" si="350"/>
        <v>2.5203684005293934E-15</v>
      </c>
      <c r="H1251" s="20" t="str">
        <f>IF(Datos!C1243="","",Datos!C1243)</f>
        <v/>
      </c>
      <c r="I1251" s="7">
        <f t="shared" si="351"/>
        <v>1.061882075483533</v>
      </c>
      <c r="J1251" s="20" t="str">
        <f t="shared" si="342"/>
        <v/>
      </c>
      <c r="K1251" s="16" t="str">
        <f t="shared" si="347"/>
        <v/>
      </c>
      <c r="L1251" s="7">
        <f t="shared" si="352"/>
        <v>4125541.4376846054</v>
      </c>
      <c r="M1251" s="7">
        <f t="shared" si="353"/>
        <v>3.5720053563715044E-9</v>
      </c>
      <c r="N1251" s="20" t="str">
        <f>IF(Datos!D1243="","",Datos!D1243)</f>
        <v/>
      </c>
      <c r="O1251" s="7">
        <f t="shared" si="354"/>
        <v>2562.4158327479545</v>
      </c>
      <c r="P1251" s="20" t="str">
        <f t="shared" si="343"/>
        <v/>
      </c>
      <c r="Q1251" s="16" t="str">
        <f t="shared" si="345"/>
        <v/>
      </c>
      <c r="R1251" s="20" t="str">
        <f>IF(Datos!E1243="","",Datos!E1243)</f>
        <v/>
      </c>
      <c r="S1251" s="7">
        <f t="shared" si="355"/>
        <v>6999.3546005688822</v>
      </c>
      <c r="T1251" s="10" t="str">
        <f t="shared" si="344"/>
        <v/>
      </c>
      <c r="U1251" s="16" t="str">
        <f t="shared" si="346"/>
        <v/>
      </c>
      <c r="V1251" s="7">
        <f t="shared" si="358"/>
        <v>2.2823791551821258E-70</v>
      </c>
      <c r="X1251" s="7">
        <f t="shared" si="348"/>
        <v>2.2823791551821258E-70</v>
      </c>
      <c r="Y1251" s="7">
        <f t="shared" si="349"/>
        <v>4135104.2700000009</v>
      </c>
    </row>
    <row r="1252" spans="1:25" x14ac:dyDescent="0.25">
      <c r="A1252" s="5">
        <f t="shared" si="356"/>
        <v>45138</v>
      </c>
      <c r="B1252" s="20">
        <f t="shared" si="357"/>
        <v>1240</v>
      </c>
      <c r="E1252" s="20"/>
      <c r="G1252" s="20">
        <f t="shared" si="350"/>
        <v>2.4507974954287017E-15</v>
      </c>
      <c r="H1252" s="20" t="str">
        <f>IF(Datos!C1244="","",Datos!C1244)</f>
        <v/>
      </c>
      <c r="I1252" s="7">
        <f t="shared" si="351"/>
        <v>1.0538106748254381</v>
      </c>
      <c r="J1252" s="20" t="str">
        <f t="shared" si="342"/>
        <v/>
      </c>
      <c r="K1252" s="16" t="str">
        <f t="shared" si="347"/>
        <v/>
      </c>
      <c r="L1252" s="7">
        <f t="shared" si="352"/>
        <v>4125541.4376846054</v>
      </c>
      <c r="M1252" s="7">
        <f t="shared" si="353"/>
        <v>3.4734056256277426E-9</v>
      </c>
      <c r="N1252" s="20" t="str">
        <f>IF(Datos!D1244="","",Datos!D1244)</f>
        <v/>
      </c>
      <c r="O1252" s="7">
        <f t="shared" si="354"/>
        <v>2562.4179957662973</v>
      </c>
      <c r="P1252" s="20" t="str">
        <f t="shared" si="343"/>
        <v/>
      </c>
      <c r="Q1252" s="16" t="str">
        <f t="shared" si="345"/>
        <v/>
      </c>
      <c r="R1252" s="20" t="str">
        <f>IF(Datos!E1244="","",Datos!E1244)</f>
        <v/>
      </c>
      <c r="S1252" s="7">
        <f t="shared" si="355"/>
        <v>6999.3605089511975</v>
      </c>
      <c r="T1252" s="10" t="str">
        <f t="shared" si="344"/>
        <v/>
      </c>
      <c r="U1252" s="16" t="str">
        <f t="shared" si="346"/>
        <v/>
      </c>
      <c r="V1252" s="7">
        <f t="shared" si="358"/>
        <v>1.9739819994068033E-70</v>
      </c>
      <c r="X1252" s="7">
        <f t="shared" si="348"/>
        <v>1.9739819994068033E-70</v>
      </c>
      <c r="Y1252" s="7">
        <f t="shared" si="349"/>
        <v>4135104.2700000014</v>
      </c>
    </row>
    <row r="1253" spans="1:25" x14ac:dyDescent="0.25">
      <c r="A1253" s="5">
        <f t="shared" si="356"/>
        <v>45139</v>
      </c>
      <c r="B1253" s="20">
        <f t="shared" si="357"/>
        <v>1241</v>
      </c>
      <c r="E1253" s="20"/>
      <c r="G1253" s="20">
        <f t="shared" si="350"/>
        <v>2.3831469884870699E-15</v>
      </c>
      <c r="H1253" s="20" t="str">
        <f>IF(Datos!C1245="","",Datos!C1245)</f>
        <v/>
      </c>
      <c r="I1253" s="7">
        <f t="shared" si="351"/>
        <v>1.0458006251497993</v>
      </c>
      <c r="J1253" s="20" t="str">
        <f t="shared" si="342"/>
        <v/>
      </c>
      <c r="K1253" s="16" t="str">
        <f t="shared" si="347"/>
        <v/>
      </c>
      <c r="L1253" s="7">
        <f t="shared" si="352"/>
        <v>4125541.4376846054</v>
      </c>
      <c r="M1253" s="7">
        <f t="shared" si="353"/>
        <v>3.3775275892636941E-9</v>
      </c>
      <c r="N1253" s="20" t="str">
        <f>IF(Datos!D1245="","",Datos!D1245)</f>
        <v/>
      </c>
      <c r="O1253" s="7">
        <f t="shared" si="354"/>
        <v>2562.4201423434665</v>
      </c>
      <c r="P1253" s="20" t="str">
        <f t="shared" si="343"/>
        <v/>
      </c>
      <c r="Q1253" s="16" t="str">
        <f t="shared" si="345"/>
        <v/>
      </c>
      <c r="R1253" s="20" t="str">
        <f>IF(Datos!E1245="","",Datos!E1245)</f>
        <v/>
      </c>
      <c r="S1253" s="7">
        <f t="shared" si="355"/>
        <v>6999.366372423704</v>
      </c>
      <c r="T1253" s="10" t="str">
        <f t="shared" si="344"/>
        <v/>
      </c>
      <c r="U1253" s="16" t="str">
        <f t="shared" si="346"/>
        <v/>
      </c>
      <c r="V1253" s="7">
        <f t="shared" si="358"/>
        <v>1.7072557489560255E-70</v>
      </c>
      <c r="X1253" s="7">
        <f t="shared" si="348"/>
        <v>1.7072557489560255E-70</v>
      </c>
      <c r="Y1253" s="7">
        <f t="shared" si="349"/>
        <v>4135104.2700000009</v>
      </c>
    </row>
    <row r="1254" spans="1:25" x14ac:dyDescent="0.25">
      <c r="A1254" s="5">
        <f t="shared" si="356"/>
        <v>45140</v>
      </c>
      <c r="B1254" s="20">
        <f t="shared" si="357"/>
        <v>1242</v>
      </c>
      <c r="E1254" s="20"/>
      <c r="G1254" s="20">
        <f t="shared" si="350"/>
        <v>2.3173638700579516E-15</v>
      </c>
      <c r="H1254" s="20" t="str">
        <f>IF(Datos!C1246="","",Datos!C1246)</f>
        <v/>
      </c>
      <c r="I1254" s="7">
        <f t="shared" si="351"/>
        <v>1.0378514601257769</v>
      </c>
      <c r="J1254" s="20" t="str">
        <f t="shared" si="342"/>
        <v/>
      </c>
      <c r="K1254" s="16" t="str">
        <f t="shared" si="347"/>
        <v/>
      </c>
      <c r="L1254" s="7">
        <f t="shared" si="352"/>
        <v>4125541.4376846054</v>
      </c>
      <c r="M1254" s="7">
        <f t="shared" si="353"/>
        <v>3.2842961190793054E-9</v>
      </c>
      <c r="N1254" s="20" t="str">
        <f>IF(Datos!D1246="","",Datos!D1246)</f>
        <v/>
      </c>
      <c r="O1254" s="7">
        <f t="shared" si="354"/>
        <v>2562.4222726044318</v>
      </c>
      <c r="P1254" s="20" t="str">
        <f t="shared" si="343"/>
        <v/>
      </c>
      <c r="Q1254" s="16" t="str">
        <f t="shared" si="345"/>
        <v/>
      </c>
      <c r="R1254" s="20" t="str">
        <f>IF(Datos!E1246="","",Datos!E1246)</f>
        <v/>
      </c>
      <c r="S1254" s="7">
        <f t="shared" si="355"/>
        <v>6999.3721913277623</v>
      </c>
      <c r="T1254" s="10" t="str">
        <f t="shared" si="344"/>
        <v/>
      </c>
      <c r="U1254" s="16" t="str">
        <f t="shared" si="346"/>
        <v/>
      </c>
      <c r="V1254" s="7">
        <f t="shared" si="358"/>
        <v>1.4765697930474014E-70</v>
      </c>
      <c r="X1254" s="7">
        <f t="shared" si="348"/>
        <v>1.4765697930474014E-70</v>
      </c>
      <c r="Y1254" s="7">
        <f t="shared" si="349"/>
        <v>4135104.2700000009</v>
      </c>
    </row>
    <row r="1255" spans="1:25" x14ac:dyDescent="0.25">
      <c r="A1255" s="5">
        <f t="shared" si="356"/>
        <v>45141</v>
      </c>
      <c r="B1255" s="20">
        <f t="shared" si="357"/>
        <v>1243</v>
      </c>
      <c r="E1255" s="20"/>
      <c r="G1255" s="20">
        <f t="shared" si="350"/>
        <v>2.25339659374481E-15</v>
      </c>
      <c r="H1255" s="20" t="str">
        <f>IF(Datos!C1247="","",Datos!C1247)</f>
        <v/>
      </c>
      <c r="I1255" s="7">
        <f t="shared" si="351"/>
        <v>1.0299627169671268</v>
      </c>
      <c r="J1255" s="20" t="str">
        <f t="shared" si="342"/>
        <v/>
      </c>
      <c r="K1255" s="16" t="str">
        <f t="shared" si="347"/>
        <v/>
      </c>
      <c r="L1255" s="7">
        <f t="shared" si="352"/>
        <v>4125541.4376846054</v>
      </c>
      <c r="M1255" s="7">
        <f t="shared" si="353"/>
        <v>3.1936381606732872E-9</v>
      </c>
      <c r="N1255" s="20" t="str">
        <f>IF(Datos!D1247="","",Datos!D1247)</f>
        <v/>
      </c>
      <c r="O1255" s="7">
        <f t="shared" si="354"/>
        <v>2562.4243866732136</v>
      </c>
      <c r="P1255" s="20" t="str">
        <f t="shared" si="343"/>
        <v/>
      </c>
      <c r="Q1255" s="16" t="str">
        <f t="shared" si="345"/>
        <v/>
      </c>
      <c r="R1255" s="20" t="str">
        <f>IF(Datos!E1247="","",Datos!E1247)</f>
        <v/>
      </c>
      <c r="S1255" s="7">
        <f t="shared" si="355"/>
        <v>6999.3779660021391</v>
      </c>
      <c r="T1255" s="10" t="str">
        <f t="shared" si="344"/>
        <v/>
      </c>
      <c r="U1255" s="16" t="str">
        <f t="shared" si="346"/>
        <v/>
      </c>
      <c r="V1255" s="7">
        <f t="shared" si="358"/>
        <v>1.2770543341694753E-70</v>
      </c>
      <c r="X1255" s="7">
        <f t="shared" si="348"/>
        <v>1.2770543341694753E-70</v>
      </c>
      <c r="Y1255" s="7">
        <f t="shared" si="349"/>
        <v>4135104.2700000009</v>
      </c>
    </row>
    <row r="1256" spans="1:25" x14ac:dyDescent="0.25">
      <c r="A1256" s="5">
        <f t="shared" si="356"/>
        <v>45142</v>
      </c>
      <c r="B1256" s="20">
        <f t="shared" si="357"/>
        <v>1244</v>
      </c>
      <c r="E1256" s="20"/>
      <c r="G1256" s="20">
        <f t="shared" si="350"/>
        <v>2.1911950360103489E-15</v>
      </c>
      <c r="H1256" s="20" t="str">
        <f>IF(Datos!C1248="","",Datos!C1248)</f>
        <v/>
      </c>
      <c r="I1256" s="7">
        <f t="shared" si="351"/>
        <v>1.0221339364052586</v>
      </c>
      <c r="J1256" s="20" t="str">
        <f t="shared" si="342"/>
        <v/>
      </c>
      <c r="K1256" s="16" t="str">
        <f t="shared" si="347"/>
        <v/>
      </c>
      <c r="L1256" s="7">
        <f t="shared" si="352"/>
        <v>4125541.4376846054</v>
      </c>
      <c r="M1256" s="7">
        <f t="shared" si="353"/>
        <v>3.105482676199081E-9</v>
      </c>
      <c r="N1256" s="20" t="str">
        <f>IF(Datos!D1248="","",Datos!D1248)</f>
        <v/>
      </c>
      <c r="O1256" s="7">
        <f t="shared" si="354"/>
        <v>2562.4264846728888</v>
      </c>
      <c r="P1256" s="20" t="str">
        <f t="shared" si="343"/>
        <v/>
      </c>
      <c r="Q1256" s="16" t="str">
        <f t="shared" si="345"/>
        <v/>
      </c>
      <c r="R1256" s="20" t="str">
        <f>IF(Datos!E1248="","",Datos!E1248)</f>
        <v/>
      </c>
      <c r="S1256" s="7">
        <f t="shared" si="355"/>
        <v>6999.3836967830257</v>
      </c>
      <c r="T1256" s="10" t="str">
        <f t="shared" si="344"/>
        <v/>
      </c>
      <c r="U1256" s="16" t="str">
        <f t="shared" si="346"/>
        <v/>
      </c>
      <c r="V1256" s="7">
        <f t="shared" si="358"/>
        <v>1.1044975862977627E-70</v>
      </c>
      <c r="X1256" s="7">
        <f t="shared" si="348"/>
        <v>1.1044975862977627E-70</v>
      </c>
      <c r="Y1256" s="7">
        <f t="shared" si="349"/>
        <v>4135104.2700000005</v>
      </c>
    </row>
    <row r="1257" spans="1:25" x14ac:dyDescent="0.25">
      <c r="A1257" s="5">
        <f t="shared" si="356"/>
        <v>45143</v>
      </c>
      <c r="B1257" s="20">
        <f t="shared" si="357"/>
        <v>1245</v>
      </c>
      <c r="E1257" s="20"/>
      <c r="G1257" s="20">
        <f t="shared" si="350"/>
        <v>2.1307104569006588E-15</v>
      </c>
      <c r="H1257" s="20" t="str">
        <f>IF(Datos!C1249="","",Datos!C1249)</f>
        <v/>
      </c>
      <c r="I1257" s="7">
        <f t="shared" si="351"/>
        <v>1.0143646626624978</v>
      </c>
      <c r="J1257" s="20" t="str">
        <f t="shared" si="342"/>
        <v/>
      </c>
      <c r="K1257" s="16" t="str">
        <f t="shared" si="347"/>
        <v/>
      </c>
      <c r="L1257" s="7">
        <f t="shared" si="352"/>
        <v>4125541.4376846054</v>
      </c>
      <c r="M1257" s="7">
        <f t="shared" si="353"/>
        <v>3.0197605887009565E-9</v>
      </c>
      <c r="N1257" s="20" t="str">
        <f>IF(Datos!D1249="","",Datos!D1249)</f>
        <v/>
      </c>
      <c r="O1257" s="7">
        <f t="shared" si="354"/>
        <v>2562.4285667255995</v>
      </c>
      <c r="P1257" s="20" t="str">
        <f t="shared" si="343"/>
        <v/>
      </c>
      <c r="Q1257" s="16" t="str">
        <f t="shared" si="345"/>
        <v/>
      </c>
      <c r="R1257" s="20" t="str">
        <f>IF(Datos!E1249="","",Datos!E1249)</f>
        <v/>
      </c>
      <c r="S1257" s="7">
        <f t="shared" si="355"/>
        <v>6999.3893840040582</v>
      </c>
      <c r="T1257" s="10" t="str">
        <f t="shared" si="344"/>
        <v/>
      </c>
      <c r="U1257" s="16" t="str">
        <f t="shared" si="346"/>
        <v/>
      </c>
      <c r="V1257" s="7">
        <f t="shared" si="358"/>
        <v>9.5525686378171853E-71</v>
      </c>
      <c r="X1257" s="7">
        <f t="shared" si="348"/>
        <v>9.5525686378171853E-71</v>
      </c>
      <c r="Y1257" s="7">
        <f t="shared" si="349"/>
        <v>4135104.2700000009</v>
      </c>
    </row>
    <row r="1258" spans="1:25" x14ac:dyDescent="0.25">
      <c r="A1258" s="5">
        <f t="shared" si="356"/>
        <v>45144</v>
      </c>
      <c r="B1258" s="20">
        <f t="shared" si="357"/>
        <v>1246</v>
      </c>
      <c r="E1258" s="20"/>
      <c r="G1258" s="20">
        <f t="shared" si="350"/>
        <v>2.0718954618535254E-15</v>
      </c>
      <c r="H1258" s="20" t="str">
        <f>IF(Datos!C1250="","",Datos!C1250)</f>
        <v/>
      </c>
      <c r="I1258" s="7">
        <f t="shared" si="351"/>
        <v>1.0066544434255509</v>
      </c>
      <c r="J1258" s="20" t="str">
        <f t="shared" si="342"/>
        <v/>
      </c>
      <c r="K1258" s="16" t="str">
        <f t="shared" si="347"/>
        <v/>
      </c>
      <c r="L1258" s="7">
        <f t="shared" si="352"/>
        <v>4125541.4376846054</v>
      </c>
      <c r="M1258" s="7">
        <f t="shared" si="353"/>
        <v>2.936404727986628E-9</v>
      </c>
      <c r="N1258" s="20" t="str">
        <f>IF(Datos!D1250="","",Datos!D1250)</f>
        <v/>
      </c>
      <c r="O1258" s="7">
        <f t="shared" si="354"/>
        <v>2562.4306329525584</v>
      </c>
      <c r="P1258" s="20" t="str">
        <f t="shared" si="343"/>
        <v/>
      </c>
      <c r="Q1258" s="16" t="str">
        <f t="shared" si="345"/>
        <v/>
      </c>
      <c r="R1258" s="20" t="str">
        <f>IF(Datos!E1250="","",Datos!E1250)</f>
        <v/>
      </c>
      <c r="S1258" s="7">
        <f t="shared" si="355"/>
        <v>6999.3950279963356</v>
      </c>
      <c r="T1258" s="10" t="str">
        <f t="shared" si="344"/>
        <v/>
      </c>
      <c r="U1258" s="16" t="str">
        <f t="shared" si="346"/>
        <v/>
      </c>
      <c r="V1258" s="7">
        <f t="shared" si="358"/>
        <v>8.2618168398249323E-71</v>
      </c>
      <c r="X1258" s="7">
        <f t="shared" si="348"/>
        <v>8.2618168398249323E-71</v>
      </c>
      <c r="Y1258" s="7">
        <f t="shared" si="349"/>
        <v>4135104.2700000009</v>
      </c>
    </row>
    <row r="1259" spans="1:25" x14ac:dyDescent="0.25">
      <c r="A1259" s="5">
        <f t="shared" si="356"/>
        <v>45145</v>
      </c>
      <c r="B1259" s="20">
        <f t="shared" si="357"/>
        <v>1247</v>
      </c>
      <c r="E1259" s="20"/>
      <c r="G1259" s="20">
        <f t="shared" si="350"/>
        <v>2.0147039645609514E-15</v>
      </c>
      <c r="H1259" s="20" t="str">
        <f>IF(Datos!C1251="","",Datos!C1251)</f>
        <v/>
      </c>
      <c r="I1259" s="7">
        <f t="shared" si="351"/>
        <v>0.99900282981917254</v>
      </c>
      <c r="J1259" s="20" t="str">
        <f t="shared" ref="J1259:J1322" si="359">IF(H1259="","",H1259-I1259)</f>
        <v/>
      </c>
      <c r="K1259" s="16" t="str">
        <f t="shared" si="347"/>
        <v/>
      </c>
      <c r="L1259" s="7">
        <f t="shared" si="352"/>
        <v>4125541.4376846054</v>
      </c>
      <c r="M1259" s="7">
        <f t="shared" si="353"/>
        <v>2.8553497779939724E-9</v>
      </c>
      <c r="N1259" s="20" t="str">
        <f>IF(Datos!D1251="","",Datos!D1251)</f>
        <v/>
      </c>
      <c r="O1259" s="7">
        <f t="shared" si="354"/>
        <v>2562.4326834740582</v>
      </c>
      <c r="P1259" s="20" t="str">
        <f t="shared" ref="P1259:P1322" si="360">IF(N1259="","",N1259-O1259)</f>
        <v/>
      </c>
      <c r="Q1259" s="16" t="str">
        <f t="shared" si="345"/>
        <v/>
      </c>
      <c r="R1259" s="20" t="str">
        <f>IF(Datos!E1251="","",Datos!E1251)</f>
        <v/>
      </c>
      <c r="S1259" s="7">
        <f t="shared" si="355"/>
        <v>6999.4006290884417</v>
      </c>
      <c r="T1259" s="10" t="str">
        <f t="shared" ref="T1259:T1322" si="361">IF(R1259="","",R1259-S1259)</f>
        <v/>
      </c>
      <c r="U1259" s="16" t="str">
        <f t="shared" si="346"/>
        <v/>
      </c>
      <c r="V1259" s="7">
        <f t="shared" si="358"/>
        <v>7.1454726035250007E-71</v>
      </c>
      <c r="X1259" s="7">
        <f t="shared" si="348"/>
        <v>7.1454726035250007E-71</v>
      </c>
      <c r="Y1259" s="7">
        <f t="shared" si="349"/>
        <v>4135104.2700000005</v>
      </c>
    </row>
    <row r="1260" spans="1:25" x14ac:dyDescent="0.25">
      <c r="A1260" s="5">
        <f t="shared" si="356"/>
        <v>45146</v>
      </c>
      <c r="B1260" s="20">
        <f t="shared" si="357"/>
        <v>1248</v>
      </c>
      <c r="E1260" s="20"/>
      <c r="G1260" s="20">
        <f t="shared" si="350"/>
        <v>1.9590911508568061E-15</v>
      </c>
      <c r="H1260" s="20" t="str">
        <f>IF(Datos!C1252="","",Datos!C1252)</f>
        <v/>
      </c>
      <c r="I1260" s="7">
        <f t="shared" si="351"/>
        <v>0.99140937638003301</v>
      </c>
      <c r="J1260" s="20" t="str">
        <f t="shared" si="359"/>
        <v/>
      </c>
      <c r="K1260" s="16" t="str">
        <f t="shared" si="347"/>
        <v/>
      </c>
      <c r="L1260" s="7">
        <f t="shared" si="352"/>
        <v>4125541.4376846054</v>
      </c>
      <c r="M1260" s="7">
        <f t="shared" si="353"/>
        <v>2.776532225610609E-9</v>
      </c>
      <c r="N1260" s="20" t="str">
        <f>IF(Datos!D1252="","",Datos!D1252)</f>
        <v/>
      </c>
      <c r="O1260" s="7">
        <f t="shared" si="354"/>
        <v>2562.4347184094768</v>
      </c>
      <c r="P1260" s="20" t="str">
        <f t="shared" si="360"/>
        <v/>
      </c>
      <c r="Q1260" s="16" t="str">
        <f t="shared" si="345"/>
        <v/>
      </c>
      <c r="R1260" s="20" t="str">
        <f>IF(Datos!E1252="","",Datos!E1252)</f>
        <v/>
      </c>
      <c r="S1260" s="7">
        <f t="shared" si="355"/>
        <v>6999.4061876064625</v>
      </c>
      <c r="T1260" s="10" t="str">
        <f t="shared" si="361"/>
        <v/>
      </c>
      <c r="U1260" s="16" t="str">
        <f t="shared" si="346"/>
        <v/>
      </c>
      <c r="V1260" s="7">
        <f t="shared" si="358"/>
        <v>6.1799698199080707E-71</v>
      </c>
      <c r="X1260" s="7">
        <f t="shared" si="348"/>
        <v>6.1799698199080707E-71</v>
      </c>
      <c r="Y1260" s="7">
        <f t="shared" si="349"/>
        <v>4135104.2700000005</v>
      </c>
    </row>
    <row r="1261" spans="1:25" x14ac:dyDescent="0.25">
      <c r="A1261" s="5">
        <f t="shared" si="356"/>
        <v>45147</v>
      </c>
      <c r="B1261" s="20">
        <f t="shared" si="357"/>
        <v>1249</v>
      </c>
      <c r="E1261" s="20"/>
      <c r="G1261" s="20">
        <f t="shared" si="350"/>
        <v>1.9050134436012971E-15</v>
      </c>
      <c r="H1261" s="20" t="str">
        <f>IF(Datos!C1253="","",Datos!C1253)</f>
        <v/>
      </c>
      <c r="I1261" s="7">
        <f t="shared" si="351"/>
        <v>0.9838736410307839</v>
      </c>
      <c r="J1261" s="20" t="str">
        <f t="shared" si="359"/>
        <v/>
      </c>
      <c r="K1261" s="16" t="str">
        <f t="shared" si="347"/>
        <v/>
      </c>
      <c r="L1261" s="7">
        <f t="shared" si="352"/>
        <v>4125541.4376846054</v>
      </c>
      <c r="M1261" s="7">
        <f t="shared" si="353"/>
        <v>2.6998903109062374E-9</v>
      </c>
      <c r="N1261" s="20" t="str">
        <f>IF(Datos!D1253="","",Datos!D1253)</f>
        <v/>
      </c>
      <c r="O1261" s="7">
        <f t="shared" si="354"/>
        <v>2562.436737877284</v>
      </c>
      <c r="P1261" s="20" t="str">
        <f t="shared" si="360"/>
        <v/>
      </c>
      <c r="Q1261" s="16" t="str">
        <f t="shared" si="345"/>
        <v/>
      </c>
      <c r="R1261" s="20" t="str">
        <f>IF(Datos!E1253="","",Datos!E1253)</f>
        <v/>
      </c>
      <c r="S1261" s="7">
        <f t="shared" si="355"/>
        <v>6999.4117038740042</v>
      </c>
      <c r="T1261" s="10" t="str">
        <f t="shared" si="361"/>
        <v/>
      </c>
      <c r="U1261" s="16" t="str">
        <f t="shared" si="346"/>
        <v/>
      </c>
      <c r="V1261" s="7">
        <f t="shared" si="358"/>
        <v>5.3449266541353359E-71</v>
      </c>
      <c r="X1261" s="7">
        <f t="shared" si="348"/>
        <v>5.3449266541353359E-71</v>
      </c>
      <c r="Y1261" s="7">
        <f t="shared" si="349"/>
        <v>4135104.2700000005</v>
      </c>
    </row>
    <row r="1262" spans="1:25" x14ac:dyDescent="0.25">
      <c r="A1262" s="5">
        <f t="shared" si="356"/>
        <v>45148</v>
      </c>
      <c r="B1262" s="20">
        <f t="shared" si="357"/>
        <v>1250</v>
      </c>
      <c r="E1262" s="20"/>
      <c r="G1262" s="20">
        <f t="shared" si="350"/>
        <v>1.8524284685347594E-15</v>
      </c>
      <c r="H1262" s="20" t="str">
        <f>IF(Datos!C1254="","",Datos!C1254)</f>
        <v/>
      </c>
      <c r="I1262" s="7">
        <f t="shared" si="351"/>
        <v>0.97639518505432155</v>
      </c>
      <c r="J1262" s="20" t="str">
        <f t="shared" si="359"/>
        <v/>
      </c>
      <c r="K1262" s="16" t="str">
        <f t="shared" si="347"/>
        <v/>
      </c>
      <c r="L1262" s="7">
        <f t="shared" si="352"/>
        <v>4125541.4376846054</v>
      </c>
      <c r="M1262" s="7">
        <f t="shared" si="353"/>
        <v>2.6253639787387333E-9</v>
      </c>
      <c r="N1262" s="20" t="str">
        <f>IF(Datos!D1254="","",Datos!D1254)</f>
        <v/>
      </c>
      <c r="O1262" s="7">
        <f t="shared" si="354"/>
        <v>2562.4387419950499</v>
      </c>
      <c r="P1262" s="20" t="str">
        <f t="shared" si="360"/>
        <v/>
      </c>
      <c r="Q1262" s="16" t="str">
        <f t="shared" si="345"/>
        <v/>
      </c>
      <c r="R1262" s="20" t="str">
        <f>IF(Datos!E1254="","",Datos!E1254)</f>
        <v/>
      </c>
      <c r="S1262" s="7">
        <f t="shared" si="355"/>
        <v>6999.4171782122148</v>
      </c>
      <c r="T1262" s="10" t="str">
        <f t="shared" si="361"/>
        <v/>
      </c>
      <c r="U1262" s="16" t="str">
        <f t="shared" si="346"/>
        <v/>
      </c>
      <c r="V1262" s="7">
        <f t="shared" si="358"/>
        <v>4.622715283504624E-71</v>
      </c>
      <c r="X1262" s="7">
        <f t="shared" si="348"/>
        <v>4.622715283504624E-71</v>
      </c>
      <c r="Y1262" s="7">
        <f t="shared" si="349"/>
        <v>4135104.2700000005</v>
      </c>
    </row>
    <row r="1263" spans="1:25" x14ac:dyDescent="0.25">
      <c r="A1263" s="5">
        <f t="shared" si="356"/>
        <v>45149</v>
      </c>
      <c r="B1263" s="20">
        <f t="shared" si="357"/>
        <v>1251</v>
      </c>
      <c r="E1263" s="20"/>
      <c r="G1263" s="20">
        <f t="shared" si="350"/>
        <v>1.8012950210739904E-15</v>
      </c>
      <c r="H1263" s="20" t="str">
        <f>IF(Datos!C1255="","",Datos!C1255)</f>
        <v/>
      </c>
      <c r="I1263" s="7">
        <f t="shared" si="351"/>
        <v>0.96897357306824528</v>
      </c>
      <c r="J1263" s="20" t="str">
        <f t="shared" si="359"/>
        <v/>
      </c>
      <c r="K1263" s="16" t="str">
        <f t="shared" si="347"/>
        <v/>
      </c>
      <c r="L1263" s="7">
        <f t="shared" si="352"/>
        <v>4125541.4376846054</v>
      </c>
      <c r="M1263" s="7">
        <f t="shared" si="353"/>
        <v>2.5528948316960859E-9</v>
      </c>
      <c r="N1263" s="20" t="str">
        <f>IF(Datos!D1255="","",Datos!D1255)</f>
        <v/>
      </c>
      <c r="O1263" s="7">
        <f t="shared" si="354"/>
        <v>2562.4407308794507</v>
      </c>
      <c r="P1263" s="20" t="str">
        <f t="shared" si="360"/>
        <v/>
      </c>
      <c r="Q1263" s="16" t="str">
        <f t="shared" si="345"/>
        <v/>
      </c>
      <c r="R1263" s="20" t="str">
        <f>IF(Datos!E1255="","",Datos!E1255)</f>
        <v/>
      </c>
      <c r="S1263" s="7">
        <f t="shared" si="355"/>
        <v>6999.4226109398005</v>
      </c>
      <c r="T1263" s="10" t="str">
        <f t="shared" si="361"/>
        <v/>
      </c>
      <c r="U1263" s="16" t="str">
        <f t="shared" si="346"/>
        <v/>
      </c>
      <c r="V1263" s="7">
        <f t="shared" si="358"/>
        <v>3.9980897728154592E-71</v>
      </c>
      <c r="X1263" s="7">
        <f t="shared" si="348"/>
        <v>3.9980897728154592E-71</v>
      </c>
      <c r="Y1263" s="7">
        <f t="shared" si="349"/>
        <v>4135104.2700000005</v>
      </c>
    </row>
    <row r="1264" spans="1:25" x14ac:dyDescent="0.25">
      <c r="A1264" s="5">
        <f t="shared" si="356"/>
        <v>45150</v>
      </c>
      <c r="B1264" s="20">
        <f t="shared" si="357"/>
        <v>1252</v>
      </c>
      <c r="E1264" s="20"/>
      <c r="G1264" s="20">
        <f t="shared" si="350"/>
        <v>1.7515730340251273E-15</v>
      </c>
      <c r="H1264" s="20" t="str">
        <f>IF(Datos!C1256="","",Datos!C1256)</f>
        <v/>
      </c>
      <c r="I1264" s="7">
        <f t="shared" si="351"/>
        <v>0.96160837299951052</v>
      </c>
      <c r="J1264" s="20" t="str">
        <f t="shared" si="359"/>
        <v/>
      </c>
      <c r="K1264" s="16" t="str">
        <f t="shared" si="347"/>
        <v/>
      </c>
      <c r="L1264" s="7">
        <f t="shared" si="352"/>
        <v>4125541.4376846054</v>
      </c>
      <c r="M1264" s="7">
        <f t="shared" si="353"/>
        <v>2.4824260843372996E-9</v>
      </c>
      <c r="N1264" s="20" t="str">
        <f>IF(Datos!D1256="","",Datos!D1256)</f>
        <v/>
      </c>
      <c r="O1264" s="7">
        <f t="shared" si="354"/>
        <v>2562.4427046462756</v>
      </c>
      <c r="P1264" s="20" t="str">
        <f t="shared" si="360"/>
        <v/>
      </c>
      <c r="Q1264" s="16" t="str">
        <f t="shared" ref="Q1264:Q1327" si="362">IF( OR(P1264=0,N1264=0,P1264="",N1264=""),"",ABS(P1264/N1264))</f>
        <v/>
      </c>
      <c r="R1264" s="20" t="str">
        <f>IF(Datos!E1256="","",Datos!E1256)</f>
        <v/>
      </c>
      <c r="S1264" s="7">
        <f t="shared" si="355"/>
        <v>6999.4280023730444</v>
      </c>
      <c r="T1264" s="10" t="str">
        <f t="shared" si="361"/>
        <v/>
      </c>
      <c r="U1264" s="16" t="str">
        <f t="shared" ref="U1264:U1327" si="363">IF( OR(T1264=0,R1264=0,T1264="",R1264=""),"",ABS(T1264/R1264))</f>
        <v/>
      </c>
      <c r="V1264" s="7">
        <f t="shared" si="358"/>
        <v>3.4578642315546323E-71</v>
      </c>
      <c r="X1264" s="7">
        <f t="shared" si="348"/>
        <v>3.4578642315546323E-71</v>
      </c>
      <c r="Y1264" s="7">
        <f t="shared" si="349"/>
        <v>4135104.27</v>
      </c>
    </row>
    <row r="1265" spans="1:25" x14ac:dyDescent="0.25">
      <c r="A1265" s="5">
        <f t="shared" si="356"/>
        <v>45151</v>
      </c>
      <c r="B1265" s="20">
        <f t="shared" si="357"/>
        <v>1253</v>
      </c>
      <c r="E1265" s="20"/>
      <c r="G1265" s="20">
        <f t="shared" si="350"/>
        <v>1.7032235461877552E-15</v>
      </c>
      <c r="H1265" s="20" t="str">
        <f>IF(Datos!C1257="","",Datos!C1257)</f>
        <v/>
      </c>
      <c r="I1265" s="7">
        <f t="shared" si="351"/>
        <v>0.95429915605927396</v>
      </c>
      <c r="J1265" s="20" t="str">
        <f t="shared" si="359"/>
        <v/>
      </c>
      <c r="K1265" s="16" t="str">
        <f t="shared" si="347"/>
        <v/>
      </c>
      <c r="L1265" s="7">
        <f t="shared" si="352"/>
        <v>4125541.4376846054</v>
      </c>
      <c r="M1265" s="7">
        <f t="shared" si="353"/>
        <v>2.4139025186964053E-9</v>
      </c>
      <c r="N1265" s="20" t="str">
        <f>IF(Datos!D1257="","",Datos!D1257)</f>
        <v/>
      </c>
      <c r="O1265" s="7">
        <f t="shared" si="354"/>
        <v>2562.4446634104338</v>
      </c>
      <c r="P1265" s="20" t="str">
        <f t="shared" si="360"/>
        <v/>
      </c>
      <c r="Q1265" s="16" t="str">
        <f t="shared" si="362"/>
        <v/>
      </c>
      <c r="R1265" s="20" t="str">
        <f>IF(Datos!E1257="","",Datos!E1257)</f>
        <v/>
      </c>
      <c r="S1265" s="7">
        <f t="shared" si="355"/>
        <v>6999.4333528258267</v>
      </c>
      <c r="T1265" s="10" t="str">
        <f t="shared" si="361"/>
        <v/>
      </c>
      <c r="U1265" s="16" t="str">
        <f t="shared" si="363"/>
        <v/>
      </c>
      <c r="V1265" s="7">
        <f t="shared" si="358"/>
        <v>2.9906344587767718E-71</v>
      </c>
      <c r="X1265" s="7">
        <f t="shared" si="348"/>
        <v>2.9906344587767718E-71</v>
      </c>
      <c r="Y1265" s="7">
        <f t="shared" si="349"/>
        <v>4135104.27</v>
      </c>
    </row>
    <row r="1266" spans="1:25" x14ac:dyDescent="0.25">
      <c r="A1266" s="5">
        <f t="shared" si="356"/>
        <v>45152</v>
      </c>
      <c r="B1266" s="20">
        <f t="shared" si="357"/>
        <v>1254</v>
      </c>
      <c r="E1266" s="20"/>
      <c r="G1266" s="20">
        <f t="shared" si="350"/>
        <v>1.6562086718256572E-15</v>
      </c>
      <c r="H1266" s="20" t="str">
        <f>IF(Datos!C1258="","",Datos!C1258)</f>
        <v/>
      </c>
      <c r="I1266" s="7">
        <f t="shared" si="351"/>
        <v>0.94704549671793059</v>
      </c>
      <c r="J1266" s="20" t="str">
        <f t="shared" si="359"/>
        <v/>
      </c>
      <c r="K1266" s="16" t="str">
        <f t="shared" si="347"/>
        <v/>
      </c>
      <c r="L1266" s="7">
        <f t="shared" si="352"/>
        <v>4125541.4376846054</v>
      </c>
      <c r="M1266" s="7">
        <f t="shared" si="353"/>
        <v>2.3472704410147167E-9</v>
      </c>
      <c r="N1266" s="20" t="str">
        <f>IF(Datos!D1258="","",Datos!D1258)</f>
        <v/>
      </c>
      <c r="O1266" s="7">
        <f t="shared" si="354"/>
        <v>2562.4466072859609</v>
      </c>
      <c r="P1266" s="20" t="str">
        <f t="shared" si="360"/>
        <v/>
      </c>
      <c r="Q1266" s="16" t="str">
        <f t="shared" si="362"/>
        <v/>
      </c>
      <c r="R1266" s="20" t="str">
        <f>IF(Datos!E1258="","",Datos!E1258)</f>
        <v/>
      </c>
      <c r="S1266" s="7">
        <f t="shared" si="355"/>
        <v>6999.4386626096411</v>
      </c>
      <c r="T1266" s="10" t="str">
        <f t="shared" si="361"/>
        <v/>
      </c>
      <c r="U1266" s="16" t="str">
        <f t="shared" si="363"/>
        <v/>
      </c>
      <c r="V1266" s="7">
        <f t="shared" si="358"/>
        <v>2.5865371995828536E-71</v>
      </c>
      <c r="X1266" s="7">
        <f t="shared" si="348"/>
        <v>2.5865371995828536E-71</v>
      </c>
      <c r="Y1266" s="7">
        <f t="shared" si="349"/>
        <v>4135104.27</v>
      </c>
    </row>
    <row r="1267" spans="1:25" x14ac:dyDescent="0.25">
      <c r="A1267" s="5">
        <f t="shared" si="356"/>
        <v>45153</v>
      </c>
      <c r="B1267" s="20">
        <f t="shared" si="357"/>
        <v>1255</v>
      </c>
      <c r="E1267" s="20"/>
      <c r="G1267" s="20">
        <f t="shared" si="350"/>
        <v>1.6104915709802713E-15</v>
      </c>
      <c r="H1267" s="20" t="str">
        <f>IF(Datos!C1259="","",Datos!C1259)</f>
        <v/>
      </c>
      <c r="I1267" s="7">
        <f t="shared" si="351"/>
        <v>0.9398469726803399</v>
      </c>
      <c r="J1267" s="20" t="str">
        <f t="shared" si="359"/>
        <v/>
      </c>
      <c r="K1267" s="16" t="str">
        <f t="shared" si="347"/>
        <v/>
      </c>
      <c r="L1267" s="7">
        <f t="shared" si="352"/>
        <v>4125541.4376846054</v>
      </c>
      <c r="M1267" s="7">
        <f t="shared" si="353"/>
        <v>2.2824776396674246E-9</v>
      </c>
      <c r="N1267" s="20" t="str">
        <f>IF(Datos!D1259="","",Datos!D1259)</f>
        <v/>
      </c>
      <c r="O1267" s="7">
        <f t="shared" si="354"/>
        <v>2562.4485363860263</v>
      </c>
      <c r="P1267" s="20" t="str">
        <f t="shared" si="360"/>
        <v/>
      </c>
      <c r="Q1267" s="16" t="str">
        <f t="shared" si="362"/>
        <v/>
      </c>
      <c r="R1267" s="20" t="str">
        <f>IF(Datos!E1259="","",Datos!E1259)</f>
        <v/>
      </c>
      <c r="S1267" s="7">
        <f t="shared" si="355"/>
        <v>6999.4439320336132</v>
      </c>
      <c r="T1267" s="10" t="str">
        <f t="shared" si="361"/>
        <v/>
      </c>
      <c r="U1267" s="16" t="str">
        <f t="shared" si="363"/>
        <v/>
      </c>
      <c r="V1267" s="7">
        <f t="shared" si="358"/>
        <v>2.2370419310831869E-71</v>
      </c>
      <c r="X1267" s="7">
        <f t="shared" si="348"/>
        <v>2.2370419310831869E-71</v>
      </c>
      <c r="Y1267" s="7">
        <f t="shared" si="349"/>
        <v>4135104.27</v>
      </c>
    </row>
    <row r="1268" spans="1:25" x14ac:dyDescent="0.25">
      <c r="A1268" s="5">
        <f t="shared" si="356"/>
        <v>45154</v>
      </c>
      <c r="B1268" s="20">
        <f t="shared" si="357"/>
        <v>1256</v>
      </c>
      <c r="E1268" s="20"/>
      <c r="G1268" s="20">
        <f t="shared" si="350"/>
        <v>1.566036420603605E-15</v>
      </c>
      <c r="H1268" s="20" t="str">
        <f>IF(Datos!C1260="","",Datos!C1260)</f>
        <v/>
      </c>
      <c r="I1268" s="7">
        <f t="shared" si="351"/>
        <v>0.93270316486124072</v>
      </c>
      <c r="J1268" s="20" t="str">
        <f t="shared" si="359"/>
        <v/>
      </c>
      <c r="K1268" s="16" t="str">
        <f t="shared" si="347"/>
        <v/>
      </c>
      <c r="L1268" s="7">
        <f t="shared" si="352"/>
        <v>4125541.4376846054</v>
      </c>
      <c r="M1268" s="7">
        <f t="shared" si="353"/>
        <v>2.2194733442515644E-9</v>
      </c>
      <c r="N1268" s="20" t="str">
        <f>IF(Datos!D1260="","",Datos!D1260)</f>
        <v/>
      </c>
      <c r="O1268" s="7">
        <f t="shared" si="354"/>
        <v>2562.4504508229384</v>
      </c>
      <c r="P1268" s="20" t="str">
        <f t="shared" si="360"/>
        <v/>
      </c>
      <c r="Q1268" s="16" t="str">
        <f t="shared" si="362"/>
        <v/>
      </c>
      <c r="R1268" s="20" t="str">
        <f>IF(Datos!E1260="","",Datos!E1260)</f>
        <v/>
      </c>
      <c r="S1268" s="7">
        <f t="shared" si="355"/>
        <v>6999.4491614045201</v>
      </c>
      <c r="T1268" s="10" t="str">
        <f t="shared" si="361"/>
        <v/>
      </c>
      <c r="U1268" s="16" t="str">
        <f t="shared" si="363"/>
        <v/>
      </c>
      <c r="V1268" s="7">
        <f t="shared" si="358"/>
        <v>1.9347707824312274E-71</v>
      </c>
      <c r="X1268" s="7">
        <f t="shared" si="348"/>
        <v>1.9347707824312274E-71</v>
      </c>
      <c r="Y1268" s="7">
        <f t="shared" si="349"/>
        <v>4135104.27</v>
      </c>
    </row>
    <row r="1269" spans="1:25" x14ac:dyDescent="0.25">
      <c r="A1269" s="5">
        <f t="shared" si="356"/>
        <v>45155</v>
      </c>
      <c r="B1269" s="20">
        <f t="shared" si="357"/>
        <v>1257</v>
      </c>
      <c r="E1269" s="20"/>
      <c r="G1269" s="20">
        <f t="shared" si="350"/>
        <v>1.5228083864879752E-15</v>
      </c>
      <c r="H1269" s="20" t="str">
        <f>IF(Datos!C1261="","",Datos!C1261)</f>
        <v/>
      </c>
      <c r="I1269" s="7">
        <f t="shared" si="351"/>
        <v>0.92561365736085266</v>
      </c>
      <c r="J1269" s="20" t="str">
        <f t="shared" si="359"/>
        <v/>
      </c>
      <c r="K1269" s="16" t="str">
        <f t="shared" si="347"/>
        <v/>
      </c>
      <c r="L1269" s="7">
        <f t="shared" si="352"/>
        <v>4125541.4376846054</v>
      </c>
      <c r="M1269" s="7">
        <f t="shared" si="353"/>
        <v>2.1582081858032968E-9</v>
      </c>
      <c r="N1269" s="20" t="str">
        <f>IF(Datos!D1261="","",Datos!D1261)</f>
        <v/>
      </c>
      <c r="O1269" s="7">
        <f t="shared" si="354"/>
        <v>2562.4523507081522</v>
      </c>
      <c r="P1269" s="20" t="str">
        <f t="shared" si="360"/>
        <v/>
      </c>
      <c r="Q1269" s="16" t="str">
        <f t="shared" si="362"/>
        <v/>
      </c>
      <c r="R1269" s="20" t="str">
        <f>IF(Datos!E1261="","",Datos!E1261)</f>
        <v/>
      </c>
      <c r="S1269" s="7">
        <f t="shared" si="355"/>
        <v>6999.4543510268068</v>
      </c>
      <c r="T1269" s="10" t="str">
        <f t="shared" si="361"/>
        <v/>
      </c>
      <c r="U1269" s="16" t="str">
        <f t="shared" si="363"/>
        <v/>
      </c>
      <c r="V1269" s="7">
        <f t="shared" si="358"/>
        <v>1.6733427874268772E-71</v>
      </c>
      <c r="X1269" s="7">
        <f t="shared" si="348"/>
        <v>1.6733427874268772E-71</v>
      </c>
      <c r="Y1269" s="7">
        <f t="shared" si="349"/>
        <v>4135104.27</v>
      </c>
    </row>
    <row r="1270" spans="1:25" x14ac:dyDescent="0.25">
      <c r="A1270" s="5">
        <f t="shared" si="356"/>
        <v>45156</v>
      </c>
      <c r="B1270" s="20">
        <f t="shared" si="357"/>
        <v>1258</v>
      </c>
      <c r="E1270" s="20"/>
      <c r="G1270" s="20">
        <f t="shared" si="350"/>
        <v>1.4807735959705894E-15</v>
      </c>
      <c r="H1270" s="20" t="str">
        <f>IF(Datos!C1262="","",Datos!C1262)</f>
        <v/>
      </c>
      <c r="I1270" s="7">
        <f t="shared" si="351"/>
        <v>0.91857803744066324</v>
      </c>
      <c r="J1270" s="20" t="str">
        <f t="shared" si="359"/>
        <v/>
      </c>
      <c r="K1270" s="16" t="str">
        <f t="shared" si="347"/>
        <v/>
      </c>
      <c r="L1270" s="7">
        <f t="shared" si="352"/>
        <v>4125541.4376846054</v>
      </c>
      <c r="M1270" s="7">
        <f t="shared" si="353"/>
        <v>2.0986341581133294E-9</v>
      </c>
      <c r="N1270" s="20" t="str">
        <f>IF(Datos!D1262="","",Datos!D1262)</f>
        <v/>
      </c>
      <c r="O1270" s="7">
        <f t="shared" si="354"/>
        <v>2562.4542361522758</v>
      </c>
      <c r="P1270" s="20" t="str">
        <f t="shared" si="360"/>
        <v/>
      </c>
      <c r="Q1270" s="16" t="str">
        <f t="shared" si="362"/>
        <v/>
      </c>
      <c r="R1270" s="20" t="str">
        <f>IF(Datos!E1262="","",Datos!E1262)</f>
        <v/>
      </c>
      <c r="S1270" s="7">
        <f t="shared" si="355"/>
        <v>6999.459501202603</v>
      </c>
      <c r="T1270" s="10" t="str">
        <f t="shared" si="361"/>
        <v/>
      </c>
      <c r="U1270" s="16" t="str">
        <f t="shared" si="363"/>
        <v/>
      </c>
      <c r="V1270" s="7">
        <f t="shared" si="358"/>
        <v>1.4472391818502571E-71</v>
      </c>
      <c r="X1270" s="7">
        <f t="shared" si="348"/>
        <v>1.4472391818502571E-71</v>
      </c>
      <c r="Y1270" s="7">
        <f t="shared" si="349"/>
        <v>4135104.27</v>
      </c>
    </row>
    <row r="1271" spans="1:25" x14ac:dyDescent="0.25">
      <c r="A1271" s="5">
        <f t="shared" si="356"/>
        <v>45157</v>
      </c>
      <c r="B1271" s="20">
        <f t="shared" si="357"/>
        <v>1259</v>
      </c>
      <c r="E1271" s="20"/>
      <c r="G1271" s="20">
        <f t="shared" si="350"/>
        <v>1.4398991113915723E-15</v>
      </c>
      <c r="H1271" s="20" t="str">
        <f>IF(Datos!C1263="","",Datos!C1263)</f>
        <v/>
      </c>
      <c r="I1271" s="7">
        <f t="shared" si="351"/>
        <v>0.91159589549939923</v>
      </c>
      <c r="J1271" s="20" t="str">
        <f t="shared" si="359"/>
        <v/>
      </c>
      <c r="K1271" s="16" t="str">
        <f t="shared" si="347"/>
        <v/>
      </c>
      <c r="L1271" s="7">
        <f t="shared" si="352"/>
        <v>4125541.4376846054</v>
      </c>
      <c r="M1271" s="7">
        <f t="shared" si="353"/>
        <v>2.0407045801101671E-9</v>
      </c>
      <c r="N1271" s="20" t="str">
        <f>IF(Datos!D1263="","",Datos!D1263)</f>
        <v/>
      </c>
      <c r="O1271" s="7">
        <f t="shared" si="354"/>
        <v>2562.4561072650768</v>
      </c>
      <c r="P1271" s="20" t="str">
        <f t="shared" si="360"/>
        <v/>
      </c>
      <c r="Q1271" s="16" t="str">
        <f t="shared" si="362"/>
        <v/>
      </c>
      <c r="R1271" s="20" t="str">
        <f>IF(Datos!E1263="","",Datos!E1263)</f>
        <v/>
      </c>
      <c r="S1271" s="7">
        <f t="shared" si="355"/>
        <v>6999.4646122317436</v>
      </c>
      <c r="T1271" s="10" t="str">
        <f t="shared" si="361"/>
        <v/>
      </c>
      <c r="U1271" s="16" t="str">
        <f t="shared" si="363"/>
        <v/>
      </c>
      <c r="V1271" s="7">
        <f t="shared" si="358"/>
        <v>1.2516869019427546E-71</v>
      </c>
      <c r="X1271" s="7">
        <f t="shared" si="348"/>
        <v>1.2516869019427546E-71</v>
      </c>
      <c r="Y1271" s="7">
        <f t="shared" si="349"/>
        <v>4135104.2699999996</v>
      </c>
    </row>
    <row r="1272" spans="1:25" x14ac:dyDescent="0.25">
      <c r="A1272" s="5">
        <f t="shared" si="356"/>
        <v>45158</v>
      </c>
      <c r="B1272" s="20">
        <f t="shared" si="357"/>
        <v>1260</v>
      </c>
      <c r="E1272" s="20"/>
      <c r="G1272" s="20">
        <f t="shared" si="350"/>
        <v>1.4001529042846463E-15</v>
      </c>
      <c r="H1272" s="20" t="str">
        <f>IF(Datos!C1264="","",Datos!C1264)</f>
        <v/>
      </c>
      <c r="I1272" s="7">
        <f t="shared" si="351"/>
        <v>0.90466682504917995</v>
      </c>
      <c r="J1272" s="20" t="str">
        <f t="shared" si="359"/>
        <v/>
      </c>
      <c r="K1272" s="16" t="str">
        <f t="shared" si="347"/>
        <v/>
      </c>
      <c r="L1272" s="7">
        <f t="shared" si="352"/>
        <v>4125541.4376846054</v>
      </c>
      <c r="M1272" s="7">
        <f t="shared" si="353"/>
        <v>1.9843740592817158E-9</v>
      </c>
      <c r="N1272" s="20" t="str">
        <f>IF(Datos!D1264="","",Datos!D1264)</f>
        <v/>
      </c>
      <c r="O1272" s="7">
        <f t="shared" si="354"/>
        <v>2562.4579641554874</v>
      </c>
      <c r="P1272" s="20" t="str">
        <f t="shared" si="360"/>
        <v/>
      </c>
      <c r="Q1272" s="16" t="str">
        <f t="shared" si="362"/>
        <v/>
      </c>
      <c r="R1272" s="20" t="str">
        <f>IF(Datos!E1264="","",Datos!E1264)</f>
        <v/>
      </c>
      <c r="S1272" s="7">
        <f t="shared" si="355"/>
        <v>6999.4696844117834</v>
      </c>
      <c r="T1272" s="10" t="str">
        <f t="shared" si="361"/>
        <v/>
      </c>
      <c r="U1272" s="16" t="str">
        <f t="shared" si="363"/>
        <v/>
      </c>
      <c r="V1272" s="7">
        <f t="shared" si="358"/>
        <v>1.0825578246797056E-71</v>
      </c>
      <c r="X1272" s="7">
        <f t="shared" si="348"/>
        <v>1.0825578246797056E-71</v>
      </c>
      <c r="Y1272" s="7">
        <f t="shared" si="349"/>
        <v>4135104.2699999996</v>
      </c>
    </row>
    <row r="1273" spans="1:25" x14ac:dyDescent="0.25">
      <c r="A1273" s="5">
        <f t="shared" si="356"/>
        <v>45159</v>
      </c>
      <c r="B1273" s="20">
        <f t="shared" si="357"/>
        <v>1261</v>
      </c>
      <c r="E1273" s="20"/>
      <c r="G1273" s="20">
        <f t="shared" si="350"/>
        <v>1.361503830280233E-15</v>
      </c>
      <c r="H1273" s="20" t="str">
        <f>IF(Datos!C1265="","",Datos!C1265)</f>
        <v/>
      </c>
      <c r="I1273" s="7">
        <f t="shared" si="351"/>
        <v>0.89779042269185272</v>
      </c>
      <c r="J1273" s="20" t="str">
        <f t="shared" si="359"/>
        <v/>
      </c>
      <c r="K1273" s="16" t="str">
        <f t="shared" si="347"/>
        <v/>
      </c>
      <c r="L1273" s="7">
        <f t="shared" si="352"/>
        <v>4125541.4376846054</v>
      </c>
      <c r="M1273" s="7">
        <f t="shared" si="353"/>
        <v>1.9295984561065748E-9</v>
      </c>
      <c r="N1273" s="20" t="str">
        <f>IF(Datos!D1265="","",Datos!D1265)</f>
        <v/>
      </c>
      <c r="O1273" s="7">
        <f t="shared" si="354"/>
        <v>2562.459806931613</v>
      </c>
      <c r="P1273" s="20" t="str">
        <f t="shared" si="360"/>
        <v/>
      </c>
      <c r="Q1273" s="16" t="str">
        <f t="shared" si="362"/>
        <v/>
      </c>
      <c r="R1273" s="20" t="str">
        <f>IF(Datos!E1265="","",Datos!E1265)</f>
        <v/>
      </c>
      <c r="S1273" s="7">
        <f t="shared" si="355"/>
        <v>6999.4747180380155</v>
      </c>
      <c r="T1273" s="10" t="str">
        <f t="shared" si="361"/>
        <v/>
      </c>
      <c r="U1273" s="16" t="str">
        <f t="shared" si="363"/>
        <v/>
      </c>
      <c r="V1273" s="7">
        <f t="shared" si="358"/>
        <v>9.3628162278944573E-72</v>
      </c>
      <c r="X1273" s="7">
        <f t="shared" si="348"/>
        <v>9.3628162278944573E-72</v>
      </c>
      <c r="Y1273" s="7">
        <f t="shared" si="349"/>
        <v>4135104.2699999996</v>
      </c>
    </row>
    <row r="1274" spans="1:25" x14ac:dyDescent="0.25">
      <c r="A1274" s="5">
        <f t="shared" si="356"/>
        <v>45160</v>
      </c>
      <c r="B1274" s="20">
        <f t="shared" si="357"/>
        <v>1262</v>
      </c>
      <c r="E1274" s="20"/>
      <c r="G1274" s="20">
        <f t="shared" si="350"/>
        <v>1.3239216047013226E-15</v>
      </c>
      <c r="H1274" s="20" t="str">
        <f>IF(Datos!C1266="","",Datos!C1266)</f>
        <v/>
      </c>
      <c r="I1274" s="7">
        <f t="shared" si="351"/>
        <v>0.89096628809550726</v>
      </c>
      <c r="J1274" s="20" t="str">
        <f t="shared" si="359"/>
        <v/>
      </c>
      <c r="K1274" s="16" t="str">
        <f t="shared" si="347"/>
        <v/>
      </c>
      <c r="L1274" s="7">
        <f t="shared" si="352"/>
        <v>4125541.4376846054</v>
      </c>
      <c r="M1274" s="7">
        <f t="shared" si="353"/>
        <v>1.8763348494671511E-9</v>
      </c>
      <c r="N1274" s="20" t="str">
        <f>IF(Datos!D1266="","",Datos!D1266)</f>
        <v/>
      </c>
      <c r="O1274" s="7">
        <f t="shared" si="354"/>
        <v>2562.4616357007367</v>
      </c>
      <c r="P1274" s="20" t="str">
        <f t="shared" si="360"/>
        <v/>
      </c>
      <c r="Q1274" s="16" t="str">
        <f t="shared" si="362"/>
        <v/>
      </c>
      <c r="R1274" s="20" t="str">
        <f>IF(Datos!E1266="","",Datos!E1266)</f>
        <v/>
      </c>
      <c r="S1274" s="7">
        <f t="shared" si="355"/>
        <v>6999.4797134034879</v>
      </c>
      <c r="T1274" s="10" t="str">
        <f t="shared" si="361"/>
        <v/>
      </c>
      <c r="U1274" s="16" t="str">
        <f t="shared" si="363"/>
        <v/>
      </c>
      <c r="V1274" s="7">
        <f t="shared" si="358"/>
        <v>8.0977039488177254E-72</v>
      </c>
      <c r="X1274" s="7">
        <f t="shared" si="348"/>
        <v>8.0977039488177254E-72</v>
      </c>
      <c r="Y1274" s="7">
        <f t="shared" si="349"/>
        <v>4135104.2699999996</v>
      </c>
    </row>
    <row r="1275" spans="1:25" x14ac:dyDescent="0.25">
      <c r="A1275" s="5">
        <f t="shared" si="356"/>
        <v>45161</v>
      </c>
      <c r="B1275" s="20">
        <f t="shared" si="357"/>
        <v>1263</v>
      </c>
      <c r="E1275" s="20"/>
      <c r="G1275" s="20">
        <f t="shared" si="350"/>
        <v>1.2873767788329752E-15</v>
      </c>
      <c r="H1275" s="20" t="str">
        <f>IF(Datos!C1267="","",Datos!C1267)</f>
        <v/>
      </c>
      <c r="I1275" s="7">
        <f t="shared" si="351"/>
        <v>0.88419402397116953</v>
      </c>
      <c r="J1275" s="20" t="str">
        <f t="shared" si="359"/>
        <v/>
      </c>
      <c r="K1275" s="16" t="str">
        <f t="shared" si="347"/>
        <v/>
      </c>
      <c r="L1275" s="7">
        <f t="shared" si="352"/>
        <v>4125541.4376846054</v>
      </c>
      <c r="M1275" s="7">
        <f t="shared" si="353"/>
        <v>1.824541503017489E-9</v>
      </c>
      <c r="N1275" s="20" t="str">
        <f>IF(Datos!D1267="","",Datos!D1267)</f>
        <v/>
      </c>
      <c r="O1275" s="7">
        <f t="shared" si="354"/>
        <v>2562.4634505693257</v>
      </c>
      <c r="P1275" s="20" t="str">
        <f t="shared" si="360"/>
        <v/>
      </c>
      <c r="Q1275" s="16" t="str">
        <f t="shared" si="362"/>
        <v/>
      </c>
      <c r="R1275" s="20" t="str">
        <f>IF(Datos!E1267="","",Datos!E1267)</f>
        <v/>
      </c>
      <c r="S1275" s="7">
        <f t="shared" si="355"/>
        <v>6999.4846707990228</v>
      </c>
      <c r="T1275" s="10" t="str">
        <f t="shared" si="361"/>
        <v/>
      </c>
      <c r="U1275" s="16" t="str">
        <f t="shared" si="363"/>
        <v/>
      </c>
      <c r="V1275" s="7">
        <f t="shared" si="358"/>
        <v>7.003534796222784E-72</v>
      </c>
      <c r="X1275" s="7">
        <f t="shared" si="348"/>
        <v>7.003534796222784E-72</v>
      </c>
      <c r="Y1275" s="7">
        <f t="shared" si="349"/>
        <v>4135104.2699999996</v>
      </c>
    </row>
    <row r="1276" spans="1:25" x14ac:dyDescent="0.25">
      <c r="A1276" s="5">
        <f t="shared" si="356"/>
        <v>45162</v>
      </c>
      <c r="B1276" s="20">
        <f t="shared" si="357"/>
        <v>1264</v>
      </c>
      <c r="E1276" s="20"/>
      <c r="G1276" s="20">
        <f t="shared" si="350"/>
        <v>1.251840716846874E-15</v>
      </c>
      <c r="H1276" s="20" t="str">
        <f>IF(Datos!C1268="","",Datos!C1268)</f>
        <v/>
      </c>
      <c r="I1276" s="7">
        <f t="shared" si="351"/>
        <v>0.87747323604967198</v>
      </c>
      <c r="J1276" s="20" t="str">
        <f t="shared" si="359"/>
        <v/>
      </c>
      <c r="K1276" s="16" t="str">
        <f t="shared" si="347"/>
        <v/>
      </c>
      <c r="L1276" s="7">
        <f t="shared" si="352"/>
        <v>4125541.4376846054</v>
      </c>
      <c r="M1276" s="7">
        <f t="shared" si="353"/>
        <v>1.7741778324794673E-9</v>
      </c>
      <c r="N1276" s="20" t="str">
        <f>IF(Datos!D1268="","",Datos!D1268)</f>
        <v/>
      </c>
      <c r="O1276" s="7">
        <f t="shared" si="354"/>
        <v>2562.4652516430388</v>
      </c>
      <c r="P1276" s="20" t="str">
        <f t="shared" si="360"/>
        <v/>
      </c>
      <c r="Q1276" s="16" t="str">
        <f t="shared" si="362"/>
        <v/>
      </c>
      <c r="R1276" s="20" t="str">
        <f>IF(Datos!E1268="","",Datos!E1268)</f>
        <v/>
      </c>
      <c r="S1276" s="7">
        <f t="shared" si="355"/>
        <v>6999.4895905132307</v>
      </c>
      <c r="T1276" s="10" t="str">
        <f t="shared" si="361"/>
        <v/>
      </c>
      <c r="U1276" s="16" t="str">
        <f t="shared" si="363"/>
        <v/>
      </c>
      <c r="V1276" s="7">
        <f t="shared" si="358"/>
        <v>6.0572107787497716E-72</v>
      </c>
      <c r="X1276" s="7">
        <f t="shared" si="348"/>
        <v>6.0572107787497716E-72</v>
      </c>
      <c r="Y1276" s="7">
        <f t="shared" si="349"/>
        <v>4135104.2699999991</v>
      </c>
    </row>
    <row r="1277" spans="1:25" x14ac:dyDescent="0.25">
      <c r="A1277" s="5">
        <f t="shared" si="356"/>
        <v>45163</v>
      </c>
      <c r="B1277" s="20">
        <f t="shared" si="357"/>
        <v>1265</v>
      </c>
      <c r="E1277" s="20"/>
      <c r="G1277" s="20">
        <f t="shared" si="350"/>
        <v>1.2172855733628335E-15</v>
      </c>
      <c r="H1277" s="20" t="str">
        <f>IF(Datos!C1269="","",Datos!C1269)</f>
        <v/>
      </c>
      <c r="I1277" s="7">
        <f t="shared" si="351"/>
        <v>0.87080353305870006</v>
      </c>
      <c r="J1277" s="20" t="str">
        <f t="shared" si="359"/>
        <v/>
      </c>
      <c r="K1277" s="16" t="str">
        <f t="shared" si="347"/>
        <v/>
      </c>
      <c r="L1277" s="7">
        <f t="shared" si="352"/>
        <v>4125541.4376846054</v>
      </c>
      <c r="M1277" s="7">
        <f t="shared" si="353"/>
        <v>1.7252043738417326E-9</v>
      </c>
      <c r="N1277" s="20" t="str">
        <f>IF(Datos!D1269="","",Datos!D1269)</f>
        <v/>
      </c>
      <c r="O1277" s="7">
        <f t="shared" si="354"/>
        <v>2562.4670390267311</v>
      </c>
      <c r="P1277" s="20" t="str">
        <f t="shared" si="360"/>
        <v/>
      </c>
      <c r="Q1277" s="16" t="str">
        <f t="shared" si="362"/>
        <v/>
      </c>
      <c r="R1277" s="20" t="str">
        <f>IF(Datos!E1269="","",Datos!E1269)</f>
        <v/>
      </c>
      <c r="S1277" s="7">
        <f t="shared" si="355"/>
        <v>6999.494472832529</v>
      </c>
      <c r="T1277" s="10" t="str">
        <f t="shared" si="361"/>
        <v/>
      </c>
      <c r="U1277" s="16" t="str">
        <f t="shared" si="363"/>
        <v/>
      </c>
      <c r="V1277" s="7">
        <f t="shared" si="358"/>
        <v>5.2387549267250479E-72</v>
      </c>
      <c r="X1277" s="7">
        <f t="shared" si="348"/>
        <v>5.2387549267250479E-72</v>
      </c>
      <c r="Y1277" s="7">
        <f t="shared" si="349"/>
        <v>4135104.2699999991</v>
      </c>
    </row>
    <row r="1278" spans="1:25" x14ac:dyDescent="0.25">
      <c r="A1278" s="5">
        <f t="shared" si="356"/>
        <v>45164</v>
      </c>
      <c r="B1278" s="20">
        <f t="shared" si="357"/>
        <v>1266</v>
      </c>
      <c r="E1278" s="20"/>
      <c r="G1278" s="20">
        <f t="shared" si="350"/>
        <v>1.1836842716296903E-15</v>
      </c>
      <c r="H1278" s="20" t="str">
        <f>IF(Datos!C1270="","",Datos!C1270)</f>
        <v/>
      </c>
      <c r="I1278" s="7">
        <f t="shared" si="351"/>
        <v>0.864184526700013</v>
      </c>
      <c r="J1278" s="20" t="str">
        <f t="shared" si="359"/>
        <v/>
      </c>
      <c r="K1278" s="16" t="str">
        <f t="shared" si="347"/>
        <v/>
      </c>
      <c r="L1278" s="7">
        <f t="shared" si="352"/>
        <v>4125541.4376846054</v>
      </c>
      <c r="M1278" s="7">
        <f t="shared" si="353"/>
        <v>1.6775827524364528E-9</v>
      </c>
      <c r="N1278" s="20" t="str">
        <f>IF(Datos!D1270="","",Datos!D1270)</f>
        <v/>
      </c>
      <c r="O1278" s="7">
        <f t="shared" si="354"/>
        <v>2562.4688128244611</v>
      </c>
      <c r="P1278" s="20" t="str">
        <f t="shared" si="360"/>
        <v/>
      </c>
      <c r="Q1278" s="16" t="str">
        <f t="shared" si="362"/>
        <v/>
      </c>
      <c r="R1278" s="20" t="str">
        <f>IF(Datos!E1270="","",Datos!E1270)</f>
        <v/>
      </c>
      <c r="S1278" s="7">
        <f t="shared" si="355"/>
        <v>6999.4993180411575</v>
      </c>
      <c r="T1278" s="10" t="str">
        <f t="shared" si="361"/>
        <v/>
      </c>
      <c r="U1278" s="16" t="str">
        <f t="shared" si="363"/>
        <v/>
      </c>
      <c r="V1278" s="7">
        <f t="shared" si="358"/>
        <v>4.5308895768607562E-72</v>
      </c>
      <c r="X1278" s="7">
        <f t="shared" si="348"/>
        <v>4.5308895768607562E-72</v>
      </c>
      <c r="Y1278" s="7">
        <f t="shared" si="349"/>
        <v>4135104.2699999996</v>
      </c>
    </row>
    <row r="1279" spans="1:25" x14ac:dyDescent="0.25">
      <c r="A1279" s="5">
        <f t="shared" si="356"/>
        <v>45165</v>
      </c>
      <c r="B1279" s="20">
        <f t="shared" si="357"/>
        <v>1267</v>
      </c>
      <c r="E1279" s="20"/>
      <c r="G1279" s="20">
        <f t="shared" si="350"/>
        <v>1.1510104823084808E-15</v>
      </c>
      <c r="H1279" s="20" t="str">
        <f>IF(Datos!C1271="","",Datos!C1271)</f>
        <v/>
      </c>
      <c r="I1279" s="7">
        <f t="shared" si="351"/>
        <v>0.85761583162683763</v>
      </c>
      <c r="J1279" s="20" t="str">
        <f t="shared" si="359"/>
        <v/>
      </c>
      <c r="K1279" s="16" t="str">
        <f t="shared" si="347"/>
        <v/>
      </c>
      <c r="L1279" s="7">
        <f t="shared" si="352"/>
        <v>4125541.4376846054</v>
      </c>
      <c r="M1279" s="7">
        <f t="shared" si="353"/>
        <v>1.6312756528696598E-9</v>
      </c>
      <c r="N1279" s="20" t="str">
        <f>IF(Datos!D1271="","",Datos!D1271)</f>
        <v/>
      </c>
      <c r="O1279" s="7">
        <f t="shared" si="354"/>
        <v>2562.4705731394961</v>
      </c>
      <c r="P1279" s="20" t="str">
        <f t="shared" si="360"/>
        <v/>
      </c>
      <c r="Q1279" s="16" t="str">
        <f t="shared" si="362"/>
        <v/>
      </c>
      <c r="R1279" s="20" t="str">
        <f>IF(Datos!E1271="","",Datos!E1271)</f>
        <v/>
      </c>
      <c r="S1279" s="7">
        <f t="shared" si="355"/>
        <v>6999.5041264211959</v>
      </c>
      <c r="T1279" s="10" t="str">
        <f t="shared" si="361"/>
        <v/>
      </c>
      <c r="U1279" s="16" t="str">
        <f t="shared" si="363"/>
        <v/>
      </c>
      <c r="V1279" s="7">
        <f t="shared" si="358"/>
        <v>3.9186716395108984E-72</v>
      </c>
      <c r="X1279" s="7">
        <f t="shared" si="348"/>
        <v>3.9186716395108984E-72</v>
      </c>
      <c r="Y1279" s="7">
        <f t="shared" si="349"/>
        <v>4135104.2699999991</v>
      </c>
    </row>
    <row r="1280" spans="1:25" x14ac:dyDescent="0.25">
      <c r="A1280" s="5">
        <f t="shared" si="356"/>
        <v>45166</v>
      </c>
      <c r="B1280" s="20">
        <f t="shared" si="357"/>
        <v>1268</v>
      </c>
      <c r="E1280" s="20"/>
      <c r="G1280" s="20">
        <f t="shared" si="350"/>
        <v>1.119238602841271E-15</v>
      </c>
      <c r="H1280" s="20" t="str">
        <f>IF(Datos!C1272="","",Datos!C1272)</f>
        <v/>
      </c>
      <c r="I1280" s="7">
        <f t="shared" si="351"/>
        <v>0.85109706542143448</v>
      </c>
      <c r="J1280" s="20" t="str">
        <f t="shared" si="359"/>
        <v/>
      </c>
      <c r="K1280" s="16" t="str">
        <f t="shared" si="347"/>
        <v/>
      </c>
      <c r="L1280" s="7">
        <f t="shared" si="352"/>
        <v>4125541.4376846054</v>
      </c>
      <c r="M1280" s="7">
        <f t="shared" si="353"/>
        <v>1.5862467897816185E-9</v>
      </c>
      <c r="N1280" s="20" t="str">
        <f>IF(Datos!D1272="","",Datos!D1272)</f>
        <v/>
      </c>
      <c r="O1280" s="7">
        <f t="shared" si="354"/>
        <v>2562.4723200743188</v>
      </c>
      <c r="P1280" s="20" t="str">
        <f t="shared" si="360"/>
        <v/>
      </c>
      <c r="Q1280" s="16" t="str">
        <f t="shared" si="362"/>
        <v/>
      </c>
      <c r="R1280" s="20" t="str">
        <f>IF(Datos!E1272="","",Datos!E1272)</f>
        <v/>
      </c>
      <c r="S1280" s="7">
        <f t="shared" si="355"/>
        <v>6999.5088982525785</v>
      </c>
      <c r="T1280" s="10" t="str">
        <f t="shared" si="361"/>
        <v/>
      </c>
      <c r="U1280" s="16" t="str">
        <f t="shared" si="363"/>
        <v/>
      </c>
      <c r="V1280" s="7">
        <f t="shared" si="358"/>
        <v>3.3891771489488573E-72</v>
      </c>
      <c r="X1280" s="7">
        <f t="shared" si="348"/>
        <v>3.3891771489488573E-72</v>
      </c>
      <c r="Y1280" s="7">
        <f t="shared" si="349"/>
        <v>4135104.2699999991</v>
      </c>
    </row>
    <row r="1281" spans="1:25" x14ac:dyDescent="0.25">
      <c r="A1281" s="5">
        <f t="shared" si="356"/>
        <v>45167</v>
      </c>
      <c r="B1281" s="20">
        <f t="shared" si="357"/>
        <v>1269</v>
      </c>
      <c r="E1281" s="20"/>
      <c r="G1281" s="20">
        <f t="shared" si="350"/>
        <v>1.0883437373894804E-15</v>
      </c>
      <c r="H1281" s="20" t="str">
        <f>IF(Datos!C1273="","",Datos!C1273)</f>
        <v/>
      </c>
      <c r="I1281" s="7">
        <f t="shared" si="351"/>
        <v>0.84462784857283379</v>
      </c>
      <c r="J1281" s="20" t="str">
        <f t="shared" si="359"/>
        <v/>
      </c>
      <c r="K1281" s="16" t="str">
        <f t="shared" si="347"/>
        <v/>
      </c>
      <c r="L1281" s="7">
        <f t="shared" si="352"/>
        <v>4125541.4376846054</v>
      </c>
      <c r="M1281" s="7">
        <f t="shared" si="353"/>
        <v>1.5424608794143111E-9</v>
      </c>
      <c r="N1281" s="20" t="str">
        <f>IF(Datos!D1273="","",Datos!D1273)</f>
        <v/>
      </c>
      <c r="O1281" s="7">
        <f t="shared" si="354"/>
        <v>2562.474053730632</v>
      </c>
      <c r="P1281" s="20" t="str">
        <f t="shared" si="360"/>
        <v/>
      </c>
      <c r="Q1281" s="16" t="str">
        <f t="shared" si="362"/>
        <v/>
      </c>
      <c r="R1281" s="20" t="str">
        <f>IF(Datos!E1273="","",Datos!E1273)</f>
        <v/>
      </c>
      <c r="S1281" s="7">
        <f t="shared" si="355"/>
        <v>6999.5136338131142</v>
      </c>
      <c r="T1281" s="10" t="str">
        <f t="shared" si="361"/>
        <v/>
      </c>
      <c r="U1281" s="16" t="str">
        <f t="shared" si="363"/>
        <v/>
      </c>
      <c r="V1281" s="7">
        <f t="shared" si="358"/>
        <v>2.9312284374994928E-72</v>
      </c>
      <c r="X1281" s="7">
        <f t="shared" si="348"/>
        <v>2.9312284374994928E-72</v>
      </c>
      <c r="Y1281" s="7">
        <f t="shared" si="349"/>
        <v>4135104.2699999996</v>
      </c>
    </row>
    <row r="1282" spans="1:25" x14ac:dyDescent="0.25">
      <c r="A1282" s="5">
        <f t="shared" si="356"/>
        <v>45168</v>
      </c>
      <c r="B1282" s="20">
        <f t="shared" si="357"/>
        <v>1270</v>
      </c>
      <c r="E1282" s="20"/>
      <c r="G1282" s="20">
        <f t="shared" si="350"/>
        <v>1.0583016773259786E-15</v>
      </c>
      <c r="H1282" s="20" t="str">
        <f>IF(Datos!C1274="","",Datos!C1274)</f>
        <v/>
      </c>
      <c r="I1282" s="7">
        <f t="shared" si="351"/>
        <v>0.83820780445474119</v>
      </c>
      <c r="J1282" s="20" t="str">
        <f t="shared" si="359"/>
        <v/>
      </c>
      <c r="K1282" s="16" t="str">
        <f t="shared" si="347"/>
        <v/>
      </c>
      <c r="L1282" s="7">
        <f t="shared" si="352"/>
        <v>4125541.4376846054</v>
      </c>
      <c r="M1282" s="7">
        <f t="shared" si="353"/>
        <v>1.4998836119637582E-9</v>
      </c>
      <c r="N1282" s="20" t="str">
        <f>IF(Datos!D1274="","",Datos!D1274)</f>
        <v/>
      </c>
      <c r="O1282" s="7">
        <f t="shared" si="354"/>
        <v>2562.4757742093666</v>
      </c>
      <c r="P1282" s="20" t="str">
        <f t="shared" si="360"/>
        <v/>
      </c>
      <c r="Q1282" s="16" t="str">
        <f t="shared" si="362"/>
        <v/>
      </c>
      <c r="R1282" s="20" t="str">
        <f>IF(Datos!E1274="","",Datos!E1274)</f>
        <v/>
      </c>
      <c r="S1282" s="7">
        <f t="shared" si="355"/>
        <v>6999.518333378498</v>
      </c>
      <c r="T1282" s="10" t="str">
        <f t="shared" si="361"/>
        <v/>
      </c>
      <c r="U1282" s="16" t="str">
        <f t="shared" si="363"/>
        <v/>
      </c>
      <c r="V1282" s="7">
        <f t="shared" si="358"/>
        <v>2.5351581741516609E-72</v>
      </c>
      <c r="X1282" s="7">
        <f t="shared" si="348"/>
        <v>2.5351581741516609E-72</v>
      </c>
      <c r="Y1282" s="7">
        <f t="shared" si="349"/>
        <v>4135104.2699999996</v>
      </c>
    </row>
    <row r="1283" spans="1:25" x14ac:dyDescent="0.25">
      <c r="A1283" s="5">
        <f t="shared" si="356"/>
        <v>45169</v>
      </c>
      <c r="B1283" s="20">
        <f t="shared" si="357"/>
        <v>1271</v>
      </c>
      <c r="E1283" s="20"/>
      <c r="G1283" s="20">
        <f t="shared" si="350"/>
        <v>1.0290888822656676E-15</v>
      </c>
      <c r="H1283" s="20" t="str">
        <f>IF(Datos!C1275="","",Datos!C1275)</f>
        <v/>
      </c>
      <c r="I1283" s="7">
        <f t="shared" si="351"/>
        <v>0.83183655930361122</v>
      </c>
      <c r="J1283" s="20" t="str">
        <f t="shared" si="359"/>
        <v/>
      </c>
      <c r="K1283" s="16" t="str">
        <f t="shared" si="347"/>
        <v/>
      </c>
      <c r="L1283" s="7">
        <f t="shared" si="352"/>
        <v>4125541.4376846054</v>
      </c>
      <c r="M1283" s="7">
        <f t="shared" si="353"/>
        <v>1.4584816246955099E-9</v>
      </c>
      <c r="N1283" s="20" t="str">
        <f>IF(Datos!D1275="","",Datos!D1275)</f>
        <v/>
      </c>
      <c r="O1283" s="7">
        <f t="shared" si="354"/>
        <v>2562.4774816106856</v>
      </c>
      <c r="P1283" s="20" t="str">
        <f t="shared" si="360"/>
        <v/>
      </c>
      <c r="Q1283" s="16" t="str">
        <f t="shared" si="362"/>
        <v/>
      </c>
      <c r="R1283" s="20" t="str">
        <f>IF(Datos!E1275="","",Datos!E1275)</f>
        <v/>
      </c>
      <c r="S1283" s="7">
        <f t="shared" si="355"/>
        <v>6999.5229972223306</v>
      </c>
      <c r="T1283" s="10" t="str">
        <f t="shared" si="361"/>
        <v/>
      </c>
      <c r="U1283" s="16" t="str">
        <f t="shared" si="363"/>
        <v/>
      </c>
      <c r="V1283" s="7">
        <f t="shared" si="358"/>
        <v>2.1926052864888991E-72</v>
      </c>
      <c r="X1283" s="7">
        <f t="shared" si="348"/>
        <v>2.1926052864888991E-72</v>
      </c>
      <c r="Y1283" s="7">
        <f t="shared" si="349"/>
        <v>4135104.2699999991</v>
      </c>
    </row>
    <row r="1284" spans="1:25" x14ac:dyDescent="0.25">
      <c r="A1284" s="5">
        <f t="shared" si="356"/>
        <v>45170</v>
      </c>
      <c r="B1284" s="20">
        <f t="shared" si="357"/>
        <v>1272</v>
      </c>
      <c r="E1284" s="20"/>
      <c r="G1284" s="20">
        <f t="shared" si="350"/>
        <v>1.0006824616196847E-15</v>
      </c>
      <c r="H1284" s="20" t="str">
        <f>IF(Datos!C1276="","",Datos!C1276)</f>
        <v/>
      </c>
      <c r="I1284" s="7">
        <f t="shared" si="351"/>
        <v>0.82551374219688756</v>
      </c>
      <c r="J1284" s="20" t="str">
        <f t="shared" si="359"/>
        <v/>
      </c>
      <c r="K1284" s="16" t="str">
        <f t="shared" si="347"/>
        <v/>
      </c>
      <c r="L1284" s="7">
        <f t="shared" si="352"/>
        <v>4125541.4376846054</v>
      </c>
      <c r="M1284" s="7">
        <f t="shared" si="353"/>
        <v>1.4182224758022445E-9</v>
      </c>
      <c r="N1284" s="20" t="str">
        <f>IF(Datos!D1276="","",Datos!D1276)</f>
        <v/>
      </c>
      <c r="O1284" s="7">
        <f t="shared" si="354"/>
        <v>2562.4791760339908</v>
      </c>
      <c r="P1284" s="20" t="str">
        <f t="shared" si="360"/>
        <v/>
      </c>
      <c r="Q1284" s="16" t="str">
        <f t="shared" si="362"/>
        <v/>
      </c>
      <c r="R1284" s="20" t="str">
        <f>IF(Datos!E1276="","",Datos!E1276)</f>
        <v/>
      </c>
      <c r="S1284" s="7">
        <f t="shared" si="355"/>
        <v>6999.5276256161324</v>
      </c>
      <c r="T1284" s="10" t="str">
        <f t="shared" si="361"/>
        <v/>
      </c>
      <c r="U1284" s="16" t="str">
        <f t="shared" si="363"/>
        <v/>
      </c>
      <c r="V1284" s="7">
        <f t="shared" si="358"/>
        <v>1.896338457835202E-72</v>
      </c>
      <c r="X1284" s="7">
        <f t="shared" si="348"/>
        <v>1.896338457835202E-72</v>
      </c>
      <c r="Y1284" s="7">
        <f t="shared" si="349"/>
        <v>4135104.2699999991</v>
      </c>
    </row>
    <row r="1285" spans="1:25" x14ac:dyDescent="0.25">
      <c r="A1285" s="5">
        <f t="shared" si="356"/>
        <v>45171</v>
      </c>
      <c r="B1285" s="20">
        <f t="shared" si="357"/>
        <v>1273</v>
      </c>
      <c r="E1285" s="20"/>
      <c r="G1285" s="20">
        <f t="shared" si="350"/>
        <v>9.7306015665877259E-16</v>
      </c>
      <c r="H1285" s="20" t="str">
        <f>IF(Datos!C1277="","",Datos!C1277)</f>
        <v/>
      </c>
      <c r="I1285" s="7">
        <f t="shared" si="351"/>
        <v>0.81923898503140824</v>
      </c>
      <c r="J1285" s="20" t="str">
        <f t="shared" si="359"/>
        <v/>
      </c>
      <c r="K1285" s="16" t="str">
        <f t="shared" si="347"/>
        <v/>
      </c>
      <c r="L1285" s="7">
        <f t="shared" si="352"/>
        <v>4125541.4376846054</v>
      </c>
      <c r="M1285" s="7">
        <f t="shared" si="353"/>
        <v>1.379074618982987E-9</v>
      </c>
      <c r="N1285" s="20" t="str">
        <f>IF(Datos!D1277="","",Datos!D1277)</f>
        <v/>
      </c>
      <c r="O1285" s="7">
        <f t="shared" si="354"/>
        <v>2562.4808575779289</v>
      </c>
      <c r="P1285" s="20" t="str">
        <f t="shared" si="360"/>
        <v/>
      </c>
      <c r="Q1285" s="16" t="str">
        <f t="shared" si="362"/>
        <v/>
      </c>
      <c r="R1285" s="20" t="str">
        <f>IF(Datos!E1277="","",Datos!E1277)</f>
        <v/>
      </c>
      <c r="S1285" s="7">
        <f t="shared" si="355"/>
        <v>6999.5322188293603</v>
      </c>
      <c r="T1285" s="10" t="str">
        <f t="shared" si="361"/>
        <v/>
      </c>
      <c r="U1285" s="16" t="str">
        <f t="shared" si="363"/>
        <v/>
      </c>
      <c r="V1285" s="7">
        <f t="shared" si="358"/>
        <v>1.6401034736276501E-72</v>
      </c>
      <c r="X1285" s="7">
        <f t="shared" si="348"/>
        <v>1.6401034736276501E-72</v>
      </c>
      <c r="Y1285" s="7">
        <f t="shared" si="349"/>
        <v>4135104.2699999991</v>
      </c>
    </row>
    <row r="1286" spans="1:25" x14ac:dyDescent="0.25">
      <c r="A1286" s="5">
        <f t="shared" si="356"/>
        <v>45172</v>
      </c>
      <c r="B1286" s="20">
        <f t="shared" si="357"/>
        <v>1274</v>
      </c>
      <c r="E1286" s="20"/>
      <c r="G1286" s="20">
        <f t="shared" si="350"/>
        <v>9.4620032307176502E-16</v>
      </c>
      <c r="H1286" s="20" t="str">
        <f>IF(Datos!C1278="","",Datos!C1278)</f>
        <v/>
      </c>
      <c r="I1286" s="7">
        <f t="shared" si="351"/>
        <v>0.81301192250197574</v>
      </c>
      <c r="J1286" s="20" t="str">
        <f t="shared" si="359"/>
        <v/>
      </c>
      <c r="K1286" s="16" t="str">
        <f t="shared" si="347"/>
        <v/>
      </c>
      <c r="L1286" s="7">
        <f t="shared" si="352"/>
        <v>4125541.4376846054</v>
      </c>
      <c r="M1286" s="7">
        <f t="shared" si="353"/>
        <v>1.341007378724029E-9</v>
      </c>
      <c r="N1286" s="20" t="str">
        <f>IF(Datos!D1278="","",Datos!D1278)</f>
        <v/>
      </c>
      <c r="O1286" s="7">
        <f t="shared" si="354"/>
        <v>2562.4825263403959</v>
      </c>
      <c r="P1286" s="20" t="str">
        <f t="shared" si="360"/>
        <v/>
      </c>
      <c r="Q1286" s="16" t="str">
        <f t="shared" si="362"/>
        <v/>
      </c>
      <c r="R1286" s="20" t="str">
        <f>IF(Datos!E1278="","",Datos!E1278)</f>
        <v/>
      </c>
      <c r="S1286" s="7">
        <f t="shared" si="355"/>
        <v>6999.5367771294232</v>
      </c>
      <c r="T1286" s="10" t="str">
        <f t="shared" si="361"/>
        <v/>
      </c>
      <c r="U1286" s="16" t="str">
        <f t="shared" si="363"/>
        <v/>
      </c>
      <c r="V1286" s="7">
        <f t="shared" si="358"/>
        <v>1.4184911944865743E-72</v>
      </c>
      <c r="X1286" s="7">
        <f t="shared" si="348"/>
        <v>1.4184911944865743E-72</v>
      </c>
      <c r="Y1286" s="7">
        <f t="shared" si="349"/>
        <v>4135104.2699999991</v>
      </c>
    </row>
    <row r="1287" spans="1:25" x14ac:dyDescent="0.25">
      <c r="A1287" s="5">
        <f t="shared" si="356"/>
        <v>45173</v>
      </c>
      <c r="B1287" s="20">
        <f t="shared" si="357"/>
        <v>1275</v>
      </c>
      <c r="E1287" s="20"/>
      <c r="G1287" s="20">
        <f t="shared" si="350"/>
        <v>9.2008191400551777E-16</v>
      </c>
      <c r="H1287" s="20" t="str">
        <f>IF(Datos!C1279="","",Datos!C1279)</f>
        <v/>
      </c>
      <c r="I1287" s="7">
        <f t="shared" si="351"/>
        <v>0.80683219208008938</v>
      </c>
      <c r="J1287" s="20" t="str">
        <f t="shared" si="359"/>
        <v/>
      </c>
      <c r="K1287" s="16" t="str">
        <f t="shared" si="347"/>
        <v/>
      </c>
      <c r="L1287" s="7">
        <f t="shared" si="352"/>
        <v>4125541.4376846054</v>
      </c>
      <c r="M1287" s="7">
        <f t="shared" si="353"/>
        <v>1.3039909262621825E-9</v>
      </c>
      <c r="N1287" s="20" t="str">
        <f>IF(Datos!D1279="","",Datos!D1279)</f>
        <v/>
      </c>
      <c r="O1287" s="7">
        <f t="shared" si="354"/>
        <v>2562.4841824185442</v>
      </c>
      <c r="P1287" s="20" t="str">
        <f t="shared" si="360"/>
        <v/>
      </c>
      <c r="Q1287" s="16" t="str">
        <f t="shared" si="362"/>
        <v/>
      </c>
      <c r="R1287" s="20" t="str">
        <f>IF(Datos!E1279="","",Datos!E1279)</f>
        <v/>
      </c>
      <c r="S1287" s="7">
        <f t="shared" si="355"/>
        <v>6999.5413007816969</v>
      </c>
      <c r="T1287" s="10" t="str">
        <f t="shared" si="361"/>
        <v/>
      </c>
      <c r="U1287" s="16" t="str">
        <f t="shared" si="363"/>
        <v/>
      </c>
      <c r="V1287" s="7">
        <f t="shared" si="358"/>
        <v>1.2268233688850513E-72</v>
      </c>
      <c r="X1287" s="7">
        <f t="shared" si="348"/>
        <v>1.2268233688850513E-72</v>
      </c>
      <c r="Y1287" s="7">
        <f t="shared" si="349"/>
        <v>4135104.2699999986</v>
      </c>
    </row>
    <row r="1288" spans="1:25" x14ac:dyDescent="0.25">
      <c r="A1288" s="5">
        <f t="shared" si="356"/>
        <v>45174</v>
      </c>
      <c r="B1288" s="20">
        <f t="shared" si="357"/>
        <v>1276</v>
      </c>
      <c r="E1288" s="20"/>
      <c r="G1288" s="20">
        <f t="shared" si="350"/>
        <v>8.9468446357299575E-16</v>
      </c>
      <c r="H1288" s="20" t="str">
        <f>IF(Datos!C1280="","",Datos!C1280)</f>
        <v/>
      </c>
      <c r="I1288" s="7">
        <f t="shared" si="351"/>
        <v>0.80069943399283949</v>
      </c>
      <c r="J1288" s="20" t="str">
        <f t="shared" si="359"/>
        <v/>
      </c>
      <c r="K1288" s="16" t="str">
        <f t="shared" si="347"/>
        <v/>
      </c>
      <c r="L1288" s="7">
        <f t="shared" si="352"/>
        <v>4125541.4376846054</v>
      </c>
      <c r="M1288" s="7">
        <f t="shared" si="353"/>
        <v>1.267996256211529E-9</v>
      </c>
      <c r="N1288" s="20" t="str">
        <f>IF(Datos!D1280="","",Datos!D1280)</f>
        <v/>
      </c>
      <c r="O1288" s="7">
        <f t="shared" si="354"/>
        <v>2562.4858259087882</v>
      </c>
      <c r="P1288" s="20" t="str">
        <f t="shared" si="360"/>
        <v/>
      </c>
      <c r="Q1288" s="16" t="str">
        <f t="shared" si="362"/>
        <v/>
      </c>
      <c r="R1288" s="20" t="str">
        <f>IF(Datos!E1280="","",Datos!E1280)</f>
        <v/>
      </c>
      <c r="S1288" s="7">
        <f t="shared" si="355"/>
        <v>6999.5457900495403</v>
      </c>
      <c r="T1288" s="10" t="str">
        <f t="shared" si="361"/>
        <v/>
      </c>
      <c r="U1288" s="16" t="str">
        <f t="shared" si="363"/>
        <v/>
      </c>
      <c r="V1288" s="7">
        <f t="shared" si="358"/>
        <v>1.0610538749147743E-72</v>
      </c>
      <c r="X1288" s="7">
        <f t="shared" si="348"/>
        <v>1.0610538749147743E-72</v>
      </c>
      <c r="Y1288" s="7">
        <f t="shared" si="349"/>
        <v>4135104.2699999991</v>
      </c>
    </row>
    <row r="1289" spans="1:25" x14ac:dyDescent="0.25">
      <c r="A1289" s="5">
        <f t="shared" si="356"/>
        <v>45175</v>
      </c>
      <c r="B1289" s="20">
        <f t="shared" si="357"/>
        <v>1277</v>
      </c>
      <c r="E1289" s="20"/>
      <c r="G1289" s="20">
        <f t="shared" si="350"/>
        <v>8.6998807081659313E-16</v>
      </c>
      <c r="H1289" s="20" t="str">
        <f>IF(Datos!C1281="","",Datos!C1281)</f>
        <v/>
      </c>
      <c r="I1289" s="7">
        <f t="shared" si="351"/>
        <v>0.79461329120196211</v>
      </c>
      <c r="J1289" s="20" t="str">
        <f t="shared" si="359"/>
        <v/>
      </c>
      <c r="K1289" s="16" t="str">
        <f t="shared" si="347"/>
        <v/>
      </c>
      <c r="L1289" s="7">
        <f t="shared" si="352"/>
        <v>4125541.4376846054</v>
      </c>
      <c r="M1289" s="7">
        <f t="shared" si="353"/>
        <v>1.2329951638353529E-9</v>
      </c>
      <c r="N1289" s="20" t="str">
        <f>IF(Datos!D1281="","",Datos!D1281)</f>
        <v/>
      </c>
      <c r="O1289" s="7">
        <f t="shared" si="354"/>
        <v>2562.4874569068083</v>
      </c>
      <c r="P1289" s="20" t="str">
        <f t="shared" si="360"/>
        <v/>
      </c>
      <c r="Q1289" s="16" t="str">
        <f t="shared" si="362"/>
        <v/>
      </c>
      <c r="R1289" s="20" t="str">
        <f>IF(Datos!E1281="","",Datos!E1281)</f>
        <v/>
      </c>
      <c r="S1289" s="7">
        <f t="shared" si="355"/>
        <v>6999.5502451943112</v>
      </c>
      <c r="T1289" s="10" t="str">
        <f t="shared" si="361"/>
        <v/>
      </c>
      <c r="U1289" s="16" t="str">
        <f t="shared" si="363"/>
        <v/>
      </c>
      <c r="V1289" s="7">
        <f t="shared" si="358"/>
        <v>9.176833063547098E-73</v>
      </c>
      <c r="X1289" s="7">
        <f t="shared" si="348"/>
        <v>9.176833063547098E-73</v>
      </c>
      <c r="Y1289" s="7">
        <f t="shared" si="349"/>
        <v>4135104.2699999986</v>
      </c>
    </row>
    <row r="1290" spans="1:25" x14ac:dyDescent="0.25">
      <c r="A1290" s="5">
        <f t="shared" si="356"/>
        <v>45176</v>
      </c>
      <c r="B1290" s="20">
        <f t="shared" si="357"/>
        <v>1278</v>
      </c>
      <c r="E1290" s="20"/>
      <c r="G1290" s="20">
        <f t="shared" si="350"/>
        <v>8.4597338411412459E-16</v>
      </c>
      <c r="H1290" s="20" t="str">
        <f>IF(Datos!C1282="","",Datos!C1282)</f>
        <v/>
      </c>
      <c r="I1290" s="7">
        <f t="shared" si="351"/>
        <v>0.78857340938305298</v>
      </c>
      <c r="J1290" s="20" t="str">
        <f t="shared" si="359"/>
        <v/>
      </c>
      <c r="K1290" s="16" t="str">
        <f t="shared" si="347"/>
        <v/>
      </c>
      <c r="L1290" s="7">
        <f t="shared" si="352"/>
        <v>4125541.4376846054</v>
      </c>
      <c r="M1290" s="7">
        <f t="shared" si="353"/>
        <v>1.1989602229454484E-9</v>
      </c>
      <c r="N1290" s="20" t="str">
        <f>IF(Datos!D1282="","",Datos!D1282)</f>
        <v/>
      </c>
      <c r="O1290" s="7">
        <f t="shared" si="354"/>
        <v>2562.4890755075589</v>
      </c>
      <c r="P1290" s="20" t="str">
        <f t="shared" si="360"/>
        <v/>
      </c>
      <c r="Q1290" s="16" t="str">
        <f t="shared" si="362"/>
        <v/>
      </c>
      <c r="R1290" s="20" t="str">
        <f>IF(Datos!E1282="","",Datos!E1282)</f>
        <v/>
      </c>
      <c r="S1290" s="7">
        <f t="shared" si="355"/>
        <v>6999.5546664753792</v>
      </c>
      <c r="T1290" s="10" t="str">
        <f t="shared" si="361"/>
        <v/>
      </c>
      <c r="U1290" s="16" t="str">
        <f t="shared" si="363"/>
        <v/>
      </c>
      <c r="V1290" s="7">
        <f t="shared" si="358"/>
        <v>7.9368509994815715E-73</v>
      </c>
      <c r="X1290" s="7">
        <f t="shared" si="348"/>
        <v>7.9368509994815715E-73</v>
      </c>
      <c r="Y1290" s="7">
        <f t="shared" si="349"/>
        <v>4135104.2699999991</v>
      </c>
    </row>
    <row r="1291" spans="1:25" x14ac:dyDescent="0.25">
      <c r="A1291" s="5">
        <f t="shared" si="356"/>
        <v>45177</v>
      </c>
      <c r="B1291" s="20">
        <f t="shared" si="357"/>
        <v>1279</v>
      </c>
      <c r="E1291" s="20"/>
      <c r="G1291" s="20">
        <f t="shared" si="350"/>
        <v>8.2262158601526236E-16</v>
      </c>
      <c r="H1291" s="20" t="str">
        <f>IF(Datos!C1283="","",Datos!C1283)</f>
        <v/>
      </c>
      <c r="I1291" s="7">
        <f t="shared" si="351"/>
        <v>0.78257943690493936</v>
      </c>
      <c r="J1291" s="20" t="str">
        <f t="shared" si="359"/>
        <v/>
      </c>
      <c r="K1291" s="16" t="str">
        <f t="shared" si="347"/>
        <v/>
      </c>
      <c r="L1291" s="7">
        <f t="shared" si="352"/>
        <v>4125541.4376846054</v>
      </c>
      <c r="M1291" s="7">
        <f t="shared" si="353"/>
        <v>1.1658647644114812E-9</v>
      </c>
      <c r="N1291" s="20" t="str">
        <f>IF(Datos!D1283="","",Datos!D1283)</f>
        <v/>
      </c>
      <c r="O1291" s="7">
        <f t="shared" si="354"/>
        <v>2562.4906818052718</v>
      </c>
      <c r="P1291" s="20" t="str">
        <f t="shared" si="360"/>
        <v/>
      </c>
      <c r="Q1291" s="16" t="str">
        <f t="shared" si="362"/>
        <v/>
      </c>
      <c r="R1291" s="20" t="str">
        <f>IF(Datos!E1283="","",Datos!E1283)</f>
        <v/>
      </c>
      <c r="S1291" s="7">
        <f t="shared" si="355"/>
        <v>6999.5590541501442</v>
      </c>
      <c r="T1291" s="10" t="str">
        <f t="shared" si="361"/>
        <v/>
      </c>
      <c r="U1291" s="16" t="str">
        <f t="shared" si="363"/>
        <v/>
      </c>
      <c r="V1291" s="7">
        <f t="shared" si="358"/>
        <v>6.8644164442959653E-73</v>
      </c>
      <c r="X1291" s="7">
        <f t="shared" si="348"/>
        <v>6.8644164442959653E-73</v>
      </c>
      <c r="Y1291" s="7">
        <f t="shared" si="349"/>
        <v>4135104.2699999991</v>
      </c>
    </row>
    <row r="1292" spans="1:25" x14ac:dyDescent="0.25">
      <c r="A1292" s="5">
        <f t="shared" si="356"/>
        <v>45178</v>
      </c>
      <c r="B1292" s="20">
        <f t="shared" si="357"/>
        <v>1280</v>
      </c>
      <c r="E1292" s="20"/>
      <c r="G1292" s="20">
        <f t="shared" si="350"/>
        <v>7.9991437849654127E-16</v>
      </c>
      <c r="H1292" s="20" t="str">
        <f>IF(Datos!C1284="","",Datos!C1284)</f>
        <v/>
      </c>
      <c r="I1292" s="7">
        <f t="shared" si="351"/>
        <v>0.77663102480920854</v>
      </c>
      <c r="J1292" s="20" t="str">
        <f t="shared" si="359"/>
        <v/>
      </c>
      <c r="K1292" s="16" t="str">
        <f t="shared" si="347"/>
        <v/>
      </c>
      <c r="L1292" s="7">
        <f t="shared" si="352"/>
        <v>4125541.4376846054</v>
      </c>
      <c r="M1292" s="7">
        <f t="shared" si="353"/>
        <v>1.1336828552635668E-9</v>
      </c>
      <c r="N1292" s="20" t="str">
        <f>IF(Datos!D1284="","",Datos!D1284)</f>
        <v/>
      </c>
      <c r="O1292" s="7">
        <f t="shared" si="354"/>
        <v>2562.4922758934631</v>
      </c>
      <c r="P1292" s="20" t="str">
        <f t="shared" si="360"/>
        <v/>
      </c>
      <c r="Q1292" s="16" t="str">
        <f t="shared" si="362"/>
        <v/>
      </c>
      <c r="R1292" s="20" t="str">
        <f>IF(Datos!E1284="","",Datos!E1284)</f>
        <v/>
      </c>
      <c r="S1292" s="7">
        <f t="shared" si="355"/>
        <v>6999.5634084740486</v>
      </c>
      <c r="T1292" s="10" t="str">
        <f t="shared" si="361"/>
        <v/>
      </c>
      <c r="U1292" s="16" t="str">
        <f t="shared" si="363"/>
        <v/>
      </c>
      <c r="V1292" s="7">
        <f t="shared" si="358"/>
        <v>5.9368902255817478E-73</v>
      </c>
      <c r="X1292" s="7">
        <f t="shared" si="348"/>
        <v>5.9368902255817478E-73</v>
      </c>
      <c r="Y1292" s="7">
        <f t="shared" si="349"/>
        <v>4135104.2699999986</v>
      </c>
    </row>
    <row r="1293" spans="1:25" x14ac:dyDescent="0.25">
      <c r="A1293" s="5">
        <f t="shared" si="356"/>
        <v>45179</v>
      </c>
      <c r="B1293" s="20">
        <f t="shared" si="357"/>
        <v>1281</v>
      </c>
      <c r="E1293" s="20"/>
      <c r="G1293" s="20">
        <f t="shared" si="350"/>
        <v>7.7783396862337652E-16</v>
      </c>
      <c r="H1293" s="20" t="str">
        <f>IF(Datos!C1285="","",Datos!C1285)</f>
        <v/>
      </c>
      <c r="I1293" s="7">
        <f t="shared" si="351"/>
        <v>0.77072782678989216</v>
      </c>
      <c r="J1293" s="20" t="str">
        <f t="shared" si="359"/>
        <v/>
      </c>
      <c r="K1293" s="16" t="str">
        <f t="shared" ref="K1293:K1339" si="364">IF( OR(J1293=0,H1293=0,J1293="",H1293=""),"",ABS(J1293/H1293))</f>
        <v/>
      </c>
      <c r="L1293" s="7">
        <f t="shared" si="352"/>
        <v>4125541.4376846054</v>
      </c>
      <c r="M1293" s="7">
        <f t="shared" si="353"/>
        <v>1.1023892783716901E-9</v>
      </c>
      <c r="N1293" s="20" t="str">
        <f>IF(Datos!D1285="","",Datos!D1285)</f>
        <v/>
      </c>
      <c r="O1293" s="7">
        <f t="shared" si="354"/>
        <v>2562.4938578649371</v>
      </c>
      <c r="P1293" s="20" t="str">
        <f t="shared" si="360"/>
        <v/>
      </c>
      <c r="Q1293" s="16" t="str">
        <f t="shared" si="362"/>
        <v/>
      </c>
      <c r="R1293" s="20" t="str">
        <f>IF(Datos!E1285="","",Datos!E1285)</f>
        <v/>
      </c>
      <c r="S1293" s="7">
        <f t="shared" si="355"/>
        <v>6999.5677297005941</v>
      </c>
      <c r="T1293" s="10" t="str">
        <f t="shared" si="361"/>
        <v/>
      </c>
      <c r="U1293" s="16" t="str">
        <f t="shared" si="363"/>
        <v/>
      </c>
      <c r="V1293" s="7">
        <f t="shared" si="358"/>
        <v>5.1346921965808989E-73</v>
      </c>
      <c r="X1293" s="7">
        <f t="shared" ref="X1293:X1339" si="365">V1293+W1293</f>
        <v>5.1346921965808989E-73</v>
      </c>
      <c r="Y1293" s="7">
        <f t="shared" ref="Y1293:Y1338" si="366">W1293+V1293+M1293+O1293+I1293+L1293+S1293</f>
        <v>4135104.2699999991</v>
      </c>
    </row>
    <row r="1294" spans="1:25" x14ac:dyDescent="0.25">
      <c r="A1294" s="5">
        <f t="shared" si="356"/>
        <v>45180</v>
      </c>
      <c r="B1294" s="20">
        <f t="shared" si="357"/>
        <v>1282</v>
      </c>
      <c r="E1294" s="20"/>
      <c r="G1294" s="20">
        <f t="shared" ref="G1294:G1338" si="367">$O$3*(($O$5)^(-1))*(1-$O$2)^(B1294)</f>
        <v>7.5636305460786007E-16</v>
      </c>
      <c r="H1294" s="20" t="str">
        <f>IF(Datos!C1286="","",Datos!C1286)</f>
        <v/>
      </c>
      <c r="I1294" s="7">
        <f t="shared" ref="I1294:I1338" si="368">$O$5*V1293-$O$8*I1293-$O$7*I1293+I1293</f>
        <v>0.76486949917330505</v>
      </c>
      <c r="J1294" s="20" t="str">
        <f t="shared" si="359"/>
        <v/>
      </c>
      <c r="K1294" s="16" t="str">
        <f t="shared" si="364"/>
        <v/>
      </c>
      <c r="L1294" s="7">
        <f t="shared" ref="L1294:L1338" si="369">$O$2*M1293+L1293</f>
        <v>4125541.4376846054</v>
      </c>
      <c r="M1294" s="7">
        <f t="shared" ref="M1294:M1338" si="370">-($O$3/$E$2)*M1293*V1293-$O$2*M1293+M1293</f>
        <v>1.0719595126860436E-9</v>
      </c>
      <c r="N1294" s="20" t="str">
        <f>IF(Datos!D1286="","",Datos!D1286)</f>
        <v/>
      </c>
      <c r="O1294" s="7">
        <f t="shared" ref="O1294:O1338" si="371">$O$7*I1293+O1293</f>
        <v>2562.4954278117939</v>
      </c>
      <c r="P1294" s="20" t="str">
        <f t="shared" si="360"/>
        <v/>
      </c>
      <c r="Q1294" s="16" t="str">
        <f t="shared" si="362"/>
        <v/>
      </c>
      <c r="R1294" s="20" t="str">
        <f>IF(Datos!E1286="","",Datos!E1286)</f>
        <v/>
      </c>
      <c r="S1294" s="7">
        <f t="shared" ref="S1294:S1338" si="372">$O$8*I1293+S1293</f>
        <v>6999.5720180813541</v>
      </c>
      <c r="T1294" s="10" t="str">
        <f t="shared" si="361"/>
        <v/>
      </c>
      <c r="U1294" s="16" t="str">
        <f t="shared" si="363"/>
        <v/>
      </c>
      <c r="V1294" s="7">
        <f t="shared" si="358"/>
        <v>4.4408878978464352E-73</v>
      </c>
      <c r="X1294" s="7">
        <f t="shared" si="365"/>
        <v>4.4408878978464352E-73</v>
      </c>
      <c r="Y1294" s="7">
        <f t="shared" si="366"/>
        <v>4135104.2699999986</v>
      </c>
    </row>
    <row r="1295" spans="1:25" x14ac:dyDescent="0.25">
      <c r="A1295" s="5">
        <f t="shared" ref="A1295:A1339" si="373">A1294+1</f>
        <v>45181</v>
      </c>
      <c r="B1295" s="20">
        <f t="shared" ref="B1295:B1339" si="374">IF(A1294="","",B1294+1)</f>
        <v>1283</v>
      </c>
      <c r="E1295" s="20"/>
      <c r="G1295" s="20">
        <f t="shared" si="367"/>
        <v>7.3548481225140941E-16</v>
      </c>
      <c r="H1295" s="20" t="str">
        <f>IF(Datos!C1287="","",Datos!C1287)</f>
        <v/>
      </c>
      <c r="I1295" s="7">
        <f t="shared" si="368"/>
        <v>0.75905570089803709</v>
      </c>
      <c r="J1295" s="20" t="str">
        <f t="shared" si="359"/>
        <v/>
      </c>
      <c r="K1295" s="16" t="str">
        <f t="shared" si="364"/>
        <v/>
      </c>
      <c r="L1295" s="7">
        <f t="shared" si="369"/>
        <v>4125541.4376846054</v>
      </c>
      <c r="M1295" s="7">
        <f t="shared" si="370"/>
        <v>1.0423697140228007E-9</v>
      </c>
      <c r="N1295" s="20" t="str">
        <f>IF(Datos!D1287="","",Datos!D1287)</f>
        <v/>
      </c>
      <c r="O1295" s="7">
        <f t="shared" si="371"/>
        <v>2562.4969858254331</v>
      </c>
      <c r="P1295" s="20" t="str">
        <f t="shared" si="360"/>
        <v/>
      </c>
      <c r="Q1295" s="16" t="str">
        <f t="shared" si="362"/>
        <v/>
      </c>
      <c r="R1295" s="20" t="str">
        <f>IF(Datos!E1287="","",Datos!E1287)</f>
        <v/>
      </c>
      <c r="S1295" s="7">
        <f t="shared" si="372"/>
        <v>6999.5762738659905</v>
      </c>
      <c r="T1295" s="10" t="str">
        <f t="shared" si="361"/>
        <v/>
      </c>
      <c r="U1295" s="16" t="str">
        <f t="shared" si="363"/>
        <v/>
      </c>
      <c r="V1295" s="7">
        <f t="shared" ref="V1295:V1338" si="375">$O$4*W1294-$O$5*V1294+V1294</f>
        <v>3.8408310695568312E-73</v>
      </c>
      <c r="X1295" s="7">
        <f t="shared" si="365"/>
        <v>3.8408310695568312E-73</v>
      </c>
      <c r="Y1295" s="7">
        <f t="shared" si="366"/>
        <v>4135104.2699999986</v>
      </c>
    </row>
    <row r="1296" spans="1:25" x14ac:dyDescent="0.25">
      <c r="A1296" s="5">
        <f t="shared" si="373"/>
        <v>45182</v>
      </c>
      <c r="B1296" s="20">
        <f t="shared" si="374"/>
        <v>1284</v>
      </c>
      <c r="E1296" s="20"/>
      <c r="G1296" s="20">
        <f t="shared" si="367"/>
        <v>7.151828817616464E-16</v>
      </c>
      <c r="H1296" s="20" t="str">
        <f>IF(Datos!C1288="","",Datos!C1288)</f>
        <v/>
      </c>
      <c r="I1296" s="7">
        <f t="shared" si="368"/>
        <v>0.75328609349509712</v>
      </c>
      <c r="J1296" s="20" t="str">
        <f t="shared" si="359"/>
        <v/>
      </c>
      <c r="K1296" s="16" t="str">
        <f t="shared" si="364"/>
        <v/>
      </c>
      <c r="L1296" s="7">
        <f t="shared" si="369"/>
        <v>4125541.4376846054</v>
      </c>
      <c r="M1296" s="7">
        <f t="shared" si="370"/>
        <v>1.0135966963802676E-9</v>
      </c>
      <c r="N1296" s="20" t="str">
        <f>IF(Datos!D1288="","",Datos!D1288)</f>
        <v/>
      </c>
      <c r="O1296" s="7">
        <f t="shared" si="371"/>
        <v>2562.498531996559</v>
      </c>
      <c r="P1296" s="20" t="str">
        <f t="shared" si="360"/>
        <v/>
      </c>
      <c r="Q1296" s="16" t="str">
        <f t="shared" si="362"/>
        <v/>
      </c>
      <c r="R1296" s="20" t="str">
        <f>IF(Datos!E1288="","",Datos!E1288)</f>
        <v/>
      </c>
      <c r="S1296" s="7">
        <f t="shared" si="372"/>
        <v>6999.5804973022678</v>
      </c>
      <c r="T1296" s="10" t="str">
        <f t="shared" si="361"/>
        <v/>
      </c>
      <c r="U1296" s="16" t="str">
        <f t="shared" si="363"/>
        <v/>
      </c>
      <c r="V1296" s="7">
        <f t="shared" si="375"/>
        <v>3.3218544678929864E-73</v>
      </c>
      <c r="X1296" s="7">
        <f t="shared" si="365"/>
        <v>3.3218544678929864E-73</v>
      </c>
      <c r="Y1296" s="7">
        <f t="shared" si="366"/>
        <v>4135104.2699999986</v>
      </c>
    </row>
    <row r="1297" spans="1:25" x14ac:dyDescent="0.25">
      <c r="A1297" s="5">
        <f t="shared" si="373"/>
        <v>45183</v>
      </c>
      <c r="B1297" s="20">
        <f t="shared" si="374"/>
        <v>1285</v>
      </c>
      <c r="E1297" s="20"/>
      <c r="G1297" s="20">
        <f t="shared" si="367"/>
        <v>6.9544135493317665E-16</v>
      </c>
      <c r="H1297" s="20" t="str">
        <f>IF(Datos!C1289="","",Datos!C1289)</f>
        <v/>
      </c>
      <c r="I1297" s="7">
        <f t="shared" si="368"/>
        <v>0.7475603410682079</v>
      </c>
      <c r="J1297" s="20" t="str">
        <f t="shared" si="359"/>
        <v/>
      </c>
      <c r="K1297" s="16" t="str">
        <f t="shared" si="364"/>
        <v/>
      </c>
      <c r="L1297" s="7">
        <f t="shared" si="369"/>
        <v>4125541.4376846054</v>
      </c>
      <c r="M1297" s="7">
        <f t="shared" si="370"/>
        <v>9.8561791377077515E-10</v>
      </c>
      <c r="N1297" s="20" t="str">
        <f>IF(Datos!D1289="","",Datos!D1289)</f>
        <v/>
      </c>
      <c r="O1297" s="7">
        <f t="shared" si="371"/>
        <v>2562.5000664151876</v>
      </c>
      <c r="P1297" s="20" t="str">
        <f t="shared" si="360"/>
        <v/>
      </c>
      <c r="Q1297" s="16" t="str">
        <f t="shared" si="362"/>
        <v/>
      </c>
      <c r="R1297" s="20" t="str">
        <f>IF(Datos!E1289="","",Datos!E1289)</f>
        <v/>
      </c>
      <c r="S1297" s="7">
        <f t="shared" si="372"/>
        <v>6999.5846886360659</v>
      </c>
      <c r="T1297" s="10" t="str">
        <f t="shared" si="361"/>
        <v/>
      </c>
      <c r="U1297" s="16" t="str">
        <f t="shared" si="363"/>
        <v/>
      </c>
      <c r="V1297" s="7">
        <f t="shared" si="375"/>
        <v>2.8730024585886879E-73</v>
      </c>
      <c r="X1297" s="7">
        <f t="shared" si="365"/>
        <v>2.8730024585886879E-73</v>
      </c>
      <c r="Y1297" s="7">
        <f t="shared" si="366"/>
        <v>4135104.2699999986</v>
      </c>
    </row>
    <row r="1298" spans="1:25" x14ac:dyDescent="0.25">
      <c r="A1298" s="5">
        <f t="shared" si="373"/>
        <v>45184</v>
      </c>
      <c r="B1298" s="20">
        <f t="shared" si="374"/>
        <v>1286</v>
      </c>
      <c r="E1298" s="20"/>
      <c r="G1298" s="20">
        <f t="shared" si="367"/>
        <v>6.7624476268222248E-16</v>
      </c>
      <c r="H1298" s="20" t="str">
        <f>IF(Datos!C1290="","",Datos!C1290)</f>
        <v/>
      </c>
      <c r="I1298" s="7">
        <f t="shared" si="368"/>
        <v>0.74187811027425088</v>
      </c>
      <c r="J1298" s="20" t="str">
        <f t="shared" si="359"/>
        <v/>
      </c>
      <c r="K1298" s="16" t="str">
        <f t="shared" si="364"/>
        <v/>
      </c>
      <c r="L1298" s="7">
        <f t="shared" si="369"/>
        <v>4125541.4376846054</v>
      </c>
      <c r="M1298" s="7">
        <f t="shared" si="370"/>
        <v>9.5841144255407318E-10</v>
      </c>
      <c r="N1298" s="20" t="str">
        <f>IF(Datos!D1290="","",Datos!D1290)</f>
        <v/>
      </c>
      <c r="O1298" s="7">
        <f t="shared" si="371"/>
        <v>2562.5015891706494</v>
      </c>
      <c r="P1298" s="20" t="str">
        <f t="shared" si="360"/>
        <v/>
      </c>
      <c r="Q1298" s="16" t="str">
        <f t="shared" si="362"/>
        <v/>
      </c>
      <c r="R1298" s="20" t="str">
        <f>IF(Datos!E1290="","",Datos!E1290)</f>
        <v/>
      </c>
      <c r="S1298" s="7">
        <f t="shared" si="372"/>
        <v>6999.588848111398</v>
      </c>
      <c r="T1298" s="10" t="str">
        <f t="shared" si="361"/>
        <v/>
      </c>
      <c r="U1298" s="16" t="str">
        <f t="shared" si="363"/>
        <v/>
      </c>
      <c r="V1298" s="7">
        <f t="shared" si="375"/>
        <v>2.4847997426847398E-73</v>
      </c>
      <c r="X1298" s="7">
        <f t="shared" si="365"/>
        <v>2.4847997426847398E-73</v>
      </c>
      <c r="Y1298" s="7">
        <f t="shared" si="366"/>
        <v>4135104.2699999986</v>
      </c>
    </row>
    <row r="1299" spans="1:25" x14ac:dyDescent="0.25">
      <c r="A1299" s="5">
        <f t="shared" si="373"/>
        <v>45185</v>
      </c>
      <c r="B1299" s="20">
        <f t="shared" si="374"/>
        <v>1287</v>
      </c>
      <c r="E1299" s="20"/>
      <c r="G1299" s="20">
        <f t="shared" si="367"/>
        <v>6.5757806292534441E-16</v>
      </c>
      <c r="H1299" s="20" t="str">
        <f>IF(Datos!C1291="","",Datos!C1291)</f>
        <v/>
      </c>
      <c r="I1299" s="7">
        <f t="shared" si="368"/>
        <v>0.73623907030385949</v>
      </c>
      <c r="J1299" s="20" t="str">
        <f t="shared" si="359"/>
        <v/>
      </c>
      <c r="K1299" s="16" t="str">
        <f t="shared" si="364"/>
        <v/>
      </c>
      <c r="L1299" s="7">
        <f t="shared" si="369"/>
        <v>4125541.4376846054</v>
      </c>
      <c r="M1299" s="7">
        <f t="shared" si="370"/>
        <v>9.3195596425838385E-10</v>
      </c>
      <c r="N1299" s="20" t="str">
        <f>IF(Datos!D1291="","",Datos!D1291)</f>
        <v/>
      </c>
      <c r="O1299" s="7">
        <f t="shared" si="371"/>
        <v>2562.5031003515969</v>
      </c>
      <c r="P1299" s="20" t="str">
        <f t="shared" si="360"/>
        <v/>
      </c>
      <c r="Q1299" s="16" t="str">
        <f t="shared" si="362"/>
        <v/>
      </c>
      <c r="R1299" s="20" t="str">
        <f>IF(Datos!E1291="","",Datos!E1291)</f>
        <v/>
      </c>
      <c r="S1299" s="7">
        <f t="shared" si="372"/>
        <v>6999.5929759704213</v>
      </c>
      <c r="T1299" s="10" t="str">
        <f t="shared" si="361"/>
        <v/>
      </c>
      <c r="U1299" s="16" t="str">
        <f t="shared" si="363"/>
        <v/>
      </c>
      <c r="V1299" s="7">
        <f t="shared" si="375"/>
        <v>2.1490513322703981E-73</v>
      </c>
      <c r="X1299" s="7">
        <f t="shared" si="365"/>
        <v>2.1490513322703981E-73</v>
      </c>
      <c r="Y1299" s="7">
        <f t="shared" si="366"/>
        <v>4135104.2699999986</v>
      </c>
    </row>
    <row r="1300" spans="1:25" x14ac:dyDescent="0.25">
      <c r="A1300" s="5">
        <f t="shared" si="373"/>
        <v>45186</v>
      </c>
      <c r="B1300" s="20">
        <f t="shared" si="374"/>
        <v>1288</v>
      </c>
      <c r="E1300" s="20"/>
      <c r="G1300" s="20">
        <f t="shared" si="367"/>
        <v>6.3942662879275235E-16</v>
      </c>
      <c r="H1300" s="20" t="str">
        <f>IF(Datos!C1292="","",Datos!C1292)</f>
        <v/>
      </c>
      <c r="I1300" s="7">
        <f t="shared" si="368"/>
        <v>0.73064289286216022</v>
      </c>
      <c r="J1300" s="20" t="str">
        <f t="shared" si="359"/>
        <v/>
      </c>
      <c r="K1300" s="16" t="str">
        <f t="shared" si="364"/>
        <v/>
      </c>
      <c r="L1300" s="7">
        <f t="shared" si="369"/>
        <v>4125541.4376846054</v>
      </c>
      <c r="M1300" s="7">
        <f t="shared" si="370"/>
        <v>9.0623074887565456E-10</v>
      </c>
      <c r="N1300" s="20" t="str">
        <f>IF(Datos!D1292="","",Datos!D1292)</f>
        <v/>
      </c>
      <c r="O1300" s="7">
        <f t="shared" si="371"/>
        <v>2562.5046000460079</v>
      </c>
      <c r="P1300" s="20" t="str">
        <f t="shared" si="360"/>
        <v/>
      </c>
      <c r="Q1300" s="16" t="str">
        <f t="shared" si="362"/>
        <v/>
      </c>
      <c r="R1300" s="20" t="str">
        <f>IF(Datos!E1292="","",Datos!E1292)</f>
        <v/>
      </c>
      <c r="S1300" s="7">
        <f t="shared" si="372"/>
        <v>6999.5970724534518</v>
      </c>
      <c r="T1300" s="10" t="str">
        <f t="shared" si="361"/>
        <v/>
      </c>
      <c r="U1300" s="16" t="str">
        <f t="shared" si="363"/>
        <v/>
      </c>
      <c r="V1300" s="7">
        <f t="shared" si="375"/>
        <v>1.8586695536852917E-73</v>
      </c>
      <c r="X1300" s="7">
        <f t="shared" si="365"/>
        <v>1.8586695536852917E-73</v>
      </c>
      <c r="Y1300" s="7">
        <f t="shared" si="366"/>
        <v>4135104.2699999982</v>
      </c>
    </row>
    <row r="1301" spans="1:25" x14ac:dyDescent="0.25">
      <c r="A1301" s="5">
        <f t="shared" si="373"/>
        <v>45187</v>
      </c>
      <c r="B1301" s="20">
        <f t="shared" si="374"/>
        <v>1289</v>
      </c>
      <c r="E1301" s="20"/>
      <c r="G1301" s="20">
        <f t="shared" si="367"/>
        <v>6.2177623716696788E-16</v>
      </c>
      <c r="H1301" s="20" t="str">
        <f>IF(Datos!C1293="","",Datos!C1293)</f>
        <v/>
      </c>
      <c r="I1301" s="7">
        <f t="shared" si="368"/>
        <v>0.72508925214965958</v>
      </c>
      <c r="J1301" s="20" t="str">
        <f t="shared" si="359"/>
        <v/>
      </c>
      <c r="K1301" s="16" t="str">
        <f t="shared" si="364"/>
        <v/>
      </c>
      <c r="L1301" s="7">
        <f t="shared" si="369"/>
        <v>4125541.4376846054</v>
      </c>
      <c r="M1301" s="7">
        <f t="shared" si="370"/>
        <v>8.812156386179184E-10</v>
      </c>
      <c r="N1301" s="20" t="str">
        <f>IF(Datos!D1293="","",Datos!D1293)</f>
        <v/>
      </c>
      <c r="O1301" s="7">
        <f t="shared" si="371"/>
        <v>2562.5060883411925</v>
      </c>
      <c r="P1301" s="20" t="str">
        <f t="shared" si="360"/>
        <v/>
      </c>
      <c r="Q1301" s="16" t="str">
        <f t="shared" si="362"/>
        <v/>
      </c>
      <c r="R1301" s="20" t="str">
        <f>IF(Datos!E1293="","",Datos!E1293)</f>
        <v/>
      </c>
      <c r="S1301" s="7">
        <f t="shared" si="372"/>
        <v>6999.6011377989798</v>
      </c>
      <c r="T1301" s="10" t="str">
        <f t="shared" si="361"/>
        <v/>
      </c>
      <c r="U1301" s="16" t="str">
        <f t="shared" si="363"/>
        <v/>
      </c>
      <c r="V1301" s="7">
        <f t="shared" si="375"/>
        <v>1.6075244262066839E-73</v>
      </c>
      <c r="X1301" s="7">
        <f t="shared" si="365"/>
        <v>1.6075244262066839E-73</v>
      </c>
      <c r="Y1301" s="7">
        <f t="shared" si="366"/>
        <v>4135104.2699999986</v>
      </c>
    </row>
    <row r="1302" spans="1:25" x14ac:dyDescent="0.25">
      <c r="A1302" s="5">
        <f t="shared" si="373"/>
        <v>45188</v>
      </c>
      <c r="B1302" s="20">
        <f t="shared" si="374"/>
        <v>1290</v>
      </c>
      <c r="E1302" s="20"/>
      <c r="G1302" s="20">
        <f t="shared" si="367"/>
        <v>6.0461305753786209E-16</v>
      </c>
      <c r="H1302" s="20" t="str">
        <f>IF(Datos!C1294="","",Datos!C1294)</f>
        <v/>
      </c>
      <c r="I1302" s="7">
        <f t="shared" si="368"/>
        <v>0.71957782484327693</v>
      </c>
      <c r="J1302" s="20" t="str">
        <f t="shared" si="359"/>
        <v/>
      </c>
      <c r="K1302" s="16" t="str">
        <f t="shared" si="364"/>
        <v/>
      </c>
      <c r="L1302" s="7">
        <f t="shared" si="369"/>
        <v>4125541.4376846054</v>
      </c>
      <c r="M1302" s="7">
        <f t="shared" si="370"/>
        <v>8.5689103212203659E-10</v>
      </c>
      <c r="N1302" s="20" t="str">
        <f>IF(Datos!D1294="","",Datos!D1294)</f>
        <v/>
      </c>
      <c r="O1302" s="7">
        <f t="shared" si="371"/>
        <v>2562.5075653237964</v>
      </c>
      <c r="P1302" s="20" t="str">
        <f t="shared" si="360"/>
        <v/>
      </c>
      <c r="Q1302" s="16" t="str">
        <f t="shared" si="362"/>
        <v/>
      </c>
      <c r="R1302" s="20" t="str">
        <f>IF(Datos!E1294="","",Datos!E1294)</f>
        <v/>
      </c>
      <c r="S1302" s="7">
        <f t="shared" si="372"/>
        <v>6999.6051722436823</v>
      </c>
      <c r="T1302" s="10" t="str">
        <f t="shared" si="361"/>
        <v/>
      </c>
      <c r="U1302" s="16" t="str">
        <f t="shared" si="363"/>
        <v/>
      </c>
      <c r="V1302" s="7">
        <f t="shared" si="375"/>
        <v>1.3903142577051498E-73</v>
      </c>
      <c r="X1302" s="7">
        <f t="shared" si="365"/>
        <v>1.3903142577051498E-73</v>
      </c>
      <c r="Y1302" s="7">
        <f t="shared" si="366"/>
        <v>4135104.2699999986</v>
      </c>
    </row>
    <row r="1303" spans="1:25" x14ac:dyDescent="0.25">
      <c r="A1303" s="5">
        <f t="shared" si="373"/>
        <v>45189</v>
      </c>
      <c r="B1303" s="20">
        <f t="shared" si="374"/>
        <v>1291</v>
      </c>
      <c r="E1303" s="20"/>
      <c r="G1303" s="20">
        <f t="shared" si="367"/>
        <v>5.879236411653308E-16</v>
      </c>
      <c r="H1303" s="20" t="str">
        <f>IF(Datos!C1295="","",Datos!C1295)</f>
        <v/>
      </c>
      <c r="I1303" s="7">
        <f t="shared" si="368"/>
        <v>0.71410829007752075</v>
      </c>
      <c r="J1303" s="20" t="str">
        <f t="shared" si="359"/>
        <v/>
      </c>
      <c r="K1303" s="16" t="str">
        <f t="shared" si="364"/>
        <v/>
      </c>
      <c r="L1303" s="7">
        <f t="shared" si="369"/>
        <v>4125541.4376846054</v>
      </c>
      <c r="M1303" s="7">
        <f t="shared" si="370"/>
        <v>8.3323786909044402E-10</v>
      </c>
      <c r="N1303" s="20" t="str">
        <f>IF(Datos!D1295="","",Datos!D1295)</f>
        <v/>
      </c>
      <c r="O1303" s="7">
        <f t="shared" si="371"/>
        <v>2562.5090310798068</v>
      </c>
      <c r="P1303" s="20" t="str">
        <f t="shared" si="360"/>
        <v/>
      </c>
      <c r="Q1303" s="16" t="str">
        <f t="shared" si="362"/>
        <v/>
      </c>
      <c r="R1303" s="20" t="str">
        <f>IF(Datos!E1295="","",Datos!E1295)</f>
        <v/>
      </c>
      <c r="S1303" s="7">
        <f t="shared" si="372"/>
        <v>6999.6091760224381</v>
      </c>
      <c r="T1303" s="10" t="str">
        <f t="shared" si="361"/>
        <v/>
      </c>
      <c r="U1303" s="16" t="str">
        <f t="shared" si="363"/>
        <v/>
      </c>
      <c r="V1303" s="7">
        <f t="shared" si="375"/>
        <v>1.2024537255334333E-73</v>
      </c>
      <c r="X1303" s="7">
        <f t="shared" si="365"/>
        <v>1.2024537255334333E-73</v>
      </c>
      <c r="Y1303" s="7">
        <f t="shared" si="366"/>
        <v>4135104.2699999986</v>
      </c>
    </row>
    <row r="1304" spans="1:25" x14ac:dyDescent="0.25">
      <c r="A1304" s="5">
        <f t="shared" si="373"/>
        <v>45190</v>
      </c>
      <c r="B1304" s="20">
        <f t="shared" si="374"/>
        <v>1292</v>
      </c>
      <c r="E1304" s="20"/>
      <c r="G1304" s="20">
        <f t="shared" si="367"/>
        <v>5.7169491054111937E-16</v>
      </c>
      <c r="H1304" s="20" t="str">
        <f>IF(Datos!C1296="","",Datos!C1296)</f>
        <v/>
      </c>
      <c r="I1304" s="7">
        <f t="shared" si="368"/>
        <v>0.70868032942580894</v>
      </c>
      <c r="J1304" s="20" t="str">
        <f t="shared" si="359"/>
        <v/>
      </c>
      <c r="K1304" s="16" t="str">
        <f t="shared" si="364"/>
        <v/>
      </c>
      <c r="L1304" s="7">
        <f t="shared" si="369"/>
        <v>4125541.4376846054</v>
      </c>
      <c r="M1304" s="7">
        <f t="shared" si="370"/>
        <v>8.1023761535586397E-10</v>
      </c>
      <c r="N1304" s="20" t="str">
        <f>IF(Datos!D1296="","",Datos!D1296)</f>
        <v/>
      </c>
      <c r="O1304" s="7">
        <f t="shared" si="371"/>
        <v>2562.5104856945572</v>
      </c>
      <c r="P1304" s="20" t="str">
        <f t="shared" si="360"/>
        <v/>
      </c>
      <c r="Q1304" s="16" t="str">
        <f t="shared" si="362"/>
        <v/>
      </c>
      <c r="R1304" s="20" t="str">
        <f>IF(Datos!E1296="","",Datos!E1296)</f>
        <v/>
      </c>
      <c r="S1304" s="7">
        <f t="shared" si="372"/>
        <v>6999.6131493683397</v>
      </c>
      <c r="T1304" s="10" t="str">
        <f t="shared" si="361"/>
        <v/>
      </c>
      <c r="U1304" s="16" t="str">
        <f t="shared" si="363"/>
        <v/>
      </c>
      <c r="V1304" s="7">
        <f t="shared" si="375"/>
        <v>1.0399770800278095E-73</v>
      </c>
      <c r="X1304" s="7">
        <f t="shared" si="365"/>
        <v>1.0399770800278095E-73</v>
      </c>
      <c r="Y1304" s="7">
        <f t="shared" si="366"/>
        <v>4135104.2699999982</v>
      </c>
    </row>
    <row r="1305" spans="1:25" x14ac:dyDescent="0.25">
      <c r="A1305" s="5">
        <f t="shared" si="373"/>
        <v>45191</v>
      </c>
      <c r="B1305" s="20">
        <f t="shared" si="374"/>
        <v>1293</v>
      </c>
      <c r="E1305" s="20"/>
      <c r="G1305" s="20">
        <f t="shared" si="367"/>
        <v>5.5591414914153567E-16</v>
      </c>
      <c r="H1305" s="20" t="str">
        <f>IF(Datos!C1297="","",Datos!C1297)</f>
        <v/>
      </c>
      <c r="I1305" s="7">
        <f t="shared" si="368"/>
        <v>0.7032936268819302</v>
      </c>
      <c r="J1305" s="20" t="str">
        <f t="shared" si="359"/>
        <v/>
      </c>
      <c r="K1305" s="16" t="str">
        <f t="shared" si="364"/>
        <v/>
      </c>
      <c r="L1305" s="7">
        <f t="shared" si="369"/>
        <v>4125541.4376846054</v>
      </c>
      <c r="M1305" s="7">
        <f t="shared" si="370"/>
        <v>7.87872248358288E-10</v>
      </c>
      <c r="N1305" s="20" t="str">
        <f>IF(Datos!D1297="","",Datos!D1297)</f>
        <v/>
      </c>
      <c r="O1305" s="7">
        <f t="shared" si="371"/>
        <v>2562.5119292527329</v>
      </c>
      <c r="P1305" s="20" t="str">
        <f t="shared" si="360"/>
        <v/>
      </c>
      <c r="Q1305" s="16" t="str">
        <f t="shared" si="362"/>
        <v/>
      </c>
      <c r="R1305" s="20" t="str">
        <f>IF(Datos!E1297="","",Datos!E1297)</f>
        <v/>
      </c>
      <c r="S1305" s="7">
        <f t="shared" si="372"/>
        <v>6999.617092512708</v>
      </c>
      <c r="T1305" s="10" t="str">
        <f t="shared" si="361"/>
        <v/>
      </c>
      <c r="U1305" s="16" t="str">
        <f t="shared" si="363"/>
        <v/>
      </c>
      <c r="V1305" s="7">
        <f t="shared" si="375"/>
        <v>8.9945442724074064E-74</v>
      </c>
      <c r="X1305" s="7">
        <f t="shared" si="365"/>
        <v>8.9945442724074064E-74</v>
      </c>
      <c r="Y1305" s="7">
        <f t="shared" si="366"/>
        <v>4135104.2699999982</v>
      </c>
    </row>
    <row r="1306" spans="1:25" x14ac:dyDescent="0.25">
      <c r="A1306" s="5">
        <f t="shared" si="373"/>
        <v>45192</v>
      </c>
      <c r="B1306" s="20">
        <f t="shared" si="374"/>
        <v>1294</v>
      </c>
      <c r="E1306" s="20"/>
      <c r="G1306" s="20">
        <f t="shared" si="367"/>
        <v>5.4056899146302569E-16</v>
      </c>
      <c r="H1306" s="20" t="str">
        <f>IF(Datos!C1298="","",Datos!C1298)</f>
        <v/>
      </c>
      <c r="I1306" s="7">
        <f t="shared" si="368"/>
        <v>0.69794786884164695</v>
      </c>
      <c r="J1306" s="20" t="str">
        <f t="shared" si="359"/>
        <v/>
      </c>
      <c r="K1306" s="16" t="str">
        <f t="shared" si="364"/>
        <v/>
      </c>
      <c r="L1306" s="7">
        <f t="shared" si="369"/>
        <v>4125541.4376846054</v>
      </c>
      <c r="M1306" s="7">
        <f t="shared" si="370"/>
        <v>7.6612424302284191E-10</v>
      </c>
      <c r="N1306" s="20" t="str">
        <f>IF(Datos!D1298="","",Datos!D1298)</f>
        <v/>
      </c>
      <c r="O1306" s="7">
        <f t="shared" si="371"/>
        <v>2562.5133618383757</v>
      </c>
      <c r="P1306" s="20" t="str">
        <f t="shared" si="360"/>
        <v/>
      </c>
      <c r="Q1306" s="16" t="str">
        <f t="shared" si="362"/>
        <v/>
      </c>
      <c r="R1306" s="20" t="str">
        <f>IF(Datos!E1298="","",Datos!E1298)</f>
        <v/>
      </c>
      <c r="S1306" s="7">
        <f t="shared" si="372"/>
        <v>6999.621005685106</v>
      </c>
      <c r="T1306" s="10" t="str">
        <f t="shared" si="361"/>
        <v/>
      </c>
      <c r="U1306" s="16" t="str">
        <f t="shared" si="363"/>
        <v/>
      </c>
      <c r="V1306" s="7">
        <f t="shared" si="375"/>
        <v>7.7791932362714694E-74</v>
      </c>
      <c r="X1306" s="7">
        <f t="shared" si="365"/>
        <v>7.7791932362714694E-74</v>
      </c>
      <c r="Y1306" s="7">
        <f t="shared" si="366"/>
        <v>4135104.2699999986</v>
      </c>
    </row>
    <row r="1307" spans="1:25" x14ac:dyDescent="0.25">
      <c r="A1307" s="5">
        <f t="shared" si="373"/>
        <v>45193</v>
      </c>
      <c r="B1307" s="20">
        <f t="shared" si="374"/>
        <v>1295</v>
      </c>
      <c r="E1307" s="20"/>
      <c r="G1307" s="20">
        <f t="shared" si="367"/>
        <v>5.2564741333280021E-16</v>
      </c>
      <c r="H1307" s="20" t="str">
        <f>IF(Datos!C1299="","",Datos!C1299)</f>
        <v/>
      </c>
      <c r="I1307" s="7">
        <f t="shared" si="368"/>
        <v>0.69264274408443771</v>
      </c>
      <c r="J1307" s="20" t="str">
        <f t="shared" si="359"/>
        <v/>
      </c>
      <c r="K1307" s="16" t="str">
        <f t="shared" si="364"/>
        <v/>
      </c>
      <c r="L1307" s="7">
        <f t="shared" si="369"/>
        <v>4125541.4376846054</v>
      </c>
      <c r="M1307" s="7">
        <f t="shared" si="370"/>
        <v>7.4497655802747143E-10</v>
      </c>
      <c r="N1307" s="20" t="str">
        <f>IF(Datos!D1299="","",Datos!D1299)</f>
        <v/>
      </c>
      <c r="O1307" s="7">
        <f t="shared" si="371"/>
        <v>2562.5147835348876</v>
      </c>
      <c r="P1307" s="20" t="str">
        <f t="shared" si="360"/>
        <v/>
      </c>
      <c r="Q1307" s="16" t="str">
        <f t="shared" si="362"/>
        <v/>
      </c>
      <c r="R1307" s="20" t="str">
        <f>IF(Datos!E1299="","",Datos!E1299)</f>
        <v/>
      </c>
      <c r="S1307" s="7">
        <f t="shared" si="372"/>
        <v>6999.6248891133509</v>
      </c>
      <c r="T1307" s="10" t="str">
        <f t="shared" si="361"/>
        <v/>
      </c>
      <c r="U1307" s="16" t="str">
        <f t="shared" si="363"/>
        <v/>
      </c>
      <c r="V1307" s="7">
        <f t="shared" si="375"/>
        <v>6.7280615420279208E-74</v>
      </c>
      <c r="X1307" s="7">
        <f t="shared" si="365"/>
        <v>6.7280615420279208E-74</v>
      </c>
      <c r="Y1307" s="7">
        <f t="shared" si="366"/>
        <v>4135104.2699999986</v>
      </c>
    </row>
    <row r="1308" spans="1:25" x14ac:dyDescent="0.25">
      <c r="A1308" s="5">
        <f t="shared" si="373"/>
        <v>45194</v>
      </c>
      <c r="B1308" s="20">
        <f t="shared" si="374"/>
        <v>1296</v>
      </c>
      <c r="E1308" s="20"/>
      <c r="G1308" s="20">
        <f t="shared" si="367"/>
        <v>5.1113772248692263E-16</v>
      </c>
      <c r="H1308" s="20" t="str">
        <f>IF(Datos!C1300="","",Datos!C1300)</f>
        <v/>
      </c>
      <c r="I1308" s="7">
        <f t="shared" si="368"/>
        <v>0.68737794375537853</v>
      </c>
      <c r="J1308" s="20" t="str">
        <f t="shared" si="359"/>
        <v/>
      </c>
      <c r="K1308" s="16" t="str">
        <f t="shared" si="364"/>
        <v/>
      </c>
      <c r="L1308" s="7">
        <f t="shared" si="369"/>
        <v>4125541.4376846054</v>
      </c>
      <c r="M1308" s="7">
        <f t="shared" si="370"/>
        <v>7.2441262244968739E-10</v>
      </c>
      <c r="N1308" s="20" t="str">
        <f>IF(Datos!D1300="","",Datos!D1300)</f>
        <v/>
      </c>
      <c r="O1308" s="7">
        <f t="shared" si="371"/>
        <v>2562.5161944250376</v>
      </c>
      <c r="P1308" s="20" t="str">
        <f t="shared" si="360"/>
        <v/>
      </c>
      <c r="Q1308" s="16" t="str">
        <f t="shared" si="362"/>
        <v/>
      </c>
      <c r="R1308" s="20" t="str">
        <f>IF(Datos!E1300="","",Datos!E1300)</f>
        <v/>
      </c>
      <c r="S1308" s="7">
        <f t="shared" si="372"/>
        <v>6999.6287430235298</v>
      </c>
      <c r="T1308" s="10" t="str">
        <f t="shared" si="361"/>
        <v/>
      </c>
      <c r="U1308" s="16" t="str">
        <f t="shared" si="363"/>
        <v/>
      </c>
      <c r="V1308" s="7">
        <f t="shared" si="375"/>
        <v>5.8189597222309506E-74</v>
      </c>
      <c r="X1308" s="7">
        <f t="shared" si="365"/>
        <v>5.8189597222309506E-74</v>
      </c>
      <c r="Y1308" s="7">
        <f t="shared" si="366"/>
        <v>4135104.2699999986</v>
      </c>
    </row>
    <row r="1309" spans="1:25" x14ac:dyDescent="0.25">
      <c r="A1309" s="5">
        <f t="shared" si="373"/>
        <v>45195</v>
      </c>
      <c r="B1309" s="20">
        <f t="shared" si="374"/>
        <v>1297</v>
      </c>
      <c r="E1309" s="20"/>
      <c r="G1309" s="20">
        <f t="shared" si="367"/>
        <v>4.970285494084743E-16</v>
      </c>
      <c r="H1309" s="20" t="str">
        <f>IF(Datos!C1301="","",Datos!C1301)</f>
        <v/>
      </c>
      <c r="I1309" s="7">
        <f t="shared" si="368"/>
        <v>0.68215316134716175</v>
      </c>
      <c r="J1309" s="20" t="str">
        <f t="shared" si="359"/>
        <v/>
      </c>
      <c r="K1309" s="16" t="str">
        <f t="shared" si="364"/>
        <v/>
      </c>
      <c r="L1309" s="7">
        <f t="shared" si="369"/>
        <v>4125541.4376846054</v>
      </c>
      <c r="M1309" s="7">
        <f t="shared" si="370"/>
        <v>7.0441632278190692E-10</v>
      </c>
      <c r="N1309" s="20" t="str">
        <f>IF(Datos!D1301="","",Datos!D1301)</f>
        <v/>
      </c>
      <c r="O1309" s="7">
        <f t="shared" si="371"/>
        <v>2562.517594590965</v>
      </c>
      <c r="P1309" s="20" t="str">
        <f t="shared" si="360"/>
        <v/>
      </c>
      <c r="Q1309" s="16" t="str">
        <f t="shared" si="362"/>
        <v/>
      </c>
      <c r="R1309" s="20" t="str">
        <f>IF(Datos!E1301="","",Datos!E1301)</f>
        <v/>
      </c>
      <c r="S1309" s="7">
        <f t="shared" si="372"/>
        <v>6999.6325676400111</v>
      </c>
      <c r="T1309" s="10" t="str">
        <f t="shared" si="361"/>
        <v/>
      </c>
      <c r="U1309" s="16" t="str">
        <f t="shared" si="363"/>
        <v/>
      </c>
      <c r="V1309" s="7">
        <f t="shared" si="375"/>
        <v>5.0326965705400185E-74</v>
      </c>
      <c r="X1309" s="7">
        <f t="shared" si="365"/>
        <v>5.0326965705400185E-74</v>
      </c>
      <c r="Y1309" s="7">
        <f t="shared" si="366"/>
        <v>4135104.2699999982</v>
      </c>
    </row>
    <row r="1310" spans="1:25" x14ac:dyDescent="0.25">
      <c r="A1310" s="5">
        <f t="shared" si="373"/>
        <v>45196</v>
      </c>
      <c r="B1310" s="20">
        <f t="shared" si="374"/>
        <v>1298</v>
      </c>
      <c r="E1310" s="20"/>
      <c r="G1310" s="20">
        <f t="shared" si="367"/>
        <v>4.8330883841861725E-16</v>
      </c>
      <c r="H1310" s="20" t="str">
        <f>IF(Datos!C1302="","",Datos!C1302)</f>
        <v/>
      </c>
      <c r="I1310" s="7">
        <f t="shared" si="368"/>
        <v>0.676968092682252</v>
      </c>
      <c r="J1310" s="20" t="str">
        <f t="shared" si="359"/>
        <v/>
      </c>
      <c r="K1310" s="16" t="str">
        <f t="shared" si="364"/>
        <v/>
      </c>
      <c r="L1310" s="7">
        <f t="shared" si="369"/>
        <v>4125541.4376846054</v>
      </c>
      <c r="M1310" s="7">
        <f t="shared" si="370"/>
        <v>6.8497199030521645E-10</v>
      </c>
      <c r="N1310" s="20" t="str">
        <f>IF(Datos!D1302="","",Datos!D1302)</f>
        <v/>
      </c>
      <c r="O1310" s="7">
        <f t="shared" si="371"/>
        <v>2562.5189841141851</v>
      </c>
      <c r="P1310" s="20" t="str">
        <f t="shared" si="360"/>
        <v/>
      </c>
      <c r="Q1310" s="16" t="str">
        <f t="shared" si="362"/>
        <v/>
      </c>
      <c r="R1310" s="20" t="str">
        <f>IF(Datos!E1302="","",Datos!E1302)</f>
        <v/>
      </c>
      <c r="S1310" s="7">
        <f t="shared" si="372"/>
        <v>6999.6363631854556</v>
      </c>
      <c r="T1310" s="10" t="str">
        <f t="shared" si="361"/>
        <v/>
      </c>
      <c r="U1310" s="16" t="str">
        <f t="shared" si="363"/>
        <v/>
      </c>
      <c r="V1310" s="7">
        <f t="shared" si="375"/>
        <v>4.3526740139412175E-74</v>
      </c>
      <c r="X1310" s="7">
        <f t="shared" si="365"/>
        <v>4.3526740139412175E-74</v>
      </c>
      <c r="Y1310" s="7">
        <f t="shared" si="366"/>
        <v>4135104.2699999986</v>
      </c>
    </row>
    <row r="1311" spans="1:25" x14ac:dyDescent="0.25">
      <c r="A1311" s="5">
        <f t="shared" si="373"/>
        <v>45197</v>
      </c>
      <c r="B1311" s="20">
        <f t="shared" si="374"/>
        <v>1299</v>
      </c>
      <c r="E1311" s="20"/>
      <c r="G1311" s="20">
        <f t="shared" si="367"/>
        <v>4.699678390135761E-16</v>
      </c>
      <c r="H1311" s="20" t="str">
        <f>IF(Datos!C1303="","",Datos!C1303)</f>
        <v/>
      </c>
      <c r="I1311" s="7">
        <f t="shared" si="368"/>
        <v>0.67182243589517732</v>
      </c>
      <c r="J1311" s="20" t="str">
        <f t="shared" si="359"/>
        <v/>
      </c>
      <c r="K1311" s="16" t="str">
        <f t="shared" si="364"/>
        <v/>
      </c>
      <c r="L1311" s="7">
        <f t="shared" si="369"/>
        <v>4125541.4376846054</v>
      </c>
      <c r="M1311" s="7">
        <f t="shared" si="370"/>
        <v>6.6606438881166239E-10</v>
      </c>
      <c r="N1311" s="20" t="str">
        <f>IF(Datos!D1303="","",Datos!D1303)</f>
        <v/>
      </c>
      <c r="O1311" s="7">
        <f t="shared" si="371"/>
        <v>2562.5203630755932</v>
      </c>
      <c r="P1311" s="20" t="str">
        <f t="shared" si="360"/>
        <v/>
      </c>
      <c r="Q1311" s="16" t="str">
        <f t="shared" si="362"/>
        <v/>
      </c>
      <c r="R1311" s="20" t="str">
        <f>IF(Datos!E1303="","",Datos!E1303)</f>
        <v/>
      </c>
      <c r="S1311" s="7">
        <f t="shared" si="372"/>
        <v>6999.6401298808341</v>
      </c>
      <c r="T1311" s="10" t="str">
        <f t="shared" si="361"/>
        <v/>
      </c>
      <c r="U1311" s="16" t="str">
        <f t="shared" si="363"/>
        <v/>
      </c>
      <c r="V1311" s="7">
        <f t="shared" si="375"/>
        <v>3.7645367262040653E-74</v>
      </c>
      <c r="X1311" s="7">
        <f t="shared" si="365"/>
        <v>3.7645367262040653E-74</v>
      </c>
      <c r="Y1311" s="7">
        <f t="shared" si="366"/>
        <v>4135104.2699999986</v>
      </c>
    </row>
    <row r="1312" spans="1:25" x14ac:dyDescent="0.25">
      <c r="A1312" s="5">
        <f t="shared" si="373"/>
        <v>45198</v>
      </c>
      <c r="B1312" s="20">
        <f t="shared" si="374"/>
        <v>1300</v>
      </c>
      <c r="E1312" s="20"/>
      <c r="G1312" s="20">
        <f t="shared" si="367"/>
        <v>4.569950974407477E-16</v>
      </c>
      <c r="H1312" s="20" t="str">
        <f>IF(Datos!C1304="","",Datos!C1304)</f>
        <v/>
      </c>
      <c r="I1312" s="7">
        <f t="shared" si="368"/>
        <v>0.66671589141495524</v>
      </c>
      <c r="J1312" s="20" t="str">
        <f t="shared" si="359"/>
        <v/>
      </c>
      <c r="K1312" s="16" t="str">
        <f t="shared" si="364"/>
        <v/>
      </c>
      <c r="L1312" s="7">
        <f t="shared" si="369"/>
        <v>4125541.4376846054</v>
      </c>
      <c r="M1312" s="7">
        <f t="shared" si="370"/>
        <v>6.476787026654494E-10</v>
      </c>
      <c r="N1312" s="20" t="str">
        <f>IF(Datos!D1304="","",Datos!D1304)</f>
        <v/>
      </c>
      <c r="O1312" s="7">
        <f t="shared" si="371"/>
        <v>2562.5217315554701</v>
      </c>
      <c r="P1312" s="20" t="str">
        <f t="shared" si="360"/>
        <v/>
      </c>
      <c r="Q1312" s="16" t="str">
        <f t="shared" si="362"/>
        <v/>
      </c>
      <c r="R1312" s="20" t="str">
        <f>IF(Datos!E1304="","",Datos!E1304)</f>
        <v/>
      </c>
      <c r="S1312" s="7">
        <f t="shared" si="372"/>
        <v>6999.6438679454377</v>
      </c>
      <c r="T1312" s="10" t="str">
        <f t="shared" si="361"/>
        <v/>
      </c>
      <c r="U1312" s="16" t="str">
        <f t="shared" si="363"/>
        <v/>
      </c>
      <c r="V1312" s="7">
        <f t="shared" si="375"/>
        <v>3.2558690858879949E-74</v>
      </c>
      <c r="X1312" s="7">
        <f t="shared" si="365"/>
        <v>3.2558690858879949E-74</v>
      </c>
      <c r="Y1312" s="7">
        <f t="shared" si="366"/>
        <v>4135104.2699999982</v>
      </c>
    </row>
    <row r="1313" spans="1:25" x14ac:dyDescent="0.25">
      <c r="A1313" s="5">
        <f t="shared" si="373"/>
        <v>45199</v>
      </c>
      <c r="B1313" s="20">
        <f t="shared" si="374"/>
        <v>1301</v>
      </c>
      <c r="E1313" s="20"/>
      <c r="G1313" s="20">
        <f t="shared" si="367"/>
        <v>4.4438044850734042E-16</v>
      </c>
      <c r="H1313" s="20" t="str">
        <f>IF(Datos!C1305="","",Datos!C1305)</f>
        <v/>
      </c>
      <c r="I1313" s="7">
        <f t="shared" si="368"/>
        <v>0.66164816194765208</v>
      </c>
      <c r="J1313" s="20" t="str">
        <f t="shared" si="359"/>
        <v/>
      </c>
      <c r="K1313" s="16" t="str">
        <f t="shared" si="364"/>
        <v/>
      </c>
      <c r="L1313" s="7">
        <f t="shared" si="369"/>
        <v>4125541.4376846054</v>
      </c>
      <c r="M1313" s="7">
        <f t="shared" si="370"/>
        <v>6.2980052519369075E-10</v>
      </c>
      <c r="N1313" s="20" t="str">
        <f>IF(Datos!D1305="","",Datos!D1305)</f>
        <v/>
      </c>
      <c r="O1313" s="7">
        <f t="shared" si="371"/>
        <v>2562.5230896334865</v>
      </c>
      <c r="P1313" s="20" t="str">
        <f t="shared" si="360"/>
        <v/>
      </c>
      <c r="Q1313" s="16" t="str">
        <f t="shared" si="362"/>
        <v/>
      </c>
      <c r="R1313" s="20" t="str">
        <f>IF(Datos!E1305="","",Datos!E1305)</f>
        <v/>
      </c>
      <c r="S1313" s="7">
        <f t="shared" si="372"/>
        <v>6999.6475775968884</v>
      </c>
      <c r="T1313" s="10" t="str">
        <f t="shared" si="361"/>
        <v/>
      </c>
      <c r="U1313" s="16" t="str">
        <f t="shared" si="363"/>
        <v/>
      </c>
      <c r="V1313" s="7">
        <f t="shared" si="375"/>
        <v>2.8159330816597521E-74</v>
      </c>
      <c r="X1313" s="7">
        <f t="shared" si="365"/>
        <v>2.8159330816597521E-74</v>
      </c>
      <c r="Y1313" s="7">
        <f t="shared" si="366"/>
        <v>4135104.2699999982</v>
      </c>
    </row>
    <row r="1314" spans="1:25" x14ac:dyDescent="0.25">
      <c r="A1314" s="5">
        <f t="shared" si="373"/>
        <v>45200</v>
      </c>
      <c r="B1314" s="20">
        <f t="shared" si="374"/>
        <v>1302</v>
      </c>
      <c r="E1314" s="20"/>
      <c r="G1314" s="20">
        <f t="shared" si="367"/>
        <v>4.3211400761512281E-16</v>
      </c>
      <c r="H1314" s="20" t="str">
        <f>IF(Datos!C1306="","",Datos!C1306)</f>
        <v/>
      </c>
      <c r="I1314" s="7">
        <f t="shared" si="368"/>
        <v>0.6566189524590752</v>
      </c>
      <c r="J1314" s="20" t="str">
        <f t="shared" si="359"/>
        <v/>
      </c>
      <c r="K1314" s="16" t="str">
        <f t="shared" si="364"/>
        <v/>
      </c>
      <c r="L1314" s="7">
        <f t="shared" si="369"/>
        <v>4125541.4376846054</v>
      </c>
      <c r="M1314" s="7">
        <f t="shared" si="370"/>
        <v>6.1241584739761438E-10</v>
      </c>
      <c r="N1314" s="20" t="str">
        <f>IF(Datos!D1306="","",Datos!D1306)</f>
        <v/>
      </c>
      <c r="O1314" s="7">
        <f t="shared" si="371"/>
        <v>2562.5244373887072</v>
      </c>
      <c r="P1314" s="20" t="str">
        <f t="shared" si="360"/>
        <v/>
      </c>
      <c r="Q1314" s="16" t="str">
        <f t="shared" si="362"/>
        <v/>
      </c>
      <c r="R1314" s="20" t="str">
        <f>IF(Datos!E1306="","",Datos!E1306)</f>
        <v/>
      </c>
      <c r="S1314" s="7">
        <f t="shared" si="372"/>
        <v>6999.6512590511566</v>
      </c>
      <c r="T1314" s="10" t="str">
        <f t="shared" si="361"/>
        <v/>
      </c>
      <c r="U1314" s="16" t="str">
        <f t="shared" si="363"/>
        <v/>
      </c>
      <c r="V1314" s="7">
        <f t="shared" si="375"/>
        <v>2.4354416320836585E-74</v>
      </c>
      <c r="X1314" s="7">
        <f t="shared" si="365"/>
        <v>2.4354416320836585E-74</v>
      </c>
      <c r="Y1314" s="7">
        <f t="shared" si="366"/>
        <v>4135104.2699999982</v>
      </c>
    </row>
    <row r="1315" spans="1:25" x14ac:dyDescent="0.25">
      <c r="A1315" s="5">
        <f t="shared" si="373"/>
        <v>45201</v>
      </c>
      <c r="B1315" s="20">
        <f t="shared" si="374"/>
        <v>1303</v>
      </c>
      <c r="E1315" s="20"/>
      <c r="G1315" s="20">
        <f t="shared" si="367"/>
        <v>4.2018616301504096E-16</v>
      </c>
      <c r="H1315" s="20" t="str">
        <f>IF(Datos!C1307="","",Datos!C1307)</f>
        <v/>
      </c>
      <c r="I1315" s="7">
        <f t="shared" si="368"/>
        <v>0.65162797015759655</v>
      </c>
      <c r="J1315" s="20" t="str">
        <f t="shared" si="359"/>
        <v/>
      </c>
      <c r="K1315" s="16" t="str">
        <f t="shared" si="364"/>
        <v/>
      </c>
      <c r="L1315" s="7">
        <f t="shared" si="369"/>
        <v>4125541.4376846054</v>
      </c>
      <c r="M1315" s="7">
        <f t="shared" si="370"/>
        <v>5.9551104697537859E-10</v>
      </c>
      <c r="N1315" s="20" t="str">
        <f>IF(Datos!D1307="","",Datos!D1307)</f>
        <v/>
      </c>
      <c r="O1315" s="7">
        <f t="shared" si="371"/>
        <v>2562.5257748995959</v>
      </c>
      <c r="P1315" s="20" t="str">
        <f t="shared" si="360"/>
        <v/>
      </c>
      <c r="Q1315" s="16" t="str">
        <f t="shared" si="362"/>
        <v/>
      </c>
      <c r="R1315" s="20" t="str">
        <f>IF(Datos!E1307="","",Datos!E1307)</f>
        <v/>
      </c>
      <c r="S1315" s="7">
        <f t="shared" si="372"/>
        <v>6999.6549125225692</v>
      </c>
      <c r="T1315" s="10" t="str">
        <f t="shared" si="361"/>
        <v/>
      </c>
      <c r="U1315" s="16" t="str">
        <f t="shared" si="363"/>
        <v/>
      </c>
      <c r="V1315" s="7">
        <f t="shared" si="375"/>
        <v>2.1063625346488258E-74</v>
      </c>
      <c r="X1315" s="7">
        <f t="shared" si="365"/>
        <v>2.1063625346488258E-74</v>
      </c>
      <c r="Y1315" s="7">
        <f t="shared" si="366"/>
        <v>4135104.2699999982</v>
      </c>
    </row>
    <row r="1316" spans="1:25" x14ac:dyDescent="0.25">
      <c r="A1316" s="5">
        <f t="shared" si="373"/>
        <v>45202</v>
      </c>
      <c r="B1316" s="20">
        <f t="shared" si="374"/>
        <v>1304</v>
      </c>
      <c r="E1316" s="20"/>
      <c r="G1316" s="20">
        <f t="shared" si="367"/>
        <v>4.0858756827563589E-16</v>
      </c>
      <c r="H1316" s="20" t="str">
        <f>IF(Datos!C1308="","",Datos!C1308)</f>
        <v/>
      </c>
      <c r="I1316" s="7">
        <f t="shared" si="368"/>
        <v>0.64667492447710695</v>
      </c>
      <c r="J1316" s="20" t="str">
        <f t="shared" si="359"/>
        <v/>
      </c>
      <c r="K1316" s="16" t="str">
        <f t="shared" si="364"/>
        <v/>
      </c>
      <c r="L1316" s="7">
        <f t="shared" si="369"/>
        <v>4125541.4376846054</v>
      </c>
      <c r="M1316" s="7">
        <f t="shared" si="370"/>
        <v>5.7907287764789648E-10</v>
      </c>
      <c r="N1316" s="20" t="str">
        <f>IF(Datos!D1308="","",Datos!D1308)</f>
        <v/>
      </c>
      <c r="O1316" s="7">
        <f t="shared" si="371"/>
        <v>2562.5271022440202</v>
      </c>
      <c r="P1316" s="20" t="str">
        <f t="shared" si="360"/>
        <v/>
      </c>
      <c r="Q1316" s="16" t="str">
        <f t="shared" si="362"/>
        <v/>
      </c>
      <c r="R1316" s="20" t="str">
        <f>IF(Datos!E1308="","",Datos!E1308)</f>
        <v/>
      </c>
      <c r="S1316" s="7">
        <f t="shared" si="372"/>
        <v>6999.6585382238254</v>
      </c>
      <c r="T1316" s="10" t="str">
        <f t="shared" si="361"/>
        <v/>
      </c>
      <c r="U1316" s="16" t="str">
        <f t="shared" si="363"/>
        <v/>
      </c>
      <c r="V1316" s="7">
        <f t="shared" si="375"/>
        <v>1.8217489053828496E-74</v>
      </c>
      <c r="X1316" s="7">
        <f t="shared" si="365"/>
        <v>1.8217489053828496E-74</v>
      </c>
      <c r="Y1316" s="7">
        <f t="shared" si="366"/>
        <v>4135104.2699999982</v>
      </c>
    </row>
    <row r="1317" spans="1:25" x14ac:dyDescent="0.25">
      <c r="A1317" s="5">
        <f t="shared" si="373"/>
        <v>45203</v>
      </c>
      <c r="B1317" s="20">
        <f t="shared" si="374"/>
        <v>1305</v>
      </c>
      <c r="E1317" s="20"/>
      <c r="G1317" s="20">
        <f t="shared" si="367"/>
        <v>3.973091349593572E-16</v>
      </c>
      <c r="H1317" s="20" t="str">
        <f>IF(Datos!C1309="","",Datos!C1309)</f>
        <v/>
      </c>
      <c r="I1317" s="7">
        <f t="shared" si="368"/>
        <v>0.64175952706009975</v>
      </c>
      <c r="J1317" s="20" t="str">
        <f t="shared" si="359"/>
        <v/>
      </c>
      <c r="K1317" s="16" t="str">
        <f t="shared" si="364"/>
        <v/>
      </c>
      <c r="L1317" s="7">
        <f t="shared" si="369"/>
        <v>4125541.4376846054</v>
      </c>
      <c r="M1317" s="7">
        <f t="shared" si="370"/>
        <v>5.6308845877930406E-10</v>
      </c>
      <c r="N1317" s="20" t="str">
        <f>IF(Datos!D1309="","",Datos!D1309)</f>
        <v/>
      </c>
      <c r="O1317" s="7">
        <f t="shared" si="371"/>
        <v>2562.528419499256</v>
      </c>
      <c r="P1317" s="20" t="str">
        <f t="shared" si="360"/>
        <v/>
      </c>
      <c r="Q1317" s="16" t="str">
        <f t="shared" si="362"/>
        <v/>
      </c>
      <c r="R1317" s="20" t="str">
        <f>IF(Datos!E1309="","",Datos!E1309)</f>
        <v/>
      </c>
      <c r="S1317" s="7">
        <f t="shared" si="372"/>
        <v>6999.662136366007</v>
      </c>
      <c r="T1317" s="10" t="str">
        <f t="shared" si="361"/>
        <v/>
      </c>
      <c r="U1317" s="16" t="str">
        <f t="shared" si="363"/>
        <v/>
      </c>
      <c r="V1317" s="7">
        <f t="shared" si="375"/>
        <v>1.5755925296197497E-74</v>
      </c>
      <c r="X1317" s="7">
        <f t="shared" si="365"/>
        <v>1.5755925296197497E-74</v>
      </c>
      <c r="Y1317" s="7">
        <f t="shared" si="366"/>
        <v>4135104.2699999982</v>
      </c>
    </row>
    <row r="1318" spans="1:25" x14ac:dyDescent="0.25">
      <c r="A1318" s="5">
        <f t="shared" si="373"/>
        <v>45204</v>
      </c>
      <c r="B1318" s="20">
        <f t="shared" si="374"/>
        <v>1306</v>
      </c>
      <c r="E1318" s="20"/>
      <c r="G1318" s="20">
        <f t="shared" si="367"/>
        <v>3.8634202550103772E-16</v>
      </c>
      <c r="H1318" s="20" t="str">
        <f>IF(Datos!C1310="","",Datos!C1310)</f>
        <v/>
      </c>
      <c r="I1318" s="7">
        <f t="shared" si="368"/>
        <v>0.63688149174088327</v>
      </c>
      <c r="J1318" s="20" t="str">
        <f t="shared" si="359"/>
        <v/>
      </c>
      <c r="K1318" s="16" t="str">
        <f t="shared" si="364"/>
        <v/>
      </c>
      <c r="L1318" s="7">
        <f t="shared" si="369"/>
        <v>4125541.4376846054</v>
      </c>
      <c r="M1318" s="7">
        <f t="shared" si="370"/>
        <v>5.4754526528394002E-10</v>
      </c>
      <c r="N1318" s="20" t="str">
        <f>IF(Datos!D1310="","",Datos!D1310)</f>
        <v/>
      </c>
      <c r="O1318" s="7">
        <f t="shared" si="371"/>
        <v>2562.529726741991</v>
      </c>
      <c r="P1318" s="20" t="str">
        <f t="shared" si="360"/>
        <v/>
      </c>
      <c r="Q1318" s="16" t="str">
        <f t="shared" si="362"/>
        <v/>
      </c>
      <c r="R1318" s="20" t="str">
        <f>IF(Datos!E1310="","",Datos!E1310)</f>
        <v/>
      </c>
      <c r="S1318" s="7">
        <f t="shared" si="372"/>
        <v>6999.6657071585905</v>
      </c>
      <c r="T1318" s="10" t="str">
        <f t="shared" si="361"/>
        <v/>
      </c>
      <c r="U1318" s="16" t="str">
        <f t="shared" si="363"/>
        <v/>
      </c>
      <c r="V1318" s="7">
        <f t="shared" si="375"/>
        <v>1.3626970281460681E-74</v>
      </c>
      <c r="X1318" s="7">
        <f t="shared" si="365"/>
        <v>1.3626970281460681E-74</v>
      </c>
      <c r="Y1318" s="7">
        <f t="shared" si="366"/>
        <v>4135104.2699999982</v>
      </c>
    </row>
    <row r="1319" spans="1:25" x14ac:dyDescent="0.25">
      <c r="A1319" s="5">
        <f t="shared" si="373"/>
        <v>45205</v>
      </c>
      <c r="B1319" s="20">
        <f t="shared" si="374"/>
        <v>1307</v>
      </c>
      <c r="E1319" s="20"/>
      <c r="G1319" s="20">
        <f t="shared" si="367"/>
        <v>3.7567764628294569E-16</v>
      </c>
      <c r="H1319" s="20" t="str">
        <f>IF(Datos!C1311="","",Datos!C1311)</f>
        <v/>
      </c>
      <c r="I1319" s="7">
        <f t="shared" si="368"/>
        <v>0.63204053452892073</v>
      </c>
      <c r="J1319" s="20" t="str">
        <f t="shared" si="359"/>
        <v/>
      </c>
      <c r="K1319" s="16" t="str">
        <f t="shared" si="364"/>
        <v/>
      </c>
      <c r="L1319" s="7">
        <f t="shared" si="369"/>
        <v>4125541.4376846054</v>
      </c>
      <c r="M1319" s="7">
        <f t="shared" si="370"/>
        <v>5.3243111781192728E-10</v>
      </c>
      <c r="N1319" s="20" t="str">
        <f>IF(Datos!D1311="","",Datos!D1311)</f>
        <v/>
      </c>
      <c r="O1319" s="7">
        <f t="shared" si="371"/>
        <v>2562.5310240483309</v>
      </c>
      <c r="P1319" s="20" t="str">
        <f t="shared" si="360"/>
        <v/>
      </c>
      <c r="Q1319" s="16" t="str">
        <f t="shared" si="362"/>
        <v/>
      </c>
      <c r="R1319" s="20" t="str">
        <f>IF(Datos!E1311="","",Datos!E1311)</f>
        <v/>
      </c>
      <c r="S1319" s="7">
        <f t="shared" si="372"/>
        <v>6999.669250809462</v>
      </c>
      <c r="T1319" s="10" t="str">
        <f t="shared" si="361"/>
        <v/>
      </c>
      <c r="U1319" s="16" t="str">
        <f t="shared" si="363"/>
        <v/>
      </c>
      <c r="V1319" s="7">
        <f t="shared" si="375"/>
        <v>1.1785681612531362E-74</v>
      </c>
      <c r="X1319" s="7">
        <f t="shared" si="365"/>
        <v>1.1785681612531362E-74</v>
      </c>
      <c r="Y1319" s="7">
        <f t="shared" si="366"/>
        <v>4135104.2699999982</v>
      </c>
    </row>
    <row r="1320" spans="1:25" x14ac:dyDescent="0.25">
      <c r="A1320" s="5">
        <f t="shared" si="373"/>
        <v>45206</v>
      </c>
      <c r="B1320" s="20">
        <f t="shared" si="374"/>
        <v>1308</v>
      </c>
      <c r="E1320" s="20"/>
      <c r="G1320" s="20">
        <f t="shared" si="367"/>
        <v>3.6530764090098954E-16</v>
      </c>
      <c r="H1320" s="20" t="str">
        <f>IF(Datos!C1312="","",Datos!C1312)</f>
        <v/>
      </c>
      <c r="I1320" s="7">
        <f t="shared" si="368"/>
        <v>0.62723637359229656</v>
      </c>
      <c r="J1320" s="20" t="str">
        <f t="shared" si="359"/>
        <v/>
      </c>
      <c r="K1320" s="16" t="str">
        <f t="shared" si="364"/>
        <v/>
      </c>
      <c r="L1320" s="7">
        <f t="shared" si="369"/>
        <v>4125541.4376846054</v>
      </c>
      <c r="M1320" s="7">
        <f t="shared" si="370"/>
        <v>5.1773417320566722E-10</v>
      </c>
      <c r="N1320" s="20" t="str">
        <f>IF(Datos!D1312="","",Datos!D1312)</f>
        <v/>
      </c>
      <c r="O1320" s="7">
        <f t="shared" si="371"/>
        <v>2562.5323114938028</v>
      </c>
      <c r="P1320" s="20" t="str">
        <f t="shared" si="360"/>
        <v/>
      </c>
      <c r="Q1320" s="16" t="str">
        <f t="shared" si="362"/>
        <v/>
      </c>
      <c r="R1320" s="20" t="str">
        <f>IF(Datos!E1312="","",Datos!E1312)</f>
        <v/>
      </c>
      <c r="S1320" s="7">
        <f t="shared" si="372"/>
        <v>6999.6727675249267</v>
      </c>
      <c r="T1320" s="10" t="str">
        <f t="shared" si="361"/>
        <v/>
      </c>
      <c r="U1320" s="16" t="str">
        <f t="shared" si="363"/>
        <v/>
      </c>
      <c r="V1320" s="7">
        <f t="shared" si="375"/>
        <v>1.0193189550059754E-74</v>
      </c>
      <c r="X1320" s="7">
        <f t="shared" si="365"/>
        <v>1.0193189550059754E-74</v>
      </c>
      <c r="Y1320" s="7">
        <f t="shared" si="366"/>
        <v>4135104.2699999982</v>
      </c>
    </row>
    <row r="1321" spans="1:25" x14ac:dyDescent="0.25">
      <c r="A1321" s="5">
        <f t="shared" si="373"/>
        <v>45207</v>
      </c>
      <c r="B1321" s="20">
        <f t="shared" si="374"/>
        <v>1309</v>
      </c>
      <c r="E1321" s="20"/>
      <c r="G1321" s="20">
        <f t="shared" si="367"/>
        <v>3.5522388361679963E-16</v>
      </c>
      <c r="H1321" s="20" t="str">
        <f>IF(Datos!C1313="","",Datos!C1313)</f>
        <v/>
      </c>
      <c r="I1321" s="7">
        <f t="shared" si="368"/>
        <v>0.62246872924130914</v>
      </c>
      <c r="J1321" s="20" t="str">
        <f t="shared" si="359"/>
        <v/>
      </c>
      <c r="K1321" s="16" t="str">
        <f t="shared" si="364"/>
        <v/>
      </c>
      <c r="L1321" s="7">
        <f t="shared" si="369"/>
        <v>4125541.4376846054</v>
      </c>
      <c r="M1321" s="7">
        <f t="shared" si="370"/>
        <v>5.0344291521976693E-10</v>
      </c>
      <c r="N1321" s="20" t="str">
        <f>IF(Datos!D1313="","",Datos!D1313)</f>
        <v/>
      </c>
      <c r="O1321" s="7">
        <f t="shared" si="371"/>
        <v>2562.5335891533591</v>
      </c>
      <c r="P1321" s="20" t="str">
        <f t="shared" si="360"/>
        <v/>
      </c>
      <c r="Q1321" s="16" t="str">
        <f t="shared" si="362"/>
        <v/>
      </c>
      <c r="R1321" s="20" t="str">
        <f>IF(Datos!E1313="","",Datos!E1313)</f>
        <v/>
      </c>
      <c r="S1321" s="7">
        <f t="shared" si="372"/>
        <v>6999.6762575097209</v>
      </c>
      <c r="T1321" s="10" t="str">
        <f t="shared" si="361"/>
        <v/>
      </c>
      <c r="U1321" s="16" t="str">
        <f t="shared" si="363"/>
        <v/>
      </c>
      <c r="V1321" s="7">
        <f t="shared" si="375"/>
        <v>8.8158764693738575E-75</v>
      </c>
      <c r="X1321" s="7">
        <f t="shared" si="365"/>
        <v>8.8158764693738575E-75</v>
      </c>
      <c r="Y1321" s="7">
        <f t="shared" si="366"/>
        <v>4135104.2699999982</v>
      </c>
    </row>
    <row r="1322" spans="1:25" x14ac:dyDescent="0.25">
      <c r="A1322" s="5">
        <f t="shared" si="373"/>
        <v>45208</v>
      </c>
      <c r="B1322" s="20">
        <f t="shared" si="374"/>
        <v>1310</v>
      </c>
      <c r="E1322" s="20"/>
      <c r="G1322" s="20">
        <f t="shared" si="367"/>
        <v>3.4541847299055446E-16</v>
      </c>
      <c r="H1322" s="20" t="str">
        <f>IF(Datos!C1314="","",Datos!C1314)</f>
        <v/>
      </c>
      <c r="I1322" s="7">
        <f t="shared" si="368"/>
        <v>0.61773732391218727</v>
      </c>
      <c r="J1322" s="20" t="str">
        <f t="shared" si="359"/>
        <v/>
      </c>
      <c r="K1322" s="16" t="str">
        <f t="shared" si="364"/>
        <v/>
      </c>
      <c r="L1322" s="7">
        <f t="shared" si="369"/>
        <v>4125541.4376846054</v>
      </c>
      <c r="M1322" s="7">
        <f t="shared" si="370"/>
        <v>4.8954614549712916E-10</v>
      </c>
      <c r="N1322" s="20" t="str">
        <f>IF(Datos!D1314="","",Datos!D1314)</f>
        <v/>
      </c>
      <c r="O1322" s="7">
        <f t="shared" si="371"/>
        <v>2562.5348571013833</v>
      </c>
      <c r="P1322" s="20" t="str">
        <f t="shared" si="360"/>
        <v/>
      </c>
      <c r="Q1322" s="16" t="str">
        <f t="shared" si="362"/>
        <v/>
      </c>
      <c r="R1322" s="20" t="str">
        <f>IF(Datos!E1314="","",Datos!E1314)</f>
        <v/>
      </c>
      <c r="S1322" s="7">
        <f t="shared" si="372"/>
        <v>6999.6797209670258</v>
      </c>
      <c r="T1322" s="10" t="str">
        <f t="shared" si="361"/>
        <v/>
      </c>
      <c r="U1322" s="16" t="str">
        <f t="shared" si="363"/>
        <v/>
      </c>
      <c r="V1322" s="7">
        <f t="shared" si="375"/>
        <v>7.6246671899478279E-75</v>
      </c>
      <c r="X1322" s="7">
        <f t="shared" si="365"/>
        <v>7.6246671899478279E-75</v>
      </c>
      <c r="Y1322" s="7">
        <f t="shared" si="366"/>
        <v>4135104.2699999982</v>
      </c>
    </row>
    <row r="1323" spans="1:25" x14ac:dyDescent="0.25">
      <c r="A1323" s="5">
        <f t="shared" si="373"/>
        <v>45209</v>
      </c>
      <c r="B1323" s="20">
        <f t="shared" si="374"/>
        <v>1311</v>
      </c>
      <c r="E1323" s="20"/>
      <c r="G1323" s="20">
        <f t="shared" si="367"/>
        <v>3.3588372568956301E-16</v>
      </c>
      <c r="H1323" s="20" t="str">
        <f>IF(Datos!C1315="","",Datos!C1315)</f>
        <v/>
      </c>
      <c r="I1323" s="7">
        <f t="shared" si="368"/>
        <v>0.61304188215093125</v>
      </c>
      <c r="J1323" s="20" t="str">
        <f t="shared" ref="J1323:J1339" si="376">IF(H1323="","",H1323-I1323)</f>
        <v/>
      </c>
      <c r="K1323" s="16" t="str">
        <f t="shared" si="364"/>
        <v/>
      </c>
      <c r="L1323" s="7">
        <f t="shared" si="369"/>
        <v>4125541.4376846054</v>
      </c>
      <c r="M1323" s="7">
        <f t="shared" si="370"/>
        <v>4.7603297479413333E-10</v>
      </c>
      <c r="N1323" s="20" t="str">
        <f>IF(Datos!D1315="","",Datos!D1315)</f>
        <v/>
      </c>
      <c r="O1323" s="7">
        <f t="shared" si="371"/>
        <v>2562.5361154116927</v>
      </c>
      <c r="P1323" s="20" t="str">
        <f t="shared" ref="P1323:P1339" si="377">IF(N1323="","",N1323-O1323)</f>
        <v/>
      </c>
      <c r="Q1323" s="16" t="str">
        <f t="shared" si="362"/>
        <v/>
      </c>
      <c r="R1323" s="20" t="str">
        <f>IF(Datos!E1315="","",Datos!E1315)</f>
        <v/>
      </c>
      <c r="S1323" s="7">
        <f t="shared" si="372"/>
        <v>6999.6831580984781</v>
      </c>
      <c r="T1323" s="10" t="str">
        <f t="shared" ref="T1323:T1339" si="378">IF(R1323="","",R1323-S1323)</f>
        <v/>
      </c>
      <c r="U1323" s="16" t="str">
        <f t="shared" si="363"/>
        <v/>
      </c>
      <c r="V1323" s="7">
        <f t="shared" si="375"/>
        <v>6.5944151962006732E-75</v>
      </c>
      <c r="X1323" s="7">
        <f t="shared" si="365"/>
        <v>6.5944151962006732E-75</v>
      </c>
      <c r="Y1323" s="7">
        <f t="shared" si="366"/>
        <v>4135104.2699999982</v>
      </c>
    </row>
    <row r="1324" spans="1:25" x14ac:dyDescent="0.25">
      <c r="A1324" s="5">
        <f t="shared" si="373"/>
        <v>45210</v>
      </c>
      <c r="B1324" s="20">
        <f t="shared" si="374"/>
        <v>1312</v>
      </c>
      <c r="E1324" s="20"/>
      <c r="G1324" s="20">
        <f t="shared" si="367"/>
        <v>3.2661217046775212E-16</v>
      </c>
      <c r="H1324" s="20" t="str">
        <f>IF(Datos!C1316="","",Datos!C1316)</f>
        <v/>
      </c>
      <c r="I1324" s="7">
        <f t="shared" si="368"/>
        <v>0.6083821305972763</v>
      </c>
      <c r="J1324" s="20" t="str">
        <f t="shared" si="376"/>
        <v/>
      </c>
      <c r="K1324" s="16" t="str">
        <f t="shared" si="364"/>
        <v/>
      </c>
      <c r="L1324" s="7">
        <f t="shared" si="369"/>
        <v>4125541.4376846054</v>
      </c>
      <c r="M1324" s="7">
        <f t="shared" si="370"/>
        <v>4.6289281444803222E-10</v>
      </c>
      <c r="N1324" s="20" t="str">
        <f>IF(Datos!D1316="","",Datos!D1316)</f>
        <v/>
      </c>
      <c r="O1324" s="7">
        <f t="shared" si="371"/>
        <v>2562.5373641575438</v>
      </c>
      <c r="P1324" s="20" t="str">
        <f t="shared" si="377"/>
        <v/>
      </c>
      <c r="Q1324" s="16" t="str">
        <f t="shared" si="362"/>
        <v/>
      </c>
      <c r="R1324" s="20" t="str">
        <f>IF(Datos!E1316="","",Datos!E1316)</f>
        <v/>
      </c>
      <c r="S1324" s="7">
        <f t="shared" si="372"/>
        <v>6999.6865691041803</v>
      </c>
      <c r="T1324" s="10" t="str">
        <f t="shared" si="378"/>
        <v/>
      </c>
      <c r="U1324" s="16" t="str">
        <f t="shared" si="363"/>
        <v/>
      </c>
      <c r="V1324" s="7">
        <f t="shared" si="375"/>
        <v>5.7033717927011474E-75</v>
      </c>
      <c r="X1324" s="7">
        <f t="shared" si="365"/>
        <v>5.7033717927011474E-75</v>
      </c>
      <c r="Y1324" s="7">
        <f t="shared" si="366"/>
        <v>4135104.2699999982</v>
      </c>
    </row>
    <row r="1325" spans="1:25" x14ac:dyDescent="0.25">
      <c r="A1325" s="5">
        <f t="shared" si="373"/>
        <v>45211</v>
      </c>
      <c r="B1325" s="20">
        <f t="shared" si="374"/>
        <v>1313</v>
      </c>
      <c r="E1325" s="20"/>
      <c r="G1325" s="20">
        <f t="shared" si="367"/>
        <v>3.1759654231134057E-16</v>
      </c>
      <c r="H1325" s="20" t="str">
        <f>IF(Datos!C1317="","",Datos!C1317)</f>
        <v/>
      </c>
      <c r="I1325" s="7">
        <f t="shared" si="368"/>
        <v>0.60375779796877793</v>
      </c>
      <c r="J1325" s="20" t="str">
        <f t="shared" si="376"/>
        <v/>
      </c>
      <c r="K1325" s="16" t="str">
        <f t="shared" si="364"/>
        <v/>
      </c>
      <c r="L1325" s="7">
        <f t="shared" si="369"/>
        <v>4125541.4376846054</v>
      </c>
      <c r="M1325" s="7">
        <f t="shared" si="370"/>
        <v>4.5011536807987753E-10</v>
      </c>
      <c r="N1325" s="20" t="str">
        <f>IF(Datos!D1317="","",Datos!D1317)</f>
        <v/>
      </c>
      <c r="O1325" s="7">
        <f t="shared" si="371"/>
        <v>2562.5386034116364</v>
      </c>
      <c r="P1325" s="20" t="str">
        <f t="shared" si="377"/>
        <v/>
      </c>
      <c r="Q1325" s="16" t="str">
        <f t="shared" si="362"/>
        <v/>
      </c>
      <c r="R1325" s="20" t="str">
        <f>IF(Datos!E1317="","",Datos!E1317)</f>
        <v/>
      </c>
      <c r="S1325" s="7">
        <f t="shared" si="372"/>
        <v>6999.6899541827161</v>
      </c>
      <c r="T1325" s="10" t="str">
        <f t="shared" si="378"/>
        <v/>
      </c>
      <c r="U1325" s="16" t="str">
        <f t="shared" si="363"/>
        <v/>
      </c>
      <c r="V1325" s="7">
        <f t="shared" si="375"/>
        <v>4.9327269876061401E-75</v>
      </c>
      <c r="X1325" s="7">
        <f t="shared" si="365"/>
        <v>4.9327269876061401E-75</v>
      </c>
      <c r="Y1325" s="7">
        <f t="shared" si="366"/>
        <v>4135104.2699999982</v>
      </c>
    </row>
    <row r="1326" spans="1:25" x14ac:dyDescent="0.25">
      <c r="A1326" s="5">
        <f t="shared" si="373"/>
        <v>45212</v>
      </c>
      <c r="B1326" s="20">
        <f t="shared" si="374"/>
        <v>1314</v>
      </c>
      <c r="E1326" s="20"/>
      <c r="G1326" s="20">
        <f t="shared" si="367"/>
        <v>3.0882977674611248E-16</v>
      </c>
      <c r="H1326" s="20" t="str">
        <f>IF(Datos!C1318="","",Datos!C1318)</f>
        <v/>
      </c>
      <c r="I1326" s="7">
        <f t="shared" si="368"/>
        <v>0.59916861504501862</v>
      </c>
      <c r="J1326" s="20" t="str">
        <f t="shared" si="376"/>
        <v/>
      </c>
      <c r="K1326" s="16" t="str">
        <f t="shared" si="364"/>
        <v/>
      </c>
      <c r="L1326" s="7">
        <f t="shared" si="369"/>
        <v>4125541.4376846054</v>
      </c>
      <c r="M1326" s="7">
        <f t="shared" si="370"/>
        <v>4.3769062352647396E-10</v>
      </c>
      <c r="N1326" s="20" t="str">
        <f>IF(Datos!D1318="","",Datos!D1318)</f>
        <v/>
      </c>
      <c r="O1326" s="7">
        <f t="shared" si="371"/>
        <v>2562.5398332461177</v>
      </c>
      <c r="P1326" s="20" t="str">
        <f t="shared" si="377"/>
        <v/>
      </c>
      <c r="Q1326" s="16" t="str">
        <f t="shared" si="362"/>
        <v/>
      </c>
      <c r="R1326" s="20" t="str">
        <f>IF(Datos!E1318="","",Datos!E1318)</f>
        <v/>
      </c>
      <c r="S1326" s="7">
        <f t="shared" si="372"/>
        <v>6999.6933135311583</v>
      </c>
      <c r="T1326" s="10" t="str">
        <f t="shared" si="378"/>
        <v/>
      </c>
      <c r="U1326" s="16" t="str">
        <f t="shared" si="363"/>
        <v/>
      </c>
      <c r="V1326" s="7">
        <f t="shared" si="375"/>
        <v>4.2662124123481486E-75</v>
      </c>
      <c r="X1326" s="7">
        <f t="shared" si="365"/>
        <v>4.2662124123481486E-75</v>
      </c>
      <c r="Y1326" s="7">
        <f t="shared" si="366"/>
        <v>4135104.2699999982</v>
      </c>
    </row>
    <row r="1327" spans="1:25" x14ac:dyDescent="0.25">
      <c r="A1327" s="5">
        <f t="shared" si="373"/>
        <v>45213</v>
      </c>
      <c r="B1327" s="20">
        <f t="shared" si="374"/>
        <v>1315</v>
      </c>
      <c r="E1327" s="20"/>
      <c r="G1327" s="20">
        <f t="shared" si="367"/>
        <v>3.0030500430183059E-16</v>
      </c>
      <c r="H1327" s="20" t="str">
        <f>IF(Datos!C1319="","",Datos!C1319)</f>
        <v/>
      </c>
      <c r="I1327" s="7">
        <f t="shared" si="368"/>
        <v>0.59461431465193404</v>
      </c>
      <c r="J1327" s="20" t="str">
        <f t="shared" si="376"/>
        <v/>
      </c>
      <c r="K1327" s="16" t="str">
        <f t="shared" si="364"/>
        <v/>
      </c>
      <c r="L1327" s="7">
        <f t="shared" si="369"/>
        <v>4125541.4376846054</v>
      </c>
      <c r="M1327" s="7">
        <f t="shared" si="370"/>
        <v>4.256088449950391E-10</v>
      </c>
      <c r="N1327" s="20" t="str">
        <f>IF(Datos!D1319="","",Datos!D1319)</f>
        <v/>
      </c>
      <c r="O1327" s="7">
        <f t="shared" si="371"/>
        <v>2562.541053732587</v>
      </c>
      <c r="P1327" s="20" t="str">
        <f t="shared" si="377"/>
        <v/>
      </c>
      <c r="Q1327" s="16" t="str">
        <f t="shared" si="362"/>
        <v/>
      </c>
      <c r="R1327" s="20" t="str">
        <f>IF(Datos!E1319="","",Datos!E1319)</f>
        <v/>
      </c>
      <c r="S1327" s="7">
        <f t="shared" si="372"/>
        <v>6999.6966473450821</v>
      </c>
      <c r="T1327" s="10" t="str">
        <f t="shared" si="378"/>
        <v/>
      </c>
      <c r="U1327" s="16" t="str">
        <f t="shared" si="363"/>
        <v/>
      </c>
      <c r="V1327" s="7">
        <f t="shared" si="375"/>
        <v>3.6897578951772015E-75</v>
      </c>
      <c r="X1327" s="7">
        <f t="shared" si="365"/>
        <v>3.6897578951772015E-75</v>
      </c>
      <c r="Y1327" s="7">
        <f t="shared" si="366"/>
        <v>4135104.2699999982</v>
      </c>
    </row>
    <row r="1328" spans="1:25" x14ac:dyDescent="0.25">
      <c r="A1328" s="5">
        <f t="shared" si="373"/>
        <v>45214</v>
      </c>
      <c r="B1328" s="20">
        <f t="shared" si="374"/>
        <v>1316</v>
      </c>
      <c r="E1328" s="20"/>
      <c r="G1328" s="20">
        <f t="shared" si="367"/>
        <v>2.9201554512945052E-16</v>
      </c>
      <c r="H1328" s="20" t="str">
        <f>IF(Datos!C1320="","",Datos!C1320)</f>
        <v/>
      </c>
      <c r="I1328" s="7">
        <f t="shared" si="368"/>
        <v>0.59009463164625864</v>
      </c>
      <c r="J1328" s="20" t="str">
        <f t="shared" si="376"/>
        <v/>
      </c>
      <c r="K1328" s="16" t="str">
        <f t="shared" si="364"/>
        <v/>
      </c>
      <c r="L1328" s="7">
        <f t="shared" si="369"/>
        <v>4125541.4376846054</v>
      </c>
      <c r="M1328" s="7">
        <f t="shared" si="370"/>
        <v>4.1386056543442196E-10</v>
      </c>
      <c r="N1328" s="20" t="str">
        <f>IF(Datos!D1320="","",Datos!D1320)</f>
        <v/>
      </c>
      <c r="O1328" s="7">
        <f t="shared" si="371"/>
        <v>2562.542264942098</v>
      </c>
      <c r="P1328" s="20" t="str">
        <f t="shared" si="377"/>
        <v/>
      </c>
      <c r="Q1328" s="16" t="str">
        <f t="shared" ref="Q1328:Q1339" si="379">IF( OR(P1328=0,N1328=0,P1328="",N1328=""),"",ABS(P1328/N1328))</f>
        <v/>
      </c>
      <c r="R1328" s="20" t="str">
        <f>IF(Datos!E1320="","",Datos!E1320)</f>
        <v/>
      </c>
      <c r="S1328" s="7">
        <f t="shared" si="372"/>
        <v>6999.6999558185762</v>
      </c>
      <c r="T1328" s="10" t="str">
        <f t="shared" si="378"/>
        <v/>
      </c>
      <c r="U1328" s="16" t="str">
        <f t="shared" ref="U1328:U1339" si="380">IF( OR(T1328=0,R1328=0,T1328="",R1328=""),"",ABS(T1328/R1328))</f>
        <v/>
      </c>
      <c r="V1328" s="7">
        <f t="shared" si="375"/>
        <v>3.1911944387994254E-75</v>
      </c>
      <c r="X1328" s="7">
        <f t="shared" si="365"/>
        <v>3.1911944387994254E-75</v>
      </c>
      <c r="Y1328" s="7">
        <f t="shared" si="366"/>
        <v>4135104.2699999982</v>
      </c>
    </row>
    <row r="1329" spans="1:25" x14ac:dyDescent="0.25">
      <c r="A1329" s="5">
        <f t="shared" si="373"/>
        <v>45215</v>
      </c>
      <c r="B1329" s="20">
        <f t="shared" si="374"/>
        <v>1317</v>
      </c>
      <c r="E1329" s="20"/>
      <c r="G1329" s="20">
        <f t="shared" si="367"/>
        <v>2.8395490376691778E-16</v>
      </c>
      <c r="H1329" s="20" t="str">
        <f>IF(Datos!C1321="","",Datos!C1321)</f>
        <v/>
      </c>
      <c r="I1329" s="7">
        <f t="shared" si="368"/>
        <v>0.58560930290008961</v>
      </c>
      <c r="J1329" s="20" t="str">
        <f t="shared" si="376"/>
        <v/>
      </c>
      <c r="K1329" s="16" t="str">
        <f t="shared" si="364"/>
        <v/>
      </c>
      <c r="L1329" s="7">
        <f t="shared" si="369"/>
        <v>4125541.4376846054</v>
      </c>
      <c r="M1329" s="7">
        <f t="shared" si="370"/>
        <v>4.0243657911690226E-10</v>
      </c>
      <c r="N1329" s="20" t="str">
        <f>IF(Datos!D1321="","",Datos!D1321)</f>
        <v/>
      </c>
      <c r="O1329" s="7">
        <f t="shared" si="371"/>
        <v>2562.5434669451656</v>
      </c>
      <c r="P1329" s="20" t="str">
        <f t="shared" si="377"/>
        <v/>
      </c>
      <c r="Q1329" s="16" t="str">
        <f t="shared" si="379"/>
        <v/>
      </c>
      <c r="R1329" s="20" t="str">
        <f>IF(Datos!E1321="","",Datos!E1321)</f>
        <v/>
      </c>
      <c r="S1329" s="7">
        <f t="shared" si="372"/>
        <v>6999.7032391442544</v>
      </c>
      <c r="T1329" s="10" t="str">
        <f t="shared" si="378"/>
        <v/>
      </c>
      <c r="U1329" s="16" t="str">
        <f t="shared" si="380"/>
        <v/>
      </c>
      <c r="V1329" s="7">
        <f t="shared" si="375"/>
        <v>2.7599973319483349E-75</v>
      </c>
      <c r="X1329" s="7">
        <f t="shared" si="365"/>
        <v>2.7599973319483349E-75</v>
      </c>
      <c r="Y1329" s="7">
        <f t="shared" si="366"/>
        <v>4135104.2699999982</v>
      </c>
    </row>
    <row r="1330" spans="1:25" x14ac:dyDescent="0.25">
      <c r="A1330" s="5">
        <f t="shared" si="373"/>
        <v>45216</v>
      </c>
      <c r="B1330" s="20">
        <f t="shared" si="374"/>
        <v>1318</v>
      </c>
      <c r="E1330" s="20"/>
      <c r="G1330" s="20">
        <f t="shared" si="367"/>
        <v>2.7611676404944837E-16</v>
      </c>
      <c r="H1330" s="20" t="str">
        <f>IF(Datos!C1322="","",Datos!C1322)</f>
        <v/>
      </c>
      <c r="I1330" s="7">
        <f t="shared" si="368"/>
        <v>0.58115806728556818</v>
      </c>
      <c r="J1330" s="20" t="str">
        <f t="shared" si="376"/>
        <v/>
      </c>
      <c r="K1330" s="16" t="str">
        <f t="shared" si="364"/>
        <v/>
      </c>
      <c r="L1330" s="7">
        <f t="shared" si="369"/>
        <v>4125541.4376846054</v>
      </c>
      <c r="M1330" s="7">
        <f t="shared" si="370"/>
        <v>3.9132793442475801E-10</v>
      </c>
      <c r="N1330" s="20" t="str">
        <f>IF(Datos!D1322="","",Datos!D1322)</f>
        <v/>
      </c>
      <c r="O1330" s="7">
        <f t="shared" si="371"/>
        <v>2562.5446598117683</v>
      </c>
      <c r="P1330" s="20" t="str">
        <f t="shared" si="377"/>
        <v/>
      </c>
      <c r="Q1330" s="16" t="str">
        <f t="shared" si="379"/>
        <v/>
      </c>
      <c r="R1330" s="20" t="str">
        <f>IF(Datos!E1322="","",Datos!E1322)</f>
        <v/>
      </c>
      <c r="S1330" s="7">
        <f t="shared" si="372"/>
        <v>6999.7064975132662</v>
      </c>
      <c r="T1330" s="10" t="str">
        <f t="shared" si="378"/>
        <v/>
      </c>
      <c r="U1330" s="16" t="str">
        <f t="shared" si="380"/>
        <v/>
      </c>
      <c r="V1330" s="7">
        <f t="shared" si="375"/>
        <v>2.3870639719552078E-75</v>
      </c>
      <c r="X1330" s="7">
        <f t="shared" si="365"/>
        <v>2.3870639719552078E-75</v>
      </c>
      <c r="Y1330" s="7">
        <f t="shared" si="366"/>
        <v>4135104.2699999982</v>
      </c>
    </row>
    <row r="1331" spans="1:25" x14ac:dyDescent="0.25">
      <c r="A1331" s="5">
        <f t="shared" si="373"/>
        <v>45217</v>
      </c>
      <c r="B1331" s="20">
        <f t="shared" si="374"/>
        <v>1319</v>
      </c>
      <c r="E1331" s="20"/>
      <c r="G1331" s="20">
        <f t="shared" si="367"/>
        <v>2.6849498416030223E-16</v>
      </c>
      <c r="H1331" s="20" t="str">
        <f>IF(Datos!C1323="","",Datos!C1323)</f>
        <v/>
      </c>
      <c r="I1331" s="7">
        <f t="shared" si="368"/>
        <v>0.57674066565967674</v>
      </c>
      <c r="J1331" s="20" t="str">
        <f t="shared" si="376"/>
        <v/>
      </c>
      <c r="K1331" s="16" t="str">
        <f t="shared" si="364"/>
        <v/>
      </c>
      <c r="L1331" s="7">
        <f t="shared" si="369"/>
        <v>4125541.4376846054</v>
      </c>
      <c r="M1331" s="7">
        <f t="shared" si="370"/>
        <v>3.8052592683594838E-10</v>
      </c>
      <c r="N1331" s="20" t="str">
        <f>IF(Datos!D1323="","",Datos!D1323)</f>
        <v/>
      </c>
      <c r="O1331" s="7">
        <f t="shared" si="371"/>
        <v>2562.5458436113527</v>
      </c>
      <c r="P1331" s="20" t="str">
        <f t="shared" si="377"/>
        <v/>
      </c>
      <c r="Q1331" s="16" t="str">
        <f t="shared" si="379"/>
        <v/>
      </c>
      <c r="R1331" s="20" t="str">
        <f>IF(Datos!E1323="","",Datos!E1323)</f>
        <v/>
      </c>
      <c r="S1331" s="7">
        <f t="shared" si="372"/>
        <v>6999.7097311153075</v>
      </c>
      <c r="T1331" s="10" t="str">
        <f t="shared" si="378"/>
        <v/>
      </c>
      <c r="U1331" s="16" t="str">
        <f t="shared" si="380"/>
        <v/>
      </c>
      <c r="V1331" s="7">
        <f t="shared" si="375"/>
        <v>2.0645217081366499E-75</v>
      </c>
      <c r="X1331" s="7">
        <f t="shared" si="365"/>
        <v>2.0645217081366499E-75</v>
      </c>
      <c r="Y1331" s="7">
        <f t="shared" si="366"/>
        <v>4135104.2699999982</v>
      </c>
    </row>
    <row r="1332" spans="1:25" x14ac:dyDescent="0.25">
      <c r="A1332" s="5">
        <f t="shared" si="373"/>
        <v>45218</v>
      </c>
      <c r="B1332" s="20">
        <f t="shared" si="374"/>
        <v>1320</v>
      </c>
      <c r="E1332" s="20"/>
      <c r="G1332" s="20">
        <f t="shared" si="367"/>
        <v>2.6108359181817306E-16</v>
      </c>
      <c r="H1332" s="20" t="str">
        <f>IF(Datos!C1324="","",Datos!C1324)</f>
        <v/>
      </c>
      <c r="I1332" s="7">
        <f t="shared" si="368"/>
        <v>0.57235684084915261</v>
      </c>
      <c r="J1332" s="20" t="str">
        <f t="shared" si="376"/>
        <v/>
      </c>
      <c r="K1332" s="16" t="str">
        <f t="shared" si="364"/>
        <v/>
      </c>
      <c r="L1332" s="7">
        <f t="shared" si="369"/>
        <v>4125541.4376846054</v>
      </c>
      <c r="M1332" s="7">
        <f t="shared" si="370"/>
        <v>3.7002209210341647E-10</v>
      </c>
      <c r="N1332" s="20" t="str">
        <f>IF(Datos!D1324="","",Datos!D1324)</f>
        <v/>
      </c>
      <c r="O1332" s="7">
        <f t="shared" si="371"/>
        <v>2562.5470184128376</v>
      </c>
      <c r="P1332" s="20" t="str">
        <f t="shared" si="377"/>
        <v/>
      </c>
      <c r="Q1332" s="16" t="str">
        <f t="shared" si="379"/>
        <v/>
      </c>
      <c r="R1332" s="20" t="str">
        <f>IF(Datos!E1324="","",Datos!E1324)</f>
        <v/>
      </c>
      <c r="S1332" s="7">
        <f t="shared" si="372"/>
        <v>6999.7129401386328</v>
      </c>
      <c r="T1332" s="10" t="str">
        <f t="shared" si="378"/>
        <v/>
      </c>
      <c r="U1332" s="16" t="str">
        <f t="shared" si="380"/>
        <v/>
      </c>
      <c r="V1332" s="7">
        <f t="shared" si="375"/>
        <v>1.7855616495591136E-75</v>
      </c>
      <c r="X1332" s="7">
        <f t="shared" si="365"/>
        <v>1.7855616495591136E-75</v>
      </c>
      <c r="Y1332" s="7">
        <f t="shared" si="366"/>
        <v>4135104.2699999982</v>
      </c>
    </row>
    <row r="1333" spans="1:25" x14ac:dyDescent="0.25">
      <c r="A1333" s="5">
        <f t="shared" si="373"/>
        <v>45219</v>
      </c>
      <c r="B1333" s="20">
        <f t="shared" si="374"/>
        <v>1321</v>
      </c>
      <c r="E1333" s="20"/>
      <c r="G1333" s="20">
        <f t="shared" si="367"/>
        <v>2.5387677959742208E-16</v>
      </c>
      <c r="H1333" s="20" t="str">
        <f>IF(Datos!C1325="","",Datos!C1325)</f>
        <v/>
      </c>
      <c r="I1333" s="7">
        <f t="shared" si="368"/>
        <v>0.56800633763551533</v>
      </c>
      <c r="J1333" s="20" t="str">
        <f t="shared" si="376"/>
        <v/>
      </c>
      <c r="K1333" s="16" t="str">
        <f t="shared" si="364"/>
        <v/>
      </c>
      <c r="L1333" s="7">
        <f t="shared" si="369"/>
        <v>4125541.4376846054</v>
      </c>
      <c r="M1333" s="7">
        <f t="shared" si="370"/>
        <v>3.5980819962266685E-10</v>
      </c>
      <c r="N1333" s="20" t="str">
        <f>IF(Datos!D1325="","",Datos!D1325)</f>
        <v/>
      </c>
      <c r="O1333" s="7">
        <f t="shared" si="371"/>
        <v>2562.5481842846175</v>
      </c>
      <c r="P1333" s="20" t="str">
        <f t="shared" si="377"/>
        <v/>
      </c>
      <c r="Q1333" s="16" t="str">
        <f t="shared" si="379"/>
        <v/>
      </c>
      <c r="R1333" s="20" t="str">
        <f>IF(Datos!E1325="","",Datos!E1325)</f>
        <v/>
      </c>
      <c r="S1333" s="7">
        <f t="shared" si="372"/>
        <v>6999.716124770066</v>
      </c>
      <c r="T1333" s="10" t="str">
        <f t="shared" si="378"/>
        <v/>
      </c>
      <c r="U1333" s="16" t="str">
        <f t="shared" si="380"/>
        <v/>
      </c>
      <c r="V1333" s="7">
        <f t="shared" si="375"/>
        <v>1.5442949288500459E-75</v>
      </c>
      <c r="X1333" s="7">
        <f t="shared" si="365"/>
        <v>1.5442949288500459E-75</v>
      </c>
      <c r="Y1333" s="7">
        <f t="shared" si="366"/>
        <v>4135104.2699999982</v>
      </c>
    </row>
    <row r="1334" spans="1:25" x14ac:dyDescent="0.25">
      <c r="A1334" s="5">
        <f t="shared" si="373"/>
        <v>45220</v>
      </c>
      <c r="B1334" s="20">
        <f t="shared" si="374"/>
        <v>1322</v>
      </c>
      <c r="E1334" s="20"/>
      <c r="G1334" s="20">
        <f t="shared" si="367"/>
        <v>2.4686890037749071E-16</v>
      </c>
      <c r="H1334" s="20" t="str">
        <f>IF(Datos!C1326="","",Datos!C1326)</f>
        <v/>
      </c>
      <c r="I1334" s="7">
        <f t="shared" si="368"/>
        <v>0.56368890274020855</v>
      </c>
      <c r="J1334" s="20" t="str">
        <f t="shared" si="376"/>
        <v/>
      </c>
      <c r="K1334" s="16" t="str">
        <f t="shared" si="364"/>
        <v/>
      </c>
      <c r="L1334" s="7">
        <f t="shared" si="369"/>
        <v>4125541.4376846054</v>
      </c>
      <c r="M1334" s="7">
        <f t="shared" si="370"/>
        <v>3.4987624598242071E-10</v>
      </c>
      <c r="N1334" s="20" t="str">
        <f>IF(Datos!D1326="","",Datos!D1326)</f>
        <v/>
      </c>
      <c r="O1334" s="7">
        <f t="shared" si="371"/>
        <v>2562.5493412945675</v>
      </c>
      <c r="P1334" s="20" t="str">
        <f t="shared" si="377"/>
        <v/>
      </c>
      <c r="Q1334" s="16" t="str">
        <f t="shared" si="379"/>
        <v/>
      </c>
      <c r="R1334" s="20" t="str">
        <f>IF(Datos!E1326="","",Datos!E1326)</f>
        <v/>
      </c>
      <c r="S1334" s="7">
        <f t="shared" si="372"/>
        <v>6999.7192851950113</v>
      </c>
      <c r="T1334" s="10" t="str">
        <f t="shared" si="378"/>
        <v/>
      </c>
      <c r="U1334" s="16" t="str">
        <f t="shared" si="380"/>
        <v/>
      </c>
      <c r="V1334" s="7">
        <f t="shared" si="375"/>
        <v>1.3356283877741376E-75</v>
      </c>
      <c r="X1334" s="7">
        <f t="shared" si="365"/>
        <v>1.3356283877741376E-75</v>
      </c>
      <c r="Y1334" s="7">
        <f t="shared" si="366"/>
        <v>4135104.2699999982</v>
      </c>
    </row>
    <row r="1335" spans="1:25" x14ac:dyDescent="0.25">
      <c r="A1335" s="5">
        <f t="shared" si="373"/>
        <v>45221</v>
      </c>
      <c r="B1335" s="20">
        <f t="shared" si="374"/>
        <v>1323</v>
      </c>
      <c r="E1335" s="20"/>
      <c r="G1335" s="20">
        <f t="shared" si="367"/>
        <v>2.4005446291792452E-16</v>
      </c>
      <c r="H1335" s="20" t="str">
        <f>IF(Datos!C1327="","",Datos!C1327)</f>
        <v/>
      </c>
      <c r="I1335" s="7">
        <f t="shared" si="368"/>
        <v>0.55940428480985471</v>
      </c>
      <c r="J1335" s="20" t="str">
        <f t="shared" si="376"/>
        <v/>
      </c>
      <c r="K1335" s="16" t="str">
        <f t="shared" si="364"/>
        <v/>
      </c>
      <c r="L1335" s="7">
        <f t="shared" si="369"/>
        <v>4125541.4376846054</v>
      </c>
      <c r="M1335" s="7">
        <f t="shared" si="370"/>
        <v>3.4021844869329566E-10</v>
      </c>
      <c r="N1335" s="20" t="str">
        <f>IF(Datos!D1327="","",Datos!D1327)</f>
        <v/>
      </c>
      <c r="O1335" s="7">
        <f t="shared" si="371"/>
        <v>2562.5504895100471</v>
      </c>
      <c r="P1335" s="20" t="str">
        <f t="shared" si="377"/>
        <v/>
      </c>
      <c r="Q1335" s="16" t="str">
        <f t="shared" si="379"/>
        <v/>
      </c>
      <c r="R1335" s="20" t="str">
        <f>IF(Datos!E1327="","",Datos!E1327)</f>
        <v/>
      </c>
      <c r="S1335" s="7">
        <f t="shared" si="372"/>
        <v>6999.722421597462</v>
      </c>
      <c r="T1335" s="10" t="str">
        <f t="shared" si="378"/>
        <v/>
      </c>
      <c r="U1335" s="16" t="str">
        <f t="shared" si="380"/>
        <v/>
      </c>
      <c r="V1335" s="7">
        <f t="shared" si="375"/>
        <v>1.1551570602880369E-75</v>
      </c>
      <c r="X1335" s="7">
        <f t="shared" si="365"/>
        <v>1.1551570602880369E-75</v>
      </c>
      <c r="Y1335" s="7">
        <f t="shared" si="366"/>
        <v>4135104.2699999982</v>
      </c>
    </row>
    <row r="1336" spans="1:25" x14ac:dyDescent="0.25">
      <c r="A1336" s="5">
        <f t="shared" si="373"/>
        <v>45222</v>
      </c>
      <c r="B1336" s="20">
        <f t="shared" si="374"/>
        <v>1324</v>
      </c>
      <c r="E1336" s="20"/>
      <c r="G1336" s="20">
        <f t="shared" si="367"/>
        <v>2.3342812755554155E-16</v>
      </c>
      <c r="H1336" s="20" t="str">
        <f>IF(Datos!C1328="","",Datos!C1328)</f>
        <v/>
      </c>
      <c r="I1336" s="7">
        <f t="shared" si="368"/>
        <v>0.55515223440162142</v>
      </c>
      <c r="J1336" s="20" t="str">
        <f t="shared" si="376"/>
        <v/>
      </c>
      <c r="K1336" s="16" t="str">
        <f t="shared" si="364"/>
        <v/>
      </c>
      <c r="L1336" s="7">
        <f t="shared" si="369"/>
        <v>4125541.4376846054</v>
      </c>
      <c r="M1336" s="7">
        <f t="shared" si="370"/>
        <v>3.3082724008959544E-10</v>
      </c>
      <c r="N1336" s="20" t="str">
        <f>IF(Datos!D1328="","",Datos!D1328)</f>
        <v/>
      </c>
      <c r="O1336" s="7">
        <f t="shared" si="371"/>
        <v>2562.5516289979028</v>
      </c>
      <c r="P1336" s="20" t="str">
        <f t="shared" si="377"/>
        <v/>
      </c>
      <c r="Q1336" s="16" t="str">
        <f t="shared" si="379"/>
        <v/>
      </c>
      <c r="R1336" s="20" t="str">
        <f>IF(Datos!E1328="","",Datos!E1328)</f>
        <v/>
      </c>
      <c r="S1336" s="7">
        <f t="shared" si="372"/>
        <v>6999.7255341600148</v>
      </c>
      <c r="T1336" s="10" t="str">
        <f t="shared" si="378"/>
        <v/>
      </c>
      <c r="U1336" s="16" t="str">
        <f t="shared" si="380"/>
        <v/>
      </c>
      <c r="V1336" s="7">
        <f t="shared" si="375"/>
        <v>9.990711833828975E-76</v>
      </c>
      <c r="X1336" s="7">
        <f t="shared" si="365"/>
        <v>9.990711833828975E-76</v>
      </c>
      <c r="Y1336" s="7">
        <f t="shared" si="366"/>
        <v>4135104.2699999982</v>
      </c>
    </row>
    <row r="1337" spans="1:25" x14ac:dyDescent="0.25">
      <c r="A1337" s="5">
        <f t="shared" si="373"/>
        <v>45223</v>
      </c>
      <c r="B1337" s="20">
        <f t="shared" si="374"/>
        <v>1325</v>
      </c>
      <c r="E1337" s="20"/>
      <c r="G1337" s="20">
        <f t="shared" si="367"/>
        <v>2.2698470202037467E-16</v>
      </c>
      <c r="H1337" s="20" t="str">
        <f>IF(Datos!C1329="","",Datos!C1329)</f>
        <v/>
      </c>
      <c r="I1337" s="7">
        <f t="shared" si="368"/>
        <v>0.55093250396869953</v>
      </c>
      <c r="J1337" s="20" t="str">
        <f t="shared" si="376"/>
        <v/>
      </c>
      <c r="K1337" s="16" t="str">
        <f t="shared" si="364"/>
        <v/>
      </c>
      <c r="L1337" s="7">
        <f t="shared" si="369"/>
        <v>4125541.4376846054</v>
      </c>
      <c r="M1337" s="7">
        <f t="shared" si="370"/>
        <v>3.2169526139943152E-10</v>
      </c>
      <c r="N1337" s="20" t="str">
        <f>IF(Datos!D1329="","",Datos!D1329)</f>
        <v/>
      </c>
      <c r="O1337" s="7">
        <f t="shared" si="371"/>
        <v>2562.5527598244735</v>
      </c>
      <c r="P1337" s="20" t="str">
        <f t="shared" si="377"/>
        <v/>
      </c>
      <c r="Q1337" s="16" t="str">
        <f t="shared" si="379"/>
        <v/>
      </c>
      <c r="R1337" s="20" t="str">
        <f>IF(Datos!E1329="","",Datos!E1329)</f>
        <v/>
      </c>
      <c r="S1337" s="7">
        <f t="shared" si="372"/>
        <v>6999.7286230638765</v>
      </c>
      <c r="T1337" s="10" t="str">
        <f t="shared" si="378"/>
        <v/>
      </c>
      <c r="U1337" s="16" t="str">
        <f t="shared" si="380"/>
        <v/>
      </c>
      <c r="V1337" s="7">
        <f t="shared" si="375"/>
        <v>8.640757727068018E-76</v>
      </c>
      <c r="X1337" s="7">
        <f t="shared" si="365"/>
        <v>8.640757727068018E-76</v>
      </c>
      <c r="Y1337" s="7">
        <f t="shared" si="366"/>
        <v>4135104.2699999977</v>
      </c>
    </row>
    <row r="1338" spans="1:25" x14ac:dyDescent="0.25">
      <c r="A1338" s="5">
        <f t="shared" si="373"/>
        <v>45224</v>
      </c>
      <c r="B1338" s="20">
        <f t="shared" si="374"/>
        <v>1326</v>
      </c>
      <c r="E1338" s="20"/>
      <c r="G1338" s="20">
        <f t="shared" si="367"/>
        <v>2.2071913736710768E-16</v>
      </c>
      <c r="H1338" s="20" t="str">
        <f>IF(Datos!C1330="","",Datos!C1330)</f>
        <v/>
      </c>
      <c r="I1338" s="7">
        <f t="shared" si="368"/>
        <v>0.54674484784589139</v>
      </c>
      <c r="J1338" s="20" t="str">
        <f t="shared" si="376"/>
        <v/>
      </c>
      <c r="K1338" s="16" t="str">
        <f t="shared" si="364"/>
        <v/>
      </c>
      <c r="L1338" s="7">
        <f t="shared" si="369"/>
        <v>4125541.4376846054</v>
      </c>
      <c r="M1338" s="7">
        <f t="shared" si="370"/>
        <v>3.1281535697852979E-10</v>
      </c>
      <c r="N1338" s="20" t="str">
        <f>IF(Datos!D1330="","",Datos!D1330)</f>
        <v/>
      </c>
      <c r="O1338" s="7">
        <f t="shared" si="371"/>
        <v>2562.5538820555944</v>
      </c>
      <c r="P1338" s="20" t="str">
        <f t="shared" si="377"/>
        <v/>
      </c>
      <c r="Q1338" s="16" t="str">
        <f t="shared" si="379"/>
        <v/>
      </c>
      <c r="R1338" s="20" t="str">
        <f>IF(Datos!E1330="","",Datos!E1330)</f>
        <v/>
      </c>
      <c r="S1338" s="7">
        <f t="shared" si="372"/>
        <v>6999.7316884888787</v>
      </c>
      <c r="T1338" s="10" t="str">
        <f t="shared" si="378"/>
        <v/>
      </c>
      <c r="U1338" s="16" t="str">
        <f t="shared" si="380"/>
        <v/>
      </c>
      <c r="V1338" s="7">
        <f t="shared" si="375"/>
        <v>7.473210652025275E-76</v>
      </c>
      <c r="X1338" s="7">
        <f t="shared" si="365"/>
        <v>7.473210652025275E-76</v>
      </c>
      <c r="Y1338" s="7">
        <f t="shared" si="366"/>
        <v>4135104.2699999977</v>
      </c>
    </row>
    <row r="1339" spans="1:25" x14ac:dyDescent="0.25">
      <c r="A1339" s="5">
        <f t="shared" si="373"/>
        <v>45225</v>
      </c>
      <c r="B1339" s="20">
        <f t="shared" si="374"/>
        <v>1327</v>
      </c>
      <c r="H1339" s="20" t="str">
        <f>IF(Datos!C1331="","",Datos!C1331)</f>
        <v/>
      </c>
      <c r="J1339" s="20" t="str">
        <f t="shared" si="376"/>
        <v/>
      </c>
      <c r="K1339" s="16" t="str">
        <f t="shared" si="364"/>
        <v/>
      </c>
      <c r="N1339" s="20" t="str">
        <f>IF(Datos!D1331="","",Datos!D1331)</f>
        <v/>
      </c>
      <c r="P1339" s="20" t="str">
        <f t="shared" si="377"/>
        <v/>
      </c>
      <c r="Q1339" s="16" t="str">
        <f t="shared" si="379"/>
        <v/>
      </c>
      <c r="R1339" s="20" t="str">
        <f>IF(Datos!E1331="","",Datos!E1331)</f>
        <v/>
      </c>
      <c r="T1339" s="10" t="str">
        <f t="shared" si="378"/>
        <v/>
      </c>
      <c r="U1339" s="16" t="str">
        <f t="shared" si="380"/>
        <v/>
      </c>
      <c r="X1339" s="7">
        <f t="shared" si="365"/>
        <v>0</v>
      </c>
    </row>
  </sheetData>
  <mergeCells count="5">
    <mergeCell ref="R11:S11"/>
    <mergeCell ref="A1:M1"/>
    <mergeCell ref="C11:G11"/>
    <mergeCell ref="N11:Q11"/>
    <mergeCell ref="H11:K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DC06-6459-4F6B-AA72-54C4D2431B86}">
  <sheetPr codeName="Hoja5"/>
  <dimension ref="A1:K61"/>
  <sheetViews>
    <sheetView topLeftCell="A36" zoomScale="55" zoomScaleNormal="55" workbookViewId="0">
      <selection activeCell="D9" sqref="D9"/>
    </sheetView>
  </sheetViews>
  <sheetFormatPr baseColWidth="10" defaultRowHeight="15" x14ac:dyDescent="0.25"/>
  <cols>
    <col min="1" max="1" width="13.7109375" bestFit="1" customWidth="1"/>
    <col min="2" max="2" width="42" bestFit="1" customWidth="1"/>
    <col min="3" max="3" width="49.28515625" bestFit="1" customWidth="1"/>
    <col min="4" max="4" width="50" bestFit="1" customWidth="1"/>
    <col min="5" max="5" width="17" bestFit="1" customWidth="1"/>
    <col min="6" max="6" width="33.42578125" bestFit="1" customWidth="1"/>
    <col min="7" max="7" width="15.7109375" bestFit="1" customWidth="1"/>
    <col min="8" max="8" width="17.28515625" bestFit="1" customWidth="1"/>
    <col min="9" max="9" width="41.140625" bestFit="1" customWidth="1"/>
    <col min="10" max="10" width="18.28515625" bestFit="1" customWidth="1"/>
    <col min="12" max="12" width="11.42578125" customWidth="1"/>
  </cols>
  <sheetData>
    <row r="1" spans="1:11" ht="18.75" x14ac:dyDescent="0.3">
      <c r="A1" s="34" t="s">
        <v>89</v>
      </c>
      <c r="B1" s="34" t="s">
        <v>86</v>
      </c>
      <c r="C1" s="34" t="s">
        <v>87</v>
      </c>
      <c r="D1" s="34" t="s">
        <v>88</v>
      </c>
      <c r="E1" s="34" t="s">
        <v>4</v>
      </c>
      <c r="F1" s="34" t="s">
        <v>93</v>
      </c>
      <c r="G1" s="34" t="s">
        <v>90</v>
      </c>
      <c r="H1" s="34" t="s">
        <v>91</v>
      </c>
      <c r="I1" s="34" t="s">
        <v>92</v>
      </c>
    </row>
    <row r="2" spans="1:11" x14ac:dyDescent="0.25">
      <c r="A2" s="1">
        <v>43899</v>
      </c>
      <c r="B2">
        <v>65</v>
      </c>
      <c r="C2">
        <v>65</v>
      </c>
      <c r="D2">
        <v>65</v>
      </c>
      <c r="E2">
        <v>1</v>
      </c>
      <c r="F2" s="26">
        <v>0</v>
      </c>
      <c r="G2">
        <f>ABS(covid_allresults_4[[#This Row],[infectious (total) lower bound]]-covid_allresults_4[[#This Row],[infectious (total) upper bound]])</f>
        <v>0</v>
      </c>
      <c r="H2">
        <f>ABS(covid_allresults_4[[#This Row],[infectious (total) upper bound]]-covid_allresults_4[[#This Row],[infectious (total) lower bound]])</f>
        <v>0</v>
      </c>
      <c r="I2">
        <f>ABS(covid_allresults_4[[#This Row],[infectious (total) median]]-covid_allresults_4[[#This Row],[Totales]])</f>
        <v>64</v>
      </c>
      <c r="J2" t="s">
        <v>99</v>
      </c>
      <c r="K2">
        <f>SQRT(SUMSQ(I2:I60)/SUMSQ(E2:E60))</f>
        <v>6.6698718119619721E-2</v>
      </c>
    </row>
    <row r="3" spans="1:11" x14ac:dyDescent="0.25">
      <c r="A3" s="1">
        <v>43900</v>
      </c>
      <c r="B3">
        <v>125</v>
      </c>
      <c r="C3">
        <v>125</v>
      </c>
      <c r="D3">
        <v>125</v>
      </c>
      <c r="E3">
        <v>8</v>
      </c>
      <c r="F3" s="26">
        <v>1.0809673058049412</v>
      </c>
      <c r="G3">
        <f>ABS(covid_allresults_4[[#This Row],[infectious (total) lower bound]]-covid_allresults_4[[#This Row],[infectious (total) upper bound]])</f>
        <v>0</v>
      </c>
      <c r="H3">
        <f>ABS(covid_allresults_4[[#This Row],[infectious (total) upper bound]]-covid_allresults_4[[#This Row],[infectious (total) lower bound]])</f>
        <v>0</v>
      </c>
      <c r="I3">
        <f>ABS(covid_allresults_4[[#This Row],[infectious (total) median]]-covid_allresults_4[[#This Row],[Totales]])</f>
        <v>117</v>
      </c>
      <c r="J3" t="s">
        <v>98</v>
      </c>
      <c r="K3">
        <f>SQRT(SUMSQ(I35:I60)/SUMSQ(E35:E60))</f>
        <v>4.7465033074296704E-2</v>
      </c>
    </row>
    <row r="4" spans="1:11" x14ac:dyDescent="0.25">
      <c r="A4" s="1">
        <v>43901</v>
      </c>
      <c r="B4">
        <v>165</v>
      </c>
      <c r="C4">
        <v>164</v>
      </c>
      <c r="D4">
        <v>165</v>
      </c>
      <c r="E4">
        <v>14</v>
      </c>
      <c r="F4" s="26">
        <v>14.210185246826676</v>
      </c>
      <c r="G4">
        <f>ABS(covid_allresults_4[[#This Row],[infectious (total) lower bound]]-covid_allresults_4[[#This Row],[infectious (total) upper bound]])</f>
        <v>1</v>
      </c>
      <c r="H4">
        <f>ABS(covid_allresults_4[[#This Row],[infectious (total) upper bound]]-covid_allresults_4[[#This Row],[infectious (total) lower bound]])</f>
        <v>1</v>
      </c>
      <c r="I4">
        <f>ABS(covid_allresults_4[[#This Row],[infectious (total) median]]-covid_allresults_4[[#This Row],[Totales]])</f>
        <v>151</v>
      </c>
    </row>
    <row r="5" spans="1:11" x14ac:dyDescent="0.25">
      <c r="A5" s="1">
        <v>43902</v>
      </c>
      <c r="B5">
        <v>192</v>
      </c>
      <c r="C5">
        <v>191</v>
      </c>
      <c r="D5">
        <v>194</v>
      </c>
      <c r="E5">
        <v>27</v>
      </c>
      <c r="F5" s="26">
        <v>32.685332994811745</v>
      </c>
      <c r="G5">
        <f>ABS(covid_allresults_4[[#This Row],[infectious (total) lower bound]]-covid_allresults_4[[#This Row],[infectious (total) upper bound]])</f>
        <v>3</v>
      </c>
      <c r="H5">
        <f>ABS(covid_allresults_4[[#This Row],[infectious (total) upper bound]]-covid_allresults_4[[#This Row],[infectious (total) lower bound]])</f>
        <v>3</v>
      </c>
      <c r="I5">
        <f>ABS(covid_allresults_4[[#This Row],[infectious (total) median]]-covid_allresults_4[[#This Row],[Totales]])</f>
        <v>165</v>
      </c>
    </row>
    <row r="6" spans="1:11" x14ac:dyDescent="0.25">
      <c r="A6" s="1">
        <v>43903</v>
      </c>
      <c r="B6">
        <v>219</v>
      </c>
      <c r="C6">
        <v>216</v>
      </c>
      <c r="D6">
        <v>221</v>
      </c>
      <c r="E6">
        <v>36</v>
      </c>
      <c r="F6" s="26">
        <v>54.803978500518198</v>
      </c>
      <c r="G6">
        <f>ABS(covid_allresults_4[[#This Row],[infectious (total) lower bound]]-covid_allresults_4[[#This Row],[infectious (total) upper bound]])</f>
        <v>5</v>
      </c>
      <c r="H6">
        <f>ABS(covid_allresults_4[[#This Row],[infectious (total) upper bound]]-covid_allresults_4[[#This Row],[infectious (total) lower bound]])</f>
        <v>5</v>
      </c>
      <c r="I6">
        <f>ABS(covid_allresults_4[[#This Row],[infectious (total) median]]-covid_allresults_4[[#This Row],[Totales]])</f>
        <v>183</v>
      </c>
    </row>
    <row r="7" spans="1:11" x14ac:dyDescent="0.25">
      <c r="A7" s="1">
        <v>43904</v>
      </c>
      <c r="B7">
        <v>248</v>
      </c>
      <c r="C7">
        <v>244</v>
      </c>
      <c r="D7">
        <v>253</v>
      </c>
      <c r="E7">
        <v>43</v>
      </c>
      <c r="F7" s="26">
        <v>80.284009664680838</v>
      </c>
      <c r="G7">
        <f>ABS(covid_allresults_4[[#This Row],[infectious (total) lower bound]]-covid_allresults_4[[#This Row],[infectious (total) upper bound]])</f>
        <v>9</v>
      </c>
      <c r="H7">
        <f>ABS(covid_allresults_4[[#This Row],[infectious (total) upper bound]]-covid_allresults_4[[#This Row],[infectious (total) lower bound]])</f>
        <v>9</v>
      </c>
      <c r="I7">
        <f>ABS(covid_allresults_4[[#This Row],[infectious (total) median]]-covid_allresults_4[[#This Row],[Totales]])</f>
        <v>205</v>
      </c>
    </row>
    <row r="8" spans="1:11" x14ac:dyDescent="0.25">
      <c r="A8" s="1">
        <v>43905</v>
      </c>
      <c r="B8">
        <v>282</v>
      </c>
      <c r="C8">
        <v>276</v>
      </c>
      <c r="D8">
        <v>289</v>
      </c>
      <c r="E8">
        <v>55</v>
      </c>
      <c r="F8" s="26">
        <v>109.25941098500289</v>
      </c>
      <c r="G8">
        <f>ABS(covid_allresults_4[[#This Row],[infectious (total) lower bound]]-covid_allresults_4[[#This Row],[infectious (total) upper bound]])</f>
        <v>13</v>
      </c>
      <c r="H8">
        <f>ABS(covid_allresults_4[[#This Row],[infectious (total) upper bound]]-covid_allresults_4[[#This Row],[infectious (total) lower bound]])</f>
        <v>13</v>
      </c>
      <c r="I8">
        <f>ABS(covid_allresults_4[[#This Row],[infectious (total) median]]-covid_allresults_4[[#This Row],[Totales]])</f>
        <v>227</v>
      </c>
    </row>
    <row r="9" spans="1:11" x14ac:dyDescent="0.25">
      <c r="A9" s="1">
        <v>43906</v>
      </c>
      <c r="B9">
        <v>319</v>
      </c>
      <c r="C9">
        <v>310</v>
      </c>
      <c r="D9">
        <v>329</v>
      </c>
      <c r="E9">
        <v>69</v>
      </c>
      <c r="F9" s="26">
        <v>141.99201073397924</v>
      </c>
      <c r="G9">
        <f>ABS(covid_allresults_4[[#This Row],[infectious (total) lower bound]]-covid_allresults_4[[#This Row],[infectious (total) upper bound]])</f>
        <v>19</v>
      </c>
      <c r="H9">
        <f>ABS(covid_allresults_4[[#This Row],[infectious (total) upper bound]]-covid_allresults_4[[#This Row],[infectious (total) lower bound]])</f>
        <v>19</v>
      </c>
      <c r="I9">
        <f>ABS(covid_allresults_4[[#This Row],[infectious (total) median]]-covid_allresults_4[[#This Row],[Totales]])</f>
        <v>250</v>
      </c>
    </row>
    <row r="10" spans="1:11" x14ac:dyDescent="0.25">
      <c r="A10" s="1">
        <v>43907</v>
      </c>
      <c r="B10">
        <v>360</v>
      </c>
      <c r="C10">
        <v>347</v>
      </c>
      <c r="D10">
        <v>372</v>
      </c>
      <c r="E10">
        <v>86</v>
      </c>
      <c r="F10" s="26">
        <v>178.78579412386466</v>
      </c>
      <c r="G10">
        <f>ABS(covid_allresults_4[[#This Row],[infectious (total) lower bound]]-covid_allresults_4[[#This Row],[infectious (total) upper bound]])</f>
        <v>25</v>
      </c>
      <c r="H10">
        <f>ABS(covid_allresults_4[[#This Row],[infectious (total) upper bound]]-covid_allresults_4[[#This Row],[infectious (total) lower bound]])</f>
        <v>25</v>
      </c>
      <c r="I10">
        <f>ABS(covid_allresults_4[[#This Row],[infectious (total) median]]-covid_allresults_4[[#This Row],[Totales]])</f>
        <v>274</v>
      </c>
    </row>
    <row r="11" spans="1:11" x14ac:dyDescent="0.25">
      <c r="A11" s="1">
        <v>43908</v>
      </c>
      <c r="B11">
        <v>405</v>
      </c>
      <c r="C11">
        <v>389</v>
      </c>
      <c r="D11">
        <v>422</v>
      </c>
      <c r="E11">
        <v>109</v>
      </c>
      <c r="F11" s="26">
        <v>219.95938337857902</v>
      </c>
      <c r="G11">
        <f>ABS(covid_allresults_4[[#This Row],[infectious (total) lower bound]]-covid_allresults_4[[#This Row],[infectious (total) upper bound]])</f>
        <v>33</v>
      </c>
      <c r="H11">
        <f>ABS(covid_allresults_4[[#This Row],[infectious (total) upper bound]]-covid_allresults_4[[#This Row],[infectious (total) lower bound]])</f>
        <v>33</v>
      </c>
      <c r="I11">
        <f>ABS(covid_allresults_4[[#This Row],[infectious (total) median]]-covid_allresults_4[[#This Row],[Totales]])</f>
        <v>296</v>
      </c>
    </row>
    <row r="12" spans="1:11" x14ac:dyDescent="0.25">
      <c r="A12" s="1">
        <v>43909</v>
      </c>
      <c r="B12">
        <v>455</v>
      </c>
      <c r="C12">
        <v>434</v>
      </c>
      <c r="D12">
        <v>476</v>
      </c>
      <c r="E12">
        <v>137</v>
      </c>
      <c r="F12" s="26">
        <v>265.83535253186966</v>
      </c>
      <c r="G12">
        <f>ABS(covid_allresults_4[[#This Row],[infectious (total) lower bound]]-covid_allresults_4[[#This Row],[infectious (total) upper bound]])</f>
        <v>42</v>
      </c>
      <c r="H12">
        <f>ABS(covid_allresults_4[[#This Row],[infectious (total) upper bound]]-covid_allresults_4[[#This Row],[infectious (total) lower bound]])</f>
        <v>42</v>
      </c>
      <c r="I12">
        <f>ABS(covid_allresults_4[[#This Row],[infectious (total) median]]-covid_allresults_4[[#This Row],[Totales]])</f>
        <v>318</v>
      </c>
    </row>
    <row r="13" spans="1:11" x14ac:dyDescent="0.25">
      <c r="A13" s="1">
        <v>43910</v>
      </c>
      <c r="B13">
        <v>506</v>
      </c>
      <c r="C13">
        <v>480</v>
      </c>
      <c r="D13">
        <v>532</v>
      </c>
      <c r="E13">
        <v>200</v>
      </c>
      <c r="F13" s="26">
        <v>316.73436023619445</v>
      </c>
      <c r="G13">
        <f>ABS(covid_allresults_4[[#This Row],[infectious (total) lower bound]]-covid_allresults_4[[#This Row],[infectious (total) upper bound]])</f>
        <v>52</v>
      </c>
      <c r="H13">
        <f>ABS(covid_allresults_4[[#This Row],[infectious (total) upper bound]]-covid_allresults_4[[#This Row],[infectious (total) lower bound]])</f>
        <v>52</v>
      </c>
      <c r="I13">
        <f>ABS(covid_allresults_4[[#This Row],[infectious (total) median]]-covid_allresults_4[[#This Row],[Totales]])</f>
        <v>306</v>
      </c>
    </row>
    <row r="14" spans="1:11" x14ac:dyDescent="0.25">
      <c r="A14" s="1">
        <v>43911</v>
      </c>
      <c r="B14">
        <v>559</v>
      </c>
      <c r="C14">
        <v>528</v>
      </c>
      <c r="D14">
        <v>591</v>
      </c>
      <c r="E14">
        <v>245</v>
      </c>
      <c r="F14" s="26">
        <v>372.97057352532812</v>
      </c>
      <c r="G14">
        <f>ABS(covid_allresults_4[[#This Row],[infectious (total) lower bound]]-covid_allresults_4[[#This Row],[infectious (total) upper bound]])</f>
        <v>63</v>
      </c>
      <c r="H14">
        <f>ABS(covid_allresults_4[[#This Row],[infectious (total) upper bound]]-covid_allresults_4[[#This Row],[infectious (total) lower bound]])</f>
        <v>63</v>
      </c>
      <c r="I14">
        <f>ABS(covid_allresults_4[[#This Row],[infectious (total) median]]-covid_allresults_4[[#This Row],[Totales]])</f>
        <v>314</v>
      </c>
    </row>
    <row r="15" spans="1:11" x14ac:dyDescent="0.25">
      <c r="A15" s="1">
        <v>43912</v>
      </c>
      <c r="B15">
        <v>616</v>
      </c>
      <c r="C15">
        <v>579</v>
      </c>
      <c r="D15">
        <v>655</v>
      </c>
      <c r="E15">
        <v>313</v>
      </c>
      <c r="F15" s="26">
        <v>434.84736025950974</v>
      </c>
      <c r="G15">
        <f>ABS(covid_allresults_4[[#This Row],[infectious (total) lower bound]]-covid_allresults_4[[#This Row],[infectious (total) upper bound]])</f>
        <v>76</v>
      </c>
      <c r="H15">
        <f>ABS(covid_allresults_4[[#This Row],[infectious (total) upper bound]]-covid_allresults_4[[#This Row],[infectious (total) lower bound]])</f>
        <v>76</v>
      </c>
      <c r="I15">
        <f>ABS(covid_allresults_4[[#This Row],[infectious (total) median]]-covid_allresults_4[[#This Row],[Totales]])</f>
        <v>303</v>
      </c>
    </row>
    <row r="16" spans="1:11" x14ac:dyDescent="0.25">
      <c r="A16" s="1">
        <v>43913</v>
      </c>
      <c r="B16">
        <v>679</v>
      </c>
      <c r="C16">
        <v>634</v>
      </c>
      <c r="D16">
        <v>725</v>
      </c>
      <c r="E16">
        <v>345</v>
      </c>
      <c r="F16" s="26">
        <v>502.65298290646587</v>
      </c>
      <c r="G16">
        <f>ABS(covid_allresults_4[[#This Row],[infectious (total) lower bound]]-covid_allresults_4[[#This Row],[infectious (total) upper bound]])</f>
        <v>91</v>
      </c>
      <c r="H16">
        <f>ABS(covid_allresults_4[[#This Row],[infectious (total) upper bound]]-covid_allresults_4[[#This Row],[infectious (total) lower bound]])</f>
        <v>91</v>
      </c>
      <c r="I16">
        <f>ABS(covid_allresults_4[[#This Row],[infectious (total) median]]-covid_allresults_4[[#This Row],[Totales]])</f>
        <v>334</v>
      </c>
    </row>
    <row r="17" spans="1:9" x14ac:dyDescent="0.25">
      <c r="A17" s="1">
        <v>43914</v>
      </c>
      <c r="B17">
        <v>748</v>
      </c>
      <c r="C17">
        <v>695</v>
      </c>
      <c r="D17">
        <v>803</v>
      </c>
      <c r="E17">
        <v>443</v>
      </c>
      <c r="F17" s="26">
        <v>576.65626044296005</v>
      </c>
      <c r="G17">
        <f>ABS(covid_allresults_4[[#This Row],[infectious (total) lower bound]]-covid_allresults_4[[#This Row],[infectious (total) upper bound]])</f>
        <v>108</v>
      </c>
      <c r="H17">
        <f>ABS(covid_allresults_4[[#This Row],[infectious (total) upper bound]]-covid_allresults_4[[#This Row],[infectious (total) lower bound]])</f>
        <v>108</v>
      </c>
      <c r="I17">
        <f>ABS(covid_allresults_4[[#This Row],[infectious (total) median]]-covid_allresults_4[[#This Row],[Totales]])</f>
        <v>305</v>
      </c>
    </row>
    <row r="18" spans="1:9" x14ac:dyDescent="0.25">
      <c r="A18" s="1">
        <v>43915</v>
      </c>
      <c r="B18">
        <v>823</v>
      </c>
      <c r="C18">
        <v>761</v>
      </c>
      <c r="D18">
        <v>889</v>
      </c>
      <c r="E18">
        <v>558</v>
      </c>
      <c r="F18" s="26">
        <v>657.10224099408128</v>
      </c>
      <c r="G18">
        <f>ABS(covid_allresults_4[[#This Row],[infectious (total) lower bound]]-covid_allresults_4[[#This Row],[infectious (total) upper bound]])</f>
        <v>128</v>
      </c>
      <c r="H18">
        <f>ABS(covid_allresults_4[[#This Row],[infectious (total) upper bound]]-covid_allresults_4[[#This Row],[infectious (total) lower bound]])</f>
        <v>128</v>
      </c>
      <c r="I18">
        <f>ABS(covid_allresults_4[[#This Row],[infectious (total) median]]-covid_allresults_4[[#This Row],[Totales]])</f>
        <v>265</v>
      </c>
    </row>
    <row r="19" spans="1:9" x14ac:dyDescent="0.25">
      <c r="A19" s="1">
        <v>43916</v>
      </c>
      <c r="B19">
        <v>903</v>
      </c>
      <c r="C19">
        <v>831</v>
      </c>
      <c r="D19">
        <v>980</v>
      </c>
      <c r="E19">
        <v>674</v>
      </c>
      <c r="F19" s="26">
        <v>744.20795389492764</v>
      </c>
      <c r="G19">
        <f>ABS(covid_allresults_4[[#This Row],[infectious (total) lower bound]]-covid_allresults_4[[#This Row],[infectious (total) upper bound]])</f>
        <v>149</v>
      </c>
      <c r="H19">
        <f>ABS(covid_allresults_4[[#This Row],[infectious (total) upper bound]]-covid_allresults_4[[#This Row],[infectious (total) lower bound]])</f>
        <v>149</v>
      </c>
      <c r="I19">
        <f>ABS(covid_allresults_4[[#This Row],[infectious (total) median]]-covid_allresults_4[[#This Row],[Totales]])</f>
        <v>229</v>
      </c>
    </row>
    <row r="20" spans="1:9" x14ac:dyDescent="0.25">
      <c r="A20" s="1">
        <v>43917</v>
      </c>
      <c r="B20">
        <v>987</v>
      </c>
      <c r="C20">
        <v>903</v>
      </c>
      <c r="D20">
        <v>1076</v>
      </c>
      <c r="E20">
        <v>786</v>
      </c>
      <c r="F20" s="26">
        <v>838.15831909390408</v>
      </c>
      <c r="G20">
        <f>ABS(covid_allresults_4[[#This Row],[infectious (total) lower bound]]-covid_allresults_4[[#This Row],[infectious (total) upper bound]])</f>
        <v>173</v>
      </c>
      <c r="H20">
        <f>ABS(covid_allresults_4[[#This Row],[infectious (total) upper bound]]-covid_allresults_4[[#This Row],[infectious (total) lower bound]])</f>
        <v>173</v>
      </c>
      <c r="I20">
        <f>ABS(covid_allresults_4[[#This Row],[infectious (total) median]]-covid_allresults_4[[#This Row],[Totales]])</f>
        <v>201</v>
      </c>
    </row>
    <row r="21" spans="1:9" x14ac:dyDescent="0.25">
      <c r="A21" s="1">
        <v>43918</v>
      </c>
      <c r="B21">
        <v>1077</v>
      </c>
      <c r="C21">
        <v>981</v>
      </c>
      <c r="D21">
        <v>1181</v>
      </c>
      <c r="E21">
        <v>901</v>
      </c>
      <c r="F21" s="26">
        <v>939.10229432311792</v>
      </c>
      <c r="G21">
        <f>ABS(covid_allresults_4[[#This Row],[infectious (total) lower bound]]-covid_allresults_4[[#This Row],[infectious (total) upper bound]])</f>
        <v>200</v>
      </c>
      <c r="H21">
        <f>ABS(covid_allresults_4[[#This Row],[infectious (total) upper bound]]-covid_allresults_4[[#This Row],[infectious (total) lower bound]])</f>
        <v>200</v>
      </c>
      <c r="I21">
        <f>ABS(covid_allresults_4[[#This Row],[infectious (total) median]]-covid_allresults_4[[#This Row],[Totales]])</f>
        <v>176</v>
      </c>
    </row>
    <row r="22" spans="1:9" x14ac:dyDescent="0.25">
      <c r="A22" s="1">
        <v>43919</v>
      </c>
      <c r="B22">
        <v>1176</v>
      </c>
      <c r="C22">
        <v>1066</v>
      </c>
      <c r="D22">
        <v>1296</v>
      </c>
      <c r="E22">
        <v>989</v>
      </c>
      <c r="F22" s="26">
        <v>1047.1493393790861</v>
      </c>
      <c r="G22">
        <f>ABS(covid_allresults_4[[#This Row],[infectious (total) lower bound]]-covid_allresults_4[[#This Row],[infectious (total) upper bound]])</f>
        <v>230</v>
      </c>
      <c r="H22">
        <f>ABS(covid_allresults_4[[#This Row],[infectious (total) upper bound]]-covid_allresults_4[[#This Row],[infectious (total) lower bound]])</f>
        <v>230</v>
      </c>
      <c r="I22">
        <f>ABS(covid_allresults_4[[#This Row],[infectious (total) median]]-covid_allresults_4[[#This Row],[Totales]])</f>
        <v>187</v>
      </c>
    </row>
    <row r="23" spans="1:9" x14ac:dyDescent="0.25">
      <c r="A23" s="1">
        <v>43920</v>
      </c>
      <c r="B23">
        <v>1285</v>
      </c>
      <c r="C23">
        <v>1158</v>
      </c>
      <c r="D23">
        <v>1422</v>
      </c>
      <c r="E23">
        <v>1075</v>
      </c>
      <c r="F23" s="26">
        <v>1162.3662732027278</v>
      </c>
      <c r="G23">
        <f>ABS(covid_allresults_4[[#This Row],[infectious (total) lower bound]]-covid_allresults_4[[#This Row],[infectious (total) upper bound]])</f>
        <v>264</v>
      </c>
      <c r="H23">
        <f>ABS(covid_allresults_4[[#This Row],[infectious (total) upper bound]]-covid_allresults_4[[#This Row],[infectious (total) lower bound]])</f>
        <v>264</v>
      </c>
      <c r="I23">
        <f>ABS(covid_allresults_4[[#This Row],[infectious (total) median]]-covid_allresults_4[[#This Row],[Totales]])</f>
        <v>210</v>
      </c>
    </row>
    <row r="24" spans="1:9" x14ac:dyDescent="0.25">
      <c r="A24" s="1">
        <v>43921</v>
      </c>
      <c r="B24">
        <v>1403</v>
      </c>
      <c r="C24">
        <v>1258</v>
      </c>
      <c r="D24">
        <v>1561</v>
      </c>
      <c r="E24">
        <v>1181</v>
      </c>
      <c r="F24" s="26">
        <v>1284.7745936140104</v>
      </c>
      <c r="G24">
        <f>ABS(covid_allresults_4[[#This Row],[infectious (total) lower bound]]-covid_allresults_4[[#This Row],[infectious (total) upper bound]])</f>
        <v>303</v>
      </c>
      <c r="H24">
        <f>ABS(covid_allresults_4[[#This Row],[infectious (total) upper bound]]-covid_allresults_4[[#This Row],[infectious (total) lower bound]])</f>
        <v>303</v>
      </c>
      <c r="I24">
        <f>ABS(covid_allresults_4[[#This Row],[infectious (total) median]]-covid_allresults_4[[#This Row],[Totales]])</f>
        <v>222</v>
      </c>
    </row>
    <row r="25" spans="1:9" x14ac:dyDescent="0.25">
      <c r="A25" s="1">
        <v>43922</v>
      </c>
      <c r="B25">
        <v>1532</v>
      </c>
      <c r="C25">
        <v>1367</v>
      </c>
      <c r="D25">
        <v>1713</v>
      </c>
      <c r="E25">
        <v>1317</v>
      </c>
      <c r="F25" s="26">
        <v>1414.3483217812109</v>
      </c>
      <c r="G25">
        <f>ABS(covid_allresults_4[[#This Row],[infectious (total) lower bound]]-covid_allresults_4[[#This Row],[infectious (total) upper bound]])</f>
        <v>346</v>
      </c>
      <c r="H25">
        <f>ABS(covid_allresults_4[[#This Row],[infectious (total) upper bound]]-covid_allresults_4[[#This Row],[infectious (total) lower bound]])</f>
        <v>346</v>
      </c>
      <c r="I25">
        <f>ABS(covid_allresults_4[[#This Row],[infectious (total) median]]-covid_allresults_4[[#This Row],[Totales]])</f>
        <v>215</v>
      </c>
    </row>
    <row r="26" spans="1:9" x14ac:dyDescent="0.25">
      <c r="A26" s="1">
        <v>43923</v>
      </c>
      <c r="B26">
        <v>1672</v>
      </c>
      <c r="C26">
        <v>1485</v>
      </c>
      <c r="D26">
        <v>1880</v>
      </c>
      <c r="E26">
        <v>1475</v>
      </c>
      <c r="F26" s="26">
        <v>1551.0124240158609</v>
      </c>
      <c r="G26">
        <f>ABS(covid_allresults_4[[#This Row],[infectious (total) lower bound]]-covid_allresults_4[[#This Row],[infectious (total) upper bound]])</f>
        <v>395</v>
      </c>
      <c r="H26">
        <f>ABS(covid_allresults_4[[#This Row],[infectious (total) upper bound]]-covid_allresults_4[[#This Row],[infectious (total) lower bound]])</f>
        <v>395</v>
      </c>
      <c r="I26">
        <f>ABS(covid_allresults_4[[#This Row],[infectious (total) median]]-covid_allresults_4[[#This Row],[Totales]])</f>
        <v>197</v>
      </c>
    </row>
    <row r="27" spans="1:9" x14ac:dyDescent="0.25">
      <c r="A27" s="1">
        <v>43924</v>
      </c>
      <c r="B27">
        <v>1826</v>
      </c>
      <c r="C27">
        <v>1613</v>
      </c>
      <c r="D27">
        <v>2063</v>
      </c>
      <c r="E27">
        <v>1673</v>
      </c>
      <c r="F27" s="26">
        <v>1694.6418525427273</v>
      </c>
      <c r="G27">
        <f>ABS(covid_allresults_4[[#This Row],[infectious (total) lower bound]]-covid_allresults_4[[#This Row],[infectious (total) upper bound]])</f>
        <v>450</v>
      </c>
      <c r="H27">
        <f>ABS(covid_allresults_4[[#This Row],[infectious (total) upper bound]]-covid_allresults_4[[#This Row],[infectious (total) lower bound]])</f>
        <v>450</v>
      </c>
      <c r="I27">
        <f>ABS(covid_allresults_4[[#This Row],[infectious (total) median]]-covid_allresults_4[[#This Row],[Totales]])</f>
        <v>153</v>
      </c>
    </row>
    <row r="28" spans="1:9" x14ac:dyDescent="0.25">
      <c r="A28" s="1">
        <v>43925</v>
      </c>
      <c r="B28">
        <v>1994</v>
      </c>
      <c r="C28">
        <v>1752</v>
      </c>
      <c r="D28">
        <v>2264</v>
      </c>
      <c r="E28">
        <v>1801</v>
      </c>
      <c r="F28" s="26">
        <v>1845.0612347997419</v>
      </c>
      <c r="G28">
        <f>ABS(covid_allresults_4[[#This Row],[infectious (total) lower bound]]-covid_allresults_4[[#This Row],[infectious (total) upper bound]])</f>
        <v>512</v>
      </c>
      <c r="H28">
        <f>ABS(covid_allresults_4[[#This Row],[infectious (total) upper bound]]-covid_allresults_4[[#This Row],[infectious (total) lower bound]])</f>
        <v>512</v>
      </c>
      <c r="I28">
        <f>ABS(covid_allresults_4[[#This Row],[infectious (total) median]]-covid_allresults_4[[#This Row],[Totales]])</f>
        <v>193</v>
      </c>
    </row>
    <row r="29" spans="1:9" x14ac:dyDescent="0.25">
      <c r="A29" s="1">
        <v>43926</v>
      </c>
      <c r="B29">
        <v>2177</v>
      </c>
      <c r="C29">
        <v>1904</v>
      </c>
      <c r="D29">
        <v>2484</v>
      </c>
      <c r="E29">
        <v>1988</v>
      </c>
      <c r="F29" s="26">
        <v>2002.0452279096148</v>
      </c>
      <c r="G29">
        <f>ABS(covid_allresults_4[[#This Row],[infectious (total) lower bound]]-covid_allresults_4[[#This Row],[infectious (total) upper bound]])</f>
        <v>580</v>
      </c>
      <c r="H29">
        <f>ABS(covid_allresults_4[[#This Row],[infectious (total) upper bound]]-covid_allresults_4[[#This Row],[infectious (total) lower bound]])</f>
        <v>580</v>
      </c>
      <c r="I29">
        <f>ABS(covid_allresults_4[[#This Row],[infectious (total) median]]-covid_allresults_4[[#This Row],[Totales]])</f>
        <v>189</v>
      </c>
    </row>
    <row r="30" spans="1:9" x14ac:dyDescent="0.25">
      <c r="A30" s="1">
        <v>43927</v>
      </c>
      <c r="B30">
        <v>2377</v>
      </c>
      <c r="C30">
        <v>2068</v>
      </c>
      <c r="D30">
        <v>2726</v>
      </c>
      <c r="E30">
        <v>2100</v>
      </c>
      <c r="F30" s="26">
        <v>2165.3195415907157</v>
      </c>
      <c r="G30">
        <f>ABS(covid_allresults_4[[#This Row],[infectious (total) lower bound]]-covid_allresults_4[[#This Row],[infectious (total) upper bound]])</f>
        <v>658</v>
      </c>
      <c r="H30">
        <f>ABS(covid_allresults_4[[#This Row],[infectious (total) upper bound]]-covid_allresults_4[[#This Row],[infectious (total) lower bound]])</f>
        <v>658</v>
      </c>
      <c r="I30">
        <f>ABS(covid_allresults_4[[#This Row],[infectious (total) median]]-covid_allresults_4[[#This Row],[Totales]])</f>
        <v>277</v>
      </c>
    </row>
    <row r="31" spans="1:9" x14ac:dyDescent="0.25">
      <c r="A31" s="1">
        <v>43928</v>
      </c>
      <c r="B31">
        <v>2595</v>
      </c>
      <c r="C31">
        <v>2246</v>
      </c>
      <c r="D31">
        <v>2991</v>
      </c>
      <c r="E31">
        <v>2249</v>
      </c>
      <c r="F31" s="26">
        <v>2334.5626193089715</v>
      </c>
      <c r="G31">
        <f>ABS(covid_allresults_4[[#This Row],[infectious (total) lower bound]]-covid_allresults_4[[#This Row],[infectious (total) upper bound]])</f>
        <v>745</v>
      </c>
      <c r="H31">
        <f>ABS(covid_allresults_4[[#This Row],[infectious (total) upper bound]]-covid_allresults_4[[#This Row],[infectious (total) lower bound]])</f>
        <v>745</v>
      </c>
      <c r="I31">
        <f>ABS(covid_allresults_4[[#This Row],[infectious (total) median]]-covid_allresults_4[[#This Row],[Totales]])</f>
        <v>346</v>
      </c>
    </row>
    <row r="32" spans="1:9" x14ac:dyDescent="0.25">
      <c r="A32" s="1">
        <v>43929</v>
      </c>
      <c r="B32">
        <v>2833</v>
      </c>
      <c r="C32">
        <v>2440</v>
      </c>
      <c r="D32">
        <v>3282</v>
      </c>
      <c r="E32">
        <v>2528</v>
      </c>
      <c r="F32" s="26">
        <v>2509.4079542830164</v>
      </c>
      <c r="G32">
        <f>ABS(covid_allresults_4[[#This Row],[infectious (total) lower bound]]-covid_allresults_4[[#This Row],[infectious (total) upper bound]])</f>
        <v>842</v>
      </c>
      <c r="H32">
        <f>ABS(covid_allresults_4[[#This Row],[infectious (total) upper bound]]-covid_allresults_4[[#This Row],[infectious (total) lower bound]])</f>
        <v>842</v>
      </c>
      <c r="I32">
        <f>ABS(covid_allresults_4[[#This Row],[infectious (total) median]]-covid_allresults_4[[#This Row],[Totales]])</f>
        <v>305</v>
      </c>
    </row>
    <row r="33" spans="1:9" x14ac:dyDescent="0.25">
      <c r="A33" s="1">
        <v>43930</v>
      </c>
      <c r="B33">
        <v>3074</v>
      </c>
      <c r="C33">
        <v>2635</v>
      </c>
      <c r="D33">
        <v>3579</v>
      </c>
      <c r="E33">
        <v>2752</v>
      </c>
      <c r="F33" s="26">
        <v>2689.4470043958513</v>
      </c>
      <c r="G33">
        <f>ABS(covid_allresults_4[[#This Row],[infectious (total) lower bound]]-covid_allresults_4[[#This Row],[infectious (total) upper bound]])</f>
        <v>944</v>
      </c>
      <c r="H33">
        <f>ABS(covid_allresults_4[[#This Row],[infectious (total) upper bound]]-covid_allresults_4[[#This Row],[infectious (total) lower bound]])</f>
        <v>944</v>
      </c>
      <c r="I33">
        <f>ABS(covid_allresults_4[[#This Row],[infectious (total) median]]-covid_allresults_4[[#This Row],[Totales]])</f>
        <v>322</v>
      </c>
    </row>
    <row r="34" spans="1:9" x14ac:dyDescent="0.25">
      <c r="A34" s="1">
        <v>43931</v>
      </c>
      <c r="B34">
        <v>3256</v>
      </c>
      <c r="C34">
        <v>2779</v>
      </c>
      <c r="D34">
        <v>3807</v>
      </c>
      <c r="E34">
        <v>2974</v>
      </c>
      <c r="F34" s="26">
        <v>2874.2326584662901</v>
      </c>
      <c r="G34">
        <f>ABS(covid_allresults_4[[#This Row],[infectious (total) lower bound]]-covid_allresults_4[[#This Row],[infectious (total) upper bound]])</f>
        <v>1028</v>
      </c>
      <c r="H34">
        <f>ABS(covid_allresults_4[[#This Row],[infectious (total) upper bound]]-covid_allresults_4[[#This Row],[infectious (total) lower bound]])</f>
        <v>1028</v>
      </c>
      <c r="I34">
        <f>ABS(covid_allresults_4[[#This Row],[infectious (total) median]]-covid_allresults_4[[#This Row],[Totales]])</f>
        <v>282</v>
      </c>
    </row>
    <row r="35" spans="1:9" x14ac:dyDescent="0.25">
      <c r="A35" s="1">
        <v>43932</v>
      </c>
      <c r="B35">
        <v>3387</v>
      </c>
      <c r="C35">
        <v>2878</v>
      </c>
      <c r="D35">
        <v>3976</v>
      </c>
      <c r="E35">
        <v>3234</v>
      </c>
      <c r="F35" s="26">
        <v>3063.283195984744</v>
      </c>
      <c r="G35">
        <f>ABS(covid_allresults_4[[#This Row],[infectious (total) lower bound]]-covid_allresults_4[[#This Row],[infectious (total) upper bound]])</f>
        <v>1098</v>
      </c>
      <c r="H35">
        <f>ABS(covid_allresults_4[[#This Row],[infectious (total) upper bound]]-covid_allresults_4[[#This Row],[infectious (total) lower bound]])</f>
        <v>1098</v>
      </c>
      <c r="I35">
        <f>ABS(covid_allresults_4[[#This Row],[infectious (total) median]]-covid_allresults_4[[#This Row],[Totales]])</f>
        <v>153</v>
      </c>
    </row>
    <row r="36" spans="1:9" x14ac:dyDescent="0.25">
      <c r="A36" s="1">
        <v>43933</v>
      </c>
      <c r="B36">
        <v>3500</v>
      </c>
      <c r="C36">
        <v>2962</v>
      </c>
      <c r="D36">
        <v>4124</v>
      </c>
      <c r="E36">
        <v>3400</v>
      </c>
      <c r="F36" s="26">
        <v>3256.0866735677118</v>
      </c>
      <c r="G36">
        <f>ABS(covid_allresults_4[[#This Row],[infectious (total) lower bound]]-covid_allresults_4[[#This Row],[infectious (total) upper bound]])</f>
        <v>1162</v>
      </c>
      <c r="H36">
        <f>ABS(covid_allresults_4[[#This Row],[infectious (total) upper bound]]-covid_allresults_4[[#This Row],[infectious (total) lower bound]])</f>
        <v>1162</v>
      </c>
      <c r="I36">
        <f>ABS(covid_allresults_4[[#This Row],[infectious (total) median]]-covid_allresults_4[[#This Row],[Totales]])</f>
        <v>100</v>
      </c>
    </row>
    <row r="37" spans="1:9" x14ac:dyDescent="0.25">
      <c r="A37" s="1">
        <v>43934</v>
      </c>
      <c r="B37">
        <v>3611</v>
      </c>
      <c r="C37">
        <v>3044</v>
      </c>
      <c r="D37">
        <v>4272</v>
      </c>
      <c r="E37">
        <v>3472</v>
      </c>
      <c r="F37" s="26">
        <v>3452.1056642290455</v>
      </c>
      <c r="G37">
        <f>ABS(covid_allresults_4[[#This Row],[infectious (total) lower bound]]-covid_allresults_4[[#This Row],[infectious (total) upper bound]])</f>
        <v>1228</v>
      </c>
      <c r="H37">
        <f>ABS(covid_allresults_4[[#This Row],[infectious (total) upper bound]]-covid_allresults_4[[#This Row],[infectious (total) lower bound]])</f>
        <v>1228</v>
      </c>
      <c r="I37">
        <f>ABS(covid_allresults_4[[#This Row],[infectious (total) median]]-covid_allresults_4[[#This Row],[Totales]])</f>
        <v>139</v>
      </c>
    </row>
    <row r="38" spans="1:9" x14ac:dyDescent="0.25">
      <c r="A38" s="1">
        <v>43935</v>
      </c>
      <c r="B38">
        <v>3725</v>
      </c>
      <c r="C38">
        <v>3127</v>
      </c>
      <c r="D38">
        <v>4425</v>
      </c>
      <c r="E38">
        <v>3574</v>
      </c>
      <c r="F38" s="26">
        <v>3650.7822702424555</v>
      </c>
      <c r="G38">
        <f>ABS(covid_allresults_4[[#This Row],[infectious (total) lower bound]]-covid_allresults_4[[#This Row],[infectious (total) upper bound]])</f>
        <v>1298</v>
      </c>
      <c r="H38">
        <f>ABS(covid_allresults_4[[#This Row],[infectious (total) upper bound]]-covid_allresults_4[[#This Row],[infectious (total) lower bound]])</f>
        <v>1298</v>
      </c>
      <c r="I38">
        <f>ABS(covid_allresults_4[[#This Row],[infectious (total) median]]-covid_allresults_4[[#This Row],[Totales]])</f>
        <v>151</v>
      </c>
    </row>
    <row r="39" spans="1:9" x14ac:dyDescent="0.25">
      <c r="A39" s="1">
        <v>43936</v>
      </c>
      <c r="B39">
        <v>3842</v>
      </c>
      <c r="C39">
        <v>3213</v>
      </c>
      <c r="D39">
        <v>4583</v>
      </c>
      <c r="E39">
        <v>3751</v>
      </c>
      <c r="F39" s="26">
        <v>3851.5433269588389</v>
      </c>
      <c r="G39">
        <f>ABS(covid_allresults_4[[#This Row],[infectious (total) lower bound]]-covid_allresults_4[[#This Row],[infectious (total) upper bound]])</f>
        <v>1370</v>
      </c>
      <c r="H39">
        <f>ABS(covid_allresults_4[[#This Row],[infectious (total) upper bound]]-covid_allresults_4[[#This Row],[infectious (total) lower bound]])</f>
        <v>1370</v>
      </c>
      <c r="I39">
        <f>ABS(covid_allresults_4[[#This Row],[infectious (total) median]]-covid_allresults_4[[#This Row],[Totales]])</f>
        <v>91</v>
      </c>
    </row>
    <row r="40" spans="1:9" x14ac:dyDescent="0.25">
      <c r="A40" s="1">
        <v>43937</v>
      </c>
      <c r="B40">
        <v>3964</v>
      </c>
      <c r="C40">
        <v>3301</v>
      </c>
      <c r="D40">
        <v>4747</v>
      </c>
      <c r="E40">
        <v>4016</v>
      </c>
      <c r="F40" s="26">
        <v>4053.8057134647256</v>
      </c>
      <c r="G40">
        <f>ABS(covid_allresults_4[[#This Row],[infectious (total) lower bound]]-covid_allresults_4[[#This Row],[infectious (total) upper bound]])</f>
        <v>1446</v>
      </c>
      <c r="H40">
        <f>ABS(covid_allresults_4[[#This Row],[infectious (total) upper bound]]-covid_allresults_4[[#This Row],[infectious (total) lower bound]])</f>
        <v>1446</v>
      </c>
      <c r="I40">
        <f>ABS(covid_allresults_4[[#This Row],[infectious (total) median]]-covid_allresults_4[[#This Row],[Totales]])</f>
        <v>52</v>
      </c>
    </row>
    <row r="41" spans="1:9" x14ac:dyDescent="0.25">
      <c r="A41" s="1">
        <v>43938</v>
      </c>
      <c r="B41">
        <v>4089</v>
      </c>
      <c r="C41">
        <v>3391</v>
      </c>
      <c r="D41">
        <v>4916</v>
      </c>
      <c r="E41">
        <v>4210</v>
      </c>
      <c r="F41" s="26">
        <v>4256.9816863885608</v>
      </c>
      <c r="G41">
        <f>ABS(covid_allresults_4[[#This Row],[infectious (total) lower bound]]-covid_allresults_4[[#This Row],[infectious (total) upper bound]])</f>
        <v>1525</v>
      </c>
      <c r="H41">
        <f>ABS(covid_allresults_4[[#This Row],[infectious (total) upper bound]]-covid_allresults_4[[#This Row],[infectious (total) lower bound]])</f>
        <v>1525</v>
      </c>
      <c r="I41">
        <f>ABS(covid_allresults_4[[#This Row],[infectious (total) median]]-covid_allresults_4[[#This Row],[Totales]])</f>
        <v>121</v>
      </c>
    </row>
    <row r="42" spans="1:9" x14ac:dyDescent="0.25">
      <c r="A42" s="1">
        <v>43939</v>
      </c>
      <c r="B42">
        <v>4218</v>
      </c>
      <c r="C42">
        <v>3484</v>
      </c>
      <c r="D42">
        <v>5092</v>
      </c>
      <c r="E42">
        <v>4273</v>
      </c>
      <c r="F42" s="26">
        <v>4460.4841553906281</v>
      </c>
      <c r="G42">
        <f>ABS(covid_allresults_4[[#This Row],[infectious (total) lower bound]]-covid_allresults_4[[#This Row],[infectious (total) upper bound]])</f>
        <v>1608</v>
      </c>
      <c r="H42">
        <f>ABS(covid_allresults_4[[#This Row],[infectious (total) upper bound]]-covid_allresults_4[[#This Row],[infectious (total) lower bound]])</f>
        <v>1608</v>
      </c>
      <c r="I42">
        <f>ABS(covid_allresults_4[[#This Row],[infectious (total) median]]-covid_allresults_4[[#This Row],[Totales]])</f>
        <v>55</v>
      </c>
    </row>
    <row r="43" spans="1:9" x14ac:dyDescent="0.25">
      <c r="A43" s="1">
        <v>43940</v>
      </c>
      <c r="B43">
        <v>4351</v>
      </c>
      <c r="C43">
        <v>3580</v>
      </c>
      <c r="D43">
        <v>5274</v>
      </c>
      <c r="E43">
        <v>4467</v>
      </c>
      <c r="F43" s="26">
        <v>4663.7318227740034</v>
      </c>
      <c r="G43">
        <f>ABS(covid_allresults_4[[#This Row],[infectious (total) lower bound]]-covid_allresults_4[[#This Row],[infectious (total) upper bound]])</f>
        <v>1694</v>
      </c>
      <c r="H43">
        <f>ABS(covid_allresults_4[[#This Row],[infectious (total) upper bound]]-covid_allresults_4[[#This Row],[infectious (total) lower bound]])</f>
        <v>1694</v>
      </c>
      <c r="I43">
        <f>ABS(covid_allresults_4[[#This Row],[infectious (total) median]]-covid_allresults_4[[#This Row],[Totales]])</f>
        <v>116</v>
      </c>
    </row>
    <row r="44" spans="1:9" x14ac:dyDescent="0.25">
      <c r="A44" s="1">
        <v>43941</v>
      </c>
      <c r="B44">
        <v>4489</v>
      </c>
      <c r="C44">
        <v>3678</v>
      </c>
      <c r="D44">
        <v>5462</v>
      </c>
      <c r="E44">
        <v>4658</v>
      </c>
      <c r="F44" s="26">
        <v>4866.1541150515004</v>
      </c>
      <c r="G44">
        <f>ABS(covid_allresults_4[[#This Row],[infectious (total) lower bound]]-covid_allresults_4[[#This Row],[infectious (total) upper bound]])</f>
        <v>1784</v>
      </c>
      <c r="H44">
        <f>ABS(covid_allresults_4[[#This Row],[infectious (total) upper bound]]-covid_allresults_4[[#This Row],[infectious (total) lower bound]])</f>
        <v>1784</v>
      </c>
      <c r="I44">
        <f>ABS(covid_allresults_4[[#This Row],[infectious (total) median]]-covid_allresults_4[[#This Row],[Totales]])</f>
        <v>169</v>
      </c>
    </row>
    <row r="45" spans="1:9" x14ac:dyDescent="0.25">
      <c r="A45" s="1">
        <v>43942</v>
      </c>
      <c r="B45">
        <v>4630</v>
      </c>
      <c r="C45">
        <v>3778</v>
      </c>
      <c r="D45">
        <v>5656</v>
      </c>
      <c r="E45">
        <v>4821</v>
      </c>
      <c r="F45" s="26">
        <v>5067.1958409882009</v>
      </c>
      <c r="G45">
        <f>ABS(covid_allresults_4[[#This Row],[infectious (total) lower bound]]-covid_allresults_4[[#This Row],[infectious (total) upper bound]])</f>
        <v>1878</v>
      </c>
      <c r="H45">
        <f>ABS(covid_allresults_4[[#This Row],[infectious (total) upper bound]]-covid_allresults_4[[#This Row],[infectious (total) lower bound]])</f>
        <v>1878</v>
      </c>
      <c r="I45">
        <f>ABS(covid_allresults_4[[#This Row],[infectious (total) median]]-covid_allresults_4[[#This Row],[Totales]])</f>
        <v>191</v>
      </c>
    </row>
    <row r="46" spans="1:9" x14ac:dyDescent="0.25">
      <c r="A46" s="1">
        <v>43943</v>
      </c>
      <c r="B46">
        <v>4776</v>
      </c>
      <c r="C46">
        <v>3881</v>
      </c>
      <c r="D46">
        <v>5858</v>
      </c>
      <c r="E46">
        <v>4992</v>
      </c>
      <c r="F46" s="26">
        <v>5266.3215183784696</v>
      </c>
      <c r="G46">
        <f>ABS(covid_allresults_4[[#This Row],[infectious (total) lower bound]]-covid_allresults_4[[#This Row],[infectious (total) upper bound]])</f>
        <v>1977</v>
      </c>
      <c r="H46">
        <f>ABS(covid_allresults_4[[#This Row],[infectious (total) upper bound]]-covid_allresults_4[[#This Row],[infectious (total) lower bound]])</f>
        <v>1977</v>
      </c>
      <c r="I46">
        <f>ABS(covid_allresults_4[[#This Row],[infectious (total) median]]-covid_allresults_4[[#This Row],[Totales]])</f>
        <v>216</v>
      </c>
    </row>
    <row r="47" spans="1:9" x14ac:dyDescent="0.25">
      <c r="A47" s="1">
        <v>43944</v>
      </c>
      <c r="B47">
        <v>4927</v>
      </c>
      <c r="C47">
        <v>3988</v>
      </c>
      <c r="D47">
        <v>6067</v>
      </c>
      <c r="E47">
        <v>5166</v>
      </c>
      <c r="F47" s="26">
        <v>5463.0193203627696</v>
      </c>
      <c r="G47">
        <f>ABS(covid_allresults_4[[#This Row],[infectious (total) lower bound]]-covid_allresults_4[[#This Row],[infectious (total) upper bound]])</f>
        <v>2079</v>
      </c>
      <c r="H47">
        <f>ABS(covid_allresults_4[[#This Row],[infectious (total) upper bound]]-covid_allresults_4[[#This Row],[infectious (total) lower bound]])</f>
        <v>2079</v>
      </c>
      <c r="I47">
        <f>ABS(covid_allresults_4[[#This Row],[infectious (total) median]]-covid_allresults_4[[#This Row],[Totales]])</f>
        <v>239</v>
      </c>
    </row>
    <row r="48" spans="1:9" x14ac:dyDescent="0.25">
      <c r="A48" s="1">
        <v>43945</v>
      </c>
      <c r="B48">
        <v>5087</v>
      </c>
      <c r="C48">
        <v>4101</v>
      </c>
      <c r="D48">
        <v>6290</v>
      </c>
      <c r="E48">
        <v>5338</v>
      </c>
      <c r="F48" s="26">
        <v>5656.8046011895067</v>
      </c>
      <c r="G48">
        <f>ABS(covid_allresults_4[[#This Row],[infectious (total) lower bound]]-covid_allresults_4[[#This Row],[infectious (total) upper bound]])</f>
        <v>2189</v>
      </c>
      <c r="H48">
        <f>ABS(covid_allresults_4[[#This Row],[infectious (total) upper bound]]-covid_allresults_4[[#This Row],[infectious (total) lower bound]])</f>
        <v>2189</v>
      </c>
      <c r="I48">
        <f>ABS(covid_allresults_4[[#This Row],[infectious (total) median]]-covid_allresults_4[[#This Row],[Totales]])</f>
        <v>251</v>
      </c>
    </row>
    <row r="49" spans="1:9" x14ac:dyDescent="0.25">
      <c r="A49" s="1">
        <v>43946</v>
      </c>
      <c r="B49">
        <v>5256</v>
      </c>
      <c r="C49">
        <v>4220</v>
      </c>
      <c r="D49">
        <v>6524</v>
      </c>
      <c r="E49">
        <v>5538</v>
      </c>
      <c r="F49" s="26">
        <v>5847.2229707289725</v>
      </c>
      <c r="G49">
        <f>ABS(covid_allresults_4[[#This Row],[infectious (total) lower bound]]-covid_allresults_4[[#This Row],[infectious (total) upper bound]])</f>
        <v>2304</v>
      </c>
      <c r="H49">
        <f>ABS(covid_allresults_4[[#This Row],[infectious (total) upper bound]]-covid_allresults_4[[#This Row],[infectious (total) lower bound]])</f>
        <v>2304</v>
      </c>
      <c r="I49">
        <f>ABS(covid_allresults_4[[#This Row],[infectious (total) median]]-covid_allresults_4[[#This Row],[Totales]])</f>
        <v>282</v>
      </c>
    </row>
    <row r="50" spans="1:9" x14ac:dyDescent="0.25">
      <c r="A50" s="1">
        <v>43947</v>
      </c>
      <c r="B50">
        <v>5432</v>
      </c>
      <c r="C50">
        <v>4343</v>
      </c>
      <c r="D50">
        <v>6769</v>
      </c>
      <c r="E50">
        <v>5779</v>
      </c>
      <c r="F50" s="26">
        <v>6033.8528965080232</v>
      </c>
      <c r="G50">
        <f>ABS(covid_allresults_4[[#This Row],[infectious (total) lower bound]]-covid_allresults_4[[#This Row],[infectious (total) upper bound]])</f>
        <v>2426</v>
      </c>
      <c r="H50">
        <f>ABS(covid_allresults_4[[#This Row],[infectious (total) upper bound]]-covid_allresults_4[[#This Row],[infectious (total) lower bound]])</f>
        <v>2426</v>
      </c>
      <c r="I50">
        <f>ABS(covid_allresults_4[[#This Row],[infectious (total) median]]-covid_allresults_4[[#This Row],[Totales]])</f>
        <v>347</v>
      </c>
    </row>
    <row r="51" spans="1:9" x14ac:dyDescent="0.25">
      <c r="A51" s="1">
        <v>43948</v>
      </c>
      <c r="B51">
        <v>5613</v>
      </c>
      <c r="C51">
        <v>4470</v>
      </c>
      <c r="D51">
        <v>7023</v>
      </c>
      <c r="E51">
        <v>6021</v>
      </c>
      <c r="F51" s="26">
        <v>6216.3078213295375</v>
      </c>
      <c r="G51">
        <f>ABS(covid_allresults_4[[#This Row],[infectious (total) lower bound]]-covid_allresults_4[[#This Row],[infectious (total) upper bound]])</f>
        <v>2553</v>
      </c>
      <c r="H51">
        <f>ABS(covid_allresults_4[[#This Row],[infectious (total) upper bound]]-covid_allresults_4[[#This Row],[infectious (total) lower bound]])</f>
        <v>2553</v>
      </c>
      <c r="I51">
        <f>ABS(covid_allresults_4[[#This Row],[infectious (total) median]]-covid_allresults_4[[#This Row],[Totales]])</f>
        <v>408</v>
      </c>
    </row>
    <row r="52" spans="1:9" x14ac:dyDescent="0.25">
      <c r="A52" s="1">
        <v>43949</v>
      </c>
      <c r="B52">
        <v>5801</v>
      </c>
      <c r="C52">
        <v>4601</v>
      </c>
      <c r="D52">
        <v>7286</v>
      </c>
      <c r="E52">
        <v>6200</v>
      </c>
      <c r="F52" s="26">
        <v>6394.2377934654842</v>
      </c>
      <c r="G52">
        <f>ABS(covid_allresults_4[[#This Row],[infectious (total) lower bound]]-covid_allresults_4[[#This Row],[infectious (total) upper bound]])</f>
        <v>2685</v>
      </c>
      <c r="H52">
        <f>ABS(covid_allresults_4[[#This Row],[infectious (total) upper bound]]-covid_allresults_4[[#This Row],[infectious (total) lower bound]])</f>
        <v>2685</v>
      </c>
      <c r="I52">
        <f>ABS(covid_allresults_4[[#This Row],[infectious (total) median]]-covid_allresults_4[[#This Row],[Totales]])</f>
        <v>399</v>
      </c>
    </row>
    <row r="53" spans="1:9" x14ac:dyDescent="0.25">
      <c r="A53" s="1">
        <v>43950</v>
      </c>
      <c r="B53">
        <v>5994</v>
      </c>
      <c r="C53">
        <v>4735</v>
      </c>
      <c r="D53">
        <v>7559</v>
      </c>
      <c r="E53">
        <v>6378</v>
      </c>
      <c r="F53" s="26">
        <v>6567.3306147880776</v>
      </c>
      <c r="G53">
        <f>ABS(covid_allresults_4[[#This Row],[infectious (total) lower bound]]-covid_allresults_4[[#This Row],[infectious (total) upper bound]])</f>
        <v>2824</v>
      </c>
      <c r="H53">
        <f>ABS(covid_allresults_4[[#This Row],[infectious (total) upper bound]]-covid_allresults_4[[#This Row],[infectious (total) lower bound]])</f>
        <v>2824</v>
      </c>
      <c r="I53">
        <f>ABS(covid_allresults_4[[#This Row],[infectious (total) median]]-covid_allresults_4[[#This Row],[Totales]])</f>
        <v>384</v>
      </c>
    </row>
    <row r="54" spans="1:9" x14ac:dyDescent="0.25">
      <c r="A54" s="1">
        <v>43951</v>
      </c>
      <c r="B54">
        <v>6194</v>
      </c>
      <c r="C54">
        <v>4873</v>
      </c>
      <c r="D54">
        <v>7842</v>
      </c>
      <c r="E54">
        <v>6532</v>
      </c>
      <c r="F54" s="26">
        <v>6735.3125198802963</v>
      </c>
      <c r="G54">
        <f>ABS(covid_allresults_4[[#This Row],[infectious (total) lower bound]]-covid_allresults_4[[#This Row],[infectious (total) upper bound]])</f>
        <v>2969</v>
      </c>
      <c r="H54">
        <f>ABS(covid_allresults_4[[#This Row],[infectious (total) upper bound]]-covid_allresults_4[[#This Row],[infectious (total) lower bound]])</f>
        <v>2969</v>
      </c>
      <c r="I54">
        <f>ABS(covid_allresults_4[[#This Row],[infectious (total) median]]-covid_allresults_4[[#This Row],[Totales]])</f>
        <v>338</v>
      </c>
    </row>
    <row r="55" spans="1:9" x14ac:dyDescent="0.25">
      <c r="A55" s="1">
        <v>43952</v>
      </c>
      <c r="B55">
        <v>6400</v>
      </c>
      <c r="C55">
        <v>5016</v>
      </c>
      <c r="D55">
        <v>8135</v>
      </c>
      <c r="E55">
        <v>6720</v>
      </c>
      <c r="F55" s="26">
        <v>6897.9484060260884</v>
      </c>
      <c r="G55">
        <f>ABS(covid_allresults_4[[#This Row],[infectious (total) lower bound]]-covid_allresults_4[[#This Row],[infectious (total) upper bound]])</f>
        <v>3119</v>
      </c>
      <c r="H55">
        <f>ABS(covid_allresults_4[[#This Row],[infectious (total) upper bound]]-covid_allresults_4[[#This Row],[infectious (total) lower bound]])</f>
        <v>3119</v>
      </c>
      <c r="I55">
        <f>ABS(covid_allresults_4[[#This Row],[infectious (total) median]]-covid_allresults_4[[#This Row],[Totales]])</f>
        <v>320</v>
      </c>
    </row>
    <row r="56" spans="1:9" x14ac:dyDescent="0.25">
      <c r="A56" s="1">
        <v>43953</v>
      </c>
      <c r="B56">
        <v>6613</v>
      </c>
      <c r="C56">
        <v>5162</v>
      </c>
      <c r="D56">
        <v>8438</v>
      </c>
      <c r="E56">
        <v>7090</v>
      </c>
      <c r="F56" s="26">
        <v>7055.0416399340829</v>
      </c>
      <c r="G56">
        <f>ABS(covid_allresults_4[[#This Row],[infectious (total) lower bound]]-covid_allresults_4[[#This Row],[infectious (total) upper bound]])</f>
        <v>3276</v>
      </c>
      <c r="H56">
        <f>ABS(covid_allresults_4[[#This Row],[infectious (total) upper bound]]-covid_allresults_4[[#This Row],[infectious (total) lower bound]])</f>
        <v>3276</v>
      </c>
      <c r="I56">
        <f>ABS(covid_allresults_4[[#This Row],[infectious (total) median]]-covid_allresults_4[[#This Row],[Totales]])</f>
        <v>477</v>
      </c>
    </row>
    <row r="57" spans="1:9" x14ac:dyDescent="0.25">
      <c r="A57" s="1">
        <v>43954</v>
      </c>
      <c r="B57">
        <v>6833</v>
      </c>
      <c r="C57">
        <v>5312</v>
      </c>
      <c r="D57">
        <v>8753</v>
      </c>
      <c r="E57">
        <v>7197</v>
      </c>
      <c r="F57" s="26">
        <v>7206.4334720398756</v>
      </c>
      <c r="G57">
        <f>ABS(covid_allresults_4[[#This Row],[infectious (total) lower bound]]-covid_allresults_4[[#This Row],[infectious (total) upper bound]])</f>
        <v>3441</v>
      </c>
      <c r="H57">
        <f>ABS(covid_allresults_4[[#This Row],[infectious (total) upper bound]]-covid_allresults_4[[#This Row],[infectious (total) lower bound]])</f>
        <v>3441</v>
      </c>
      <c r="I57">
        <f>ABS(covid_allresults_4[[#This Row],[infectious (total) median]]-covid_allresults_4[[#This Row],[Totales]])</f>
        <v>364</v>
      </c>
    </row>
    <row r="58" spans="1:9" x14ac:dyDescent="0.25">
      <c r="A58" s="1">
        <v>43955</v>
      </c>
      <c r="B58">
        <v>7059</v>
      </c>
      <c r="C58">
        <v>5466</v>
      </c>
      <c r="D58">
        <v>9078</v>
      </c>
      <c r="E58">
        <v>7387</v>
      </c>
      <c r="F58" s="26">
        <v>7352.0020932335729</v>
      </c>
      <c r="G58">
        <f>ABS(covid_allresults_4[[#This Row],[infectious (total) lower bound]]-covid_allresults_4[[#This Row],[infectious (total) upper bound]])</f>
        <v>3612</v>
      </c>
      <c r="H58">
        <f>ABS(covid_allresults_4[[#This Row],[infectious (total) upper bound]]-covid_allresults_4[[#This Row],[infectious (total) lower bound]])</f>
        <v>3612</v>
      </c>
      <c r="I58">
        <f>ABS(covid_allresults_4[[#This Row],[infectious (total) median]]-covid_allresults_4[[#This Row],[Totales]])</f>
        <v>328</v>
      </c>
    </row>
    <row r="59" spans="1:9" x14ac:dyDescent="0.25">
      <c r="A59" s="1">
        <v>43956</v>
      </c>
      <c r="B59">
        <v>7293</v>
      </c>
      <c r="C59">
        <v>5625</v>
      </c>
      <c r="D59">
        <v>9415</v>
      </c>
      <c r="E59">
        <v>7523</v>
      </c>
      <c r="F59" s="26">
        <v>7491.6613718713343</v>
      </c>
      <c r="G59">
        <f>ABS(covid_allresults_4[[#This Row],[infectious (total) lower bound]]-covid_allresults_4[[#This Row],[infectious (total) upper bound]])</f>
        <v>3790</v>
      </c>
      <c r="H59">
        <f>ABS(covid_allresults_4[[#This Row],[infectious (total) upper bound]]-covid_allresults_4[[#This Row],[infectious (total) lower bound]])</f>
        <v>3790</v>
      </c>
      <c r="I59">
        <f>ABS(covid_allresults_4[[#This Row],[infectious (total) median]]-covid_allresults_4[[#This Row],[Totales]])</f>
        <v>230</v>
      </c>
    </row>
    <row r="60" spans="1:9" x14ac:dyDescent="0.25">
      <c r="A60" s="1">
        <v>43957</v>
      </c>
      <c r="B60">
        <v>7534</v>
      </c>
      <c r="C60">
        <v>5788</v>
      </c>
      <c r="D60">
        <v>9765</v>
      </c>
      <c r="E60">
        <v>7731</v>
      </c>
      <c r="F60" s="26">
        <v>7625.3593109766389</v>
      </c>
      <c r="G60">
        <f>ABS(covid_allresults_4[[#This Row],[infectious (total) lower bound]]-covid_allresults_4[[#This Row],[infectious (total) upper bound]])</f>
        <v>3977</v>
      </c>
      <c r="H60">
        <f>ABS(covid_allresults_4[[#This Row],[infectious (total) upper bound]]-covid_allresults_4[[#This Row],[infectious (total) lower bound]])</f>
        <v>3977</v>
      </c>
      <c r="I60">
        <f>ABS(covid_allresults_4[[#This Row],[infectious (total) median]]-covid_allresults_4[[#This Row],[Totales]])</f>
        <v>197</v>
      </c>
    </row>
    <row r="61" spans="1:9" x14ac:dyDescent="0.25">
      <c r="A61" s="1"/>
      <c r="F61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AF09-C64D-426D-9469-B2EE846724F5}">
  <dimension ref="A1:F146"/>
  <sheetViews>
    <sheetView zoomScale="55" zoomScaleNormal="55" workbookViewId="0">
      <selection activeCell="G7" sqref="G7"/>
    </sheetView>
  </sheetViews>
  <sheetFormatPr baseColWidth="10" defaultRowHeight="15" x14ac:dyDescent="0.25"/>
  <cols>
    <col min="1" max="1" width="13.7109375" bestFit="1" customWidth="1"/>
    <col min="2" max="2" width="28.7109375" bestFit="1" customWidth="1"/>
    <col min="3" max="3" width="33.28515625" bestFit="1" customWidth="1"/>
    <col min="4" max="4" width="33.42578125" bestFit="1" customWidth="1"/>
    <col min="7" max="7" width="11.42578125" customWidth="1"/>
  </cols>
  <sheetData>
    <row r="1" spans="1:6" x14ac:dyDescent="0.25">
      <c r="A1" t="s">
        <v>89</v>
      </c>
      <c r="B1" t="s">
        <v>94</v>
      </c>
      <c r="C1" t="s">
        <v>95</v>
      </c>
      <c r="D1" t="s">
        <v>96</v>
      </c>
      <c r="E1" t="s">
        <v>4</v>
      </c>
      <c r="F1" t="s">
        <v>53</v>
      </c>
    </row>
    <row r="2" spans="1:6" x14ac:dyDescent="0.25">
      <c r="A2" s="1">
        <v>43899</v>
      </c>
      <c r="B2">
        <v>65</v>
      </c>
      <c r="C2">
        <v>65</v>
      </c>
      <c r="D2">
        <v>65</v>
      </c>
      <c r="E2">
        <v>1</v>
      </c>
      <c r="F2">
        <f>ABS(_c19s_results_detailed[[#This Row],[infectious (total) lower bound_14]]-_c19s_results_detailed[[#This Row],[infectious (total) upper bound_15]])</f>
        <v>0</v>
      </c>
    </row>
    <row r="3" spans="1:6" x14ac:dyDescent="0.25">
      <c r="A3" s="1">
        <v>43900</v>
      </c>
      <c r="B3">
        <v>125</v>
      </c>
      <c r="C3">
        <v>125</v>
      </c>
      <c r="D3">
        <v>125</v>
      </c>
      <c r="E3">
        <v>8</v>
      </c>
      <c r="F3">
        <f>ABS(_c19s_results_detailed[[#This Row],[infectious (total) lower bound_14]]-_c19s_results_detailed[[#This Row],[infectious (total) upper bound_15]])</f>
        <v>0</v>
      </c>
    </row>
    <row r="4" spans="1:6" x14ac:dyDescent="0.25">
      <c r="A4" s="1">
        <v>43901</v>
      </c>
      <c r="B4">
        <v>165</v>
      </c>
      <c r="C4">
        <v>164</v>
      </c>
      <c r="D4">
        <v>165</v>
      </c>
      <c r="E4">
        <v>14</v>
      </c>
      <c r="F4">
        <f>ABS(_c19s_results_detailed[[#This Row],[infectious (total) lower bound_14]]-_c19s_results_detailed[[#This Row],[infectious (total) upper bound_15]])</f>
        <v>1</v>
      </c>
    </row>
    <row r="5" spans="1:6" x14ac:dyDescent="0.25">
      <c r="A5" s="1">
        <v>43902</v>
      </c>
      <c r="B5">
        <v>193</v>
      </c>
      <c r="C5">
        <v>192</v>
      </c>
      <c r="D5">
        <v>194</v>
      </c>
      <c r="E5">
        <v>27</v>
      </c>
      <c r="F5">
        <f>ABS(_c19s_results_detailed[[#This Row],[infectious (total) lower bound_14]]-_c19s_results_detailed[[#This Row],[infectious (total) upper bound_15]])</f>
        <v>2</v>
      </c>
    </row>
    <row r="6" spans="1:6" x14ac:dyDescent="0.25">
      <c r="A6" s="1">
        <v>43903</v>
      </c>
      <c r="B6">
        <v>220</v>
      </c>
      <c r="C6">
        <v>217</v>
      </c>
      <c r="D6">
        <v>223</v>
      </c>
      <c r="E6">
        <v>36</v>
      </c>
      <c r="F6">
        <f>ABS(_c19s_results_detailed[[#This Row],[infectious (total) lower bound_14]]-_c19s_results_detailed[[#This Row],[infectious (total) upper bound_15]])</f>
        <v>6</v>
      </c>
    </row>
    <row r="7" spans="1:6" x14ac:dyDescent="0.25">
      <c r="A7" s="1">
        <v>43904</v>
      </c>
      <c r="B7">
        <v>251</v>
      </c>
      <c r="C7">
        <v>247</v>
      </c>
      <c r="D7">
        <v>256</v>
      </c>
      <c r="E7">
        <v>43</v>
      </c>
      <c r="F7">
        <f>ABS(_c19s_results_detailed[[#This Row],[infectious (total) lower bound_14]]-_c19s_results_detailed[[#This Row],[infectious (total) upper bound_15]])</f>
        <v>9</v>
      </c>
    </row>
    <row r="8" spans="1:6" x14ac:dyDescent="0.25">
      <c r="A8" s="1">
        <v>43905</v>
      </c>
      <c r="B8">
        <v>286</v>
      </c>
      <c r="C8">
        <v>280</v>
      </c>
      <c r="D8">
        <v>293</v>
      </c>
      <c r="E8">
        <v>55</v>
      </c>
      <c r="F8">
        <f>ABS(_c19s_results_detailed[[#This Row],[infectious (total) lower bound_14]]-_c19s_results_detailed[[#This Row],[infectious (total) upper bound_15]])</f>
        <v>13</v>
      </c>
    </row>
    <row r="9" spans="1:6" x14ac:dyDescent="0.25">
      <c r="A9" s="1">
        <v>43906</v>
      </c>
      <c r="B9">
        <v>326</v>
      </c>
      <c r="C9">
        <v>316</v>
      </c>
      <c r="D9">
        <v>336</v>
      </c>
      <c r="E9">
        <v>69</v>
      </c>
      <c r="F9">
        <f>ABS(_c19s_results_detailed[[#This Row],[infectious (total) lower bound_14]]-_c19s_results_detailed[[#This Row],[infectious (total) upper bound_15]])</f>
        <v>20</v>
      </c>
    </row>
    <row r="10" spans="1:6" x14ac:dyDescent="0.25">
      <c r="A10" s="1">
        <v>43907</v>
      </c>
      <c r="B10">
        <v>371</v>
      </c>
      <c r="C10">
        <v>358</v>
      </c>
      <c r="D10">
        <v>384</v>
      </c>
      <c r="E10">
        <v>86</v>
      </c>
      <c r="F10">
        <f>ABS(_c19s_results_detailed[[#This Row],[infectious (total) lower bound_14]]-_c19s_results_detailed[[#This Row],[infectious (total) upper bound_15]])</f>
        <v>26</v>
      </c>
    </row>
    <row r="11" spans="1:6" x14ac:dyDescent="0.25">
      <c r="A11" s="1">
        <v>43908</v>
      </c>
      <c r="B11">
        <v>421</v>
      </c>
      <c r="C11">
        <v>404</v>
      </c>
      <c r="D11">
        <v>439</v>
      </c>
      <c r="E11">
        <v>109</v>
      </c>
      <c r="F11">
        <f>ABS(_c19s_results_detailed[[#This Row],[infectious (total) lower bound_14]]-_c19s_results_detailed[[#This Row],[infectious (total) upper bound_15]])</f>
        <v>35</v>
      </c>
    </row>
    <row r="12" spans="1:6" x14ac:dyDescent="0.25">
      <c r="A12" s="1">
        <v>43909</v>
      </c>
      <c r="B12">
        <v>477</v>
      </c>
      <c r="C12">
        <v>455</v>
      </c>
      <c r="D12">
        <v>500</v>
      </c>
      <c r="E12">
        <v>137</v>
      </c>
      <c r="F12">
        <f>ABS(_c19s_results_detailed[[#This Row],[infectious (total) lower bound_14]]-_c19s_results_detailed[[#This Row],[infectious (total) upper bound_15]])</f>
        <v>45</v>
      </c>
    </row>
    <row r="13" spans="1:6" x14ac:dyDescent="0.25">
      <c r="A13" s="1">
        <v>43910</v>
      </c>
      <c r="B13">
        <v>534</v>
      </c>
      <c r="C13">
        <v>507</v>
      </c>
      <c r="D13">
        <v>563</v>
      </c>
      <c r="E13">
        <v>200</v>
      </c>
      <c r="F13">
        <f>ABS(_c19s_results_detailed[[#This Row],[infectious (total) lower bound_14]]-_c19s_results_detailed[[#This Row],[infectious (total) upper bound_15]])</f>
        <v>56</v>
      </c>
    </row>
    <row r="14" spans="1:6" x14ac:dyDescent="0.25">
      <c r="A14" s="1">
        <v>43911</v>
      </c>
      <c r="B14">
        <v>593</v>
      </c>
      <c r="C14">
        <v>559</v>
      </c>
      <c r="D14">
        <v>628</v>
      </c>
      <c r="E14">
        <v>245</v>
      </c>
      <c r="F14">
        <f>ABS(_c19s_results_detailed[[#This Row],[infectious (total) lower bound_14]]-_c19s_results_detailed[[#This Row],[infectious (total) upper bound_15]])</f>
        <v>69</v>
      </c>
    </row>
    <row r="15" spans="1:6" x14ac:dyDescent="0.25">
      <c r="A15" s="1">
        <v>43912</v>
      </c>
      <c r="B15">
        <v>656</v>
      </c>
      <c r="C15">
        <v>616</v>
      </c>
      <c r="D15">
        <v>698</v>
      </c>
      <c r="E15">
        <v>313</v>
      </c>
      <c r="F15">
        <f>ABS(_c19s_results_detailed[[#This Row],[infectious (total) lower bound_14]]-_c19s_results_detailed[[#This Row],[infectious (total) upper bound_15]])</f>
        <v>82</v>
      </c>
    </row>
    <row r="16" spans="1:6" x14ac:dyDescent="0.25">
      <c r="A16" s="1">
        <v>43913</v>
      </c>
      <c r="B16">
        <v>726</v>
      </c>
      <c r="C16">
        <v>678</v>
      </c>
      <c r="D16">
        <v>777</v>
      </c>
      <c r="E16">
        <v>345</v>
      </c>
      <c r="F16">
        <f>ABS(_c19s_results_detailed[[#This Row],[infectious (total) lower bound_14]]-_c19s_results_detailed[[#This Row],[infectious (total) upper bound_15]])</f>
        <v>99</v>
      </c>
    </row>
    <row r="17" spans="1:6" x14ac:dyDescent="0.25">
      <c r="A17" s="1">
        <v>43914</v>
      </c>
      <c r="B17">
        <v>804</v>
      </c>
      <c r="C17">
        <v>746</v>
      </c>
      <c r="D17">
        <v>864</v>
      </c>
      <c r="E17">
        <v>443</v>
      </c>
      <c r="F17">
        <f>ABS(_c19s_results_detailed[[#This Row],[infectious (total) lower bound_14]]-_c19s_results_detailed[[#This Row],[infectious (total) upper bound_15]])</f>
        <v>118</v>
      </c>
    </row>
    <row r="18" spans="1:6" x14ac:dyDescent="0.25">
      <c r="A18" s="1">
        <v>43915</v>
      </c>
      <c r="B18">
        <v>888</v>
      </c>
      <c r="C18">
        <v>821</v>
      </c>
      <c r="D18">
        <v>960</v>
      </c>
      <c r="E18">
        <v>558</v>
      </c>
      <c r="F18">
        <f>ABS(_c19s_results_detailed[[#This Row],[infectious (total) lower bound_14]]-_c19s_results_detailed[[#This Row],[infectious (total) upper bound_15]])</f>
        <v>139</v>
      </c>
    </row>
    <row r="19" spans="1:6" x14ac:dyDescent="0.25">
      <c r="A19" s="1">
        <v>43916</v>
      </c>
      <c r="B19">
        <v>978</v>
      </c>
      <c r="C19">
        <v>899</v>
      </c>
      <c r="D19">
        <v>1063</v>
      </c>
      <c r="E19">
        <v>674</v>
      </c>
      <c r="F19">
        <f>ABS(_c19s_results_detailed[[#This Row],[infectious (total) lower bound_14]]-_c19s_results_detailed[[#This Row],[infectious (total) upper bound_15]])</f>
        <v>164</v>
      </c>
    </row>
    <row r="20" spans="1:6" x14ac:dyDescent="0.25">
      <c r="A20" s="1">
        <v>43917</v>
      </c>
      <c r="B20">
        <v>1073</v>
      </c>
      <c r="C20">
        <v>981</v>
      </c>
      <c r="D20">
        <v>1172</v>
      </c>
      <c r="E20">
        <v>786</v>
      </c>
      <c r="F20">
        <f>ABS(_c19s_results_detailed[[#This Row],[infectious (total) lower bound_14]]-_c19s_results_detailed[[#This Row],[infectious (total) upper bound_15]])</f>
        <v>191</v>
      </c>
    </row>
    <row r="21" spans="1:6" x14ac:dyDescent="0.25">
      <c r="A21" s="1">
        <v>43918</v>
      </c>
      <c r="B21">
        <v>1177</v>
      </c>
      <c r="C21">
        <v>1070</v>
      </c>
      <c r="D21">
        <v>1292</v>
      </c>
      <c r="E21">
        <v>901</v>
      </c>
      <c r="F21">
        <f>ABS(_c19s_results_detailed[[#This Row],[infectious (total) lower bound_14]]-_c19s_results_detailed[[#This Row],[infectious (total) upper bound_15]])</f>
        <v>222</v>
      </c>
    </row>
    <row r="22" spans="1:6" x14ac:dyDescent="0.25">
      <c r="A22" s="1">
        <v>43919</v>
      </c>
      <c r="B22">
        <v>1290</v>
      </c>
      <c r="C22">
        <v>1167</v>
      </c>
      <c r="D22">
        <v>1423</v>
      </c>
      <c r="E22">
        <v>989</v>
      </c>
      <c r="F22">
        <f>ABS(_c19s_results_detailed[[#This Row],[infectious (total) lower bound_14]]-_c19s_results_detailed[[#This Row],[infectious (total) upper bound_15]])</f>
        <v>256</v>
      </c>
    </row>
    <row r="23" spans="1:6" x14ac:dyDescent="0.25">
      <c r="A23" s="1">
        <v>43920</v>
      </c>
      <c r="B23">
        <v>1414</v>
      </c>
      <c r="C23">
        <v>1273</v>
      </c>
      <c r="D23">
        <v>1568</v>
      </c>
      <c r="E23">
        <v>1075</v>
      </c>
      <c r="F23">
        <f>ABS(_c19s_results_detailed[[#This Row],[infectious (total) lower bound_14]]-_c19s_results_detailed[[#This Row],[infectious (total) upper bound_15]])</f>
        <v>295</v>
      </c>
    </row>
    <row r="24" spans="1:6" x14ac:dyDescent="0.25">
      <c r="A24" s="1">
        <v>43921</v>
      </c>
      <c r="B24">
        <v>1550</v>
      </c>
      <c r="C24">
        <v>1388</v>
      </c>
      <c r="D24">
        <v>1728</v>
      </c>
      <c r="E24">
        <v>1181</v>
      </c>
      <c r="F24">
        <f>ABS(_c19s_results_detailed[[#This Row],[infectious (total) lower bound_14]]-_c19s_results_detailed[[#This Row],[infectious (total) upper bound_15]])</f>
        <v>340</v>
      </c>
    </row>
    <row r="25" spans="1:6" x14ac:dyDescent="0.25">
      <c r="A25" s="1">
        <v>43922</v>
      </c>
      <c r="B25">
        <v>1700</v>
      </c>
      <c r="C25">
        <v>1514</v>
      </c>
      <c r="D25">
        <v>1904</v>
      </c>
      <c r="E25">
        <v>1317</v>
      </c>
      <c r="F25">
        <f>ABS(_c19s_results_detailed[[#This Row],[infectious (total) lower bound_14]]-_c19s_results_detailed[[#This Row],[infectious (total) upper bound_15]])</f>
        <v>390</v>
      </c>
    </row>
    <row r="26" spans="1:6" x14ac:dyDescent="0.25">
      <c r="A26" s="1">
        <v>43923</v>
      </c>
      <c r="B26">
        <v>1863</v>
      </c>
      <c r="C26">
        <v>1652</v>
      </c>
      <c r="D26">
        <v>2098</v>
      </c>
      <c r="E26">
        <v>1475</v>
      </c>
      <c r="F26">
        <f>ABS(_c19s_results_detailed[[#This Row],[infectious (total) lower bound_14]]-_c19s_results_detailed[[#This Row],[infectious (total) upper bound_15]])</f>
        <v>446</v>
      </c>
    </row>
    <row r="27" spans="1:6" x14ac:dyDescent="0.25">
      <c r="A27" s="1">
        <v>43924</v>
      </c>
      <c r="B27">
        <v>2043</v>
      </c>
      <c r="C27">
        <v>1801</v>
      </c>
      <c r="D27">
        <v>2312</v>
      </c>
      <c r="E27">
        <v>1673</v>
      </c>
      <c r="F27">
        <f>ABS(_c19s_results_detailed[[#This Row],[infectious (total) lower bound_14]]-_c19s_results_detailed[[#This Row],[infectious (total) upper bound_15]])</f>
        <v>511</v>
      </c>
    </row>
    <row r="28" spans="1:6" x14ac:dyDescent="0.25">
      <c r="A28" s="1">
        <v>43925</v>
      </c>
      <c r="B28">
        <v>2239</v>
      </c>
      <c r="C28">
        <v>1964</v>
      </c>
      <c r="D28">
        <v>2547</v>
      </c>
      <c r="E28">
        <v>1801</v>
      </c>
      <c r="F28">
        <f>ABS(_c19s_results_detailed[[#This Row],[infectious (total) lower bound_14]]-_c19s_results_detailed[[#This Row],[infectious (total) upper bound_15]])</f>
        <v>583</v>
      </c>
    </row>
    <row r="29" spans="1:6" x14ac:dyDescent="0.25">
      <c r="A29" s="1">
        <v>43926</v>
      </c>
      <c r="B29">
        <v>2455</v>
      </c>
      <c r="C29">
        <v>2142</v>
      </c>
      <c r="D29">
        <v>2807</v>
      </c>
      <c r="E29">
        <v>1988</v>
      </c>
      <c r="F29">
        <f>ABS(_c19s_results_detailed[[#This Row],[infectious (total) lower bound_14]]-_c19s_results_detailed[[#This Row],[infectious (total) upper bound_15]])</f>
        <v>665</v>
      </c>
    </row>
    <row r="30" spans="1:6" x14ac:dyDescent="0.25">
      <c r="A30" s="1">
        <v>43927</v>
      </c>
      <c r="B30">
        <v>2691</v>
      </c>
      <c r="C30">
        <v>2336</v>
      </c>
      <c r="D30">
        <v>3092</v>
      </c>
      <c r="E30">
        <v>2100</v>
      </c>
      <c r="F30">
        <f>ABS(_c19s_results_detailed[[#This Row],[infectious (total) lower bound_14]]-_c19s_results_detailed[[#This Row],[infectious (total) upper bound_15]])</f>
        <v>756</v>
      </c>
    </row>
    <row r="31" spans="1:6" x14ac:dyDescent="0.25">
      <c r="A31" s="1">
        <v>43928</v>
      </c>
      <c r="B31">
        <v>2950</v>
      </c>
      <c r="C31">
        <v>2548</v>
      </c>
      <c r="D31">
        <v>3407</v>
      </c>
      <c r="E31">
        <v>2249</v>
      </c>
      <c r="F31">
        <f>ABS(_c19s_results_detailed[[#This Row],[infectious (total) lower bound_14]]-_c19s_results_detailed[[#This Row],[infectious (total) upper bound_15]])</f>
        <v>859</v>
      </c>
    </row>
    <row r="32" spans="1:6" x14ac:dyDescent="0.25">
      <c r="A32" s="1">
        <v>43929</v>
      </c>
      <c r="B32">
        <v>3233</v>
      </c>
      <c r="C32">
        <v>2778</v>
      </c>
      <c r="D32">
        <v>3753</v>
      </c>
      <c r="E32">
        <v>2528</v>
      </c>
      <c r="F32">
        <f>ABS(_c19s_results_detailed[[#This Row],[infectious (total) lower bound_14]]-_c19s_results_detailed[[#This Row],[infectious (total) upper bound_15]])</f>
        <v>975</v>
      </c>
    </row>
    <row r="33" spans="1:6" x14ac:dyDescent="0.25">
      <c r="A33" s="1">
        <v>43930</v>
      </c>
      <c r="B33">
        <v>3523</v>
      </c>
      <c r="C33">
        <v>3013</v>
      </c>
      <c r="D33">
        <v>4110</v>
      </c>
      <c r="E33">
        <v>2752</v>
      </c>
      <c r="F33">
        <f>ABS(_c19s_results_detailed[[#This Row],[infectious (total) lower bound_14]]-_c19s_results_detailed[[#This Row],[infectious (total) upper bound_15]])</f>
        <v>1097</v>
      </c>
    </row>
    <row r="34" spans="1:6" x14ac:dyDescent="0.25">
      <c r="A34" s="1">
        <v>43931</v>
      </c>
      <c r="B34">
        <v>3752</v>
      </c>
      <c r="C34">
        <v>3194</v>
      </c>
      <c r="D34">
        <v>4397</v>
      </c>
      <c r="E34">
        <v>2974</v>
      </c>
      <c r="F34">
        <f>ABS(_c19s_results_detailed[[#This Row],[infectious (total) lower bound_14]]-_c19s_results_detailed[[#This Row],[infectious (total) upper bound_15]])</f>
        <v>1203</v>
      </c>
    </row>
    <row r="35" spans="1:6" x14ac:dyDescent="0.25">
      <c r="A35" s="1">
        <v>43932</v>
      </c>
      <c r="B35">
        <v>3928</v>
      </c>
      <c r="C35">
        <v>3330</v>
      </c>
      <c r="D35">
        <v>4622</v>
      </c>
      <c r="E35">
        <v>3234</v>
      </c>
      <c r="F35">
        <f>ABS(_c19s_results_detailed[[#This Row],[infectious (total) lower bound_14]]-_c19s_results_detailed[[#This Row],[infectious (total) upper bound_15]])</f>
        <v>1292</v>
      </c>
    </row>
    <row r="36" spans="1:6" x14ac:dyDescent="0.25">
      <c r="A36" s="1">
        <v>43933</v>
      </c>
      <c r="B36">
        <v>4087</v>
      </c>
      <c r="C36">
        <v>3451</v>
      </c>
      <c r="D36">
        <v>4829</v>
      </c>
      <c r="E36">
        <v>3400</v>
      </c>
      <c r="F36">
        <f>ABS(_c19s_results_detailed[[#This Row],[infectious (total) lower bound_14]]-_c19s_results_detailed[[#This Row],[infectious (total) upper bound_15]])</f>
        <v>1378</v>
      </c>
    </row>
    <row r="37" spans="1:6" x14ac:dyDescent="0.25">
      <c r="A37" s="1">
        <v>43934</v>
      </c>
      <c r="B37">
        <v>4247</v>
      </c>
      <c r="C37">
        <v>3571</v>
      </c>
      <c r="D37">
        <v>5039</v>
      </c>
      <c r="E37">
        <v>3472</v>
      </c>
      <c r="F37">
        <f>ABS(_c19s_results_detailed[[#This Row],[infectious (total) lower bound_14]]-_c19s_results_detailed[[#This Row],[infectious (total) upper bound_15]])</f>
        <v>1468</v>
      </c>
    </row>
    <row r="38" spans="1:6" x14ac:dyDescent="0.25">
      <c r="A38" s="1">
        <v>43935</v>
      </c>
      <c r="B38">
        <v>4413</v>
      </c>
      <c r="C38">
        <v>3695</v>
      </c>
      <c r="D38">
        <v>5257</v>
      </c>
      <c r="E38">
        <v>3574</v>
      </c>
      <c r="F38">
        <f>ABS(_c19s_results_detailed[[#This Row],[infectious (total) lower bound_14]]-_c19s_results_detailed[[#This Row],[infectious (total) upper bound_15]])</f>
        <v>1562</v>
      </c>
    </row>
    <row r="39" spans="1:6" x14ac:dyDescent="0.25">
      <c r="A39" s="1">
        <v>43936</v>
      </c>
      <c r="B39">
        <v>4585</v>
      </c>
      <c r="C39">
        <v>3823</v>
      </c>
      <c r="D39">
        <v>5485</v>
      </c>
      <c r="E39">
        <v>3751</v>
      </c>
      <c r="F39">
        <f>ABS(_c19s_results_detailed[[#This Row],[infectious (total) lower bound_14]]-_c19s_results_detailed[[#This Row],[infectious (total) upper bound_15]])</f>
        <v>1662</v>
      </c>
    </row>
    <row r="40" spans="1:6" x14ac:dyDescent="0.25">
      <c r="A40" s="1">
        <v>43937</v>
      </c>
      <c r="B40">
        <v>4765</v>
      </c>
      <c r="C40">
        <v>3956</v>
      </c>
      <c r="D40">
        <v>5723</v>
      </c>
      <c r="E40">
        <v>4016</v>
      </c>
      <c r="F40">
        <f>ABS(_c19s_results_detailed[[#This Row],[infectious (total) lower bound_14]]-_c19s_results_detailed[[#This Row],[infectious (total) upper bound_15]])</f>
        <v>1767</v>
      </c>
    </row>
    <row r="41" spans="1:6" x14ac:dyDescent="0.25">
      <c r="A41" s="1">
        <v>43938</v>
      </c>
      <c r="B41">
        <v>4951</v>
      </c>
      <c r="C41">
        <v>4093</v>
      </c>
      <c r="D41">
        <v>5971</v>
      </c>
      <c r="E41">
        <v>4210</v>
      </c>
      <c r="F41">
        <f>ABS(_c19s_results_detailed[[#This Row],[infectious (total) lower bound_14]]-_c19s_results_detailed[[#This Row],[infectious (total) upper bound_15]])</f>
        <v>1878</v>
      </c>
    </row>
    <row r="42" spans="1:6" x14ac:dyDescent="0.25">
      <c r="A42" s="1">
        <v>43939</v>
      </c>
      <c r="B42">
        <v>5144</v>
      </c>
      <c r="C42">
        <v>4235</v>
      </c>
      <c r="D42">
        <v>6229</v>
      </c>
      <c r="E42">
        <v>4273</v>
      </c>
      <c r="F42">
        <f>ABS(_c19s_results_detailed[[#This Row],[infectious (total) lower bound_14]]-_c19s_results_detailed[[#This Row],[infectious (total) upper bound_15]])</f>
        <v>1994</v>
      </c>
    </row>
    <row r="43" spans="1:6" x14ac:dyDescent="0.25">
      <c r="A43" s="1">
        <v>43940</v>
      </c>
      <c r="B43">
        <v>5345</v>
      </c>
      <c r="C43">
        <v>4382</v>
      </c>
      <c r="D43">
        <v>6499</v>
      </c>
      <c r="E43">
        <v>4467</v>
      </c>
      <c r="F43">
        <f>ABS(_c19s_results_detailed[[#This Row],[infectious (total) lower bound_14]]-_c19s_results_detailed[[#This Row],[infectious (total) upper bound_15]])</f>
        <v>2117</v>
      </c>
    </row>
    <row r="44" spans="1:6" x14ac:dyDescent="0.25">
      <c r="A44" s="1">
        <v>43941</v>
      </c>
      <c r="B44">
        <v>5553</v>
      </c>
      <c r="C44">
        <v>4533</v>
      </c>
      <c r="D44">
        <v>6780</v>
      </c>
      <c r="E44">
        <v>4658</v>
      </c>
      <c r="F44">
        <f>ABS(_c19s_results_detailed[[#This Row],[infectious (total) lower bound_14]]-_c19s_results_detailed[[#This Row],[infectious (total) upper bound_15]])</f>
        <v>2247</v>
      </c>
    </row>
    <row r="45" spans="1:6" x14ac:dyDescent="0.25">
      <c r="A45" s="1">
        <v>43942</v>
      </c>
      <c r="B45">
        <v>5769</v>
      </c>
      <c r="C45">
        <v>4690</v>
      </c>
      <c r="D45">
        <v>7072</v>
      </c>
      <c r="E45">
        <v>4821</v>
      </c>
      <c r="F45">
        <f>ABS(_c19s_results_detailed[[#This Row],[infectious (total) lower bound_14]]-_c19s_results_detailed[[#This Row],[infectious (total) upper bound_15]])</f>
        <v>2382</v>
      </c>
    </row>
    <row r="46" spans="1:6" x14ac:dyDescent="0.25">
      <c r="A46" s="1">
        <v>43943</v>
      </c>
      <c r="B46">
        <v>5993</v>
      </c>
      <c r="C46">
        <v>4852</v>
      </c>
      <c r="D46">
        <v>7377</v>
      </c>
      <c r="E46">
        <v>4992</v>
      </c>
      <c r="F46">
        <f>ABS(_c19s_results_detailed[[#This Row],[infectious (total) lower bound_14]]-_c19s_results_detailed[[#This Row],[infectious (total) upper bound_15]])</f>
        <v>2525</v>
      </c>
    </row>
    <row r="47" spans="1:6" x14ac:dyDescent="0.25">
      <c r="A47" s="1">
        <v>43944</v>
      </c>
      <c r="B47">
        <v>6218</v>
      </c>
      <c r="C47">
        <v>5014</v>
      </c>
      <c r="D47">
        <v>7685</v>
      </c>
      <c r="E47">
        <v>5166</v>
      </c>
      <c r="F47">
        <f>ABS(_c19s_results_detailed[[#This Row],[infectious (total) lower bound_14]]-_c19s_results_detailed[[#This Row],[infectious (total) upper bound_15]])</f>
        <v>2671</v>
      </c>
    </row>
    <row r="48" spans="1:6" x14ac:dyDescent="0.25">
      <c r="A48" s="1">
        <v>43945</v>
      </c>
      <c r="B48">
        <v>6415</v>
      </c>
      <c r="C48">
        <v>5152</v>
      </c>
      <c r="D48">
        <v>7959</v>
      </c>
      <c r="E48">
        <v>5338</v>
      </c>
      <c r="F48">
        <f>ABS(_c19s_results_detailed[[#This Row],[infectious (total) lower bound_14]]-_c19s_results_detailed[[#This Row],[infectious (total) upper bound_15]])</f>
        <v>2807</v>
      </c>
    </row>
    <row r="49" spans="1:6" x14ac:dyDescent="0.25">
      <c r="A49" s="1">
        <v>43946</v>
      </c>
      <c r="B49">
        <v>6589</v>
      </c>
      <c r="C49">
        <v>5272</v>
      </c>
      <c r="D49">
        <v>8207</v>
      </c>
      <c r="E49">
        <v>5538</v>
      </c>
      <c r="F49">
        <f>ABS(_c19s_results_detailed[[#This Row],[infectious (total) lower bound_14]]-_c19s_results_detailed[[#This Row],[infectious (total) upper bound_15]])</f>
        <v>2935</v>
      </c>
    </row>
    <row r="50" spans="1:6" x14ac:dyDescent="0.25">
      <c r="A50" s="1">
        <v>43947</v>
      </c>
      <c r="B50">
        <v>6757</v>
      </c>
      <c r="C50">
        <v>5385</v>
      </c>
      <c r="D50">
        <v>8448</v>
      </c>
      <c r="E50">
        <v>5779</v>
      </c>
      <c r="F50">
        <f>ABS(_c19s_results_detailed[[#This Row],[infectious (total) lower bound_14]]-_c19s_results_detailed[[#This Row],[infectious (total) upper bound_15]])</f>
        <v>3063</v>
      </c>
    </row>
    <row r="51" spans="1:6" x14ac:dyDescent="0.25">
      <c r="A51" s="1">
        <v>43948</v>
      </c>
      <c r="B51">
        <v>6927</v>
      </c>
      <c r="C51">
        <v>5499</v>
      </c>
      <c r="D51">
        <v>8693</v>
      </c>
      <c r="E51">
        <v>6021</v>
      </c>
      <c r="F51">
        <f>ABS(_c19s_results_detailed[[#This Row],[infectious (total) lower bound_14]]-_c19s_results_detailed[[#This Row],[infectious (total) upper bound_15]])</f>
        <v>3194</v>
      </c>
    </row>
    <row r="52" spans="1:6" x14ac:dyDescent="0.25">
      <c r="A52" s="1">
        <v>43949</v>
      </c>
      <c r="B52">
        <v>7100</v>
      </c>
      <c r="C52">
        <v>5615</v>
      </c>
      <c r="D52">
        <v>8945</v>
      </c>
      <c r="E52">
        <v>6200</v>
      </c>
      <c r="F52">
        <f>ABS(_c19s_results_detailed[[#This Row],[infectious (total) lower bound_14]]-_c19s_results_detailed[[#This Row],[infectious (total) upper bound_15]])</f>
        <v>3330</v>
      </c>
    </row>
    <row r="53" spans="1:6" x14ac:dyDescent="0.25">
      <c r="A53" s="1">
        <v>43950</v>
      </c>
      <c r="B53">
        <v>7278</v>
      </c>
      <c r="C53">
        <v>5733</v>
      </c>
      <c r="D53">
        <v>9203</v>
      </c>
      <c r="E53">
        <v>6378</v>
      </c>
      <c r="F53">
        <f>ABS(_c19s_results_detailed[[#This Row],[infectious (total) lower bound_14]]-_c19s_results_detailed[[#This Row],[infectious (total) upper bound_15]])</f>
        <v>3470</v>
      </c>
    </row>
    <row r="54" spans="1:6" x14ac:dyDescent="0.25">
      <c r="A54" s="1">
        <v>43951</v>
      </c>
      <c r="B54">
        <v>7460</v>
      </c>
      <c r="C54">
        <v>5854</v>
      </c>
      <c r="D54">
        <v>9468</v>
      </c>
      <c r="E54">
        <v>6532</v>
      </c>
      <c r="F54">
        <f>ABS(_c19s_results_detailed[[#This Row],[infectious (total) lower bound_14]]-_c19s_results_detailed[[#This Row],[infectious (total) upper bound_15]])</f>
        <v>3614</v>
      </c>
    </row>
    <row r="55" spans="1:6" x14ac:dyDescent="0.25">
      <c r="A55" s="1">
        <v>43952</v>
      </c>
      <c r="B55">
        <v>7646</v>
      </c>
      <c r="C55">
        <v>5977</v>
      </c>
      <c r="D55">
        <v>9741</v>
      </c>
      <c r="E55">
        <v>6720</v>
      </c>
      <c r="F55">
        <f>ABS(_c19s_results_detailed[[#This Row],[infectious (total) lower bound_14]]-_c19s_results_detailed[[#This Row],[infectious (total) upper bound_15]])</f>
        <v>3764</v>
      </c>
    </row>
    <row r="56" spans="1:6" x14ac:dyDescent="0.25">
      <c r="A56" s="1">
        <v>43953</v>
      </c>
      <c r="B56">
        <v>7836</v>
      </c>
      <c r="C56">
        <v>6102</v>
      </c>
      <c r="D56">
        <v>10021</v>
      </c>
      <c r="E56">
        <v>7090</v>
      </c>
      <c r="F56">
        <f>ABS(_c19s_results_detailed[[#This Row],[infectious (total) lower bound_14]]-_c19s_results_detailed[[#This Row],[infectious (total) upper bound_15]])</f>
        <v>3919</v>
      </c>
    </row>
    <row r="57" spans="1:6" x14ac:dyDescent="0.25">
      <c r="A57" s="1">
        <v>43954</v>
      </c>
      <c r="B57">
        <v>8031</v>
      </c>
      <c r="C57">
        <v>6230</v>
      </c>
      <c r="D57">
        <v>10308</v>
      </c>
      <c r="E57">
        <v>7197</v>
      </c>
      <c r="F57">
        <f>ABS(_c19s_results_detailed[[#This Row],[infectious (total) lower bound_14]]-_c19s_results_detailed[[#This Row],[infectious (total) upper bound_15]])</f>
        <v>4078</v>
      </c>
    </row>
    <row r="58" spans="1:6" x14ac:dyDescent="0.25">
      <c r="A58" s="1">
        <v>43955</v>
      </c>
      <c r="B58">
        <v>8230</v>
      </c>
      <c r="C58">
        <v>6360</v>
      </c>
      <c r="D58">
        <v>10603</v>
      </c>
      <c r="E58">
        <v>7387</v>
      </c>
      <c r="F58">
        <f>ABS(_c19s_results_detailed[[#This Row],[infectious (total) lower bound_14]]-_c19s_results_detailed[[#This Row],[infectious (total) upper bound_15]])</f>
        <v>4243</v>
      </c>
    </row>
    <row r="59" spans="1:6" x14ac:dyDescent="0.25">
      <c r="A59" s="1">
        <v>43956</v>
      </c>
      <c r="B59">
        <v>8434</v>
      </c>
      <c r="C59">
        <v>6493</v>
      </c>
      <c r="D59">
        <v>10906</v>
      </c>
      <c r="E59">
        <v>7523</v>
      </c>
      <c r="F59">
        <f>ABS(_c19s_results_detailed[[#This Row],[infectious (total) lower bound_14]]-_c19s_results_detailed[[#This Row],[infectious (total) upper bound_15]])</f>
        <v>4413</v>
      </c>
    </row>
    <row r="60" spans="1:6" x14ac:dyDescent="0.25">
      <c r="A60" s="1">
        <v>43957</v>
      </c>
      <c r="B60">
        <v>8643</v>
      </c>
      <c r="C60">
        <v>6629</v>
      </c>
      <c r="D60">
        <v>11217</v>
      </c>
      <c r="E60">
        <v>7731</v>
      </c>
      <c r="F60">
        <f>ABS(_c19s_results_detailed[[#This Row],[infectious (total) lower bound_14]]-_c19s_results_detailed[[#This Row],[infectious (total) upper bound_15]])</f>
        <v>4588</v>
      </c>
    </row>
    <row r="61" spans="1:6" x14ac:dyDescent="0.25">
      <c r="A61" s="1">
        <v>43958</v>
      </c>
      <c r="B61">
        <v>8856</v>
      </c>
      <c r="C61">
        <v>6767</v>
      </c>
      <c r="D61">
        <v>11536</v>
      </c>
      <c r="F61">
        <f>ABS(_c19s_results_detailed[[#This Row],[infectious (total) lower bound_14]]-_c19s_results_detailed[[#This Row],[infectious (total) upper bound_15]])</f>
        <v>4769</v>
      </c>
    </row>
    <row r="62" spans="1:6" x14ac:dyDescent="0.25">
      <c r="A62" s="1">
        <v>43959</v>
      </c>
      <c r="B62">
        <v>9074</v>
      </c>
      <c r="C62">
        <v>6907</v>
      </c>
      <c r="D62">
        <v>11863</v>
      </c>
      <c r="F62">
        <f>ABS(_c19s_results_detailed[[#This Row],[infectious (total) lower bound_14]]-_c19s_results_detailed[[#This Row],[infectious (total) upper bound_15]])</f>
        <v>4956</v>
      </c>
    </row>
    <row r="63" spans="1:6" x14ac:dyDescent="0.25">
      <c r="A63" s="1">
        <v>43960</v>
      </c>
      <c r="B63">
        <v>9298</v>
      </c>
      <c r="C63">
        <v>7051</v>
      </c>
      <c r="D63">
        <v>12199</v>
      </c>
      <c r="F63">
        <f>ABS(_c19s_results_detailed[[#This Row],[infectious (total) lower bound_14]]-_c19s_results_detailed[[#This Row],[infectious (total) upper bound_15]])</f>
        <v>5148</v>
      </c>
    </row>
    <row r="64" spans="1:6" x14ac:dyDescent="0.25">
      <c r="A64" s="1">
        <v>43961</v>
      </c>
      <c r="B64">
        <v>9526</v>
      </c>
      <c r="C64">
        <v>7197</v>
      </c>
      <c r="D64">
        <v>12544</v>
      </c>
      <c r="F64">
        <f>ABS(_c19s_results_detailed[[#This Row],[infectious (total) lower bound_14]]-_c19s_results_detailed[[#This Row],[infectious (total) upper bound_15]])</f>
        <v>5347</v>
      </c>
    </row>
    <row r="65" spans="1:6" x14ac:dyDescent="0.25">
      <c r="A65" s="1">
        <v>43962</v>
      </c>
      <c r="B65">
        <v>9759</v>
      </c>
      <c r="C65">
        <v>7346</v>
      </c>
      <c r="D65">
        <v>12897</v>
      </c>
      <c r="F65">
        <f>ABS(_c19s_results_detailed[[#This Row],[infectious (total) lower bound_14]]-_c19s_results_detailed[[#This Row],[infectious (total) upper bound_15]])</f>
        <v>5551</v>
      </c>
    </row>
    <row r="66" spans="1:6" x14ac:dyDescent="0.25">
      <c r="A66" s="1">
        <v>43963</v>
      </c>
      <c r="B66">
        <v>9997</v>
      </c>
      <c r="C66">
        <v>7497</v>
      </c>
      <c r="D66">
        <v>13260</v>
      </c>
      <c r="F66">
        <f>ABS(_c19s_results_detailed[[#This Row],[infectious (total) lower bound_14]]-_c19s_results_detailed[[#This Row],[infectious (total) upper bound_15]])</f>
        <v>5763</v>
      </c>
    </row>
    <row r="67" spans="1:6" x14ac:dyDescent="0.25">
      <c r="A67" s="1">
        <v>43964</v>
      </c>
      <c r="B67">
        <v>10241</v>
      </c>
      <c r="C67">
        <v>7652</v>
      </c>
      <c r="D67">
        <v>13632</v>
      </c>
      <c r="F67">
        <f>ABS(_c19s_results_detailed[[#This Row],[infectious (total) lower bound_14]]-_c19s_results_detailed[[#This Row],[infectious (total) upper bound_15]])</f>
        <v>5980</v>
      </c>
    </row>
    <row r="68" spans="1:6" x14ac:dyDescent="0.25">
      <c r="A68" s="1">
        <v>43965</v>
      </c>
      <c r="B68">
        <v>10491</v>
      </c>
      <c r="C68">
        <v>7809</v>
      </c>
      <c r="D68">
        <v>14013</v>
      </c>
      <c r="F68">
        <f>ABS(_c19s_results_detailed[[#This Row],[infectious (total) lower bound_14]]-_c19s_results_detailed[[#This Row],[infectious (total) upper bound_15]])</f>
        <v>6204</v>
      </c>
    </row>
    <row r="69" spans="1:6" x14ac:dyDescent="0.25">
      <c r="A69" s="1">
        <v>43966</v>
      </c>
      <c r="B69">
        <v>10745</v>
      </c>
      <c r="C69">
        <v>7969</v>
      </c>
      <c r="D69">
        <v>14404</v>
      </c>
      <c r="F69">
        <f>ABS(_c19s_results_detailed[[#This Row],[infectious (total) lower bound_14]]-_c19s_results_detailed[[#This Row],[infectious (total) upper bound_15]])</f>
        <v>6435</v>
      </c>
    </row>
    <row r="70" spans="1:6" x14ac:dyDescent="0.25">
      <c r="A70" s="1">
        <v>43967</v>
      </c>
      <c r="B70">
        <v>11006</v>
      </c>
      <c r="C70">
        <v>8133</v>
      </c>
      <c r="D70">
        <v>14804</v>
      </c>
      <c r="F70">
        <f>ABS(_c19s_results_detailed[[#This Row],[infectious (total) lower bound_14]]-_c19s_results_detailed[[#This Row],[infectious (total) upper bound_15]])</f>
        <v>6671</v>
      </c>
    </row>
    <row r="71" spans="1:6" x14ac:dyDescent="0.25">
      <c r="A71" s="1">
        <v>43968</v>
      </c>
      <c r="B71">
        <v>11271</v>
      </c>
      <c r="C71">
        <v>8299</v>
      </c>
      <c r="D71">
        <v>15214</v>
      </c>
      <c r="F71">
        <f>ABS(_c19s_results_detailed[[#This Row],[infectious (total) lower bound_14]]-_c19s_results_detailed[[#This Row],[infectious (total) upper bound_15]])</f>
        <v>6915</v>
      </c>
    </row>
    <row r="72" spans="1:6" x14ac:dyDescent="0.25">
      <c r="A72" s="1">
        <v>43969</v>
      </c>
      <c r="B72">
        <v>11543</v>
      </c>
      <c r="C72">
        <v>8468</v>
      </c>
      <c r="D72">
        <v>15635</v>
      </c>
      <c r="F72">
        <f>ABS(_c19s_results_detailed[[#This Row],[infectious (total) lower bound_14]]-_c19s_results_detailed[[#This Row],[infectious (total) upper bound_15]])</f>
        <v>7167</v>
      </c>
    </row>
    <row r="73" spans="1:6" x14ac:dyDescent="0.25">
      <c r="A73" s="1">
        <v>43970</v>
      </c>
      <c r="B73">
        <v>11821</v>
      </c>
      <c r="C73">
        <v>8641</v>
      </c>
      <c r="D73">
        <v>16066</v>
      </c>
      <c r="F73">
        <f>ABS(_c19s_results_detailed[[#This Row],[infectious (total) lower bound_14]]-_c19s_results_detailed[[#This Row],[infectious (total) upper bound_15]])</f>
        <v>7425</v>
      </c>
    </row>
    <row r="74" spans="1:6" x14ac:dyDescent="0.25">
      <c r="A74" s="1">
        <v>43971</v>
      </c>
      <c r="B74">
        <v>12104</v>
      </c>
      <c r="C74">
        <v>8816</v>
      </c>
      <c r="D74">
        <v>16507</v>
      </c>
      <c r="F74">
        <f>ABS(_c19s_results_detailed[[#This Row],[infectious (total) lower bound_14]]-_c19s_results_detailed[[#This Row],[infectious (total) upper bound_15]])</f>
        <v>7691</v>
      </c>
    </row>
    <row r="75" spans="1:6" x14ac:dyDescent="0.25">
      <c r="A75" s="1">
        <v>43972</v>
      </c>
      <c r="B75">
        <v>12394</v>
      </c>
      <c r="C75">
        <v>8995</v>
      </c>
      <c r="D75">
        <v>16959</v>
      </c>
      <c r="F75">
        <f>ABS(_c19s_results_detailed[[#This Row],[infectious (total) lower bound_14]]-_c19s_results_detailed[[#This Row],[infectious (total) upper bound_15]])</f>
        <v>7964</v>
      </c>
    </row>
    <row r="76" spans="1:6" x14ac:dyDescent="0.25">
      <c r="A76" s="1">
        <v>43973</v>
      </c>
      <c r="B76">
        <v>12689</v>
      </c>
      <c r="C76">
        <v>9177</v>
      </c>
      <c r="D76">
        <v>17422</v>
      </c>
      <c r="F76">
        <f>ABS(_c19s_results_detailed[[#This Row],[infectious (total) lower bound_14]]-_c19s_results_detailed[[#This Row],[infectious (total) upper bound_15]])</f>
        <v>8245</v>
      </c>
    </row>
    <row r="77" spans="1:6" x14ac:dyDescent="0.25">
      <c r="A77" s="1">
        <v>43974</v>
      </c>
      <c r="B77">
        <v>12991</v>
      </c>
      <c r="C77">
        <v>9363</v>
      </c>
      <c r="D77">
        <v>17895</v>
      </c>
      <c r="F77">
        <f>ABS(_c19s_results_detailed[[#This Row],[infectious (total) lower bound_14]]-_c19s_results_detailed[[#This Row],[infectious (total) upper bound_15]])</f>
        <v>8532</v>
      </c>
    </row>
    <row r="78" spans="1:6" x14ac:dyDescent="0.25">
      <c r="A78" s="1">
        <v>43975</v>
      </c>
      <c r="B78">
        <v>13299</v>
      </c>
      <c r="C78">
        <v>9551</v>
      </c>
      <c r="D78">
        <v>18380</v>
      </c>
      <c r="F78">
        <f>ABS(_c19s_results_detailed[[#This Row],[infectious (total) lower bound_14]]-_c19s_results_detailed[[#This Row],[infectious (total) upper bound_15]])</f>
        <v>8829</v>
      </c>
    </row>
    <row r="79" spans="1:6" x14ac:dyDescent="0.25">
      <c r="A79" s="1">
        <v>43976</v>
      </c>
      <c r="B79">
        <v>13614</v>
      </c>
      <c r="C79">
        <v>9743</v>
      </c>
      <c r="D79">
        <v>18876</v>
      </c>
      <c r="F79">
        <f>ABS(_c19s_results_detailed[[#This Row],[infectious (total) lower bound_14]]-_c19s_results_detailed[[#This Row],[infectious (total) upper bound_15]])</f>
        <v>9133</v>
      </c>
    </row>
    <row r="80" spans="1:6" x14ac:dyDescent="0.25">
      <c r="A80" s="1">
        <v>43977</v>
      </c>
      <c r="B80">
        <v>13935</v>
      </c>
      <c r="C80">
        <v>9938</v>
      </c>
      <c r="D80">
        <v>19383</v>
      </c>
      <c r="F80">
        <f>ABS(_c19s_results_detailed[[#This Row],[infectious (total) lower bound_14]]-_c19s_results_detailed[[#This Row],[infectious (total) upper bound_15]])</f>
        <v>9445</v>
      </c>
    </row>
    <row r="81" spans="1:6" x14ac:dyDescent="0.25">
      <c r="A81" s="1">
        <v>43978</v>
      </c>
      <c r="B81">
        <v>14263</v>
      </c>
      <c r="C81">
        <v>10137</v>
      </c>
      <c r="D81">
        <v>19903</v>
      </c>
      <c r="F81">
        <f>ABS(_c19s_results_detailed[[#This Row],[infectious (total) lower bound_14]]-_c19s_results_detailed[[#This Row],[infectious (total) upper bound_15]])</f>
        <v>9766</v>
      </c>
    </row>
    <row r="82" spans="1:6" x14ac:dyDescent="0.25">
      <c r="A82" s="1">
        <v>43979</v>
      </c>
      <c r="B82">
        <v>14597</v>
      </c>
      <c r="C82">
        <v>10339</v>
      </c>
      <c r="D82">
        <v>20433</v>
      </c>
      <c r="F82">
        <f>ABS(_c19s_results_detailed[[#This Row],[infectious (total) lower bound_14]]-_c19s_results_detailed[[#This Row],[infectious (total) upper bound_15]])</f>
        <v>10094</v>
      </c>
    </row>
    <row r="83" spans="1:6" x14ac:dyDescent="0.25">
      <c r="A83" s="1">
        <v>43980</v>
      </c>
      <c r="B83">
        <v>14938</v>
      </c>
      <c r="C83">
        <v>10545</v>
      </c>
      <c r="D83">
        <v>20976</v>
      </c>
      <c r="F83">
        <f>ABS(_c19s_results_detailed[[#This Row],[infectious (total) lower bound_14]]-_c19s_results_detailed[[#This Row],[infectious (total) upper bound_15]])</f>
        <v>10431</v>
      </c>
    </row>
    <row r="84" spans="1:6" x14ac:dyDescent="0.25">
      <c r="A84" s="1">
        <v>43981</v>
      </c>
      <c r="B84">
        <v>15285</v>
      </c>
      <c r="C84">
        <v>10754</v>
      </c>
      <c r="D84">
        <v>21531</v>
      </c>
      <c r="F84">
        <f>ABS(_c19s_results_detailed[[#This Row],[infectious (total) lower bound_14]]-_c19s_results_detailed[[#This Row],[infectious (total) upper bound_15]])</f>
        <v>10777</v>
      </c>
    </row>
    <row r="85" spans="1:6" x14ac:dyDescent="0.25">
      <c r="A85" s="1">
        <v>43982</v>
      </c>
      <c r="B85">
        <v>15640</v>
      </c>
      <c r="C85">
        <v>10967</v>
      </c>
      <c r="D85">
        <v>22098</v>
      </c>
      <c r="F85">
        <f>ABS(_c19s_results_detailed[[#This Row],[infectious (total) lower bound_14]]-_c19s_results_detailed[[#This Row],[infectious (total) upper bound_15]])</f>
        <v>11131</v>
      </c>
    </row>
    <row r="86" spans="1:6" x14ac:dyDescent="0.25">
      <c r="A86" s="1">
        <v>43983</v>
      </c>
      <c r="B86">
        <v>16002</v>
      </c>
      <c r="C86">
        <v>11183</v>
      </c>
      <c r="D86">
        <v>22677</v>
      </c>
      <c r="F86">
        <f>ABS(_c19s_results_detailed[[#This Row],[infectious (total) lower bound_14]]-_c19s_results_detailed[[#This Row],[infectious (total) upper bound_15]])</f>
        <v>11494</v>
      </c>
    </row>
    <row r="87" spans="1:6" x14ac:dyDescent="0.25">
      <c r="A87" s="1">
        <v>43984</v>
      </c>
      <c r="B87">
        <v>16370</v>
      </c>
      <c r="C87">
        <v>11403</v>
      </c>
      <c r="D87">
        <v>23268</v>
      </c>
      <c r="F87">
        <f>ABS(_c19s_results_detailed[[#This Row],[infectious (total) lower bound_14]]-_c19s_results_detailed[[#This Row],[infectious (total) upper bound_15]])</f>
        <v>11865</v>
      </c>
    </row>
    <row r="88" spans="1:6" x14ac:dyDescent="0.25">
      <c r="A88" s="1">
        <v>43985</v>
      </c>
      <c r="B88">
        <v>16746</v>
      </c>
      <c r="C88">
        <v>11627</v>
      </c>
      <c r="D88">
        <v>23872</v>
      </c>
      <c r="F88">
        <f>ABS(_c19s_results_detailed[[#This Row],[infectious (total) lower bound_14]]-_c19s_results_detailed[[#This Row],[infectious (total) upper bound_15]])</f>
        <v>12245</v>
      </c>
    </row>
    <row r="89" spans="1:6" x14ac:dyDescent="0.25">
      <c r="A89" s="1">
        <v>43986</v>
      </c>
      <c r="B89">
        <v>17129</v>
      </c>
      <c r="C89">
        <v>11854</v>
      </c>
      <c r="D89">
        <v>24489</v>
      </c>
      <c r="F89">
        <f>ABS(_c19s_results_detailed[[#This Row],[infectious (total) lower bound_14]]-_c19s_results_detailed[[#This Row],[infectious (total) upper bound_15]])</f>
        <v>12635</v>
      </c>
    </row>
    <row r="90" spans="1:6" x14ac:dyDescent="0.25">
      <c r="A90" s="1">
        <v>43987</v>
      </c>
      <c r="B90">
        <v>17519</v>
      </c>
      <c r="C90">
        <v>12086</v>
      </c>
      <c r="D90">
        <v>25118</v>
      </c>
      <c r="F90">
        <f>ABS(_c19s_results_detailed[[#This Row],[infectious (total) lower bound_14]]-_c19s_results_detailed[[#This Row],[infectious (total) upper bound_15]])</f>
        <v>13032</v>
      </c>
    </row>
    <row r="91" spans="1:6" x14ac:dyDescent="0.25">
      <c r="A91" s="1">
        <v>43988</v>
      </c>
      <c r="B91">
        <v>17916</v>
      </c>
      <c r="C91">
        <v>12321</v>
      </c>
      <c r="D91">
        <v>25760</v>
      </c>
      <c r="F91">
        <f>ABS(_c19s_results_detailed[[#This Row],[infectious (total) lower bound_14]]-_c19s_results_detailed[[#This Row],[infectious (total) upper bound_15]])</f>
        <v>13439</v>
      </c>
    </row>
    <row r="92" spans="1:6" x14ac:dyDescent="0.25">
      <c r="A92" s="1">
        <v>43989</v>
      </c>
      <c r="B92">
        <v>18321</v>
      </c>
      <c r="C92">
        <v>12559</v>
      </c>
      <c r="D92">
        <v>26414</v>
      </c>
      <c r="F92">
        <f>ABS(_c19s_results_detailed[[#This Row],[infectious (total) lower bound_14]]-_c19s_results_detailed[[#This Row],[infectious (total) upper bound_15]])</f>
        <v>13855</v>
      </c>
    </row>
    <row r="93" spans="1:6" x14ac:dyDescent="0.25">
      <c r="A93" s="1">
        <v>43990</v>
      </c>
      <c r="B93">
        <v>18733</v>
      </c>
      <c r="C93">
        <v>12802</v>
      </c>
      <c r="D93">
        <v>27082</v>
      </c>
      <c r="F93">
        <f>ABS(_c19s_results_detailed[[#This Row],[infectious (total) lower bound_14]]-_c19s_results_detailed[[#This Row],[infectious (total) upper bound_15]])</f>
        <v>14280</v>
      </c>
    </row>
    <row r="94" spans="1:6" x14ac:dyDescent="0.25">
      <c r="A94" s="1">
        <v>43991</v>
      </c>
      <c r="B94">
        <v>19152</v>
      </c>
      <c r="C94">
        <v>13049</v>
      </c>
      <c r="D94">
        <v>27763</v>
      </c>
      <c r="F94">
        <f>ABS(_c19s_results_detailed[[#This Row],[infectious (total) lower bound_14]]-_c19s_results_detailed[[#This Row],[infectious (total) upper bound_15]])</f>
        <v>14714</v>
      </c>
    </row>
    <row r="95" spans="1:6" x14ac:dyDescent="0.25">
      <c r="A95" s="1">
        <v>43992</v>
      </c>
      <c r="B95">
        <v>19579</v>
      </c>
      <c r="C95">
        <v>13299</v>
      </c>
      <c r="D95">
        <v>28456</v>
      </c>
      <c r="F95">
        <f>ABS(_c19s_results_detailed[[#This Row],[infectious (total) lower bound_14]]-_c19s_results_detailed[[#This Row],[infectious (total) upper bound_15]])</f>
        <v>15157</v>
      </c>
    </row>
    <row r="96" spans="1:6" x14ac:dyDescent="0.25">
      <c r="A96" s="1">
        <v>43993</v>
      </c>
      <c r="B96">
        <v>20014</v>
      </c>
      <c r="C96">
        <v>13553</v>
      </c>
      <c r="D96">
        <v>29162</v>
      </c>
      <c r="F96">
        <f>ABS(_c19s_results_detailed[[#This Row],[infectious (total) lower bound_14]]-_c19s_results_detailed[[#This Row],[infectious (total) upper bound_15]])</f>
        <v>15609</v>
      </c>
    </row>
    <row r="97" spans="1:6" x14ac:dyDescent="0.25">
      <c r="A97" s="1">
        <v>43994</v>
      </c>
      <c r="B97">
        <v>20456</v>
      </c>
      <c r="C97">
        <v>13812</v>
      </c>
      <c r="D97">
        <v>29881</v>
      </c>
      <c r="F97">
        <f>ABS(_c19s_results_detailed[[#This Row],[infectious (total) lower bound_14]]-_c19s_results_detailed[[#This Row],[infectious (total) upper bound_15]])</f>
        <v>16069</v>
      </c>
    </row>
    <row r="98" spans="1:6" x14ac:dyDescent="0.25">
      <c r="A98" s="1">
        <v>43995</v>
      </c>
      <c r="B98">
        <v>20905</v>
      </c>
      <c r="C98">
        <v>14074</v>
      </c>
      <c r="D98">
        <v>30614</v>
      </c>
      <c r="F98">
        <f>ABS(_c19s_results_detailed[[#This Row],[infectious (total) lower bound_14]]-_c19s_results_detailed[[#This Row],[infectious (total) upper bound_15]])</f>
        <v>16540</v>
      </c>
    </row>
    <row r="99" spans="1:6" x14ac:dyDescent="0.25">
      <c r="A99" s="1">
        <v>43996</v>
      </c>
      <c r="B99">
        <v>21363</v>
      </c>
      <c r="C99">
        <v>14340</v>
      </c>
      <c r="D99">
        <v>31359</v>
      </c>
      <c r="F99">
        <f>ABS(_c19s_results_detailed[[#This Row],[infectious (total) lower bound_14]]-_c19s_results_detailed[[#This Row],[infectious (total) upper bound_15]])</f>
        <v>17019</v>
      </c>
    </row>
    <row r="100" spans="1:6" x14ac:dyDescent="0.25">
      <c r="A100" s="1">
        <v>43997</v>
      </c>
      <c r="B100">
        <v>21827</v>
      </c>
      <c r="C100">
        <v>14610</v>
      </c>
      <c r="D100">
        <v>32116</v>
      </c>
      <c r="F100">
        <f>ABS(_c19s_results_detailed[[#This Row],[infectious (total) lower bound_14]]-_c19s_results_detailed[[#This Row],[infectious (total) upper bound_15]])</f>
        <v>17506</v>
      </c>
    </row>
    <row r="101" spans="1:6" x14ac:dyDescent="0.25">
      <c r="A101" s="1">
        <v>43998</v>
      </c>
      <c r="B101">
        <v>22300</v>
      </c>
      <c r="C101">
        <v>14885</v>
      </c>
      <c r="D101">
        <v>32887</v>
      </c>
      <c r="F101">
        <f>ABS(_c19s_results_detailed[[#This Row],[infectious (total) lower bound_14]]-_c19s_results_detailed[[#This Row],[infectious (total) upper bound_15]])</f>
        <v>18002</v>
      </c>
    </row>
    <row r="102" spans="1:6" x14ac:dyDescent="0.25">
      <c r="A102" s="1">
        <v>43999</v>
      </c>
      <c r="B102">
        <v>22780</v>
      </c>
      <c r="C102">
        <v>15163</v>
      </c>
      <c r="D102">
        <v>33670</v>
      </c>
      <c r="F102">
        <f>ABS(_c19s_results_detailed[[#This Row],[infectious (total) lower bound_14]]-_c19s_results_detailed[[#This Row],[infectious (total) upper bound_15]])</f>
        <v>18507</v>
      </c>
    </row>
    <row r="103" spans="1:6" x14ac:dyDescent="0.25">
      <c r="A103" s="1">
        <v>44000</v>
      </c>
      <c r="B103">
        <v>23268</v>
      </c>
      <c r="C103">
        <v>15445</v>
      </c>
      <c r="D103">
        <v>34466</v>
      </c>
      <c r="F103">
        <f>ABS(_c19s_results_detailed[[#This Row],[infectious (total) lower bound_14]]-_c19s_results_detailed[[#This Row],[infectious (total) upper bound_15]])</f>
        <v>19021</v>
      </c>
    </row>
    <row r="104" spans="1:6" x14ac:dyDescent="0.25">
      <c r="A104" s="1">
        <v>44001</v>
      </c>
      <c r="B104">
        <v>23763</v>
      </c>
      <c r="C104">
        <v>15732</v>
      </c>
      <c r="D104">
        <v>35274</v>
      </c>
      <c r="F104">
        <f>ABS(_c19s_results_detailed[[#This Row],[infectious (total) lower bound_14]]-_c19s_results_detailed[[#This Row],[infectious (total) upper bound_15]])</f>
        <v>19542</v>
      </c>
    </row>
    <row r="105" spans="1:6" x14ac:dyDescent="0.25">
      <c r="A105" s="1">
        <v>44002</v>
      </c>
      <c r="B105">
        <v>24267</v>
      </c>
      <c r="C105">
        <v>16022</v>
      </c>
      <c r="D105">
        <v>36094</v>
      </c>
      <c r="F105">
        <f>ABS(_c19s_results_detailed[[#This Row],[infectious (total) lower bound_14]]-_c19s_results_detailed[[#This Row],[infectious (total) upper bound_15]])</f>
        <v>20072</v>
      </c>
    </row>
    <row r="106" spans="1:6" x14ac:dyDescent="0.25">
      <c r="A106" s="1">
        <v>44003</v>
      </c>
      <c r="B106">
        <v>24777</v>
      </c>
      <c r="C106">
        <v>16317</v>
      </c>
      <c r="D106">
        <v>36927</v>
      </c>
      <c r="F106">
        <f>ABS(_c19s_results_detailed[[#This Row],[infectious (total) lower bound_14]]-_c19s_results_detailed[[#This Row],[infectious (total) upper bound_15]])</f>
        <v>20610</v>
      </c>
    </row>
    <row r="107" spans="1:6" x14ac:dyDescent="0.25">
      <c r="A107" s="1">
        <v>44004</v>
      </c>
      <c r="B107">
        <v>25296</v>
      </c>
      <c r="C107">
        <v>16616</v>
      </c>
      <c r="D107">
        <v>37771</v>
      </c>
      <c r="F107">
        <f>ABS(_c19s_results_detailed[[#This Row],[infectious (total) lower bound_14]]-_c19s_results_detailed[[#This Row],[infectious (total) upper bound_15]])</f>
        <v>21155</v>
      </c>
    </row>
    <row r="108" spans="1:6" x14ac:dyDescent="0.25">
      <c r="A108" s="1">
        <v>44005</v>
      </c>
      <c r="B108">
        <v>25821</v>
      </c>
      <c r="C108">
        <v>16919</v>
      </c>
      <c r="D108">
        <v>38627</v>
      </c>
      <c r="F108">
        <f>ABS(_c19s_results_detailed[[#This Row],[infectious (total) lower bound_14]]-_c19s_results_detailed[[#This Row],[infectious (total) upper bound_15]])</f>
        <v>21708</v>
      </c>
    </row>
    <row r="109" spans="1:6" x14ac:dyDescent="0.25">
      <c r="A109" s="1">
        <v>44006</v>
      </c>
      <c r="B109">
        <v>26355</v>
      </c>
      <c r="C109">
        <v>17226</v>
      </c>
      <c r="D109">
        <v>39494</v>
      </c>
      <c r="F109">
        <f>ABS(_c19s_results_detailed[[#This Row],[infectious (total) lower bound_14]]-_c19s_results_detailed[[#This Row],[infectious (total) upper bound_15]])</f>
        <v>22268</v>
      </c>
    </row>
    <row r="110" spans="1:6" x14ac:dyDescent="0.25">
      <c r="A110" s="1">
        <v>44007</v>
      </c>
      <c r="B110">
        <v>26895</v>
      </c>
      <c r="C110">
        <v>17537</v>
      </c>
      <c r="D110">
        <v>40373</v>
      </c>
      <c r="F110">
        <f>ABS(_c19s_results_detailed[[#This Row],[infectious (total) lower bound_14]]-_c19s_results_detailed[[#This Row],[infectious (total) upper bound_15]])</f>
        <v>22836</v>
      </c>
    </row>
    <row r="111" spans="1:6" x14ac:dyDescent="0.25">
      <c r="A111" s="1">
        <v>44008</v>
      </c>
      <c r="B111">
        <v>27443</v>
      </c>
      <c r="C111">
        <v>17852</v>
      </c>
      <c r="D111">
        <v>41262</v>
      </c>
      <c r="F111">
        <f>ABS(_c19s_results_detailed[[#This Row],[infectious (total) lower bound_14]]-_c19s_results_detailed[[#This Row],[infectious (total) upper bound_15]])</f>
        <v>23410</v>
      </c>
    </row>
    <row r="112" spans="1:6" x14ac:dyDescent="0.25">
      <c r="A112" s="1">
        <v>44009</v>
      </c>
      <c r="B112">
        <v>27999</v>
      </c>
      <c r="C112">
        <v>18171</v>
      </c>
      <c r="D112">
        <v>42162</v>
      </c>
      <c r="F112">
        <f>ABS(_c19s_results_detailed[[#This Row],[infectious (total) lower bound_14]]-_c19s_results_detailed[[#This Row],[infectious (total) upper bound_15]])</f>
        <v>23991</v>
      </c>
    </row>
    <row r="113" spans="1:6" x14ac:dyDescent="0.25">
      <c r="A113" s="1">
        <v>44010</v>
      </c>
      <c r="B113">
        <v>28561</v>
      </c>
      <c r="C113">
        <v>18494</v>
      </c>
      <c r="D113">
        <v>43071</v>
      </c>
      <c r="F113">
        <f>ABS(_c19s_results_detailed[[#This Row],[infectious (total) lower bound_14]]-_c19s_results_detailed[[#This Row],[infectious (total) upper bound_15]])</f>
        <v>24577</v>
      </c>
    </row>
    <row r="114" spans="1:6" x14ac:dyDescent="0.25">
      <c r="A114" s="1">
        <v>44011</v>
      </c>
      <c r="B114">
        <v>29131</v>
      </c>
      <c r="C114">
        <v>18822</v>
      </c>
      <c r="D114">
        <v>43991</v>
      </c>
      <c r="F114">
        <f>ABS(_c19s_results_detailed[[#This Row],[infectious (total) lower bound_14]]-_c19s_results_detailed[[#This Row],[infectious (total) upper bound_15]])</f>
        <v>25169</v>
      </c>
    </row>
    <row r="115" spans="1:6" x14ac:dyDescent="0.25">
      <c r="A115" s="1">
        <v>44012</v>
      </c>
      <c r="B115">
        <v>29708</v>
      </c>
      <c r="C115">
        <v>19153</v>
      </c>
      <c r="D115">
        <v>44920</v>
      </c>
      <c r="F115">
        <f>ABS(_c19s_results_detailed[[#This Row],[infectious (total) lower bound_14]]-_c19s_results_detailed[[#This Row],[infectious (total) upper bound_15]])</f>
        <v>25767</v>
      </c>
    </row>
    <row r="116" spans="1:6" x14ac:dyDescent="0.25">
      <c r="A116" s="1">
        <v>44013</v>
      </c>
      <c r="B116">
        <v>30291</v>
      </c>
      <c r="C116">
        <v>19489</v>
      </c>
      <c r="D116">
        <v>45857</v>
      </c>
      <c r="F116">
        <f>ABS(_c19s_results_detailed[[#This Row],[infectious (total) lower bound_14]]-_c19s_results_detailed[[#This Row],[infectious (total) upper bound_15]])</f>
        <v>26368</v>
      </c>
    </row>
    <row r="117" spans="1:6" x14ac:dyDescent="0.25">
      <c r="A117" s="1">
        <v>44014</v>
      </c>
      <c r="B117">
        <v>30881</v>
      </c>
      <c r="C117">
        <v>19828</v>
      </c>
      <c r="D117">
        <v>46803</v>
      </c>
      <c r="F117">
        <f>ABS(_c19s_results_detailed[[#This Row],[infectious (total) lower bound_14]]-_c19s_results_detailed[[#This Row],[infectious (total) upper bound_15]])</f>
        <v>26975</v>
      </c>
    </row>
    <row r="118" spans="1:6" x14ac:dyDescent="0.25">
      <c r="A118" s="1">
        <v>44015</v>
      </c>
      <c r="B118">
        <v>31478</v>
      </c>
      <c r="C118">
        <v>20171</v>
      </c>
      <c r="D118">
        <v>47757</v>
      </c>
      <c r="F118">
        <f>ABS(_c19s_results_detailed[[#This Row],[infectious (total) lower bound_14]]-_c19s_results_detailed[[#This Row],[infectious (total) upper bound_15]])</f>
        <v>27586</v>
      </c>
    </row>
    <row r="119" spans="1:6" x14ac:dyDescent="0.25">
      <c r="A119" s="1">
        <v>44016</v>
      </c>
      <c r="B119">
        <v>32082</v>
      </c>
      <c r="C119">
        <v>20519</v>
      </c>
      <c r="D119">
        <v>48718</v>
      </c>
      <c r="F119">
        <f>ABS(_c19s_results_detailed[[#This Row],[infectious (total) lower bound_14]]-_c19s_results_detailed[[#This Row],[infectious (total) upper bound_15]])</f>
        <v>28199</v>
      </c>
    </row>
    <row r="120" spans="1:6" x14ac:dyDescent="0.25">
      <c r="A120" s="1">
        <v>44017</v>
      </c>
      <c r="B120">
        <v>32691</v>
      </c>
      <c r="C120">
        <v>20870</v>
      </c>
      <c r="D120">
        <v>49686</v>
      </c>
      <c r="F120">
        <f>ABS(_c19s_results_detailed[[#This Row],[infectious (total) lower bound_14]]-_c19s_results_detailed[[#This Row],[infectious (total) upper bound_15]])</f>
        <v>28816</v>
      </c>
    </row>
    <row r="121" spans="1:6" x14ac:dyDescent="0.25">
      <c r="A121" s="1">
        <v>44018</v>
      </c>
      <c r="B121">
        <v>33307</v>
      </c>
      <c r="C121">
        <v>21225</v>
      </c>
      <c r="D121">
        <v>50660</v>
      </c>
      <c r="F121">
        <f>ABS(_c19s_results_detailed[[#This Row],[infectious (total) lower bound_14]]-_c19s_results_detailed[[#This Row],[infectious (total) upper bound_15]])</f>
        <v>29435</v>
      </c>
    </row>
    <row r="122" spans="1:6" x14ac:dyDescent="0.25">
      <c r="A122" s="1">
        <v>44019</v>
      </c>
      <c r="B122">
        <v>33929</v>
      </c>
      <c r="C122">
        <v>21584</v>
      </c>
      <c r="D122">
        <v>51640</v>
      </c>
      <c r="F122">
        <f>ABS(_c19s_results_detailed[[#This Row],[infectious (total) lower bound_14]]-_c19s_results_detailed[[#This Row],[infectious (total) upper bound_15]])</f>
        <v>30056</v>
      </c>
    </row>
    <row r="123" spans="1:6" x14ac:dyDescent="0.25">
      <c r="A123" s="1">
        <v>44020</v>
      </c>
      <c r="B123">
        <v>34556</v>
      </c>
      <c r="C123">
        <v>21947</v>
      </c>
      <c r="D123">
        <v>52624</v>
      </c>
      <c r="F123">
        <f>ABS(_c19s_results_detailed[[#This Row],[infectious (total) lower bound_14]]-_c19s_results_detailed[[#This Row],[infectious (total) upper bound_15]])</f>
        <v>30677</v>
      </c>
    </row>
    <row r="124" spans="1:6" x14ac:dyDescent="0.25">
      <c r="A124" s="1">
        <v>44021</v>
      </c>
      <c r="B124">
        <v>35189</v>
      </c>
      <c r="C124">
        <v>22313</v>
      </c>
      <c r="D124">
        <v>53613</v>
      </c>
      <c r="F124">
        <f>ABS(_c19s_results_detailed[[#This Row],[infectious (total) lower bound_14]]-_c19s_results_detailed[[#This Row],[infectious (total) upper bound_15]])</f>
        <v>31300</v>
      </c>
    </row>
    <row r="125" spans="1:6" x14ac:dyDescent="0.25">
      <c r="A125" s="1">
        <v>44022</v>
      </c>
      <c r="B125">
        <v>35827</v>
      </c>
      <c r="C125">
        <v>22683</v>
      </c>
      <c r="D125">
        <v>54605</v>
      </c>
      <c r="F125">
        <f>ABS(_c19s_results_detailed[[#This Row],[infectious (total) lower bound_14]]-_c19s_results_detailed[[#This Row],[infectious (total) upper bound_15]])</f>
        <v>31922</v>
      </c>
    </row>
    <row r="126" spans="1:6" x14ac:dyDescent="0.25">
      <c r="A126" s="1">
        <v>44023</v>
      </c>
      <c r="B126">
        <v>36470</v>
      </c>
      <c r="C126">
        <v>23057</v>
      </c>
      <c r="D126">
        <v>55599</v>
      </c>
      <c r="F126">
        <f>ABS(_c19s_results_detailed[[#This Row],[infectious (total) lower bound_14]]-_c19s_results_detailed[[#This Row],[infectious (total) upper bound_15]])</f>
        <v>32542</v>
      </c>
    </row>
    <row r="127" spans="1:6" x14ac:dyDescent="0.25">
      <c r="A127" s="1">
        <v>44024</v>
      </c>
      <c r="B127">
        <v>37118</v>
      </c>
      <c r="C127">
        <v>23434</v>
      </c>
      <c r="D127">
        <v>56595</v>
      </c>
      <c r="F127">
        <f>ABS(_c19s_results_detailed[[#This Row],[infectious (total) lower bound_14]]-_c19s_results_detailed[[#This Row],[infectious (total) upper bound_15]])</f>
        <v>33161</v>
      </c>
    </row>
    <row r="128" spans="1:6" x14ac:dyDescent="0.25">
      <c r="A128" s="1">
        <v>44025</v>
      </c>
      <c r="B128">
        <v>37770</v>
      </c>
      <c r="C128">
        <v>23815</v>
      </c>
      <c r="D128">
        <v>57593</v>
      </c>
      <c r="F128">
        <f>ABS(_c19s_results_detailed[[#This Row],[infectious (total) lower bound_14]]-_c19s_results_detailed[[#This Row],[infectious (total) upper bound_15]])</f>
        <v>33778</v>
      </c>
    </row>
    <row r="129" spans="1:6" x14ac:dyDescent="0.25">
      <c r="A129" s="1">
        <v>44026</v>
      </c>
      <c r="B129">
        <v>38426</v>
      </c>
      <c r="C129">
        <v>24199</v>
      </c>
      <c r="D129">
        <v>58590</v>
      </c>
      <c r="F129">
        <f>ABS(_c19s_results_detailed[[#This Row],[infectious (total) lower bound_14]]-_c19s_results_detailed[[#This Row],[infectious (total) upper bound_15]])</f>
        <v>34391</v>
      </c>
    </row>
    <row r="130" spans="1:6" x14ac:dyDescent="0.25">
      <c r="A130" s="1">
        <v>44027</v>
      </c>
      <c r="B130">
        <v>39087</v>
      </c>
      <c r="C130">
        <v>24587</v>
      </c>
      <c r="D130">
        <v>59587</v>
      </c>
      <c r="F130">
        <f>ABS(_c19s_results_detailed[[#This Row],[infectious (total) lower bound_14]]-_c19s_results_detailed[[#This Row],[infectious (total) upper bound_15]])</f>
        <v>35000</v>
      </c>
    </row>
    <row r="131" spans="1:6" x14ac:dyDescent="0.25">
      <c r="A131" s="1">
        <v>44028</v>
      </c>
      <c r="B131">
        <v>39751</v>
      </c>
      <c r="C131">
        <v>24977</v>
      </c>
      <c r="D131">
        <v>60582</v>
      </c>
      <c r="F131">
        <f>ABS(_c19s_results_detailed[[#This Row],[infectious (total) lower bound_14]]-_c19s_results_detailed[[#This Row],[infectious (total) upper bound_15]])</f>
        <v>35605</v>
      </c>
    </row>
    <row r="132" spans="1:6" x14ac:dyDescent="0.25">
      <c r="A132" s="1">
        <v>44029</v>
      </c>
      <c r="B132">
        <v>40418</v>
      </c>
      <c r="C132">
        <v>25371</v>
      </c>
      <c r="D132">
        <v>61574</v>
      </c>
      <c r="F132">
        <f>ABS(_c19s_results_detailed[[#This Row],[infectious (total) lower bound_14]]-_c19s_results_detailed[[#This Row],[infectious (total) upper bound_15]])</f>
        <v>36203</v>
      </c>
    </row>
    <row r="133" spans="1:6" x14ac:dyDescent="0.25">
      <c r="A133" s="1">
        <v>44030</v>
      </c>
      <c r="B133">
        <v>41088</v>
      </c>
      <c r="C133">
        <v>25768</v>
      </c>
      <c r="D133">
        <v>62563</v>
      </c>
      <c r="F133">
        <f>ABS(_c19s_results_detailed[[#This Row],[infectious (total) lower bound_14]]-_c19s_results_detailed[[#This Row],[infectious (total) upper bound_15]])</f>
        <v>36795</v>
      </c>
    </row>
    <row r="134" spans="1:6" x14ac:dyDescent="0.25">
      <c r="A134" s="1">
        <v>44031</v>
      </c>
      <c r="B134">
        <v>41761</v>
      </c>
      <c r="C134">
        <v>26168</v>
      </c>
      <c r="D134">
        <v>63547</v>
      </c>
      <c r="F134">
        <f>ABS(_c19s_results_detailed[[#This Row],[infectious (total) lower bound_14]]-_c19s_results_detailed[[#This Row],[infectious (total) upper bound_15]])</f>
        <v>37379</v>
      </c>
    </row>
    <row r="135" spans="1:6" x14ac:dyDescent="0.25">
      <c r="A135" s="1">
        <v>44032</v>
      </c>
      <c r="B135">
        <v>42435</v>
      </c>
      <c r="C135">
        <v>26571</v>
      </c>
      <c r="D135">
        <v>64526</v>
      </c>
      <c r="F135">
        <f>ABS(_c19s_results_detailed[[#This Row],[infectious (total) lower bound_14]]-_c19s_results_detailed[[#This Row],[infectious (total) upper bound_15]])</f>
        <v>37955</v>
      </c>
    </row>
    <row r="136" spans="1:6" x14ac:dyDescent="0.25">
      <c r="A136" s="1">
        <v>44033</v>
      </c>
      <c r="B136">
        <v>43112</v>
      </c>
      <c r="C136">
        <v>26976</v>
      </c>
      <c r="D136">
        <v>65498</v>
      </c>
      <c r="F136">
        <f>ABS(_c19s_results_detailed[[#This Row],[infectious (total) lower bound_14]]-_c19s_results_detailed[[#This Row],[infectious (total) upper bound_15]])</f>
        <v>38522</v>
      </c>
    </row>
    <row r="137" spans="1:6" x14ac:dyDescent="0.25">
      <c r="A137" s="1">
        <v>44034</v>
      </c>
      <c r="B137">
        <v>43790</v>
      </c>
      <c r="C137">
        <v>27384</v>
      </c>
      <c r="D137">
        <v>66463</v>
      </c>
      <c r="F137">
        <f>ABS(_c19s_results_detailed[[#This Row],[infectious (total) lower bound_14]]-_c19s_results_detailed[[#This Row],[infectious (total) upper bound_15]])</f>
        <v>39079</v>
      </c>
    </row>
    <row r="138" spans="1:6" x14ac:dyDescent="0.25">
      <c r="A138" s="1">
        <v>44035</v>
      </c>
      <c r="B138">
        <v>44469</v>
      </c>
      <c r="C138">
        <v>27795</v>
      </c>
      <c r="D138">
        <v>67418</v>
      </c>
      <c r="F138">
        <f>ABS(_c19s_results_detailed[[#This Row],[infectious (total) lower bound_14]]-_c19s_results_detailed[[#This Row],[infectious (total) upper bound_15]])</f>
        <v>39623</v>
      </c>
    </row>
    <row r="139" spans="1:6" x14ac:dyDescent="0.25">
      <c r="A139" s="1">
        <v>44036</v>
      </c>
      <c r="B139">
        <v>45148</v>
      </c>
      <c r="C139">
        <v>28208</v>
      </c>
      <c r="D139">
        <v>68364</v>
      </c>
      <c r="F139">
        <f>ABS(_c19s_results_detailed[[#This Row],[infectious (total) lower bound_14]]-_c19s_results_detailed[[#This Row],[infectious (total) upper bound_15]])</f>
        <v>40156</v>
      </c>
    </row>
    <row r="140" spans="1:6" x14ac:dyDescent="0.25">
      <c r="A140" s="1">
        <v>44037</v>
      </c>
      <c r="B140">
        <v>45828</v>
      </c>
      <c r="C140">
        <v>28623</v>
      </c>
      <c r="D140">
        <v>69299</v>
      </c>
      <c r="F140">
        <f>ABS(_c19s_results_detailed[[#This Row],[infectious (total) lower bound_14]]-_c19s_results_detailed[[#This Row],[infectious (total) upper bound_15]])</f>
        <v>40676</v>
      </c>
    </row>
    <row r="141" spans="1:6" x14ac:dyDescent="0.25">
      <c r="A141" s="1">
        <v>44038</v>
      </c>
      <c r="B141">
        <v>46507</v>
      </c>
      <c r="C141">
        <v>29040</v>
      </c>
      <c r="D141">
        <v>70222</v>
      </c>
      <c r="F141">
        <f>ABS(_c19s_results_detailed[[#This Row],[infectious (total) lower bound_14]]-_c19s_results_detailed[[#This Row],[infectious (total) upper bound_15]])</f>
        <v>41182</v>
      </c>
    </row>
    <row r="142" spans="1:6" x14ac:dyDescent="0.25">
      <c r="A142" s="1">
        <v>44039</v>
      </c>
      <c r="B142">
        <v>47185</v>
      </c>
      <c r="C142">
        <v>29460</v>
      </c>
      <c r="D142">
        <v>71132</v>
      </c>
      <c r="F142">
        <f>ABS(_c19s_results_detailed[[#This Row],[infectious (total) lower bound_14]]-_c19s_results_detailed[[#This Row],[infectious (total) upper bound_15]])</f>
        <v>41672</v>
      </c>
    </row>
    <row r="143" spans="1:6" x14ac:dyDescent="0.25">
      <c r="A143" s="1">
        <v>44040</v>
      </c>
      <c r="B143">
        <v>47862</v>
      </c>
      <c r="C143">
        <v>29881</v>
      </c>
      <c r="D143">
        <v>72028</v>
      </c>
      <c r="F143">
        <f>ABS(_c19s_results_detailed[[#This Row],[infectious (total) lower bound_14]]-_c19s_results_detailed[[#This Row],[infectious (total) upper bound_15]])</f>
        <v>42147</v>
      </c>
    </row>
    <row r="144" spans="1:6" x14ac:dyDescent="0.25">
      <c r="A144" s="1">
        <v>44041</v>
      </c>
      <c r="B144">
        <v>48538</v>
      </c>
      <c r="C144">
        <v>30304</v>
      </c>
      <c r="D144">
        <v>72908</v>
      </c>
      <c r="F144">
        <f>ABS(_c19s_results_detailed[[#This Row],[infectious (total) lower bound_14]]-_c19s_results_detailed[[#This Row],[infectious (total) upper bound_15]])</f>
        <v>42604</v>
      </c>
    </row>
    <row r="145" spans="1:6" x14ac:dyDescent="0.25">
      <c r="A145" s="1">
        <v>44042</v>
      </c>
      <c r="B145">
        <v>49211</v>
      </c>
      <c r="C145">
        <v>30728</v>
      </c>
      <c r="D145">
        <v>73772</v>
      </c>
      <c r="F145">
        <f>ABS(_c19s_results_detailed[[#This Row],[infectious (total) lower bound_14]]-_c19s_results_detailed[[#This Row],[infectious (total) upper bound_15]])</f>
        <v>43044</v>
      </c>
    </row>
    <row r="146" spans="1:6" x14ac:dyDescent="0.25">
      <c r="A146" s="1">
        <v>44043</v>
      </c>
      <c r="B146">
        <v>49881</v>
      </c>
      <c r="C146">
        <v>31154</v>
      </c>
      <c r="D146">
        <v>74618</v>
      </c>
      <c r="F146">
        <f>ABS(_c19s_results_detailed[[#This Row],[infectious (total) lower bound_14]]-_c19s_results_detailed[[#This Row],[infectious (total) upper bound_15]])</f>
        <v>43464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3B5DA1A979F1499635D615CB38D0FE" ma:contentTypeVersion="4" ma:contentTypeDescription="Crear nuevo documento." ma:contentTypeScope="" ma:versionID="6796a08fa6c9094fae324ff119d9193c">
  <xsd:schema xmlns:xsd="http://www.w3.org/2001/XMLSchema" xmlns:xs="http://www.w3.org/2001/XMLSchema" xmlns:p="http://schemas.microsoft.com/office/2006/metadata/properties" xmlns:ns3="17c4082a-883d-40dc-924f-d3dd256e7dca" targetNamespace="http://schemas.microsoft.com/office/2006/metadata/properties" ma:root="true" ma:fieldsID="0e1cb63ca20b53da4c66777edf9f370c" ns3:_="">
    <xsd:import namespace="17c4082a-883d-40dc-924f-d3dd256e7d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4082a-883d-40dc-924f-d3dd256e7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b 7 4 b e a 7 3 - e 1 4 c - 4 5 e 5 - b a e d - 3 b f b 3 e 8 6 2 6 f 6 "   x m l n s = " h t t p : / / s c h e m a s . m i c r o s o f t . c o m / D a t a M a s h u p " > A A A A A N M K A A B Q S w M E F A A C A A g A C R W q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J F a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R W q U J 3 t v Y z L B w A A 9 X 8 A A B M A H A B G b 3 J t d W x h c y 9 T Z W N 0 a W 9 u M S 5 t I K I Y A C i g F A A A A A A A A A A A A A A A A A A A A A A A A A A A A O 2 c S 2 / b R h S F 1 z X g / 0 A o G x m V B J F + J G 7 h R W G 3 q D d N i z j d x M W A l s Y J U Y o U S M q t E + S / l 5 I n 4 m M u 5 5 4 h 0 l q u J 4 s 8 p O / w H i P E u c n Q R 7 m c F V G a e G 8 e f v W / 3 9 / b 3 8 s / h J m c e y 8 G s / Q u m n u Z z F d x k X t z W c h s E S V R X k S z o X 8 w 8 M 6 8 W B b 7 e 1 7 5 4 3 U W v Z d J + c p 5 f j e 5 S G e r h U y K 4 U 9 R L C f n a V K U f 8 i H g / P v r t / m M s u v l + V P a R L G 1 x c y n 4 X Z + z D 3 g u v N t I m a N m l P m x T 5 3 e B g 9 O 5 C x t E i K t 8 7 G 3 w z G H n n a b x a J P m Z 7 4 + 8 H 5 N Z O o + S 9 2 d + c B y M v N 9 W a S H f F P e x P K t + O / k l T e Q f B 6 M H 1 y 8 G p S a 8 k R / D e Z p 7 y y x d r D 2 k + f p L u w p v S v z X 9 W u F / F m G 8 9 L z 8 O H L H H n v 1 O s / x P G b W R i H W X 5 W Z K v 6 h a + i Z e r N w s V N V F 6 7 u t 5 V F i b 5 b Z o t H o x f 3 S 9 l P u y 0 M f r 0 a V B E C 1 l + o U V J e v O w k J 9 H 3 q d B v s p n c l l E 5 S X L 9 y 6 T 4 u R o s r 7 W w 5 v y T m b E 6 / L v Z Z r L u f 5 G W v K 3 c f q X / s 7 l + V v 9 x S i 5 3 d w u q 1 x / r / y L X 8 V h E d 1 J k c n Z + s L U w B r 1 I c 2 X U R H G 0 U c G n G V R e S e E s R G 6 D d e X K u 6 b 0 O e D / b 0 o o f 9 m 4 D v + K 9 3 u f x b p 0 n S r u / v c 3 e f / 1 X 0 e x r G 6 B 4 d H / 1 K c N 0 Y w 9 / b h 9 N n e 3 N 5 w O j 4 9 8 B Z y H o U J c a d r Z H k X y 8 y 7 S V c J c T f p + G q 5 B H F / O v Z R J 4 r F v S g B 7 i a Y j g P U j W J x N 0 q A u z m c j g 9 R N 4 r F 3 S g B 7 u Z o O j 5 C 3 S g W d 6 M E u J v j 6 f g Y d a N Y 3 I 0 S 4 G 5 O p u M T 1 I 1 i c T d K g L t 5 O R 2 / R N 0 o F n e j B L i b V 9 N v Q S 8 b E n e y w X E f R V r u M N C J Y n E v S m B 2 s / n 3 A x e 9 d c g 8 v 0 5 C g 7 m s b W L Q c C h h F c u F a x O D x k O R q l g u T Z s Y N B 7 K U M V y 8 d n E o P F Q a C q W y 8 s m B o 2 H U l K x X E A 2 M W g 8 F I u K 5 R K x i U H j o R x U r D k C 6 x A 0 G g g + R X K Z 1 8 S g 4 U j S l f + 9 Y W K u I o x D K 4 y f x 6 R b n e F n I r m 2 A Z l Q q z P 8 V C T O N i C T Z X W G n 4 q k 2 A Z k I q z O 8 F O R 8 N q A T H L V G X 4 q k l k b k A m s O s N P R a J q A z I 5 V W f 4 q U h C b U B j P F U E P 5 E P p g 3 G p F K d 4 W c i e a R O a J h M a l L G y U 0 U m 8 3 k U 5 v D 5 i M 5 t Y W Z r G p z m A M k s 7 Y w k 1 t t D n O A 5 N c W Z j K s z W E O k C z b w k y e t T n M A Z J r W 5 j J t j a H O U A y b g s z O d f m M A d I 3 m 1 h Y + Y 1 K W w 6 n 3 1 b l M m / N o f N R 3 K w O m F m o l A D j R 4 0 G j b B Z C K B w k a Q Z K z z T D g S K G w F i c g 6 z 6 Q k g c J W k K y s 8 0 x c E i h s B Q n N O s / k J o H C V p D 0 r P N M g B I o b A W J 0 T r P J C m B w l a Q P K 3 z x k j V Q N g G H 6 x 1 m s l W A o W N I A n 7 5 Z E f k 6 8 t z G i h x Y L j m W T V Q N A C k q o V z W S q B o I m k D y t a C Z N N R A 0 g S R p R T M 5 q o G g C S R D K 5 p J U A 0 E T S D p W d F M d m o g a A L J z Y p m U l M D Q R N I Y l a 0 M S 9 b G G i A z 8 q K Z Z J S A 0 E L S E p W 3 1 n g b b + b g U l M g 8 R o z K D r Y Z F J V a O o h 0 0 k b W k l k 7 x G U Q + j S C L T S i a d j a I e R p H U p p V M g h t F P Y w i y U 4 r m Z Q 3 i n o Y R d K f V j K b w C j q Y R T Z E L S S 2 R Z G U Q + j y B a h l c a N Y p D 0 M M l v G l r H b B 2 j q I d N y 2 3 E P 7 g i Y d Q Y + D i r r c C 3 D v y Q q 0 N j Z Q v f M f B T s A 6 N l S 1 8 o 8 C P y T o 0 V r b w / Q E / R + v Q W N n C t w X 8 o K 1 D Y 2 U L 3 w 3 w k 7 g O j Z U t f B P A j + o 6 N F a 2 0 N w H n + W R C i t D e M r D D / s 6 N K i t + v d D 4 x F P q F C T h L S f V z z 9 S V 0 / v 5 b 7 o C n G F w O p 6 + f Y c l U 0 x f j O I H X 9 H F t u k a Y Y X y e k r p 9 j y w X T F O O b h t T 1 c 2 y 5 e 5 p i f A m R u n 6 O L d d S U 4 z v J 1 L X z 7 H l x m q K 0 d V F q P q 5 t V p m T S m + 1 U h d P 7 + W e + 5 L U w f f c S 0 F 6 r I l s / e H 7 z V N Y + / R c p 9 V Q n y X a R p 7 l 5 Y 7 r B L i + 0 v T 2 L u 0 3 F u V E N 9 Z m s b e p e W u q o T 4 n t I 0 9 i 4 t 9 1 M l x H e T p r F 3 a b m T K i G + j z S N v U v L P V Q J 0 R 3 U U t g 7 t N o 9 l Q z f O 5 r G 3 i O 3 b y x K n / 5 p X u 8 2 h 1 E s 5 1 + z 1 n z + + v f L C / / 0 + n T q z c P 7 3 L t N y 2 m y v G A + k 0 m Y R e n 1 2 k K 9 9 7 y x w N V C D 5 9 x L f T x S 1 K u p M o J X E m 1 W + B K q t 0 C V 1 L t F u x k S V X 4 1 g k s A u s M F o e E 5 H H 7 Y 6 4 p 6 5 q y r i n r m r I m C B r d s y k r j m y y T h z b p J 0 4 0 e n H a c W 5 l i 7 F 8 F N d S 5 c A X U u X Z P i p T 6 O l K 1 7 C i S R e w Z k k T n X 0 8 V t y r i 3 s 2 s K u L e z a w r v Y F h b + 1 C o K h U + c I R j S U P j E A c I O 9 e t c g 7 m b d w 1 m i n c N Z o p 3 D W a K 3 7 0 G s / C J 0 1 l z y A q f O L 0 w 5 6 z w i S O M n W g K u j 6 1 6 1 N T t O t T u z 5 1 m 9 6 l P r X w i W N e U 1 A K n z h h M W W l 8 I l z l q f Y u X M N c F 7 p G u C u A Y 4 r X Q P c N c C f S A N c + M Q j A H Q h i Y A 4 D E N 3 k g i I k 7 H d 7 z G 6 h r p r q O M j X E P d Z o R r q N u M + B 8 1 1 E V A P P X g w 1 0 E x O E c n + 8 i I A 7 o n n T p 0 J X r + w x 1 5 X p I 1 8 + x K 9 f b 6 P o 5 d u V 6 G 1 0 / x 8 + z X C 8 C 4 o G U x a o T A X H 8 a r H t R E C c x u 5 + N 7 N T 6 D 4 L w H 0 W A K C x d + k + C 6 B L Y + / S f R Z A l 8 b e 5 f P 4 L A A R m J 8 B m l a O C M w n r 6 a t I w 5 b B 6 / G D w X 4 B 1 B L A Q I t A B Q A A g A I A A k V q l B U w Q x r p g A A A P g A A A A S A A A A A A A A A A A A A A A A A A A A A A B D b 2 5 m a W c v U G F j a 2 F n Z S 5 4 b W x Q S w E C L Q A U A A I A C A A J F a p Q D 8 r p q 6 Q A A A D p A A A A E w A A A A A A A A A A A A A A A A D y A A A A W 0 N v b n R l b n R f V H l w Z X N d L n h t b F B L A Q I t A B Q A A g A I A A k V q l C d 7 b 2 M y w c A A P V / A A A T A A A A A A A A A A A A A A A A A O M B A A B G b 3 J t d W x h c y 9 T Z W N 0 a W 9 u M S 5 t U E s F B g A A A A A D A A M A w g A A A P s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d k A g A A A A A A V W Q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U y M H J l c 3 V s d H M l M j B k Z X R l c m 1 p b m l z d G l j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l k I H J l c 3 V s d H M g Z G V 0 Z X J t a W 5 p c 3 R p Y y g x K S 9 U a X B v I G N h b W J p Y W R v L n t 0 a W 1 l L D B 9 J n F 1 b 3 Q 7 L C Z x d W 9 0 O 1 N l Y 3 R p b 2 4 x L 2 N v d m l k I H J l c 3 V s d H M g Z G V 0 Z X J t a W 5 p c 3 R p Y y g x K S 9 U a X B v I G N h b W J p Y W R v L n t z d X N j Z X B 0 a W J s Z S w x f S Z x d W 9 0 O y w m c X V v d D t T Z W N 0 a W 9 u M S 9 j b 3 Z p Z C B y Z X N 1 b H R z I G R l d G V y b W l u a X N 0 a W M o M S k v V G l w b y B j Y W 1 i a W F k b y 5 7 c 2 V 2 Z X J l L D J 9 J n F 1 b 3 Q 7 L C Z x d W 9 0 O 1 N l Y 3 R p b 2 4 x L 2 N v d m l k I H J l c 3 V s d H M g Z G V 0 Z X J t a W 5 p c 3 R p Y y g x K S 9 U a X B v I G N h b W J p Y W R v L n t l e H B v c 2 V k L D N 9 J n F 1 b 3 Q 7 L C Z x d W 9 0 O 1 N l Y 3 R p b 2 4 x L 2 N v d m l k I H J l c 3 V s d H M g Z G V 0 Z X J t a W 5 p c 3 R p Y y g x K S 9 U a X B v I G N h b W J p Y W R v L n t v d m V y Z m x v d y w 0 f S Z x d W 9 0 O y w m c X V v d D t T Z W N 0 a W 9 u M S 9 j b 3 Z p Z C B y Z X N 1 b H R z I G R l d G V y b W l u a X N 0 a W M o M S k v V G l w b y B j Y W 1 i a W F k b y 5 7 S U N V L D V 9 J n F 1 b 3 Q 7 L C Z x d W 9 0 O 1 N l Y 3 R p b 2 4 x L 2 N v d m l k I H J l c 3 V s d H M g Z G V 0 Z X J t a W 5 p c 3 R p Y y g x K S 9 U a X B v I G N h b W J p Y W R v L n t p b m Z l Y 3 R p b 3 V z L D Z 9 J n F 1 b 3 Q 7 L C Z x d W 9 0 O 1 N l Y 3 R p b 2 4 x L 2 N v d m l k I H J l c 3 V s d H M g Z G V 0 Z X J t a W 5 p c 3 R p Y y g x K S 9 U a X B v I G N h b W J p Y W R v L n t j d W 1 1 b G F 0 a X Z l X 3 J l Y 2 9 2 Z X J l Z C w 3 f S Z x d W 9 0 O y w m c X V v d D t T Z W N 0 a W 9 u M S 9 j b 3 Z p Z C B y Z X N 1 b H R z I G R l d G V y b W l u a X N 0 a W M o M S k v V G l w b y B j Y W 1 i a W F k b y 5 7 Y 3 V t d W x h d G l 2 Z V 9 o b 3 N w a X R h b G l 6 Z W Q s O H 0 m c X V v d D s s J n F 1 b 3 Q 7 U 2 V j d G l v b j E v Y 2 9 2 a W Q g c m V z d W x 0 c y B k Z X R l c m 1 p b m l z d G l j K D E p L 1 R p c G 8 g Y 2 F t Y m l h Z G 8 u e 2 N 1 b X V s Y X R p d m V f Y 3 J p d G l j Y W w s O X 0 m c X V v d D s s J n F 1 b 3 Q 7 U 2 V j d G l v b j E v Y 2 9 2 a W Q g c m V z d W x 0 c y B k Z X R l c m 1 p b m l z d G l j K D E p L 1 R p c G 8 g Y 2 F t Y m l h Z G 8 u e 2 N 1 b X V s Y X R p d m V f Z m F 0 Y W x p d H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3 Z p Z C B y Z X N 1 b H R z I G R l d G V y b W l u a X N 0 a W M o M S k v V G l w b y B j Y W 1 i a W F k b y 5 7 d G l t Z S w w f S Z x d W 9 0 O y w m c X V v d D t T Z W N 0 a W 9 u M S 9 j b 3 Z p Z C B y Z X N 1 b H R z I G R l d G V y b W l u a X N 0 a W M o M S k v V G l w b y B j Y W 1 i a W F k b y 5 7 c 3 V z Y 2 V w d G l i b G U s M X 0 m c X V v d D s s J n F 1 b 3 Q 7 U 2 V j d G l v b j E v Y 2 9 2 a W Q g c m V z d W x 0 c y B k Z X R l c m 1 p b m l z d G l j K D E p L 1 R p c G 8 g Y 2 F t Y m l h Z G 8 u e 3 N l d m V y Z S w y f S Z x d W 9 0 O y w m c X V v d D t T Z W N 0 a W 9 u M S 9 j b 3 Z p Z C B y Z X N 1 b H R z I G R l d G V y b W l u a X N 0 a W M o M S k v V G l w b y B j Y W 1 i a W F k b y 5 7 Z X h w b 3 N l Z C w z f S Z x d W 9 0 O y w m c X V v d D t T Z W N 0 a W 9 u M S 9 j b 3 Z p Z C B y Z X N 1 b H R z I G R l d G V y b W l u a X N 0 a W M o M S k v V G l w b y B j Y W 1 i a W F k b y 5 7 b 3 Z l c m Z s b 3 c s N H 0 m c X V v d D s s J n F 1 b 3 Q 7 U 2 V j d G l v b j E v Y 2 9 2 a W Q g c m V z d W x 0 c y B k Z X R l c m 1 p b m l z d G l j K D E p L 1 R p c G 8 g Y 2 F t Y m l h Z G 8 u e 0 l D V S w 1 f S Z x d W 9 0 O y w m c X V v d D t T Z W N 0 a W 9 u M S 9 j b 3 Z p Z C B y Z X N 1 b H R z I G R l d G V y b W l u a X N 0 a W M o M S k v V G l w b y B j Y W 1 i a W F k b y 5 7 a W 5 m Z W N 0 a W 9 1 c y w 2 f S Z x d W 9 0 O y w m c X V v d D t T Z W N 0 a W 9 u M S 9 j b 3 Z p Z C B y Z X N 1 b H R z I G R l d G V y b W l u a X N 0 a W M o M S k v V G l w b y B j Y W 1 i a W F k b y 5 7 Y 3 V t d W x h d G l 2 Z V 9 y Z W N v d m V y Z W Q s N 3 0 m c X V v d D s s J n F 1 b 3 Q 7 U 2 V j d G l v b j E v Y 2 9 2 a W Q g c m V z d W x 0 c y B k Z X R l c m 1 p b m l z d G l j K D E p L 1 R p c G 8 g Y 2 F t Y m l h Z G 8 u e 2 N 1 b X V s Y X R p d m V f a G 9 z c G l 0 Y W x p e m V k L D h 9 J n F 1 b 3 Q 7 L C Z x d W 9 0 O 1 N l Y 3 R p b 2 4 x L 2 N v d m l k I H J l c 3 V s d H M g Z G V 0 Z X J t a W 5 p c 3 R p Y y g x K S 9 U a X B v I G N h b W J p Y W R v L n t j d W 1 1 b G F 0 a X Z l X 2 N y a X R p Y 2 F s L D l 9 J n F 1 b 3 Q 7 L C Z x d W 9 0 O 1 N l Y 3 R p b 2 4 x L 2 N v d m l k I H J l c 3 V s d H M g Z G V 0 Z X J t a W 5 p c 3 R p Y y g x K S 9 U a X B v I G N h b W J p Y W R v L n t j d W 1 1 b G F 0 a X Z l X 2 Z h d G F s a X R 5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S Z x d W 9 0 O y w m c X V v d D t z d X N j Z X B 0 a W J s Z S Z x d W 9 0 O y w m c X V v d D t z Z X Z l c m U m c X V v d D s s J n F 1 b 3 Q 7 Z X h w b 3 N l Z C Z x d W 9 0 O y w m c X V v d D t v d m V y Z m x v d y Z x d W 9 0 O y w m c X V v d D t J Q 1 U m c X V v d D s s J n F 1 b 3 Q 7 a W 5 m Z W N 0 a W 9 1 c y Z x d W 9 0 O y w m c X V v d D t j d W 1 1 b G F 0 a X Z l X 3 J l Y 2 9 2 Z X J l Z C Z x d W 9 0 O y w m c X V v d D t j d W 1 1 b G F 0 a X Z l X 2 h v c 3 B p d G F s a X p l Z C Z x d W 9 0 O y w m c X V v d D t j d W 1 1 b G F 0 a X Z l X 2 N y a X R p Y 2 F s J n F 1 b 3 Q 7 L C Z x d W 9 0 O 2 N 1 b X V s Y X R p d m V f Z m F 0 Y W x p d H k m c X V v d D t d I i A v P j x F b n R y e S B U e X B l P S J G a W x s Q 2 9 s d W 1 u V H l w Z X M i I F Z h b H V l P S J z Q 1 F N R E F 3 T U R B d 0 1 E Q X d N P S I g L z 4 8 R W 5 0 c n k g V H l w Z T 0 i R m l s b E x h c 3 R V c G R h d G V k I i B W Y W x 1 Z T 0 i Z D I w M j A t M D Q t M T N U M D k 6 M z c 6 N D U u N j Q z M j Q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a W Q l M j B y Z X N 1 b H R z J T I w Z G V 0 Z X J t a W 5 p c 3 R p Y y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U y M H J l c 3 V s d H M l M j B k Z X R l c m 1 p b m l z d G l j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J T I w c m V z d W x 0 c y U y M G R l d G V y b W l u a X N 0 a W M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l M j B y Z X N 1 b H R z J T I w Z G V 0 Z X J t a W 5 p c 3 R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g c m V z d W x 0 c y B k Z X R l c m 1 p b m l z d G l j L 1 R p c G 8 g Y 2 F t Y m l h Z G 8 u e 3 R p b W U s M H 0 m c X V v d D s s J n F 1 b 3 Q 7 U 2 V j d G l v b j E v Y 2 9 2 a W Q g c m V z d W x 0 c y B k Z X R l c m 1 p b m l z d G l j L 1 R p c G 8 g Y 2 F t Y m l h Z G 8 u e 3 N 1 c 2 N l c H R p Y m x l L D F 9 J n F 1 b 3 Q 7 L C Z x d W 9 0 O 1 N l Y 3 R p b 2 4 x L 2 N v d m l k I H J l c 3 V s d H M g Z G V 0 Z X J t a W 5 p c 3 R p Y y 9 U a X B v I G N h b W J p Y W R v L n t z Z X Z l c m U s M n 0 m c X V v d D s s J n F 1 b 3 Q 7 U 2 V j d G l v b j E v Y 2 9 2 a W Q g c m V z d W x 0 c y B k Z X R l c m 1 p b m l z d G l j L 1 R p c G 8 g Y 2 F t Y m l h Z G 8 u e 2 V 4 c G 9 z Z W Q s M 3 0 m c X V v d D s s J n F 1 b 3 Q 7 U 2 V j d G l v b j E v Y 2 9 2 a W Q g c m V z d W x 0 c y B k Z X R l c m 1 p b m l z d G l j L 1 R p c G 8 g Y 2 F t Y m l h Z G 8 u e 2 9 2 Z X J m b G 9 3 L D R 9 J n F 1 b 3 Q 7 L C Z x d W 9 0 O 1 N l Y 3 R p b 2 4 x L 2 N v d m l k I H J l c 3 V s d H M g Z G V 0 Z X J t a W 5 p c 3 R p Y y 9 U a X B v I G N h b W J p Y W R v L n t J Q 1 U s N X 0 m c X V v d D s s J n F 1 b 3 Q 7 U 2 V j d G l v b j E v Y 2 9 2 a W Q g c m V z d W x 0 c y B k Z X R l c m 1 p b m l z d G l j L 1 R p c G 8 g Y 2 F t Y m l h Z G 8 u e 2 l u Z m V j d G l v d X M s N n 0 m c X V v d D s s J n F 1 b 3 Q 7 U 2 V j d G l v b j E v Y 2 9 2 a W Q g c m V z d W x 0 c y B k Z X R l c m 1 p b m l z d G l j L 1 R p c G 8 g Y 2 F t Y m l h Z G 8 u e 2 N 1 b X V s Y X R p d m V f c m V j b 3 Z l c m V k L D d 9 J n F 1 b 3 Q 7 L C Z x d W 9 0 O 1 N l Y 3 R p b 2 4 x L 2 N v d m l k I H J l c 3 V s d H M g Z G V 0 Z X J t a W 5 p c 3 R p Y y 9 U a X B v I G N h b W J p Y W R v L n t j d W 1 1 b G F 0 a X Z l X 2 h v c 3 B p d G F s a X p l Z C w 4 f S Z x d W 9 0 O y w m c X V v d D t T Z W N 0 a W 9 u M S 9 j b 3 Z p Z C B y Z X N 1 b H R z I G R l d G V y b W l u a X N 0 a W M v V G l w b y B j Y W 1 i a W F k b y 5 7 Y 3 V t d W x h d G l 2 Z V 9 j c m l 0 a W N h b C w 5 f S Z x d W 9 0 O y w m c X V v d D t T Z W N 0 a W 9 u M S 9 j b 3 Z p Z C B y Z X N 1 b H R z I G R l d G V y b W l u a X N 0 a W M v V G l w b y B j Y W 1 i a W F k b y 5 7 Y 3 V t d W x h d G l 2 Z V 9 m Y X R h b G l 0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d m l k I H J l c 3 V s d H M g Z G V 0 Z X J t a W 5 p c 3 R p Y y 9 U a X B v I G N h b W J p Y W R v L n t 0 a W 1 l L D B 9 J n F 1 b 3 Q 7 L C Z x d W 9 0 O 1 N l Y 3 R p b 2 4 x L 2 N v d m l k I H J l c 3 V s d H M g Z G V 0 Z X J t a W 5 p c 3 R p Y y 9 U a X B v I G N h b W J p Y W R v L n t z d X N j Z X B 0 a W J s Z S w x f S Z x d W 9 0 O y w m c X V v d D t T Z W N 0 a W 9 u M S 9 j b 3 Z p Z C B y Z X N 1 b H R z I G R l d G V y b W l u a X N 0 a W M v V G l w b y B j Y W 1 i a W F k b y 5 7 c 2 V 2 Z X J l L D J 9 J n F 1 b 3 Q 7 L C Z x d W 9 0 O 1 N l Y 3 R p b 2 4 x L 2 N v d m l k I H J l c 3 V s d H M g Z G V 0 Z X J t a W 5 p c 3 R p Y y 9 U a X B v I G N h b W J p Y W R v L n t l e H B v c 2 V k L D N 9 J n F 1 b 3 Q 7 L C Z x d W 9 0 O 1 N l Y 3 R p b 2 4 x L 2 N v d m l k I H J l c 3 V s d H M g Z G V 0 Z X J t a W 5 p c 3 R p Y y 9 U a X B v I G N h b W J p Y W R v L n t v d m V y Z m x v d y w 0 f S Z x d W 9 0 O y w m c X V v d D t T Z W N 0 a W 9 u M S 9 j b 3 Z p Z C B y Z X N 1 b H R z I G R l d G V y b W l u a X N 0 a W M v V G l w b y B j Y W 1 i a W F k b y 5 7 S U N V L D V 9 J n F 1 b 3 Q 7 L C Z x d W 9 0 O 1 N l Y 3 R p b 2 4 x L 2 N v d m l k I H J l c 3 V s d H M g Z G V 0 Z X J t a W 5 p c 3 R p Y y 9 U a X B v I G N h b W J p Y W R v L n t p b m Z l Y 3 R p b 3 V z L D Z 9 J n F 1 b 3 Q 7 L C Z x d W 9 0 O 1 N l Y 3 R p b 2 4 x L 2 N v d m l k I H J l c 3 V s d H M g Z G V 0 Z X J t a W 5 p c 3 R p Y y 9 U a X B v I G N h b W J p Y W R v L n t j d W 1 1 b G F 0 a X Z l X 3 J l Y 2 9 2 Z X J l Z C w 3 f S Z x d W 9 0 O y w m c X V v d D t T Z W N 0 a W 9 u M S 9 j b 3 Z p Z C B y Z X N 1 b H R z I G R l d G V y b W l u a X N 0 a W M v V G l w b y B j Y W 1 i a W F k b y 5 7 Y 3 V t d W x h d G l 2 Z V 9 o b 3 N w a X R h b G l 6 Z W Q s O H 0 m c X V v d D s s J n F 1 b 3 Q 7 U 2 V j d G l v b j E v Y 2 9 2 a W Q g c m V z d W x 0 c y B k Z X R l c m 1 p b m l z d G l j L 1 R p c G 8 g Y 2 F t Y m l h Z G 8 u e 2 N 1 b X V s Y X R p d m V f Y 3 J p d G l j Y W w s O X 0 m c X V v d D s s J n F 1 b 3 Q 7 U 2 V j d G l v b j E v Y 2 9 2 a W Q g c m V z d W x 0 c y B k Z X R l c m 1 p b m l z d G l j L 1 R p c G 8 g Y 2 F t Y m l h Z G 8 u e 2 N 1 b X V s Y X R p d m V f Z m F 0 Y W x p d H k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J n F 1 b 3 Q 7 L C Z x d W 9 0 O 3 N 1 c 2 N l c H R p Y m x l J n F 1 b 3 Q 7 L C Z x d W 9 0 O 3 N l d m V y Z S Z x d W 9 0 O y w m c X V v d D t l e H B v c 2 V k J n F 1 b 3 Q 7 L C Z x d W 9 0 O 2 9 2 Z X J m b G 9 3 J n F 1 b 3 Q 7 L C Z x d W 9 0 O 0 l D V S Z x d W 9 0 O y w m c X V v d D t p b m Z l Y 3 R p b 3 V z J n F 1 b 3 Q 7 L C Z x d W 9 0 O 2 N 1 b X V s Y X R p d m V f c m V j b 3 Z l c m V k J n F 1 b 3 Q 7 L C Z x d W 9 0 O 2 N 1 b X V s Y X R p d m V f a G 9 z c G l 0 Y W x p e m V k J n F 1 b 3 Q 7 L C Z x d W 9 0 O 2 N 1 b X V s Y X R p d m V f Y 3 J p d G l j Y W w m c X V v d D s s J n F 1 b 3 Q 7 Y 3 V t d W x h d G l 2 Z V 9 m Y X R h b G l 0 e S Z x d W 9 0 O 1 0 i I C 8 + P E V u d H J 5 I F R 5 c G U 9 I k Z p b G x D b 2 x 1 b W 5 U e X B l c y I g V m F s d W U 9 I n N D U U 1 E Q X d N R E F 3 T U R B d 0 0 9 I i A v P j x F b n R y e S B U e X B l P S J G a W x s T G F z d F V w Z G F 0 Z W Q i I F Z h b H V l P S J k M j A y M C 0 w N C 0 x N F Q w M T o 1 M T o w M S 4 2 M T E x M T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1 I i A v P j x F b n R y e S B U e X B l P S J B Z G R l Z F R v R G F 0 Y U 1 v Z G V s I i B W Y W x 1 Z T 0 i b D A i I C 8 + P E V u d H J 5 I F R 5 c G U 9 I l F 1 Z X J 5 S U Q i I F Z h b H V l P S J z N j Y 5 Z W M 0 Y z g t O T Z m Z i 0 0 N 2 M 4 L T k 4 M G I t N z c 4 Y 2 Q z N z c x Z D h h I i A v P j w v U 3 R h Y m x l R W 5 0 c m l l c z 4 8 L 0 l 0 Z W 0 + P E l 0 Z W 0 + P E l 0 Z W 1 M b 2 N h d G l v b j 4 8 S X R l b V R 5 c G U + R m 9 y b X V s Y T w v S X R l b V R 5 c G U + P E l 0 Z W 1 Q Y X R o P l N l Y 3 R p b 2 4 x L 2 N v d m l k J T I w c m V z d W x 0 c y U y M G R l d G V y b W l u a X N 0 a W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l M j B y Z X N 1 b H R z J T I w Z G V 0 Z X J t a W 5 p c 3 R p Y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U y M H J l c 3 V s d H M l M j B k Z X R l c m 1 p b m l z d G l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J T I w Y W x s c m V z d W x 0 c y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m l k X 2 F s b H J l c 3 V s d H N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V Q w O D o w M z o 0 O S 4 2 M D k 5 M D c x W i I g L z 4 8 R W 5 0 c n k g V H l w Z T 0 i R m l s b E N v b H V t b l R 5 c G V z I i B W Y W x 1 Z T 0 i c 0 N R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3 R p b W U m c X V v d D s s J n F 1 b 3 Q 7 c 3 V z Y 2 V w d G l i b G U g K D A t O S k g b W V k a W F u J n F 1 b 3 Q 7 L C Z x d W 9 0 O 3 N 1 c 2 N l c H R p Y m x l I C g w L T k p I G x v d 2 V y I G J v d W 5 k J n F 1 b 3 Q 7 L C Z x d W 9 0 O 3 N 1 c 2 N l c H R p Y m x l I C g w L T k p I H V w c G V y I G J v d W 5 k J n F 1 b 3 Q 7 L C Z x d W 9 0 O 3 N 1 c 2 N l c H R p Y m x l I C g x M C 0 x O S k g b W V k a W F u J n F 1 b 3 Q 7 L C Z x d W 9 0 O 3 N 1 c 2 N l c H R p Y m x l I C g x M C 0 x O S k g b G 9 3 Z X I g Y m 9 1 b m Q m c X V v d D s s J n F 1 b 3 Q 7 c 3 V z Y 2 V w d G l i b G U g K D E w L T E 5 K S B 1 c H B l c i B i b 3 V u Z C Z x d W 9 0 O y w m c X V v d D t z d X N j Z X B 0 a W J s Z S A o M j A t M j k p I G 1 l Z G l h b i Z x d W 9 0 O y w m c X V v d D t z d X N j Z X B 0 a W J s Z S A o M j A t M j k p I G x v d 2 V y I G J v d W 5 k J n F 1 b 3 Q 7 L C Z x d W 9 0 O 3 N 1 c 2 N l c H R p Y m x l I C g y M C 0 y O S k g d X B w Z X I g Y m 9 1 b m Q m c X V v d D s s J n F 1 b 3 Q 7 c 3 V z Y 2 V w d G l i b G U g K D M w L T M 5 K S B t Z W R p Y W 4 m c X V v d D s s J n F 1 b 3 Q 7 c 3 V z Y 2 V w d G l i b G U g K D M w L T M 5 K S B s b 3 d l c i B i b 3 V u Z C Z x d W 9 0 O y w m c X V v d D t z d X N j Z X B 0 a W J s Z S A o M z A t M z k p I H V w c G V y I G J v d W 5 k J n F 1 b 3 Q 7 L C Z x d W 9 0 O 3 N 1 c 2 N l c H R p Y m x l I C g 0 M C 0 0 O S k g b W V k a W F u J n F 1 b 3 Q 7 L C Z x d W 9 0 O 3 N 1 c 2 N l c H R p Y m x l I C g 0 M C 0 0 O S k g b G 9 3 Z X I g Y m 9 1 b m Q m c X V v d D s s J n F 1 b 3 Q 7 c 3 V z Y 2 V w d G l i b G U g K D Q w L T Q 5 K S B 1 c H B l c i B i b 3 V u Z C Z x d W 9 0 O y w m c X V v d D t z d X N j Z X B 0 a W J s Z S A o N T A t N T k p I G 1 l Z G l h b i Z x d W 9 0 O y w m c X V v d D t z d X N j Z X B 0 a W J s Z S A o N T A t N T k p I G x v d 2 V y I G J v d W 5 k J n F 1 b 3 Q 7 L C Z x d W 9 0 O 3 N 1 c 2 N l c H R p Y m x l I C g 1 M C 0 1 O S k g d X B w Z X I g Y m 9 1 b m Q m c X V v d D s s J n F 1 b 3 Q 7 c 3 V z Y 2 V w d G l i b G U g K D Y w L T Y 5 K S B t Z W R p Y W 4 m c X V v d D s s J n F 1 b 3 Q 7 c 3 V z Y 2 V w d G l i b G U g K D Y w L T Y 5 K S B s b 3 d l c i B i b 3 V u Z C Z x d W 9 0 O y w m c X V v d D t z d X N j Z X B 0 a W J s Z S A o N j A t N j k p I H V w c G V y I G J v d W 5 k J n F 1 b 3 Q 7 L C Z x d W 9 0 O 3 N 1 c 2 N l c H R p Y m x l I C g 3 M C 0 3 O S k g b W V k a W F u J n F 1 b 3 Q 7 L C Z x d W 9 0 O 3 N 1 c 2 N l c H R p Y m x l I C g 3 M C 0 3 O S k g b G 9 3 Z X I g Y m 9 1 b m Q m c X V v d D s s J n F 1 b 3 Q 7 c 3 V z Y 2 V w d G l i b G U g K D c w L T c 5 K S B 1 c H B l c i B i b 3 V u Z C Z x d W 9 0 O y w m c X V v d D t z d X N j Z X B 0 a W J s Z S A o O D A r K S B t Z W R p Y W 4 m c X V v d D s s J n F 1 b 3 Q 7 c 3 V z Y 2 V w d G l i b G U g K D g w K y k g b G 9 3 Z X I g Y m 9 1 b m Q m c X V v d D s s J n F 1 b 3 Q 7 c 3 V z Y 2 V w d G l i b G U g K D g w K y k g d X B w Z X I g Y m 9 1 b m Q m c X V v d D s s J n F 1 b 3 Q 7 c 3 V z Y 2 V w d G l i b G U g K H R v d G F s K S B t Z W R p Y W 4 m c X V v d D s s J n F 1 b 3 Q 7 c 3 V z Y 2 V w d G l i b G U g K H R v d G F s K S B s b 3 d l c i B i b 3 V u Z C Z x d W 9 0 O y w m c X V v d D t z d X N j Z X B 0 a W J s Z S A o d G 9 0 Y W w p I H V w c G V y I G J v d W 5 k J n F 1 b 3 Q 7 L C Z x d W 9 0 O 3 N l d m V y Z S A o M C 0 5 K S B t Z W R p Y W 4 m c X V v d D s s J n F 1 b 3 Q 7 c 2 V 2 Z X J l I C g w L T k p I G x v d 2 V y I G J v d W 5 k J n F 1 b 3 Q 7 L C Z x d W 9 0 O 3 N l d m V y Z S A o M C 0 5 K S B 1 c H B l c i B i b 3 V u Z C Z x d W 9 0 O y w m c X V v d D t z Z X Z l c m U g K D E w L T E 5 K S B t Z W R p Y W 4 m c X V v d D s s J n F 1 b 3 Q 7 c 2 V 2 Z X J l I C g x M C 0 x O S k g b G 9 3 Z X I g Y m 9 1 b m Q m c X V v d D s s J n F 1 b 3 Q 7 c 2 V 2 Z X J l I C g x M C 0 x O S k g d X B w Z X I g Y m 9 1 b m Q m c X V v d D s s J n F 1 b 3 Q 7 c 2 V 2 Z X J l I C g y M C 0 y O S k g b W V k a W F u J n F 1 b 3 Q 7 L C Z x d W 9 0 O 3 N l d m V y Z S A o M j A t M j k p I G x v d 2 V y I G J v d W 5 k J n F 1 b 3 Q 7 L C Z x d W 9 0 O 3 N l d m V y Z S A o M j A t M j k p I H V w c G V y I G J v d W 5 k J n F 1 b 3 Q 7 L C Z x d W 9 0 O 3 N l d m V y Z S A o M z A t M z k p I G 1 l Z G l h b i Z x d W 9 0 O y w m c X V v d D t z Z X Z l c m U g K D M w L T M 5 K S B s b 3 d l c i B i b 3 V u Z C Z x d W 9 0 O y w m c X V v d D t z Z X Z l c m U g K D M w L T M 5 K S B 1 c H B l c i B i b 3 V u Z C Z x d W 9 0 O y w m c X V v d D t z Z X Z l c m U g K D Q w L T Q 5 K S B t Z W R p Y W 4 m c X V v d D s s J n F 1 b 3 Q 7 c 2 V 2 Z X J l I C g 0 M C 0 0 O S k g b G 9 3 Z X I g Y m 9 1 b m Q m c X V v d D s s J n F 1 b 3 Q 7 c 2 V 2 Z X J l I C g 0 M C 0 0 O S k g d X B w Z X I g Y m 9 1 b m Q m c X V v d D s s J n F 1 b 3 Q 7 c 2 V 2 Z X J l I C g 1 M C 0 1 O S k g b W V k a W F u J n F 1 b 3 Q 7 L C Z x d W 9 0 O 3 N l d m V y Z S A o N T A t N T k p I G x v d 2 V y I G J v d W 5 k J n F 1 b 3 Q 7 L C Z x d W 9 0 O 3 N l d m V y Z S A o N T A t N T k p I H V w c G V y I G J v d W 5 k J n F 1 b 3 Q 7 L C Z x d W 9 0 O 3 N l d m V y Z S A o N j A t N j k p I G 1 l Z G l h b i Z x d W 9 0 O y w m c X V v d D t z Z X Z l c m U g K D Y w L T Y 5 K S B s b 3 d l c i B i b 3 V u Z C Z x d W 9 0 O y w m c X V v d D t z Z X Z l c m U g K D Y w L T Y 5 K S B 1 c H B l c i B i b 3 V u Z C Z x d W 9 0 O y w m c X V v d D t z Z X Z l c m U g K D c w L T c 5 K S B t Z W R p Y W 4 m c X V v d D s s J n F 1 b 3 Q 7 c 2 V 2 Z X J l I C g 3 M C 0 3 O S k g b G 9 3 Z X I g Y m 9 1 b m Q m c X V v d D s s J n F 1 b 3 Q 7 c 2 V 2 Z X J l I C g 3 M C 0 3 O S k g d X B w Z X I g Y m 9 1 b m Q m c X V v d D s s J n F 1 b 3 Q 7 c 2 V 2 Z X J l I C g 4 M C s p I G 1 l Z G l h b i Z x d W 9 0 O y w m c X V v d D t z Z X Z l c m U g K D g w K y k g b G 9 3 Z X I g Y m 9 1 b m Q m c X V v d D s s J n F 1 b 3 Q 7 c 2 V 2 Z X J l I C g 4 M C s p I H V w c G V y I G J v d W 5 k J n F 1 b 3 Q 7 L C Z x d W 9 0 O 3 N l d m V y Z S A o d G 9 0 Y W w p I G 1 l Z G l h b i Z x d W 9 0 O y w m c X V v d D t z Z X Z l c m U g K H R v d G F s K S B s b 3 d l c i B i b 3 V u Z C Z x d W 9 0 O y w m c X V v d D t z Z X Z l c m U g K H R v d G F s K S B 1 c H B l c i B i b 3 V u Z C Z x d W 9 0 O y w m c X V v d D t J Q 1 U g K D A t O S k g b W V k a W F u J n F 1 b 3 Q 7 L C Z x d W 9 0 O 0 l D V S A o M C 0 5 K S B s b 3 d l c i B i b 3 V u Z C Z x d W 9 0 O y w m c X V v d D t J Q 1 U g K D A t O S k g d X B w Z X I g Y m 9 1 b m Q m c X V v d D s s J n F 1 b 3 Q 7 S U N V I C g x M C 0 x O S k g b W V k a W F u J n F 1 b 3 Q 7 L C Z x d W 9 0 O 0 l D V S A o M T A t M T k p I G x v d 2 V y I G J v d W 5 k J n F 1 b 3 Q 7 L C Z x d W 9 0 O 0 l D V S A o M T A t M T k p I H V w c G V y I G J v d W 5 k J n F 1 b 3 Q 7 L C Z x d W 9 0 O 0 l D V S A o M j A t M j k p I G 1 l Z G l h b i Z x d W 9 0 O y w m c X V v d D t J Q 1 U g K D I w L T I 5 K S B s b 3 d l c i B i b 3 V u Z C Z x d W 9 0 O y w m c X V v d D t J Q 1 U g K D I w L T I 5 K S B 1 c H B l c i B i b 3 V u Z C Z x d W 9 0 O y w m c X V v d D t J Q 1 U g K D M w L T M 5 K S B t Z W R p Y W 4 m c X V v d D s s J n F 1 b 3 Q 7 S U N V I C g z M C 0 z O S k g b G 9 3 Z X I g Y m 9 1 b m Q m c X V v d D s s J n F 1 b 3 Q 7 S U N V I C g z M C 0 z O S k g d X B w Z X I g Y m 9 1 b m Q m c X V v d D s s J n F 1 b 3 Q 7 S U N V I C g 0 M C 0 0 O S k g b W V k a W F u J n F 1 b 3 Q 7 L C Z x d W 9 0 O 0 l D V S A o N D A t N D k p I G x v d 2 V y I G J v d W 5 k J n F 1 b 3 Q 7 L C Z x d W 9 0 O 0 l D V S A o N D A t N D k p I H V w c G V y I G J v d W 5 k J n F 1 b 3 Q 7 L C Z x d W 9 0 O 0 l D V S A o N T A t N T k p I G 1 l Z G l h b i Z x d W 9 0 O y w m c X V v d D t J Q 1 U g K D U w L T U 5 K S B s b 3 d l c i B i b 3 V u Z C Z x d W 9 0 O y w m c X V v d D t J Q 1 U g K D U w L T U 5 K S B 1 c H B l c i B i b 3 V u Z C Z x d W 9 0 O y w m c X V v d D t J Q 1 U g K D Y w L T Y 5 K S B t Z W R p Y W 4 m c X V v d D s s J n F 1 b 3 Q 7 S U N V I C g 2 M C 0 2 O S k g b G 9 3 Z X I g Y m 9 1 b m Q m c X V v d D s s J n F 1 b 3 Q 7 S U N V I C g 2 M C 0 2 O S k g d X B w Z X I g Y m 9 1 b m Q m c X V v d D s s J n F 1 b 3 Q 7 S U N V I C g 3 M C 0 3 O S k g b W V k a W F u J n F 1 b 3 Q 7 L C Z x d W 9 0 O 0 l D V S A o N z A t N z k p I G x v d 2 V y I G J v d W 5 k J n F 1 b 3 Q 7 L C Z x d W 9 0 O 0 l D V S A o N z A t N z k p I H V w c G V y I G J v d W 5 k J n F 1 b 3 Q 7 L C Z x d W 9 0 O 0 l D V S A o O D A r K S B t Z W R p Y W 4 m c X V v d D s s J n F 1 b 3 Q 7 S U N V I C g 4 M C s p I G x v d 2 V y I G J v d W 5 k J n F 1 b 3 Q 7 L C Z x d W 9 0 O 0 l D V S A o O D A r K S B 1 c H B l c i B i b 3 V u Z C Z x d W 9 0 O y w m c X V v d D t J Q 1 U g K H R v d G F s K S B t Z W R p Y W 4 m c X V v d D s s J n F 1 b 3 Q 7 S U N V I C h 0 b 3 R h b C k g b G 9 3 Z X I g Y m 9 1 b m Q m c X V v d D s s J n F 1 b 3 Q 7 S U N V I C h 0 b 3 R h b C k g d X B w Z X I g Y m 9 1 b m Q m c X V v d D s s J n F 1 b 3 Q 7 Z X h w b 3 N l Z C A o M C 0 5 K S B t Z W R p Y W 4 m c X V v d D s s J n F 1 b 3 Q 7 Z X h w b 3 N l Z C A o M C 0 5 K S B s b 3 d l c i B i b 3 V u Z C Z x d W 9 0 O y w m c X V v d D t l e H B v c 2 V k I C g w L T k p I H V w c G V y I G J v d W 5 k J n F 1 b 3 Q 7 L C Z x d W 9 0 O 2 V 4 c G 9 z Z W Q g K D E w L T E 5 K S B t Z W R p Y W 4 m c X V v d D s s J n F 1 b 3 Q 7 Z X h w b 3 N l Z C A o M T A t M T k p I G x v d 2 V y I G J v d W 5 k J n F 1 b 3 Q 7 L C Z x d W 9 0 O 2 V 4 c G 9 z Z W Q g K D E w L T E 5 K S B 1 c H B l c i B i b 3 V u Z C Z x d W 9 0 O y w m c X V v d D t l e H B v c 2 V k I C g y M C 0 y O S k g b W V k a W F u J n F 1 b 3 Q 7 L C Z x d W 9 0 O 2 V 4 c G 9 z Z W Q g K D I w L T I 5 K S B s b 3 d l c i B i b 3 V u Z C Z x d W 9 0 O y w m c X V v d D t l e H B v c 2 V k I C g y M C 0 y O S k g d X B w Z X I g Y m 9 1 b m Q m c X V v d D s s J n F 1 b 3 Q 7 Z X h w b 3 N l Z C A o M z A t M z k p I G 1 l Z G l h b i Z x d W 9 0 O y w m c X V v d D t l e H B v c 2 V k I C g z M C 0 z O S k g b G 9 3 Z X I g Y m 9 1 b m Q m c X V v d D s s J n F 1 b 3 Q 7 Z X h w b 3 N l Z C A o M z A t M z k p I H V w c G V y I G J v d W 5 k J n F 1 b 3 Q 7 L C Z x d W 9 0 O 2 V 4 c G 9 z Z W Q g K D Q w L T Q 5 K S B t Z W R p Y W 4 m c X V v d D s s J n F 1 b 3 Q 7 Z X h w b 3 N l Z C A o N D A t N D k p I G x v d 2 V y I G J v d W 5 k J n F 1 b 3 Q 7 L C Z x d W 9 0 O 2 V 4 c G 9 z Z W Q g K D Q w L T Q 5 K S B 1 c H B l c i B i b 3 V u Z C Z x d W 9 0 O y w m c X V v d D t l e H B v c 2 V k I C g 1 M C 0 1 O S k g b W V k a W F u J n F 1 b 3 Q 7 L C Z x d W 9 0 O 2 V 4 c G 9 z Z W Q g K D U w L T U 5 K S B s b 3 d l c i B i b 3 V u Z C Z x d W 9 0 O y w m c X V v d D t l e H B v c 2 V k I C g 1 M C 0 1 O S k g d X B w Z X I g Y m 9 1 b m Q m c X V v d D s s J n F 1 b 3 Q 7 Z X h w b 3 N l Z C A o N j A t N j k p I G 1 l Z G l h b i Z x d W 9 0 O y w m c X V v d D t l e H B v c 2 V k I C g 2 M C 0 2 O S k g b G 9 3 Z X I g Y m 9 1 b m Q m c X V v d D s s J n F 1 b 3 Q 7 Z X h w b 3 N l Z C A o N j A t N j k p I H V w c G V y I G J v d W 5 k J n F 1 b 3 Q 7 L C Z x d W 9 0 O 2 V 4 c G 9 z Z W Q g K D c w L T c 5 K S B t Z W R p Y W 4 m c X V v d D s s J n F 1 b 3 Q 7 Z X h w b 3 N l Z C A o N z A t N z k p I G x v d 2 V y I G J v d W 5 k J n F 1 b 3 Q 7 L C Z x d W 9 0 O 2 V 4 c G 9 z Z W Q g K D c w L T c 5 K S B 1 c H B l c i B i b 3 V u Z C Z x d W 9 0 O y w m c X V v d D t l e H B v c 2 V k I C g 4 M C s p I G 1 l Z G l h b i Z x d W 9 0 O y w m c X V v d D t l e H B v c 2 V k I C g 4 M C s p I G x v d 2 V y I G J v d W 5 k J n F 1 b 3 Q 7 L C Z x d W 9 0 O 2 V 4 c G 9 z Z W Q g K D g w K y k g d X B w Z X I g Y m 9 1 b m Q m c X V v d D s s J n F 1 b 3 Q 7 Z X h w b 3 N l Z C A o d G 9 0 Y W w p I G 1 l Z G l h b i Z x d W 9 0 O y w m c X V v d D t l e H B v c 2 V k I C h 0 b 3 R h b C k g b G 9 3 Z X I g Y m 9 1 b m Q m c X V v d D s s J n F 1 b 3 Q 7 Z X h w b 3 N l Z C A o d G 9 0 Y W w p I H V w c G V y I G J v d W 5 k J n F 1 b 3 Q 7 L C Z x d W 9 0 O 2 l u Z m V j d G l v d X M g K D A t O S k g b W V k a W F u J n F 1 b 3 Q 7 L C Z x d W 9 0 O 2 l u Z m V j d G l v d X M g K D A t O S k g b G 9 3 Z X I g Y m 9 1 b m Q m c X V v d D s s J n F 1 b 3 Q 7 a W 5 m Z W N 0 a W 9 1 c y A o M C 0 5 K S B 1 c H B l c i B i b 3 V u Z C Z x d W 9 0 O y w m c X V v d D t p b m Z l Y 3 R p b 3 V z I C g x M C 0 x O S k g b W V k a W F u J n F 1 b 3 Q 7 L C Z x d W 9 0 O 2 l u Z m V j d G l v d X M g K D E w L T E 5 K S B s b 3 d l c i B i b 3 V u Z C Z x d W 9 0 O y w m c X V v d D t p b m Z l Y 3 R p b 3 V z I C g x M C 0 x O S k g d X B w Z X I g Y m 9 1 b m Q m c X V v d D s s J n F 1 b 3 Q 7 a W 5 m Z W N 0 a W 9 1 c y A o M j A t M j k p I G 1 l Z G l h b i Z x d W 9 0 O y w m c X V v d D t p b m Z l Y 3 R p b 3 V z I C g y M C 0 y O S k g b G 9 3 Z X I g Y m 9 1 b m Q m c X V v d D s s J n F 1 b 3 Q 7 a W 5 m Z W N 0 a W 9 1 c y A o M j A t M j k p I H V w c G V y I G J v d W 5 k J n F 1 b 3 Q 7 L C Z x d W 9 0 O 2 l u Z m V j d G l v d X M g K D M w L T M 5 K S B t Z W R p Y W 4 m c X V v d D s s J n F 1 b 3 Q 7 a W 5 m Z W N 0 a W 9 1 c y A o M z A t M z k p I G x v d 2 V y I G J v d W 5 k J n F 1 b 3 Q 7 L C Z x d W 9 0 O 2 l u Z m V j d G l v d X M g K D M w L T M 5 K S B 1 c H B l c i B i b 3 V u Z C Z x d W 9 0 O y w m c X V v d D t p b m Z l Y 3 R p b 3 V z I C g 0 M C 0 0 O S k g b W V k a W F u J n F 1 b 3 Q 7 L C Z x d W 9 0 O 2 l u Z m V j d G l v d X M g K D Q w L T Q 5 K S B s b 3 d l c i B i b 3 V u Z C Z x d W 9 0 O y w m c X V v d D t p b m Z l Y 3 R p b 3 V z I C g 0 M C 0 0 O S k g d X B w Z X I g Y m 9 1 b m Q m c X V v d D s s J n F 1 b 3 Q 7 a W 5 m Z W N 0 a W 9 1 c y A o N T A t N T k p I G 1 l Z G l h b i Z x d W 9 0 O y w m c X V v d D t p b m Z l Y 3 R p b 3 V z I C g 1 M C 0 1 O S k g b G 9 3 Z X I g Y m 9 1 b m Q m c X V v d D s s J n F 1 b 3 Q 7 a W 5 m Z W N 0 a W 9 1 c y A o N T A t N T k p I H V w c G V y I G J v d W 5 k J n F 1 b 3 Q 7 L C Z x d W 9 0 O 2 l u Z m V j d G l v d X M g K D Y w L T Y 5 K S B t Z W R p Y W 4 m c X V v d D s s J n F 1 b 3 Q 7 a W 5 m Z W N 0 a W 9 1 c y A o N j A t N j k p I G x v d 2 V y I G J v d W 5 k J n F 1 b 3 Q 7 L C Z x d W 9 0 O 2 l u Z m V j d G l v d X M g K D Y w L T Y 5 K S B 1 c H B l c i B i b 3 V u Z C Z x d W 9 0 O y w m c X V v d D t p b m Z l Y 3 R p b 3 V z I C g 3 M C 0 3 O S k g b W V k a W F u J n F 1 b 3 Q 7 L C Z x d W 9 0 O 2 l u Z m V j d G l v d X M g K D c w L T c 5 K S B s b 3 d l c i B i b 3 V u Z C Z x d W 9 0 O y w m c X V v d D t p b m Z l Y 3 R p b 3 V z I C g 3 M C 0 3 O S k g d X B w Z X I g Y m 9 1 b m Q m c X V v d D s s J n F 1 b 3 Q 7 a W 5 m Z W N 0 a W 9 1 c y A o O D A r K S B t Z W R p Y W 4 m c X V v d D s s J n F 1 b 3 Q 7 a W 5 m Z W N 0 a W 9 1 c y A o O D A r K S B s b 3 d l c i B i b 3 V u Z C Z x d W 9 0 O y w m c X V v d D t p b m Z l Y 3 R p b 3 V z I C g 4 M C s p I H V w c G V y I G J v d W 5 k J n F 1 b 3 Q 7 L C Z x d W 9 0 O 2 l u Z m V j d G l v d X M g K H R v d G F s K S B t Z W R p Y W 4 m c X V v d D s s J n F 1 b 3 Q 7 a W 5 m Z W N 0 a W 9 1 c y A o d G 9 0 Y W w p I G x v d 2 V y I G J v d W 5 k J n F 1 b 3 Q 7 L C Z x d W 9 0 O 2 l u Z m V j d G l v d X M g K H R v d G F s K S B 1 c H B l c i B i b 3 V u Z C Z x d W 9 0 O y w m c X V v d D t v d m V y Z m x v d y A o M C 0 5 K S B t Z W R p Y W 4 m c X V v d D s s J n F 1 b 3 Q 7 b 3 Z l c m Z s b 3 c g K D A t O S k g b G 9 3 Z X I g Y m 9 1 b m Q m c X V v d D s s J n F 1 b 3 Q 7 b 3 Z l c m Z s b 3 c g K D A t O S k g d X B w Z X I g Y m 9 1 b m Q m c X V v d D s s J n F 1 b 3 Q 7 b 3 Z l c m Z s b 3 c g K D E w L T E 5 K S B t Z W R p Y W 4 m c X V v d D s s J n F 1 b 3 Q 7 b 3 Z l c m Z s b 3 c g K D E w L T E 5 K S B s b 3 d l c i B i b 3 V u Z C Z x d W 9 0 O y w m c X V v d D t v d m V y Z m x v d y A o M T A t M T k p I H V w c G V y I G J v d W 5 k J n F 1 b 3 Q 7 L C Z x d W 9 0 O 2 9 2 Z X J m b G 9 3 I C g y M C 0 y O S k g b W V k a W F u J n F 1 b 3 Q 7 L C Z x d W 9 0 O 2 9 2 Z X J m b G 9 3 I C g y M C 0 y O S k g b G 9 3 Z X I g Y m 9 1 b m Q m c X V v d D s s J n F 1 b 3 Q 7 b 3 Z l c m Z s b 3 c g K D I w L T I 5 K S B 1 c H B l c i B i b 3 V u Z C Z x d W 9 0 O y w m c X V v d D t v d m V y Z m x v d y A o M z A t M z k p I G 1 l Z G l h b i Z x d W 9 0 O y w m c X V v d D t v d m V y Z m x v d y A o M z A t M z k p I G x v d 2 V y I G J v d W 5 k J n F 1 b 3 Q 7 L C Z x d W 9 0 O 2 9 2 Z X J m b G 9 3 I C g z M C 0 z O S k g d X B w Z X I g Y m 9 1 b m Q m c X V v d D s s J n F 1 b 3 Q 7 b 3 Z l c m Z s b 3 c g K D Q w L T Q 5 K S B t Z W R p Y W 4 m c X V v d D s s J n F 1 b 3 Q 7 b 3 Z l c m Z s b 3 c g K D Q w L T Q 5 K S B s b 3 d l c i B i b 3 V u Z C Z x d W 9 0 O y w m c X V v d D t v d m V y Z m x v d y A o N D A t N D k p I H V w c G V y I G J v d W 5 k J n F 1 b 3 Q 7 L C Z x d W 9 0 O 2 9 2 Z X J m b G 9 3 I C g 1 M C 0 1 O S k g b W V k a W F u J n F 1 b 3 Q 7 L C Z x d W 9 0 O 2 9 2 Z X J m b G 9 3 I C g 1 M C 0 1 O S k g b G 9 3 Z X I g Y m 9 1 b m Q m c X V v d D s s J n F 1 b 3 Q 7 b 3 Z l c m Z s b 3 c g K D U w L T U 5 K S B 1 c H B l c i B i b 3 V u Z C Z x d W 9 0 O y w m c X V v d D t v d m V y Z m x v d y A o N j A t N j k p I G 1 l Z G l h b i Z x d W 9 0 O y w m c X V v d D t v d m V y Z m x v d y A o N j A t N j k p I G x v d 2 V y I G J v d W 5 k J n F 1 b 3 Q 7 L C Z x d W 9 0 O 2 9 2 Z X J m b G 9 3 I C g 2 M C 0 2 O S k g d X B w Z X I g Y m 9 1 b m Q m c X V v d D s s J n F 1 b 3 Q 7 b 3 Z l c m Z s b 3 c g K D c w L T c 5 K S B t Z W R p Y W 4 m c X V v d D s s J n F 1 b 3 Q 7 b 3 Z l c m Z s b 3 c g K D c w L T c 5 K S B s b 3 d l c i B i b 3 V u Z C Z x d W 9 0 O y w m c X V v d D t v d m V y Z m x v d y A o N z A t N z k p I H V w c G V y I G J v d W 5 k J n F 1 b 3 Q 7 L C Z x d W 9 0 O 2 9 2 Z X J m b G 9 3 I C g 4 M C s p I G 1 l Z G l h b i Z x d W 9 0 O y w m c X V v d D t v d m V y Z m x v d y A o O D A r K S B s b 3 d l c i B i b 3 V u Z C Z x d W 9 0 O y w m c X V v d D t v d m V y Z m x v d y A o O D A r K S B 1 c H B l c i B i b 3 V u Z C Z x d W 9 0 O y w m c X V v d D t v d m V y Z m x v d y A o d G 9 0 Y W w p I G 1 l Z G l h b i Z x d W 9 0 O y w m c X V v d D t v d m V y Z m x v d y A o d G 9 0 Y W w p I G x v d 2 V y I G J v d W 5 k J n F 1 b 3 Q 7 L C Z x d W 9 0 O 2 9 2 Z X J m b G 9 3 I C h 0 b 3 R h b C k g d X B w Z X I g Y m 9 1 b m Q m c X V v d D s s J n F 1 b 3 Q 7 Y 3 V t d W x h d G l 2 Z S B y Z W N v d m V y Z W Q g K D A t O S k g b W V k a W F u J n F 1 b 3 Q 7 L C Z x d W 9 0 O 2 N 1 b X V s Y X R p d m U g c m V j b 3 Z l c m V k I C g w L T k p I G x v d 2 V y I G J v d W 5 k J n F 1 b 3 Q 7 L C Z x d W 9 0 O 2 N 1 b X V s Y X R p d m U g c m V j b 3 Z l c m V k I C g w L T k p I H V w c G V y I G J v d W 5 k J n F 1 b 3 Q 7 L C Z x d W 9 0 O 2 N 1 b X V s Y X R p d m U g c m V j b 3 Z l c m V k I C g x M C 0 x O S k g b W V k a W F u J n F 1 b 3 Q 7 L C Z x d W 9 0 O 2 N 1 b X V s Y X R p d m U g c m V j b 3 Z l c m V k I C g x M C 0 x O S k g b G 9 3 Z X I g Y m 9 1 b m Q m c X V v d D s s J n F 1 b 3 Q 7 Y 3 V t d W x h d G l 2 Z S B y Z W N v d m V y Z W Q g K D E w L T E 5 K S B 1 c H B l c i B i b 3 V u Z C Z x d W 9 0 O y w m c X V v d D t j d W 1 1 b G F 0 a X Z l I H J l Y 2 9 2 Z X J l Z C A o M j A t M j k p I G 1 l Z G l h b i Z x d W 9 0 O y w m c X V v d D t j d W 1 1 b G F 0 a X Z l I H J l Y 2 9 2 Z X J l Z C A o M j A t M j k p I G x v d 2 V y I G J v d W 5 k J n F 1 b 3 Q 7 L C Z x d W 9 0 O 2 N 1 b X V s Y X R p d m U g c m V j b 3 Z l c m V k I C g y M C 0 y O S k g d X B w Z X I g Y m 9 1 b m Q m c X V v d D s s J n F 1 b 3 Q 7 Y 3 V t d W x h d G l 2 Z S B y Z W N v d m V y Z W Q g K D M w L T M 5 K S B t Z W R p Y W 4 m c X V v d D s s J n F 1 b 3 Q 7 Y 3 V t d W x h d G l 2 Z S B y Z W N v d m V y Z W Q g K D M w L T M 5 K S B s b 3 d l c i B i b 3 V u Z C Z x d W 9 0 O y w m c X V v d D t j d W 1 1 b G F 0 a X Z l I H J l Y 2 9 2 Z X J l Z C A o M z A t M z k p I H V w c G V y I G J v d W 5 k J n F 1 b 3 Q 7 L C Z x d W 9 0 O 2 N 1 b X V s Y X R p d m U g c m V j b 3 Z l c m V k I C g 0 M C 0 0 O S k g b W V k a W F u J n F 1 b 3 Q 7 L C Z x d W 9 0 O 2 N 1 b X V s Y X R p d m U g c m V j b 3 Z l c m V k I C g 0 M C 0 0 O S k g b G 9 3 Z X I g Y m 9 1 b m Q m c X V v d D s s J n F 1 b 3 Q 7 Y 3 V t d W x h d G l 2 Z S B y Z W N v d m V y Z W Q g K D Q w L T Q 5 K S B 1 c H B l c i B i b 3 V u Z C Z x d W 9 0 O y w m c X V v d D t j d W 1 1 b G F 0 a X Z l I H J l Y 2 9 2 Z X J l Z C A o N T A t N T k p I G 1 l Z G l h b i Z x d W 9 0 O y w m c X V v d D t j d W 1 1 b G F 0 a X Z l I H J l Y 2 9 2 Z X J l Z C A o N T A t N T k p I G x v d 2 V y I G J v d W 5 k J n F 1 b 3 Q 7 L C Z x d W 9 0 O 2 N 1 b X V s Y X R p d m U g c m V j b 3 Z l c m V k I C g 1 M C 0 1 O S k g d X B w Z X I g Y m 9 1 b m Q m c X V v d D s s J n F 1 b 3 Q 7 Y 3 V t d W x h d G l 2 Z S B y Z W N v d m V y Z W Q g K D Y w L T Y 5 K S B t Z W R p Y W 4 m c X V v d D s s J n F 1 b 3 Q 7 Y 3 V t d W x h d G l 2 Z S B y Z W N v d m V y Z W Q g K D Y w L T Y 5 K S B s b 3 d l c i B i b 3 V u Z C Z x d W 9 0 O y w m c X V v d D t j d W 1 1 b G F 0 a X Z l I H J l Y 2 9 2 Z X J l Z C A o N j A t N j k p I H V w c G V y I G J v d W 5 k J n F 1 b 3 Q 7 L C Z x d W 9 0 O 2 N 1 b X V s Y X R p d m U g c m V j b 3 Z l c m V k I C g 3 M C 0 3 O S k g b W V k a W F u J n F 1 b 3 Q 7 L C Z x d W 9 0 O 2 N 1 b X V s Y X R p d m U g c m V j b 3 Z l c m V k I C g 3 M C 0 3 O S k g b G 9 3 Z X I g Y m 9 1 b m Q m c X V v d D s s J n F 1 b 3 Q 7 Y 3 V t d W x h d G l 2 Z S B y Z W N v d m V y Z W Q g K D c w L T c 5 K S B 1 c H B l c i B i b 3 V u Z C Z x d W 9 0 O y w m c X V v d D t j d W 1 1 b G F 0 a X Z l I H J l Y 2 9 2 Z X J l Z C A o O D A r K S B t Z W R p Y W 4 m c X V v d D s s J n F 1 b 3 Q 7 Y 3 V t d W x h d G l 2 Z S B y Z W N v d m V y Z W Q g K D g w K y k g b G 9 3 Z X I g Y m 9 1 b m Q m c X V v d D s s J n F 1 b 3 Q 7 Y 3 V t d W x h d G l 2 Z S B y Z W N v d m V y Z W Q g K D g w K y k g d X B w Z X I g Y m 9 1 b m Q m c X V v d D s s J n F 1 b 3 Q 7 Y 3 V t d W x h d G l 2 Z S B y Z W N v d m V y Z W Q g K H R v d G F s K S B t Z W R p Y W 4 m c X V v d D s s J n F 1 b 3 Q 7 Y 3 V t d W x h d G l 2 Z S B y Z W N v d m V y Z W Q g K H R v d G F s K S B s b 3 d l c i B i b 3 V u Z C Z x d W 9 0 O y w m c X V v d D t j d W 1 1 b G F 0 a X Z l I H J l Y 2 9 2 Z X J l Z C A o d G 9 0 Y W w p I H V w c G V y I G J v d W 5 k J n F 1 b 3 Q 7 L C Z x d W 9 0 O 2 N 1 b X V s Y X R p d m U g S U N V I C g w L T k p I G 1 l Z G l h b i Z x d W 9 0 O y w m c X V v d D t j d W 1 1 b G F 0 a X Z l I E l D V S A o M C 0 5 K S B s b 3 d l c i B i b 3 V u Z C Z x d W 9 0 O y w m c X V v d D t j d W 1 1 b G F 0 a X Z l I E l D V S A o M C 0 5 K S B 1 c H B l c i B i b 3 V u Z C Z x d W 9 0 O y w m c X V v d D t j d W 1 1 b G F 0 a X Z l I E l D V S A o M T A t M T k p I G 1 l Z G l h b i Z x d W 9 0 O y w m c X V v d D t j d W 1 1 b G F 0 a X Z l I E l D V S A o M T A t M T k p I G x v d 2 V y I G J v d W 5 k J n F 1 b 3 Q 7 L C Z x d W 9 0 O 2 N 1 b X V s Y X R p d m U g S U N V I C g x M C 0 x O S k g d X B w Z X I g Y m 9 1 b m Q m c X V v d D s s J n F 1 b 3 Q 7 Y 3 V t d W x h d G l 2 Z S B J Q 1 U g K D I w L T I 5 K S B t Z W R p Y W 4 m c X V v d D s s J n F 1 b 3 Q 7 Y 3 V t d W x h d G l 2 Z S B J Q 1 U g K D I w L T I 5 K S B s b 3 d l c i B i b 3 V u Z C Z x d W 9 0 O y w m c X V v d D t j d W 1 1 b G F 0 a X Z l I E l D V S A o M j A t M j k p I H V w c G V y I G J v d W 5 k J n F 1 b 3 Q 7 L C Z x d W 9 0 O 2 N 1 b X V s Y X R p d m U g S U N V I C g z M C 0 z O S k g b W V k a W F u J n F 1 b 3 Q 7 L C Z x d W 9 0 O 2 N 1 b X V s Y X R p d m U g S U N V I C g z M C 0 z O S k g b G 9 3 Z X I g Y m 9 1 b m Q m c X V v d D s s J n F 1 b 3 Q 7 Y 3 V t d W x h d G l 2 Z S B J Q 1 U g K D M w L T M 5 K S B 1 c H B l c i B i b 3 V u Z C Z x d W 9 0 O y w m c X V v d D t j d W 1 1 b G F 0 a X Z l I E l D V S A o N D A t N D k p I G 1 l Z G l h b i Z x d W 9 0 O y w m c X V v d D t j d W 1 1 b G F 0 a X Z l I E l D V S A o N D A t N D k p I G x v d 2 V y I G J v d W 5 k J n F 1 b 3 Q 7 L C Z x d W 9 0 O 2 N 1 b X V s Y X R p d m U g S U N V I C g 0 M C 0 0 O S k g d X B w Z X I g Y m 9 1 b m Q m c X V v d D s s J n F 1 b 3 Q 7 Y 3 V t d W x h d G l 2 Z S B J Q 1 U g K D U w L T U 5 K S B t Z W R p Y W 4 m c X V v d D s s J n F 1 b 3 Q 7 Y 3 V t d W x h d G l 2 Z S B J Q 1 U g K D U w L T U 5 K S B s b 3 d l c i B i b 3 V u Z C Z x d W 9 0 O y w m c X V v d D t j d W 1 1 b G F 0 a X Z l I E l D V S A o N T A t N T k p I H V w c G V y I G J v d W 5 k J n F 1 b 3 Q 7 L C Z x d W 9 0 O 2 N 1 b X V s Y X R p d m U g S U N V I C g 2 M C 0 2 O S k g b W V k a W F u J n F 1 b 3 Q 7 L C Z x d W 9 0 O 2 N 1 b X V s Y X R p d m U g S U N V I C g 2 M C 0 2 O S k g b G 9 3 Z X I g Y m 9 1 b m Q m c X V v d D s s J n F 1 b 3 Q 7 Y 3 V t d W x h d G l 2 Z S B J Q 1 U g K D Y w L T Y 5 K S B 1 c H B l c i B i b 3 V u Z C Z x d W 9 0 O y w m c X V v d D t j d W 1 1 b G F 0 a X Z l I E l D V S A o N z A t N z k p I G 1 l Z G l h b i Z x d W 9 0 O y w m c X V v d D t j d W 1 1 b G F 0 a X Z l I E l D V S A o N z A t N z k p I G x v d 2 V y I G J v d W 5 k J n F 1 b 3 Q 7 L C Z x d W 9 0 O 2 N 1 b X V s Y X R p d m U g S U N V I C g 3 M C 0 3 O S k g d X B w Z X I g Y m 9 1 b m Q m c X V v d D s s J n F 1 b 3 Q 7 Y 3 V t d W x h d G l 2 Z S B J Q 1 U g K D g w K y k g b W V k a W F u J n F 1 b 3 Q 7 L C Z x d W 9 0 O 2 N 1 b X V s Y X R p d m U g S U N V I C g 4 M C s p I G x v d 2 V y I G J v d W 5 k J n F 1 b 3 Q 7 L C Z x d W 9 0 O 2 N 1 b X V s Y X R p d m U g S U N V I C g 4 M C s p I H V w c G V y I G J v d W 5 k J n F 1 b 3 Q 7 L C Z x d W 9 0 O 2 N 1 b X V s Y X R p d m U g S U N V I C h 0 b 3 R h b C k g b W V k a W F u J n F 1 b 3 Q 7 L C Z x d W 9 0 O 2 N 1 b X V s Y X R p d m U g S U N V I C h 0 b 3 R h b C k g b G 9 3 Z X I g Y m 9 1 b m Q m c X V v d D s s J n F 1 b 3 Q 7 Y 3 V t d W x h d G l 2 Z S B J Q 1 U g K H R v d G F s K S B 1 c H B l c i B i b 3 V u Z C Z x d W 9 0 O y w m c X V v d D t j d W 1 1 b G F 0 a X Z l I G h v c 3 B p d G F s a X p l Z C A o M C 0 5 K S B t Z W R p Y W 4 m c X V v d D s s J n F 1 b 3 Q 7 Y 3 V t d W x h d G l 2 Z S B o b 3 N w a X R h b G l 6 Z W Q g K D A t O S k g b G 9 3 Z X I g Y m 9 1 b m Q m c X V v d D s s J n F 1 b 3 Q 7 Y 3 V t d W x h d G l 2 Z S B o b 3 N w a X R h b G l 6 Z W Q g K D A t O S k g d X B w Z X I g Y m 9 1 b m Q m c X V v d D s s J n F 1 b 3 Q 7 Y 3 V t d W x h d G l 2 Z S B o b 3 N w a X R h b G l 6 Z W Q g K D E w L T E 5 K S B t Z W R p Y W 4 m c X V v d D s s J n F 1 b 3 Q 7 Y 3 V t d W x h d G l 2 Z S B o b 3 N w a X R h b G l 6 Z W Q g K D E w L T E 5 K S B s b 3 d l c i B i b 3 V u Z C Z x d W 9 0 O y w m c X V v d D t j d W 1 1 b G F 0 a X Z l I G h v c 3 B p d G F s a X p l Z C A o M T A t M T k p I H V w c G V y I G J v d W 5 k J n F 1 b 3 Q 7 L C Z x d W 9 0 O 2 N 1 b X V s Y X R p d m U g a G 9 z c G l 0 Y W x p e m V k I C g y M C 0 y O S k g b W V k a W F u J n F 1 b 3 Q 7 L C Z x d W 9 0 O 2 N 1 b X V s Y X R p d m U g a G 9 z c G l 0 Y W x p e m V k I C g y M C 0 y O S k g b G 9 3 Z X I g Y m 9 1 b m Q m c X V v d D s s J n F 1 b 3 Q 7 Y 3 V t d W x h d G l 2 Z S B o b 3 N w a X R h b G l 6 Z W Q g K D I w L T I 5 K S B 1 c H B l c i B i b 3 V u Z C Z x d W 9 0 O y w m c X V v d D t j d W 1 1 b G F 0 a X Z l I G h v c 3 B p d G F s a X p l Z C A o M z A t M z k p I G 1 l Z G l h b i Z x d W 9 0 O y w m c X V v d D t j d W 1 1 b G F 0 a X Z l I G h v c 3 B p d G F s a X p l Z C A o M z A t M z k p I G x v d 2 V y I G J v d W 5 k J n F 1 b 3 Q 7 L C Z x d W 9 0 O 2 N 1 b X V s Y X R p d m U g a G 9 z c G l 0 Y W x p e m V k I C g z M C 0 z O S k g d X B w Z X I g Y m 9 1 b m Q m c X V v d D s s J n F 1 b 3 Q 7 Y 3 V t d W x h d G l 2 Z S B o b 3 N w a X R h b G l 6 Z W Q g K D Q w L T Q 5 K S B t Z W R p Y W 4 m c X V v d D s s J n F 1 b 3 Q 7 Y 3 V t d W x h d G l 2 Z S B o b 3 N w a X R h b G l 6 Z W Q g K D Q w L T Q 5 K S B s b 3 d l c i B i b 3 V u Z C Z x d W 9 0 O y w m c X V v d D t j d W 1 1 b G F 0 a X Z l I G h v c 3 B p d G F s a X p l Z C A o N D A t N D k p I H V w c G V y I G J v d W 5 k J n F 1 b 3 Q 7 L C Z x d W 9 0 O 2 N 1 b X V s Y X R p d m U g a G 9 z c G l 0 Y W x p e m V k I C g 1 M C 0 1 O S k g b W V k a W F u J n F 1 b 3 Q 7 L C Z x d W 9 0 O 2 N 1 b X V s Y X R p d m U g a G 9 z c G l 0 Y W x p e m V k I C g 1 M C 0 1 O S k g b G 9 3 Z X I g Y m 9 1 b m Q m c X V v d D s s J n F 1 b 3 Q 7 Y 3 V t d W x h d G l 2 Z S B o b 3 N w a X R h b G l 6 Z W Q g K D U w L T U 5 K S B 1 c H B l c i B i b 3 V u Z C Z x d W 9 0 O y w m c X V v d D t j d W 1 1 b G F 0 a X Z l I G h v c 3 B p d G F s a X p l Z C A o N j A t N j k p I G 1 l Z G l h b i Z x d W 9 0 O y w m c X V v d D t j d W 1 1 b G F 0 a X Z l I G h v c 3 B p d G F s a X p l Z C A o N j A t N j k p I G x v d 2 V y I G J v d W 5 k J n F 1 b 3 Q 7 L C Z x d W 9 0 O 2 N 1 b X V s Y X R p d m U g a G 9 z c G l 0 Y W x p e m V k I C g 2 M C 0 2 O S k g d X B w Z X I g Y m 9 1 b m Q m c X V v d D s s J n F 1 b 3 Q 7 Y 3 V t d W x h d G l 2 Z S B o b 3 N w a X R h b G l 6 Z W Q g K D c w L T c 5 K S B t Z W R p Y W 4 m c X V v d D s s J n F 1 b 3 Q 7 Y 3 V t d W x h d G l 2 Z S B o b 3 N w a X R h b G l 6 Z W Q g K D c w L T c 5 K S B s b 3 d l c i B i b 3 V u Z C Z x d W 9 0 O y w m c X V v d D t j d W 1 1 b G F 0 a X Z l I G h v c 3 B p d G F s a X p l Z C A o N z A t N z k p I H V w c G V y I G J v d W 5 k J n F 1 b 3 Q 7 L C Z x d W 9 0 O 2 N 1 b X V s Y X R p d m U g a G 9 z c G l 0 Y W x p e m V k I C g 4 M C s p I G 1 l Z G l h b i Z x d W 9 0 O y w m c X V v d D t j d W 1 1 b G F 0 a X Z l I G h v c 3 B p d G F s a X p l Z C A o O D A r K S B s b 3 d l c i B i b 3 V u Z C Z x d W 9 0 O y w m c X V v d D t j d W 1 1 b G F 0 a X Z l I G h v c 3 B p d G F s a X p l Z C A o O D A r K S B 1 c H B l c i B i b 3 V u Z C Z x d W 9 0 O y w m c X V v d D t j d W 1 1 b G F 0 a X Z l I G h v c 3 B p d G F s a X p l Z C A o d G 9 0 Y W w p I G 1 l Z G l h b i Z x d W 9 0 O y w m c X V v d D t j d W 1 1 b G F 0 a X Z l I G h v c 3 B p d G F s a X p l Z C A o d G 9 0 Y W w p I G x v d 2 V y I G J v d W 5 k J n F 1 b 3 Q 7 L C Z x d W 9 0 O 2 N 1 b X V s Y X R p d m U g a G 9 z c G l 0 Y W x p e m V k I C h 0 b 3 R h b C k g d X B w Z X I g Y m 9 1 b m Q m c X V v d D s s J n F 1 b 3 Q 7 Y 3 V t d W x h d G l 2 Z S B m Y X R h b G l 0 e S A o M C 0 5 K S B t Z W R p Y W 4 m c X V v d D s s J n F 1 b 3 Q 7 Y 3 V t d W x h d G l 2 Z S B m Y X R h b G l 0 e S A o M C 0 5 K S B s b 3 d l c i B i b 3 V u Z C Z x d W 9 0 O y w m c X V v d D t j d W 1 1 b G F 0 a X Z l I G Z h d G F s a X R 5 I C g w L T k p I H V w c G V y I G J v d W 5 k J n F 1 b 3 Q 7 L C Z x d W 9 0 O 2 N 1 b X V s Y X R p d m U g Z m F 0 Y W x p d H k g K D E w L T E 5 K S B t Z W R p Y W 4 m c X V v d D s s J n F 1 b 3 Q 7 Y 3 V t d W x h d G l 2 Z S B m Y X R h b G l 0 e S A o M T A t M T k p I G x v d 2 V y I G J v d W 5 k J n F 1 b 3 Q 7 L C Z x d W 9 0 O 2 N 1 b X V s Y X R p d m U g Z m F 0 Y W x p d H k g K D E w L T E 5 K S B 1 c H B l c i B i b 3 V u Z C Z x d W 9 0 O y w m c X V v d D t j d W 1 1 b G F 0 a X Z l I G Z h d G F s a X R 5 I C g y M C 0 y O S k g b W V k a W F u J n F 1 b 3 Q 7 L C Z x d W 9 0 O 2 N 1 b X V s Y X R p d m U g Z m F 0 Y W x p d H k g K D I w L T I 5 K S B s b 3 d l c i B i b 3 V u Z C Z x d W 9 0 O y w m c X V v d D t j d W 1 1 b G F 0 a X Z l I G Z h d G F s a X R 5 I C g y M C 0 y O S k g d X B w Z X I g Y m 9 1 b m Q m c X V v d D s s J n F 1 b 3 Q 7 Y 3 V t d W x h d G l 2 Z S B m Y X R h b G l 0 e S A o M z A t M z k p I G 1 l Z G l h b i Z x d W 9 0 O y w m c X V v d D t j d W 1 1 b G F 0 a X Z l I G Z h d G F s a X R 5 I C g z M C 0 z O S k g b G 9 3 Z X I g Y m 9 1 b m Q m c X V v d D s s J n F 1 b 3 Q 7 Y 3 V t d W x h d G l 2 Z S B m Y X R h b G l 0 e S A o M z A t M z k p I H V w c G V y I G J v d W 5 k J n F 1 b 3 Q 7 L C Z x d W 9 0 O 2 N 1 b X V s Y X R p d m U g Z m F 0 Y W x p d H k g K D Q w L T Q 5 K S B t Z W R p Y W 4 m c X V v d D s s J n F 1 b 3 Q 7 Y 3 V t d W x h d G l 2 Z S B m Y X R h b G l 0 e S A o N D A t N D k p I G x v d 2 V y I G J v d W 5 k J n F 1 b 3 Q 7 L C Z x d W 9 0 O 2 N 1 b X V s Y X R p d m U g Z m F 0 Y W x p d H k g K D Q w L T Q 5 K S B 1 c H B l c i B i b 3 V u Z C Z x d W 9 0 O y w m c X V v d D t j d W 1 1 b G F 0 a X Z l I G Z h d G F s a X R 5 I C g 1 M C 0 1 O S k g b W V k a W F u J n F 1 b 3 Q 7 L C Z x d W 9 0 O 2 N 1 b X V s Y X R p d m U g Z m F 0 Y W x p d H k g K D U w L T U 5 K S B s b 3 d l c i B i b 3 V u Z C Z x d W 9 0 O y w m c X V v d D t j d W 1 1 b G F 0 a X Z l I G Z h d G F s a X R 5 I C g 1 M C 0 1 O S k g d X B w Z X I g Y m 9 1 b m Q m c X V v d D s s J n F 1 b 3 Q 7 Y 3 V t d W x h d G l 2 Z S B m Y X R h b G l 0 e S A o N j A t N j k p I G 1 l Z G l h b i Z x d W 9 0 O y w m c X V v d D t j d W 1 1 b G F 0 a X Z l I G Z h d G F s a X R 5 I C g 2 M C 0 2 O S k g b G 9 3 Z X I g Y m 9 1 b m Q m c X V v d D s s J n F 1 b 3 Q 7 Y 3 V t d W x h d G l 2 Z S B m Y X R h b G l 0 e S A o N j A t N j k p I H V w c G V y I G J v d W 5 k J n F 1 b 3 Q 7 L C Z x d W 9 0 O 2 N 1 b X V s Y X R p d m U g Z m F 0 Y W x p d H k g K D c w L T c 5 K S B t Z W R p Y W 4 m c X V v d D s s J n F 1 b 3 Q 7 Y 3 V t d W x h d G l 2 Z S B m Y X R h b G l 0 e S A o N z A t N z k p I G x v d 2 V y I G J v d W 5 k J n F 1 b 3 Q 7 L C Z x d W 9 0 O 2 N 1 b X V s Y X R p d m U g Z m F 0 Y W x p d H k g K D c w L T c 5 K S B 1 c H B l c i B i b 3 V u Z C Z x d W 9 0 O y w m c X V v d D t j d W 1 1 b G F 0 a X Z l I G Z h d G F s a X R 5 I C g 4 M C s p I G 1 l Z G l h b i Z x d W 9 0 O y w m c X V v d D t j d W 1 1 b G F 0 a X Z l I G Z h d G F s a X R 5 I C g 4 M C s p I G x v d 2 V y I G J v d W 5 k J n F 1 b 3 Q 7 L C Z x d W 9 0 O 2 N 1 b X V s Y X R p d m U g Z m F 0 Y W x p d H k g K D g w K y k g d X B w Z X I g Y m 9 1 b m Q m c X V v d D s s J n F 1 b 3 Q 7 Y 3 V t d W x h d G l 2 Z S B m Y X R h b G l 0 e S A o d G 9 0 Y W w p I G 1 l Z G l h b i Z x d W 9 0 O y w m c X V v d D t j d W 1 1 b G F 0 a X Z l I G Z h d G F s a X R 5 I C h 0 b 3 R h b C k g b G 9 3 Z X I g Y m 9 1 b m Q m c X V v d D s s J n F 1 b 3 Q 7 Y 3 V t d W x h d G l 2 Z S B m Y X R h b G l 0 e S A o d G 9 0 Y W w p I H V w c G V y I G J v d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B h b G x y Z X N 1 b H R z K D Q p L 1 R p c G 8 g Y 2 F t Y m l h Z G 8 u e 3 R p b W U s M H 0 m c X V v d D s s J n F 1 b 3 Q 7 U 2 V j d G l v b j E v Y 2 9 2 a W Q g Y W x s c m V z d W x 0 c y g 0 K S 9 U a X B v I G N h b W J p Y W R v L n t z d X N j Z X B 0 a W J s Z S A o M C 0 5 K S B t Z W R p Y W 4 s M X 0 m c X V v d D s s J n F 1 b 3 Q 7 U 2 V j d G l v b j E v Y 2 9 2 a W Q g Y W x s c m V z d W x 0 c y g 0 K S 9 U a X B v I G N h b W J p Y W R v L n t z d X N j Z X B 0 a W J s Z S A o M C 0 5 K S B s b 3 d l c i B i b 3 V u Z C w y f S Z x d W 9 0 O y w m c X V v d D t T Z W N 0 a W 9 u M S 9 j b 3 Z p Z C B h b G x y Z X N 1 b H R z K D Q p L 1 R p c G 8 g Y 2 F t Y m l h Z G 8 u e 3 N 1 c 2 N l c H R p Y m x l I C g w L T k p I H V w c G V y I G J v d W 5 k L D N 9 J n F 1 b 3 Q 7 L C Z x d W 9 0 O 1 N l Y 3 R p b 2 4 x L 2 N v d m l k I G F s b H J l c 3 V s d H M o N C k v V G l w b y B j Y W 1 i a W F k b y 5 7 c 3 V z Y 2 V w d G l i b G U g K D E w L T E 5 K S B t Z W R p Y W 4 s N H 0 m c X V v d D s s J n F 1 b 3 Q 7 U 2 V j d G l v b j E v Y 2 9 2 a W Q g Y W x s c m V z d W x 0 c y g 0 K S 9 U a X B v I G N h b W J p Y W R v L n t z d X N j Z X B 0 a W J s Z S A o M T A t M T k p I G x v d 2 V y I G J v d W 5 k L D V 9 J n F 1 b 3 Q 7 L C Z x d W 9 0 O 1 N l Y 3 R p b 2 4 x L 2 N v d m l k I G F s b H J l c 3 V s d H M o N C k v V G l w b y B j Y W 1 i a W F k b y 5 7 c 3 V z Y 2 V w d G l i b G U g K D E w L T E 5 K S B 1 c H B l c i B i b 3 V u Z C w 2 f S Z x d W 9 0 O y w m c X V v d D t T Z W N 0 a W 9 u M S 9 j b 3 Z p Z C B h b G x y Z X N 1 b H R z K D Q p L 1 R p c G 8 g Y 2 F t Y m l h Z G 8 u e 3 N 1 c 2 N l c H R p Y m x l I C g y M C 0 y O S k g b W V k a W F u L D d 9 J n F 1 b 3 Q 7 L C Z x d W 9 0 O 1 N l Y 3 R p b 2 4 x L 2 N v d m l k I G F s b H J l c 3 V s d H M o N C k v V G l w b y B j Y W 1 i a W F k b y 5 7 c 3 V z Y 2 V w d G l i b G U g K D I w L T I 5 K S B s b 3 d l c i B i b 3 V u Z C w 4 f S Z x d W 9 0 O y w m c X V v d D t T Z W N 0 a W 9 u M S 9 j b 3 Z p Z C B h b G x y Z X N 1 b H R z K D Q p L 1 R p c G 8 g Y 2 F t Y m l h Z G 8 u e 3 N 1 c 2 N l c H R p Y m x l I C g y M C 0 y O S k g d X B w Z X I g Y m 9 1 b m Q s O X 0 m c X V v d D s s J n F 1 b 3 Q 7 U 2 V j d G l v b j E v Y 2 9 2 a W Q g Y W x s c m V z d W x 0 c y g 0 K S 9 U a X B v I G N h b W J p Y W R v L n t z d X N j Z X B 0 a W J s Z S A o M z A t M z k p I G 1 l Z G l h b i w x M H 0 m c X V v d D s s J n F 1 b 3 Q 7 U 2 V j d G l v b j E v Y 2 9 2 a W Q g Y W x s c m V z d W x 0 c y g 0 K S 9 U a X B v I G N h b W J p Y W R v L n t z d X N j Z X B 0 a W J s Z S A o M z A t M z k p I G x v d 2 V y I G J v d W 5 k L D E x f S Z x d W 9 0 O y w m c X V v d D t T Z W N 0 a W 9 u M S 9 j b 3 Z p Z C B h b G x y Z X N 1 b H R z K D Q p L 1 R p c G 8 g Y 2 F t Y m l h Z G 8 u e 3 N 1 c 2 N l c H R p Y m x l I C g z M C 0 z O S k g d X B w Z X I g Y m 9 1 b m Q s M T J 9 J n F 1 b 3 Q 7 L C Z x d W 9 0 O 1 N l Y 3 R p b 2 4 x L 2 N v d m l k I G F s b H J l c 3 V s d H M o N C k v V G l w b y B j Y W 1 i a W F k b y 5 7 c 3 V z Y 2 V w d G l i b G U g K D Q w L T Q 5 K S B t Z W R p Y W 4 s M T N 9 J n F 1 b 3 Q 7 L C Z x d W 9 0 O 1 N l Y 3 R p b 2 4 x L 2 N v d m l k I G F s b H J l c 3 V s d H M o N C k v V G l w b y B j Y W 1 i a W F k b y 5 7 c 3 V z Y 2 V w d G l i b G U g K D Q w L T Q 5 K S B s b 3 d l c i B i b 3 V u Z C w x N H 0 m c X V v d D s s J n F 1 b 3 Q 7 U 2 V j d G l v b j E v Y 2 9 2 a W Q g Y W x s c m V z d W x 0 c y g 0 K S 9 U a X B v I G N h b W J p Y W R v L n t z d X N j Z X B 0 a W J s Z S A o N D A t N D k p I H V w c G V y I G J v d W 5 k L D E 1 f S Z x d W 9 0 O y w m c X V v d D t T Z W N 0 a W 9 u M S 9 j b 3 Z p Z C B h b G x y Z X N 1 b H R z K D Q p L 1 R p c G 8 g Y 2 F t Y m l h Z G 8 u e 3 N 1 c 2 N l c H R p Y m x l I C g 1 M C 0 1 O S k g b W V k a W F u L D E 2 f S Z x d W 9 0 O y w m c X V v d D t T Z W N 0 a W 9 u M S 9 j b 3 Z p Z C B h b G x y Z X N 1 b H R z K D Q p L 1 R p c G 8 g Y 2 F t Y m l h Z G 8 u e 3 N 1 c 2 N l c H R p Y m x l I C g 1 M C 0 1 O S k g b G 9 3 Z X I g Y m 9 1 b m Q s M T d 9 J n F 1 b 3 Q 7 L C Z x d W 9 0 O 1 N l Y 3 R p b 2 4 x L 2 N v d m l k I G F s b H J l c 3 V s d H M o N C k v V G l w b y B j Y W 1 i a W F k b y 5 7 c 3 V z Y 2 V w d G l i b G U g K D U w L T U 5 K S B 1 c H B l c i B i b 3 V u Z C w x O H 0 m c X V v d D s s J n F 1 b 3 Q 7 U 2 V j d G l v b j E v Y 2 9 2 a W Q g Y W x s c m V z d W x 0 c y g 0 K S 9 U a X B v I G N h b W J p Y W R v L n t z d X N j Z X B 0 a W J s Z S A o N j A t N j k p I G 1 l Z G l h b i w x O X 0 m c X V v d D s s J n F 1 b 3 Q 7 U 2 V j d G l v b j E v Y 2 9 2 a W Q g Y W x s c m V z d W x 0 c y g 0 K S 9 U a X B v I G N h b W J p Y W R v L n t z d X N j Z X B 0 a W J s Z S A o N j A t N j k p I G x v d 2 V y I G J v d W 5 k L D I w f S Z x d W 9 0 O y w m c X V v d D t T Z W N 0 a W 9 u M S 9 j b 3 Z p Z C B h b G x y Z X N 1 b H R z K D Q p L 1 R p c G 8 g Y 2 F t Y m l h Z G 8 u e 3 N 1 c 2 N l c H R p Y m x l I C g 2 M C 0 2 O S k g d X B w Z X I g Y m 9 1 b m Q s M j F 9 J n F 1 b 3 Q 7 L C Z x d W 9 0 O 1 N l Y 3 R p b 2 4 x L 2 N v d m l k I G F s b H J l c 3 V s d H M o N C k v V G l w b y B j Y W 1 i a W F k b y 5 7 c 3 V z Y 2 V w d G l i b G U g K D c w L T c 5 K S B t Z W R p Y W 4 s M j J 9 J n F 1 b 3 Q 7 L C Z x d W 9 0 O 1 N l Y 3 R p b 2 4 x L 2 N v d m l k I G F s b H J l c 3 V s d H M o N C k v V G l w b y B j Y W 1 i a W F k b y 5 7 c 3 V z Y 2 V w d G l i b G U g K D c w L T c 5 K S B s b 3 d l c i B i b 3 V u Z C w y M 3 0 m c X V v d D s s J n F 1 b 3 Q 7 U 2 V j d G l v b j E v Y 2 9 2 a W Q g Y W x s c m V z d W x 0 c y g 0 K S 9 U a X B v I G N h b W J p Y W R v L n t z d X N j Z X B 0 a W J s Z S A o N z A t N z k p I H V w c G V y I G J v d W 5 k L D I 0 f S Z x d W 9 0 O y w m c X V v d D t T Z W N 0 a W 9 u M S 9 j b 3 Z p Z C B h b G x y Z X N 1 b H R z K D Q p L 1 R p c G 8 g Y 2 F t Y m l h Z G 8 u e 3 N 1 c 2 N l c H R p Y m x l I C g 4 M C s p I G 1 l Z G l h b i w y N X 0 m c X V v d D s s J n F 1 b 3 Q 7 U 2 V j d G l v b j E v Y 2 9 2 a W Q g Y W x s c m V z d W x 0 c y g 0 K S 9 U a X B v I G N h b W J p Y W R v L n t z d X N j Z X B 0 a W J s Z S A o O D A r K S B s b 3 d l c i B i b 3 V u Z C w y N n 0 m c X V v d D s s J n F 1 b 3 Q 7 U 2 V j d G l v b j E v Y 2 9 2 a W Q g Y W x s c m V z d W x 0 c y g 0 K S 9 U a X B v I G N h b W J p Y W R v L n t z d X N j Z X B 0 a W J s Z S A o O D A r K S B 1 c H B l c i B i b 3 V u Z C w y N 3 0 m c X V v d D s s J n F 1 b 3 Q 7 U 2 V j d G l v b j E v Y 2 9 2 a W Q g Y W x s c m V z d W x 0 c y g 0 K S 9 U a X B v I G N h b W J p Y W R v L n t z d X N j Z X B 0 a W J s Z S A o d G 9 0 Y W w p I G 1 l Z G l h b i w y O H 0 m c X V v d D s s J n F 1 b 3 Q 7 U 2 V j d G l v b j E v Y 2 9 2 a W Q g Y W x s c m V z d W x 0 c y g 0 K S 9 U a X B v I G N h b W J p Y W R v L n t z d X N j Z X B 0 a W J s Z S A o d G 9 0 Y W w p I G x v d 2 V y I G J v d W 5 k L D I 5 f S Z x d W 9 0 O y w m c X V v d D t T Z W N 0 a W 9 u M S 9 j b 3 Z p Z C B h b G x y Z X N 1 b H R z K D Q p L 1 R p c G 8 g Y 2 F t Y m l h Z G 8 u e 3 N 1 c 2 N l c H R p Y m x l I C h 0 b 3 R h b C k g d X B w Z X I g Y m 9 1 b m Q s M z B 9 J n F 1 b 3 Q 7 L C Z x d W 9 0 O 1 N l Y 3 R p b 2 4 x L 2 N v d m l k I G F s b H J l c 3 V s d H M o N C k v V G l w b y B j Y W 1 i a W F k b y 5 7 c 2 V 2 Z X J l I C g w L T k p I G 1 l Z G l h b i w z M X 0 m c X V v d D s s J n F 1 b 3 Q 7 U 2 V j d G l v b j E v Y 2 9 2 a W Q g Y W x s c m V z d W x 0 c y g 0 K S 9 U a X B v I G N h b W J p Y W R v L n t z Z X Z l c m U g K D A t O S k g b G 9 3 Z X I g Y m 9 1 b m Q s M z J 9 J n F 1 b 3 Q 7 L C Z x d W 9 0 O 1 N l Y 3 R p b 2 4 x L 2 N v d m l k I G F s b H J l c 3 V s d H M o N C k v V G l w b y B j Y W 1 i a W F k b y 5 7 c 2 V 2 Z X J l I C g w L T k p I H V w c G V y I G J v d W 5 k L D M z f S Z x d W 9 0 O y w m c X V v d D t T Z W N 0 a W 9 u M S 9 j b 3 Z p Z C B h b G x y Z X N 1 b H R z K D Q p L 1 R p c G 8 g Y 2 F t Y m l h Z G 8 u e 3 N l d m V y Z S A o M T A t M T k p I G 1 l Z G l h b i w z N H 0 m c X V v d D s s J n F 1 b 3 Q 7 U 2 V j d G l v b j E v Y 2 9 2 a W Q g Y W x s c m V z d W x 0 c y g 0 K S 9 U a X B v I G N h b W J p Y W R v L n t z Z X Z l c m U g K D E w L T E 5 K S B s b 3 d l c i B i b 3 V u Z C w z N X 0 m c X V v d D s s J n F 1 b 3 Q 7 U 2 V j d G l v b j E v Y 2 9 2 a W Q g Y W x s c m V z d W x 0 c y g 0 K S 9 U a X B v I G N h b W J p Y W R v L n t z Z X Z l c m U g K D E w L T E 5 K S B 1 c H B l c i B i b 3 V u Z C w z N n 0 m c X V v d D s s J n F 1 b 3 Q 7 U 2 V j d G l v b j E v Y 2 9 2 a W Q g Y W x s c m V z d W x 0 c y g 0 K S 9 U a X B v I G N h b W J p Y W R v L n t z Z X Z l c m U g K D I w L T I 5 K S B t Z W R p Y W 4 s M z d 9 J n F 1 b 3 Q 7 L C Z x d W 9 0 O 1 N l Y 3 R p b 2 4 x L 2 N v d m l k I G F s b H J l c 3 V s d H M o N C k v V G l w b y B j Y W 1 i a W F k b y 5 7 c 2 V 2 Z X J l I C g y M C 0 y O S k g b G 9 3 Z X I g Y m 9 1 b m Q s M z h 9 J n F 1 b 3 Q 7 L C Z x d W 9 0 O 1 N l Y 3 R p b 2 4 x L 2 N v d m l k I G F s b H J l c 3 V s d H M o N C k v V G l w b y B j Y W 1 i a W F k b y 5 7 c 2 V 2 Z X J l I C g y M C 0 y O S k g d X B w Z X I g Y m 9 1 b m Q s M z l 9 J n F 1 b 3 Q 7 L C Z x d W 9 0 O 1 N l Y 3 R p b 2 4 x L 2 N v d m l k I G F s b H J l c 3 V s d H M o N C k v V G l w b y B j Y W 1 i a W F k b y 5 7 c 2 V 2 Z X J l I C g z M C 0 z O S k g b W V k a W F u L D Q w f S Z x d W 9 0 O y w m c X V v d D t T Z W N 0 a W 9 u M S 9 j b 3 Z p Z C B h b G x y Z X N 1 b H R z K D Q p L 1 R p c G 8 g Y 2 F t Y m l h Z G 8 u e 3 N l d m V y Z S A o M z A t M z k p I G x v d 2 V y I G J v d W 5 k L D Q x f S Z x d W 9 0 O y w m c X V v d D t T Z W N 0 a W 9 u M S 9 j b 3 Z p Z C B h b G x y Z X N 1 b H R z K D Q p L 1 R p c G 8 g Y 2 F t Y m l h Z G 8 u e 3 N l d m V y Z S A o M z A t M z k p I H V w c G V y I G J v d W 5 k L D Q y f S Z x d W 9 0 O y w m c X V v d D t T Z W N 0 a W 9 u M S 9 j b 3 Z p Z C B h b G x y Z X N 1 b H R z K D Q p L 1 R p c G 8 g Y 2 F t Y m l h Z G 8 u e 3 N l d m V y Z S A o N D A t N D k p I G 1 l Z G l h b i w 0 M 3 0 m c X V v d D s s J n F 1 b 3 Q 7 U 2 V j d G l v b j E v Y 2 9 2 a W Q g Y W x s c m V z d W x 0 c y g 0 K S 9 U a X B v I G N h b W J p Y W R v L n t z Z X Z l c m U g K D Q w L T Q 5 K S B s b 3 d l c i B i b 3 V u Z C w 0 N H 0 m c X V v d D s s J n F 1 b 3 Q 7 U 2 V j d G l v b j E v Y 2 9 2 a W Q g Y W x s c m V z d W x 0 c y g 0 K S 9 U a X B v I G N h b W J p Y W R v L n t z Z X Z l c m U g K D Q w L T Q 5 K S B 1 c H B l c i B i b 3 V u Z C w 0 N X 0 m c X V v d D s s J n F 1 b 3 Q 7 U 2 V j d G l v b j E v Y 2 9 2 a W Q g Y W x s c m V z d W x 0 c y g 0 K S 9 U a X B v I G N h b W J p Y W R v L n t z Z X Z l c m U g K D U w L T U 5 K S B t Z W R p Y W 4 s N D Z 9 J n F 1 b 3 Q 7 L C Z x d W 9 0 O 1 N l Y 3 R p b 2 4 x L 2 N v d m l k I G F s b H J l c 3 V s d H M o N C k v V G l w b y B j Y W 1 i a W F k b y 5 7 c 2 V 2 Z X J l I C g 1 M C 0 1 O S k g b G 9 3 Z X I g Y m 9 1 b m Q s N D d 9 J n F 1 b 3 Q 7 L C Z x d W 9 0 O 1 N l Y 3 R p b 2 4 x L 2 N v d m l k I G F s b H J l c 3 V s d H M o N C k v V G l w b y B j Y W 1 i a W F k b y 5 7 c 2 V 2 Z X J l I C g 1 M C 0 1 O S k g d X B w Z X I g Y m 9 1 b m Q s N D h 9 J n F 1 b 3 Q 7 L C Z x d W 9 0 O 1 N l Y 3 R p b 2 4 x L 2 N v d m l k I G F s b H J l c 3 V s d H M o N C k v V G l w b y B j Y W 1 i a W F k b y 5 7 c 2 V 2 Z X J l I C g 2 M C 0 2 O S k g b W V k a W F u L D Q 5 f S Z x d W 9 0 O y w m c X V v d D t T Z W N 0 a W 9 u M S 9 j b 3 Z p Z C B h b G x y Z X N 1 b H R z K D Q p L 1 R p c G 8 g Y 2 F t Y m l h Z G 8 u e 3 N l d m V y Z S A o N j A t N j k p I G x v d 2 V y I G J v d W 5 k L D U w f S Z x d W 9 0 O y w m c X V v d D t T Z W N 0 a W 9 u M S 9 j b 3 Z p Z C B h b G x y Z X N 1 b H R z K D Q p L 1 R p c G 8 g Y 2 F t Y m l h Z G 8 u e 3 N l d m V y Z S A o N j A t N j k p I H V w c G V y I G J v d W 5 k L D U x f S Z x d W 9 0 O y w m c X V v d D t T Z W N 0 a W 9 u M S 9 j b 3 Z p Z C B h b G x y Z X N 1 b H R z K D Q p L 1 R p c G 8 g Y 2 F t Y m l h Z G 8 u e 3 N l d m V y Z S A o N z A t N z k p I G 1 l Z G l h b i w 1 M n 0 m c X V v d D s s J n F 1 b 3 Q 7 U 2 V j d G l v b j E v Y 2 9 2 a W Q g Y W x s c m V z d W x 0 c y g 0 K S 9 U a X B v I G N h b W J p Y W R v L n t z Z X Z l c m U g K D c w L T c 5 K S B s b 3 d l c i B i b 3 V u Z C w 1 M 3 0 m c X V v d D s s J n F 1 b 3 Q 7 U 2 V j d G l v b j E v Y 2 9 2 a W Q g Y W x s c m V z d W x 0 c y g 0 K S 9 U a X B v I G N h b W J p Y W R v L n t z Z X Z l c m U g K D c w L T c 5 K S B 1 c H B l c i B i b 3 V u Z C w 1 N H 0 m c X V v d D s s J n F 1 b 3 Q 7 U 2 V j d G l v b j E v Y 2 9 2 a W Q g Y W x s c m V z d W x 0 c y g 0 K S 9 U a X B v I G N h b W J p Y W R v L n t z Z X Z l c m U g K D g w K y k g b W V k a W F u L D U 1 f S Z x d W 9 0 O y w m c X V v d D t T Z W N 0 a W 9 u M S 9 j b 3 Z p Z C B h b G x y Z X N 1 b H R z K D Q p L 1 R p c G 8 g Y 2 F t Y m l h Z G 8 u e 3 N l d m V y Z S A o O D A r K S B s b 3 d l c i B i b 3 V u Z C w 1 N n 0 m c X V v d D s s J n F 1 b 3 Q 7 U 2 V j d G l v b j E v Y 2 9 2 a W Q g Y W x s c m V z d W x 0 c y g 0 K S 9 U a X B v I G N h b W J p Y W R v L n t z Z X Z l c m U g K D g w K y k g d X B w Z X I g Y m 9 1 b m Q s N T d 9 J n F 1 b 3 Q 7 L C Z x d W 9 0 O 1 N l Y 3 R p b 2 4 x L 2 N v d m l k I G F s b H J l c 3 V s d H M o N C k v V G l w b y B j Y W 1 i a W F k b y 5 7 c 2 V 2 Z X J l I C h 0 b 3 R h b C k g b W V k a W F u L D U 4 f S Z x d W 9 0 O y w m c X V v d D t T Z W N 0 a W 9 u M S 9 j b 3 Z p Z C B h b G x y Z X N 1 b H R z K D Q p L 1 R p c G 8 g Y 2 F t Y m l h Z G 8 u e 3 N l d m V y Z S A o d G 9 0 Y W w p I G x v d 2 V y I G J v d W 5 k L D U 5 f S Z x d W 9 0 O y w m c X V v d D t T Z W N 0 a W 9 u M S 9 j b 3 Z p Z C B h b G x y Z X N 1 b H R z K D Q p L 1 R p c G 8 g Y 2 F t Y m l h Z G 8 u e 3 N l d m V y Z S A o d G 9 0 Y W w p I H V w c G V y I G J v d W 5 k L D Y w f S Z x d W 9 0 O y w m c X V v d D t T Z W N 0 a W 9 u M S 9 j b 3 Z p Z C B h b G x y Z X N 1 b H R z K D Q p L 1 R p c G 8 g Y 2 F t Y m l h Z G 8 u e 0 l D V S A o M C 0 5 K S B t Z W R p Y W 4 s N j F 9 J n F 1 b 3 Q 7 L C Z x d W 9 0 O 1 N l Y 3 R p b 2 4 x L 2 N v d m l k I G F s b H J l c 3 V s d H M o N C k v V G l w b y B j Y W 1 i a W F k b y 5 7 S U N V I C g w L T k p I G x v d 2 V y I G J v d W 5 k L D Y y f S Z x d W 9 0 O y w m c X V v d D t T Z W N 0 a W 9 u M S 9 j b 3 Z p Z C B h b G x y Z X N 1 b H R z K D Q p L 1 R p c G 8 g Y 2 F t Y m l h Z G 8 u e 0 l D V S A o M C 0 5 K S B 1 c H B l c i B i b 3 V u Z C w 2 M 3 0 m c X V v d D s s J n F 1 b 3 Q 7 U 2 V j d G l v b j E v Y 2 9 2 a W Q g Y W x s c m V z d W x 0 c y g 0 K S 9 U a X B v I G N h b W J p Y W R v L n t J Q 1 U g K D E w L T E 5 K S B t Z W R p Y W 4 s N j R 9 J n F 1 b 3 Q 7 L C Z x d W 9 0 O 1 N l Y 3 R p b 2 4 x L 2 N v d m l k I G F s b H J l c 3 V s d H M o N C k v V G l w b y B j Y W 1 i a W F k b y 5 7 S U N V I C g x M C 0 x O S k g b G 9 3 Z X I g Y m 9 1 b m Q s N j V 9 J n F 1 b 3 Q 7 L C Z x d W 9 0 O 1 N l Y 3 R p b 2 4 x L 2 N v d m l k I G F s b H J l c 3 V s d H M o N C k v V G l w b y B j Y W 1 i a W F k b y 5 7 S U N V I C g x M C 0 x O S k g d X B w Z X I g Y m 9 1 b m Q s N j Z 9 J n F 1 b 3 Q 7 L C Z x d W 9 0 O 1 N l Y 3 R p b 2 4 x L 2 N v d m l k I G F s b H J l c 3 V s d H M o N C k v V G l w b y B j Y W 1 i a W F k b y 5 7 S U N V I C g y M C 0 y O S k g b W V k a W F u L D Y 3 f S Z x d W 9 0 O y w m c X V v d D t T Z W N 0 a W 9 u M S 9 j b 3 Z p Z C B h b G x y Z X N 1 b H R z K D Q p L 1 R p c G 8 g Y 2 F t Y m l h Z G 8 u e 0 l D V S A o M j A t M j k p I G x v d 2 V y I G J v d W 5 k L D Y 4 f S Z x d W 9 0 O y w m c X V v d D t T Z W N 0 a W 9 u M S 9 j b 3 Z p Z C B h b G x y Z X N 1 b H R z K D Q p L 1 R p c G 8 g Y 2 F t Y m l h Z G 8 u e 0 l D V S A o M j A t M j k p I H V w c G V y I G J v d W 5 k L D Y 5 f S Z x d W 9 0 O y w m c X V v d D t T Z W N 0 a W 9 u M S 9 j b 3 Z p Z C B h b G x y Z X N 1 b H R z K D Q p L 1 R p c G 8 g Y 2 F t Y m l h Z G 8 u e 0 l D V S A o M z A t M z k p I G 1 l Z G l h b i w 3 M H 0 m c X V v d D s s J n F 1 b 3 Q 7 U 2 V j d G l v b j E v Y 2 9 2 a W Q g Y W x s c m V z d W x 0 c y g 0 K S 9 U a X B v I G N h b W J p Y W R v L n t J Q 1 U g K D M w L T M 5 K S B s b 3 d l c i B i b 3 V u Z C w 3 M X 0 m c X V v d D s s J n F 1 b 3 Q 7 U 2 V j d G l v b j E v Y 2 9 2 a W Q g Y W x s c m V z d W x 0 c y g 0 K S 9 U a X B v I G N h b W J p Y W R v L n t J Q 1 U g K D M w L T M 5 K S B 1 c H B l c i B i b 3 V u Z C w 3 M n 0 m c X V v d D s s J n F 1 b 3 Q 7 U 2 V j d G l v b j E v Y 2 9 2 a W Q g Y W x s c m V z d W x 0 c y g 0 K S 9 U a X B v I G N h b W J p Y W R v L n t J Q 1 U g K D Q w L T Q 5 K S B t Z W R p Y W 4 s N z N 9 J n F 1 b 3 Q 7 L C Z x d W 9 0 O 1 N l Y 3 R p b 2 4 x L 2 N v d m l k I G F s b H J l c 3 V s d H M o N C k v V G l w b y B j Y W 1 i a W F k b y 5 7 S U N V I C g 0 M C 0 0 O S k g b G 9 3 Z X I g Y m 9 1 b m Q s N z R 9 J n F 1 b 3 Q 7 L C Z x d W 9 0 O 1 N l Y 3 R p b 2 4 x L 2 N v d m l k I G F s b H J l c 3 V s d H M o N C k v V G l w b y B j Y W 1 i a W F k b y 5 7 S U N V I C g 0 M C 0 0 O S k g d X B w Z X I g Y m 9 1 b m Q s N z V 9 J n F 1 b 3 Q 7 L C Z x d W 9 0 O 1 N l Y 3 R p b 2 4 x L 2 N v d m l k I G F s b H J l c 3 V s d H M o N C k v V G l w b y B j Y W 1 i a W F k b y 5 7 S U N V I C g 1 M C 0 1 O S k g b W V k a W F u L D c 2 f S Z x d W 9 0 O y w m c X V v d D t T Z W N 0 a W 9 u M S 9 j b 3 Z p Z C B h b G x y Z X N 1 b H R z K D Q p L 1 R p c G 8 g Y 2 F t Y m l h Z G 8 u e 0 l D V S A o N T A t N T k p I G x v d 2 V y I G J v d W 5 k L D c 3 f S Z x d W 9 0 O y w m c X V v d D t T Z W N 0 a W 9 u M S 9 j b 3 Z p Z C B h b G x y Z X N 1 b H R z K D Q p L 1 R p c G 8 g Y 2 F t Y m l h Z G 8 u e 0 l D V S A o N T A t N T k p I H V w c G V y I G J v d W 5 k L D c 4 f S Z x d W 9 0 O y w m c X V v d D t T Z W N 0 a W 9 u M S 9 j b 3 Z p Z C B h b G x y Z X N 1 b H R z K D Q p L 1 R p c G 8 g Y 2 F t Y m l h Z G 8 u e 0 l D V S A o N j A t N j k p I G 1 l Z G l h b i w 3 O X 0 m c X V v d D s s J n F 1 b 3 Q 7 U 2 V j d G l v b j E v Y 2 9 2 a W Q g Y W x s c m V z d W x 0 c y g 0 K S 9 U a X B v I G N h b W J p Y W R v L n t J Q 1 U g K D Y w L T Y 5 K S B s b 3 d l c i B i b 3 V u Z C w 4 M H 0 m c X V v d D s s J n F 1 b 3 Q 7 U 2 V j d G l v b j E v Y 2 9 2 a W Q g Y W x s c m V z d W x 0 c y g 0 K S 9 U a X B v I G N h b W J p Y W R v L n t J Q 1 U g K D Y w L T Y 5 K S B 1 c H B l c i B i b 3 V u Z C w 4 M X 0 m c X V v d D s s J n F 1 b 3 Q 7 U 2 V j d G l v b j E v Y 2 9 2 a W Q g Y W x s c m V z d W x 0 c y g 0 K S 9 U a X B v I G N h b W J p Y W R v L n t J Q 1 U g K D c w L T c 5 K S B t Z W R p Y W 4 s O D J 9 J n F 1 b 3 Q 7 L C Z x d W 9 0 O 1 N l Y 3 R p b 2 4 x L 2 N v d m l k I G F s b H J l c 3 V s d H M o N C k v V G l w b y B j Y W 1 i a W F k b y 5 7 S U N V I C g 3 M C 0 3 O S k g b G 9 3 Z X I g Y m 9 1 b m Q s O D N 9 J n F 1 b 3 Q 7 L C Z x d W 9 0 O 1 N l Y 3 R p b 2 4 x L 2 N v d m l k I G F s b H J l c 3 V s d H M o N C k v V G l w b y B j Y W 1 i a W F k b y 5 7 S U N V I C g 3 M C 0 3 O S k g d X B w Z X I g Y m 9 1 b m Q s O D R 9 J n F 1 b 3 Q 7 L C Z x d W 9 0 O 1 N l Y 3 R p b 2 4 x L 2 N v d m l k I G F s b H J l c 3 V s d H M o N C k v V G l w b y B j Y W 1 i a W F k b y 5 7 S U N V I C g 4 M C s p I G 1 l Z G l h b i w 4 N X 0 m c X V v d D s s J n F 1 b 3 Q 7 U 2 V j d G l v b j E v Y 2 9 2 a W Q g Y W x s c m V z d W x 0 c y g 0 K S 9 U a X B v I G N h b W J p Y W R v L n t J Q 1 U g K D g w K y k g b G 9 3 Z X I g Y m 9 1 b m Q s O D Z 9 J n F 1 b 3 Q 7 L C Z x d W 9 0 O 1 N l Y 3 R p b 2 4 x L 2 N v d m l k I G F s b H J l c 3 V s d H M o N C k v V G l w b y B j Y W 1 i a W F k b y 5 7 S U N V I C g 4 M C s p I H V w c G V y I G J v d W 5 k L D g 3 f S Z x d W 9 0 O y w m c X V v d D t T Z W N 0 a W 9 u M S 9 j b 3 Z p Z C B h b G x y Z X N 1 b H R z K D Q p L 1 R p c G 8 g Y 2 F t Y m l h Z G 8 u e 0 l D V S A o d G 9 0 Y W w p I G 1 l Z G l h b i w 4 O H 0 m c X V v d D s s J n F 1 b 3 Q 7 U 2 V j d G l v b j E v Y 2 9 2 a W Q g Y W x s c m V z d W x 0 c y g 0 K S 9 U a X B v I G N h b W J p Y W R v L n t J Q 1 U g K H R v d G F s K S B s b 3 d l c i B i b 3 V u Z C w 4 O X 0 m c X V v d D s s J n F 1 b 3 Q 7 U 2 V j d G l v b j E v Y 2 9 2 a W Q g Y W x s c m V z d W x 0 c y g 0 K S 9 U a X B v I G N h b W J p Y W R v L n t J Q 1 U g K H R v d G F s K S B 1 c H B l c i B i b 3 V u Z C w 5 M H 0 m c X V v d D s s J n F 1 b 3 Q 7 U 2 V j d G l v b j E v Y 2 9 2 a W Q g Y W x s c m V z d W x 0 c y g 0 K S 9 U a X B v I G N h b W J p Y W R v L n t l e H B v c 2 V k I C g w L T k p I G 1 l Z G l h b i w 5 M X 0 m c X V v d D s s J n F 1 b 3 Q 7 U 2 V j d G l v b j E v Y 2 9 2 a W Q g Y W x s c m V z d W x 0 c y g 0 K S 9 U a X B v I G N h b W J p Y W R v L n t l e H B v c 2 V k I C g w L T k p I G x v d 2 V y I G J v d W 5 k L D k y f S Z x d W 9 0 O y w m c X V v d D t T Z W N 0 a W 9 u M S 9 j b 3 Z p Z C B h b G x y Z X N 1 b H R z K D Q p L 1 R p c G 8 g Y 2 F t Y m l h Z G 8 u e 2 V 4 c G 9 z Z W Q g K D A t O S k g d X B w Z X I g Y m 9 1 b m Q s O T N 9 J n F 1 b 3 Q 7 L C Z x d W 9 0 O 1 N l Y 3 R p b 2 4 x L 2 N v d m l k I G F s b H J l c 3 V s d H M o N C k v V G l w b y B j Y W 1 i a W F k b y 5 7 Z X h w b 3 N l Z C A o M T A t M T k p I G 1 l Z G l h b i w 5 N H 0 m c X V v d D s s J n F 1 b 3 Q 7 U 2 V j d G l v b j E v Y 2 9 2 a W Q g Y W x s c m V z d W x 0 c y g 0 K S 9 U a X B v I G N h b W J p Y W R v L n t l e H B v c 2 V k I C g x M C 0 x O S k g b G 9 3 Z X I g Y m 9 1 b m Q s O T V 9 J n F 1 b 3 Q 7 L C Z x d W 9 0 O 1 N l Y 3 R p b 2 4 x L 2 N v d m l k I G F s b H J l c 3 V s d H M o N C k v V G l w b y B j Y W 1 i a W F k b y 5 7 Z X h w b 3 N l Z C A o M T A t M T k p I H V w c G V y I G J v d W 5 k L D k 2 f S Z x d W 9 0 O y w m c X V v d D t T Z W N 0 a W 9 u M S 9 j b 3 Z p Z C B h b G x y Z X N 1 b H R z K D Q p L 1 R p c G 8 g Y 2 F t Y m l h Z G 8 u e 2 V 4 c G 9 z Z W Q g K D I w L T I 5 K S B t Z W R p Y W 4 s O T d 9 J n F 1 b 3 Q 7 L C Z x d W 9 0 O 1 N l Y 3 R p b 2 4 x L 2 N v d m l k I G F s b H J l c 3 V s d H M o N C k v V G l w b y B j Y W 1 i a W F k b y 5 7 Z X h w b 3 N l Z C A o M j A t M j k p I G x v d 2 V y I G J v d W 5 k L D k 4 f S Z x d W 9 0 O y w m c X V v d D t T Z W N 0 a W 9 u M S 9 j b 3 Z p Z C B h b G x y Z X N 1 b H R z K D Q p L 1 R p c G 8 g Y 2 F t Y m l h Z G 8 u e 2 V 4 c G 9 z Z W Q g K D I w L T I 5 K S B 1 c H B l c i B i b 3 V u Z C w 5 O X 0 m c X V v d D s s J n F 1 b 3 Q 7 U 2 V j d G l v b j E v Y 2 9 2 a W Q g Y W x s c m V z d W x 0 c y g 0 K S 9 U a X B v I G N h b W J p Y W R v L n t l e H B v c 2 V k I C g z M C 0 z O S k g b W V k a W F u L D E w M H 0 m c X V v d D s s J n F 1 b 3 Q 7 U 2 V j d G l v b j E v Y 2 9 2 a W Q g Y W x s c m V z d W x 0 c y g 0 K S 9 U a X B v I G N h b W J p Y W R v L n t l e H B v c 2 V k I C g z M C 0 z O S k g b G 9 3 Z X I g Y m 9 1 b m Q s M T A x f S Z x d W 9 0 O y w m c X V v d D t T Z W N 0 a W 9 u M S 9 j b 3 Z p Z C B h b G x y Z X N 1 b H R z K D Q p L 1 R p c G 8 g Y 2 F t Y m l h Z G 8 u e 2 V 4 c G 9 z Z W Q g K D M w L T M 5 K S B 1 c H B l c i B i b 3 V u Z C w x M D J 9 J n F 1 b 3 Q 7 L C Z x d W 9 0 O 1 N l Y 3 R p b 2 4 x L 2 N v d m l k I G F s b H J l c 3 V s d H M o N C k v V G l w b y B j Y W 1 i a W F k b y 5 7 Z X h w b 3 N l Z C A o N D A t N D k p I G 1 l Z G l h b i w x M D N 9 J n F 1 b 3 Q 7 L C Z x d W 9 0 O 1 N l Y 3 R p b 2 4 x L 2 N v d m l k I G F s b H J l c 3 V s d H M o N C k v V G l w b y B j Y W 1 i a W F k b y 5 7 Z X h w b 3 N l Z C A o N D A t N D k p I G x v d 2 V y I G J v d W 5 k L D E w N H 0 m c X V v d D s s J n F 1 b 3 Q 7 U 2 V j d G l v b j E v Y 2 9 2 a W Q g Y W x s c m V z d W x 0 c y g 0 K S 9 U a X B v I G N h b W J p Y W R v L n t l e H B v c 2 V k I C g 0 M C 0 0 O S k g d X B w Z X I g Y m 9 1 b m Q s M T A 1 f S Z x d W 9 0 O y w m c X V v d D t T Z W N 0 a W 9 u M S 9 j b 3 Z p Z C B h b G x y Z X N 1 b H R z K D Q p L 1 R p c G 8 g Y 2 F t Y m l h Z G 8 u e 2 V 4 c G 9 z Z W Q g K D U w L T U 5 K S B t Z W R p Y W 4 s M T A 2 f S Z x d W 9 0 O y w m c X V v d D t T Z W N 0 a W 9 u M S 9 j b 3 Z p Z C B h b G x y Z X N 1 b H R z K D Q p L 1 R p c G 8 g Y 2 F t Y m l h Z G 8 u e 2 V 4 c G 9 z Z W Q g K D U w L T U 5 K S B s b 3 d l c i B i b 3 V u Z C w x M D d 9 J n F 1 b 3 Q 7 L C Z x d W 9 0 O 1 N l Y 3 R p b 2 4 x L 2 N v d m l k I G F s b H J l c 3 V s d H M o N C k v V G l w b y B j Y W 1 i a W F k b y 5 7 Z X h w b 3 N l Z C A o N T A t N T k p I H V w c G V y I G J v d W 5 k L D E w O H 0 m c X V v d D s s J n F 1 b 3 Q 7 U 2 V j d G l v b j E v Y 2 9 2 a W Q g Y W x s c m V z d W x 0 c y g 0 K S 9 U a X B v I G N h b W J p Y W R v L n t l e H B v c 2 V k I C g 2 M C 0 2 O S k g b W V k a W F u L D E w O X 0 m c X V v d D s s J n F 1 b 3 Q 7 U 2 V j d G l v b j E v Y 2 9 2 a W Q g Y W x s c m V z d W x 0 c y g 0 K S 9 U a X B v I G N h b W J p Y W R v L n t l e H B v c 2 V k I C g 2 M C 0 2 O S k g b G 9 3 Z X I g Y m 9 1 b m Q s M T E w f S Z x d W 9 0 O y w m c X V v d D t T Z W N 0 a W 9 u M S 9 j b 3 Z p Z C B h b G x y Z X N 1 b H R z K D Q p L 1 R p c G 8 g Y 2 F t Y m l h Z G 8 u e 2 V 4 c G 9 z Z W Q g K D Y w L T Y 5 K S B 1 c H B l c i B i b 3 V u Z C w x M T F 9 J n F 1 b 3 Q 7 L C Z x d W 9 0 O 1 N l Y 3 R p b 2 4 x L 2 N v d m l k I G F s b H J l c 3 V s d H M o N C k v V G l w b y B j Y W 1 i a W F k b y 5 7 Z X h w b 3 N l Z C A o N z A t N z k p I G 1 l Z G l h b i w x M T J 9 J n F 1 b 3 Q 7 L C Z x d W 9 0 O 1 N l Y 3 R p b 2 4 x L 2 N v d m l k I G F s b H J l c 3 V s d H M o N C k v V G l w b y B j Y W 1 i a W F k b y 5 7 Z X h w b 3 N l Z C A o N z A t N z k p I G x v d 2 V y I G J v d W 5 k L D E x M 3 0 m c X V v d D s s J n F 1 b 3 Q 7 U 2 V j d G l v b j E v Y 2 9 2 a W Q g Y W x s c m V z d W x 0 c y g 0 K S 9 U a X B v I G N h b W J p Y W R v L n t l e H B v c 2 V k I C g 3 M C 0 3 O S k g d X B w Z X I g Y m 9 1 b m Q s M T E 0 f S Z x d W 9 0 O y w m c X V v d D t T Z W N 0 a W 9 u M S 9 j b 3 Z p Z C B h b G x y Z X N 1 b H R z K D Q p L 1 R p c G 8 g Y 2 F t Y m l h Z G 8 u e 2 V 4 c G 9 z Z W Q g K D g w K y k g b W V k a W F u L D E x N X 0 m c X V v d D s s J n F 1 b 3 Q 7 U 2 V j d G l v b j E v Y 2 9 2 a W Q g Y W x s c m V z d W x 0 c y g 0 K S 9 U a X B v I G N h b W J p Y W R v L n t l e H B v c 2 V k I C g 4 M C s p I G x v d 2 V y I G J v d W 5 k L D E x N n 0 m c X V v d D s s J n F 1 b 3 Q 7 U 2 V j d G l v b j E v Y 2 9 2 a W Q g Y W x s c m V z d W x 0 c y g 0 K S 9 U a X B v I G N h b W J p Y W R v L n t l e H B v c 2 V k I C g 4 M C s p I H V w c G V y I G J v d W 5 k L D E x N 3 0 m c X V v d D s s J n F 1 b 3 Q 7 U 2 V j d G l v b j E v Y 2 9 2 a W Q g Y W x s c m V z d W x 0 c y g 0 K S 9 U a X B v I G N h b W J p Y W R v L n t l e H B v c 2 V k I C h 0 b 3 R h b C k g b W V k a W F u L D E x O H 0 m c X V v d D s s J n F 1 b 3 Q 7 U 2 V j d G l v b j E v Y 2 9 2 a W Q g Y W x s c m V z d W x 0 c y g 0 K S 9 U a X B v I G N h b W J p Y W R v L n t l e H B v c 2 V k I C h 0 b 3 R h b C k g b G 9 3 Z X I g Y m 9 1 b m Q s M T E 5 f S Z x d W 9 0 O y w m c X V v d D t T Z W N 0 a W 9 u M S 9 j b 3 Z p Z C B h b G x y Z X N 1 b H R z K D Q p L 1 R p c G 8 g Y 2 F t Y m l h Z G 8 u e 2 V 4 c G 9 z Z W Q g K H R v d G F s K S B 1 c H B l c i B i b 3 V u Z C w x M j B 9 J n F 1 b 3 Q 7 L C Z x d W 9 0 O 1 N l Y 3 R p b 2 4 x L 2 N v d m l k I G F s b H J l c 3 V s d H M o N C k v V G l w b y B j Y W 1 i a W F k b y 5 7 a W 5 m Z W N 0 a W 9 1 c y A o M C 0 5 K S B t Z W R p Y W 4 s M T I x f S Z x d W 9 0 O y w m c X V v d D t T Z W N 0 a W 9 u M S 9 j b 3 Z p Z C B h b G x y Z X N 1 b H R z K D Q p L 1 R p c G 8 g Y 2 F t Y m l h Z G 8 u e 2 l u Z m V j d G l v d X M g K D A t O S k g b G 9 3 Z X I g Y m 9 1 b m Q s M T I y f S Z x d W 9 0 O y w m c X V v d D t T Z W N 0 a W 9 u M S 9 j b 3 Z p Z C B h b G x y Z X N 1 b H R z K D Q p L 1 R p c G 8 g Y 2 F t Y m l h Z G 8 u e 2 l u Z m V j d G l v d X M g K D A t O S k g d X B w Z X I g Y m 9 1 b m Q s M T I z f S Z x d W 9 0 O y w m c X V v d D t T Z W N 0 a W 9 u M S 9 j b 3 Z p Z C B h b G x y Z X N 1 b H R z K D Q p L 1 R p c G 8 g Y 2 F t Y m l h Z G 8 u e 2 l u Z m V j d G l v d X M g K D E w L T E 5 K S B t Z W R p Y W 4 s M T I 0 f S Z x d W 9 0 O y w m c X V v d D t T Z W N 0 a W 9 u M S 9 j b 3 Z p Z C B h b G x y Z X N 1 b H R z K D Q p L 1 R p c G 8 g Y 2 F t Y m l h Z G 8 u e 2 l u Z m V j d G l v d X M g K D E w L T E 5 K S B s b 3 d l c i B i b 3 V u Z C w x M j V 9 J n F 1 b 3 Q 7 L C Z x d W 9 0 O 1 N l Y 3 R p b 2 4 x L 2 N v d m l k I G F s b H J l c 3 V s d H M o N C k v V G l w b y B j Y W 1 i a W F k b y 5 7 a W 5 m Z W N 0 a W 9 1 c y A o M T A t M T k p I H V w c G V y I G J v d W 5 k L D E y N n 0 m c X V v d D s s J n F 1 b 3 Q 7 U 2 V j d G l v b j E v Y 2 9 2 a W Q g Y W x s c m V z d W x 0 c y g 0 K S 9 U a X B v I G N h b W J p Y W R v L n t p b m Z l Y 3 R p b 3 V z I C g y M C 0 y O S k g b W V k a W F u L D E y N 3 0 m c X V v d D s s J n F 1 b 3 Q 7 U 2 V j d G l v b j E v Y 2 9 2 a W Q g Y W x s c m V z d W x 0 c y g 0 K S 9 U a X B v I G N h b W J p Y W R v L n t p b m Z l Y 3 R p b 3 V z I C g y M C 0 y O S k g b G 9 3 Z X I g Y m 9 1 b m Q s M T I 4 f S Z x d W 9 0 O y w m c X V v d D t T Z W N 0 a W 9 u M S 9 j b 3 Z p Z C B h b G x y Z X N 1 b H R z K D Q p L 1 R p c G 8 g Y 2 F t Y m l h Z G 8 u e 2 l u Z m V j d G l v d X M g K D I w L T I 5 K S B 1 c H B l c i B i b 3 V u Z C w x M j l 9 J n F 1 b 3 Q 7 L C Z x d W 9 0 O 1 N l Y 3 R p b 2 4 x L 2 N v d m l k I G F s b H J l c 3 V s d H M o N C k v V G l w b y B j Y W 1 i a W F k b y 5 7 a W 5 m Z W N 0 a W 9 1 c y A o M z A t M z k p I G 1 l Z G l h b i w x M z B 9 J n F 1 b 3 Q 7 L C Z x d W 9 0 O 1 N l Y 3 R p b 2 4 x L 2 N v d m l k I G F s b H J l c 3 V s d H M o N C k v V G l w b y B j Y W 1 i a W F k b y 5 7 a W 5 m Z W N 0 a W 9 1 c y A o M z A t M z k p I G x v d 2 V y I G J v d W 5 k L D E z M X 0 m c X V v d D s s J n F 1 b 3 Q 7 U 2 V j d G l v b j E v Y 2 9 2 a W Q g Y W x s c m V z d W x 0 c y g 0 K S 9 U a X B v I G N h b W J p Y W R v L n t p b m Z l Y 3 R p b 3 V z I C g z M C 0 z O S k g d X B w Z X I g Y m 9 1 b m Q s M T M y f S Z x d W 9 0 O y w m c X V v d D t T Z W N 0 a W 9 u M S 9 j b 3 Z p Z C B h b G x y Z X N 1 b H R z K D Q p L 1 R p c G 8 g Y 2 F t Y m l h Z G 8 u e 2 l u Z m V j d G l v d X M g K D Q w L T Q 5 K S B t Z W R p Y W 4 s M T M z f S Z x d W 9 0 O y w m c X V v d D t T Z W N 0 a W 9 u M S 9 j b 3 Z p Z C B h b G x y Z X N 1 b H R z K D Q p L 1 R p c G 8 g Y 2 F t Y m l h Z G 8 u e 2 l u Z m V j d G l v d X M g K D Q w L T Q 5 K S B s b 3 d l c i B i b 3 V u Z C w x M z R 9 J n F 1 b 3 Q 7 L C Z x d W 9 0 O 1 N l Y 3 R p b 2 4 x L 2 N v d m l k I G F s b H J l c 3 V s d H M o N C k v V G l w b y B j Y W 1 i a W F k b y 5 7 a W 5 m Z W N 0 a W 9 1 c y A o N D A t N D k p I H V w c G V y I G J v d W 5 k L D E z N X 0 m c X V v d D s s J n F 1 b 3 Q 7 U 2 V j d G l v b j E v Y 2 9 2 a W Q g Y W x s c m V z d W x 0 c y g 0 K S 9 U a X B v I G N h b W J p Y W R v L n t p b m Z l Y 3 R p b 3 V z I C g 1 M C 0 1 O S k g b W V k a W F u L D E z N n 0 m c X V v d D s s J n F 1 b 3 Q 7 U 2 V j d G l v b j E v Y 2 9 2 a W Q g Y W x s c m V z d W x 0 c y g 0 K S 9 U a X B v I G N h b W J p Y W R v L n t p b m Z l Y 3 R p b 3 V z I C g 1 M C 0 1 O S k g b G 9 3 Z X I g Y m 9 1 b m Q s M T M 3 f S Z x d W 9 0 O y w m c X V v d D t T Z W N 0 a W 9 u M S 9 j b 3 Z p Z C B h b G x y Z X N 1 b H R z K D Q p L 1 R p c G 8 g Y 2 F t Y m l h Z G 8 u e 2 l u Z m V j d G l v d X M g K D U w L T U 5 K S B 1 c H B l c i B i b 3 V u Z C w x M z h 9 J n F 1 b 3 Q 7 L C Z x d W 9 0 O 1 N l Y 3 R p b 2 4 x L 2 N v d m l k I G F s b H J l c 3 V s d H M o N C k v V G l w b y B j Y W 1 i a W F k b y 5 7 a W 5 m Z W N 0 a W 9 1 c y A o N j A t N j k p I G 1 l Z G l h b i w x M z l 9 J n F 1 b 3 Q 7 L C Z x d W 9 0 O 1 N l Y 3 R p b 2 4 x L 2 N v d m l k I G F s b H J l c 3 V s d H M o N C k v V G l w b y B j Y W 1 i a W F k b y 5 7 a W 5 m Z W N 0 a W 9 1 c y A o N j A t N j k p I G x v d 2 V y I G J v d W 5 k L D E 0 M H 0 m c X V v d D s s J n F 1 b 3 Q 7 U 2 V j d G l v b j E v Y 2 9 2 a W Q g Y W x s c m V z d W x 0 c y g 0 K S 9 U a X B v I G N h b W J p Y W R v L n t p b m Z l Y 3 R p b 3 V z I C g 2 M C 0 2 O S k g d X B w Z X I g Y m 9 1 b m Q s M T Q x f S Z x d W 9 0 O y w m c X V v d D t T Z W N 0 a W 9 u M S 9 j b 3 Z p Z C B h b G x y Z X N 1 b H R z K D Q p L 1 R p c G 8 g Y 2 F t Y m l h Z G 8 u e 2 l u Z m V j d G l v d X M g K D c w L T c 5 K S B t Z W R p Y W 4 s M T Q y f S Z x d W 9 0 O y w m c X V v d D t T Z W N 0 a W 9 u M S 9 j b 3 Z p Z C B h b G x y Z X N 1 b H R z K D Q p L 1 R p c G 8 g Y 2 F t Y m l h Z G 8 u e 2 l u Z m V j d G l v d X M g K D c w L T c 5 K S B s b 3 d l c i B i b 3 V u Z C w x N D N 9 J n F 1 b 3 Q 7 L C Z x d W 9 0 O 1 N l Y 3 R p b 2 4 x L 2 N v d m l k I G F s b H J l c 3 V s d H M o N C k v V G l w b y B j Y W 1 i a W F k b y 5 7 a W 5 m Z W N 0 a W 9 1 c y A o N z A t N z k p I H V w c G V y I G J v d W 5 k L D E 0 N H 0 m c X V v d D s s J n F 1 b 3 Q 7 U 2 V j d G l v b j E v Y 2 9 2 a W Q g Y W x s c m V z d W x 0 c y g 0 K S 9 U a X B v I G N h b W J p Y W R v L n t p b m Z l Y 3 R p b 3 V z I C g 4 M C s p I G 1 l Z G l h b i w x N D V 9 J n F 1 b 3 Q 7 L C Z x d W 9 0 O 1 N l Y 3 R p b 2 4 x L 2 N v d m l k I G F s b H J l c 3 V s d H M o N C k v V G l w b y B j Y W 1 i a W F k b y 5 7 a W 5 m Z W N 0 a W 9 1 c y A o O D A r K S B s b 3 d l c i B i b 3 V u Z C w x N D Z 9 J n F 1 b 3 Q 7 L C Z x d W 9 0 O 1 N l Y 3 R p b 2 4 x L 2 N v d m l k I G F s b H J l c 3 V s d H M o N C k v V G l w b y B j Y W 1 i a W F k b y 5 7 a W 5 m Z W N 0 a W 9 1 c y A o O D A r K S B 1 c H B l c i B i b 3 V u Z C w x N D d 9 J n F 1 b 3 Q 7 L C Z x d W 9 0 O 1 N l Y 3 R p b 2 4 x L 2 N v d m l k I G F s b H J l c 3 V s d H M o N C k v V G l w b y B j Y W 1 i a W F k b y 5 7 a W 5 m Z W N 0 a W 9 1 c y A o d G 9 0 Y W w p I G 1 l Z G l h b i w x N D h 9 J n F 1 b 3 Q 7 L C Z x d W 9 0 O 1 N l Y 3 R p b 2 4 x L 2 N v d m l k I G F s b H J l c 3 V s d H M o N C k v V G l w b y B j Y W 1 i a W F k b y 5 7 a W 5 m Z W N 0 a W 9 1 c y A o d G 9 0 Y W w p I G x v d 2 V y I G J v d W 5 k L D E 0 O X 0 m c X V v d D s s J n F 1 b 3 Q 7 U 2 V j d G l v b j E v Y 2 9 2 a W Q g Y W x s c m V z d W x 0 c y g 0 K S 9 U a X B v I G N h b W J p Y W R v L n t p b m Z l Y 3 R p b 3 V z I C h 0 b 3 R h b C k g d X B w Z X I g Y m 9 1 b m Q s M T U w f S Z x d W 9 0 O y w m c X V v d D t T Z W N 0 a W 9 u M S 9 j b 3 Z p Z C B h b G x y Z X N 1 b H R z K D Q p L 1 R p c G 8 g Y 2 F t Y m l h Z G 8 u e 2 9 2 Z X J m b G 9 3 I C g w L T k p I G 1 l Z G l h b i w x N T F 9 J n F 1 b 3 Q 7 L C Z x d W 9 0 O 1 N l Y 3 R p b 2 4 x L 2 N v d m l k I G F s b H J l c 3 V s d H M o N C k v V G l w b y B j Y W 1 i a W F k b y 5 7 b 3 Z l c m Z s b 3 c g K D A t O S k g b G 9 3 Z X I g Y m 9 1 b m Q s M T U y f S Z x d W 9 0 O y w m c X V v d D t T Z W N 0 a W 9 u M S 9 j b 3 Z p Z C B h b G x y Z X N 1 b H R z K D Q p L 1 R p c G 8 g Y 2 F t Y m l h Z G 8 u e 2 9 2 Z X J m b G 9 3 I C g w L T k p I H V w c G V y I G J v d W 5 k L D E 1 M 3 0 m c X V v d D s s J n F 1 b 3 Q 7 U 2 V j d G l v b j E v Y 2 9 2 a W Q g Y W x s c m V z d W x 0 c y g 0 K S 9 U a X B v I G N h b W J p Y W R v L n t v d m V y Z m x v d y A o M T A t M T k p I G 1 l Z G l h b i w x N T R 9 J n F 1 b 3 Q 7 L C Z x d W 9 0 O 1 N l Y 3 R p b 2 4 x L 2 N v d m l k I G F s b H J l c 3 V s d H M o N C k v V G l w b y B j Y W 1 i a W F k b y 5 7 b 3 Z l c m Z s b 3 c g K D E w L T E 5 K S B s b 3 d l c i B i b 3 V u Z C w x N T V 9 J n F 1 b 3 Q 7 L C Z x d W 9 0 O 1 N l Y 3 R p b 2 4 x L 2 N v d m l k I G F s b H J l c 3 V s d H M o N C k v V G l w b y B j Y W 1 i a W F k b y 5 7 b 3 Z l c m Z s b 3 c g K D E w L T E 5 K S B 1 c H B l c i B i b 3 V u Z C w x N T Z 9 J n F 1 b 3 Q 7 L C Z x d W 9 0 O 1 N l Y 3 R p b 2 4 x L 2 N v d m l k I G F s b H J l c 3 V s d H M o N C k v V G l w b y B j Y W 1 i a W F k b y 5 7 b 3 Z l c m Z s b 3 c g K D I w L T I 5 K S B t Z W R p Y W 4 s M T U 3 f S Z x d W 9 0 O y w m c X V v d D t T Z W N 0 a W 9 u M S 9 j b 3 Z p Z C B h b G x y Z X N 1 b H R z K D Q p L 1 R p c G 8 g Y 2 F t Y m l h Z G 8 u e 2 9 2 Z X J m b G 9 3 I C g y M C 0 y O S k g b G 9 3 Z X I g Y m 9 1 b m Q s M T U 4 f S Z x d W 9 0 O y w m c X V v d D t T Z W N 0 a W 9 u M S 9 j b 3 Z p Z C B h b G x y Z X N 1 b H R z K D Q p L 1 R p c G 8 g Y 2 F t Y m l h Z G 8 u e 2 9 2 Z X J m b G 9 3 I C g y M C 0 y O S k g d X B w Z X I g Y m 9 1 b m Q s M T U 5 f S Z x d W 9 0 O y w m c X V v d D t T Z W N 0 a W 9 u M S 9 j b 3 Z p Z C B h b G x y Z X N 1 b H R z K D Q p L 1 R p c G 8 g Y 2 F t Y m l h Z G 8 u e 2 9 2 Z X J m b G 9 3 I C g z M C 0 z O S k g b W V k a W F u L D E 2 M H 0 m c X V v d D s s J n F 1 b 3 Q 7 U 2 V j d G l v b j E v Y 2 9 2 a W Q g Y W x s c m V z d W x 0 c y g 0 K S 9 U a X B v I G N h b W J p Y W R v L n t v d m V y Z m x v d y A o M z A t M z k p I G x v d 2 V y I G J v d W 5 k L D E 2 M X 0 m c X V v d D s s J n F 1 b 3 Q 7 U 2 V j d G l v b j E v Y 2 9 2 a W Q g Y W x s c m V z d W x 0 c y g 0 K S 9 U a X B v I G N h b W J p Y W R v L n t v d m V y Z m x v d y A o M z A t M z k p I H V w c G V y I G J v d W 5 k L D E 2 M n 0 m c X V v d D s s J n F 1 b 3 Q 7 U 2 V j d G l v b j E v Y 2 9 2 a W Q g Y W x s c m V z d W x 0 c y g 0 K S 9 U a X B v I G N h b W J p Y W R v L n t v d m V y Z m x v d y A o N D A t N D k p I G 1 l Z G l h b i w x N j N 9 J n F 1 b 3 Q 7 L C Z x d W 9 0 O 1 N l Y 3 R p b 2 4 x L 2 N v d m l k I G F s b H J l c 3 V s d H M o N C k v V G l w b y B j Y W 1 i a W F k b y 5 7 b 3 Z l c m Z s b 3 c g K D Q w L T Q 5 K S B s b 3 d l c i B i b 3 V u Z C w x N j R 9 J n F 1 b 3 Q 7 L C Z x d W 9 0 O 1 N l Y 3 R p b 2 4 x L 2 N v d m l k I G F s b H J l c 3 V s d H M o N C k v V G l w b y B j Y W 1 i a W F k b y 5 7 b 3 Z l c m Z s b 3 c g K D Q w L T Q 5 K S B 1 c H B l c i B i b 3 V u Z C w x N j V 9 J n F 1 b 3 Q 7 L C Z x d W 9 0 O 1 N l Y 3 R p b 2 4 x L 2 N v d m l k I G F s b H J l c 3 V s d H M o N C k v V G l w b y B j Y W 1 i a W F k b y 5 7 b 3 Z l c m Z s b 3 c g K D U w L T U 5 K S B t Z W R p Y W 4 s M T Y 2 f S Z x d W 9 0 O y w m c X V v d D t T Z W N 0 a W 9 u M S 9 j b 3 Z p Z C B h b G x y Z X N 1 b H R z K D Q p L 1 R p c G 8 g Y 2 F t Y m l h Z G 8 u e 2 9 2 Z X J m b G 9 3 I C g 1 M C 0 1 O S k g b G 9 3 Z X I g Y m 9 1 b m Q s M T Y 3 f S Z x d W 9 0 O y w m c X V v d D t T Z W N 0 a W 9 u M S 9 j b 3 Z p Z C B h b G x y Z X N 1 b H R z K D Q p L 1 R p c G 8 g Y 2 F t Y m l h Z G 8 u e 2 9 2 Z X J m b G 9 3 I C g 1 M C 0 1 O S k g d X B w Z X I g Y m 9 1 b m Q s M T Y 4 f S Z x d W 9 0 O y w m c X V v d D t T Z W N 0 a W 9 u M S 9 j b 3 Z p Z C B h b G x y Z X N 1 b H R z K D Q p L 1 R p c G 8 g Y 2 F t Y m l h Z G 8 u e 2 9 2 Z X J m b G 9 3 I C g 2 M C 0 2 O S k g b W V k a W F u L D E 2 O X 0 m c X V v d D s s J n F 1 b 3 Q 7 U 2 V j d G l v b j E v Y 2 9 2 a W Q g Y W x s c m V z d W x 0 c y g 0 K S 9 U a X B v I G N h b W J p Y W R v L n t v d m V y Z m x v d y A o N j A t N j k p I G x v d 2 V y I G J v d W 5 k L D E 3 M H 0 m c X V v d D s s J n F 1 b 3 Q 7 U 2 V j d G l v b j E v Y 2 9 2 a W Q g Y W x s c m V z d W x 0 c y g 0 K S 9 U a X B v I G N h b W J p Y W R v L n t v d m V y Z m x v d y A o N j A t N j k p I H V w c G V y I G J v d W 5 k L D E 3 M X 0 m c X V v d D s s J n F 1 b 3 Q 7 U 2 V j d G l v b j E v Y 2 9 2 a W Q g Y W x s c m V z d W x 0 c y g 0 K S 9 U a X B v I G N h b W J p Y W R v L n t v d m V y Z m x v d y A o N z A t N z k p I G 1 l Z G l h b i w x N z J 9 J n F 1 b 3 Q 7 L C Z x d W 9 0 O 1 N l Y 3 R p b 2 4 x L 2 N v d m l k I G F s b H J l c 3 V s d H M o N C k v V G l w b y B j Y W 1 i a W F k b y 5 7 b 3 Z l c m Z s b 3 c g K D c w L T c 5 K S B s b 3 d l c i B i b 3 V u Z C w x N z N 9 J n F 1 b 3 Q 7 L C Z x d W 9 0 O 1 N l Y 3 R p b 2 4 x L 2 N v d m l k I G F s b H J l c 3 V s d H M o N C k v V G l w b y B j Y W 1 i a W F k b y 5 7 b 3 Z l c m Z s b 3 c g K D c w L T c 5 K S B 1 c H B l c i B i b 3 V u Z C w x N z R 9 J n F 1 b 3 Q 7 L C Z x d W 9 0 O 1 N l Y 3 R p b 2 4 x L 2 N v d m l k I G F s b H J l c 3 V s d H M o N C k v V G l w b y B j Y W 1 i a W F k b y 5 7 b 3 Z l c m Z s b 3 c g K D g w K y k g b W V k a W F u L D E 3 N X 0 m c X V v d D s s J n F 1 b 3 Q 7 U 2 V j d G l v b j E v Y 2 9 2 a W Q g Y W x s c m V z d W x 0 c y g 0 K S 9 U a X B v I G N h b W J p Y W R v L n t v d m V y Z m x v d y A o O D A r K S B s b 3 d l c i B i b 3 V u Z C w x N z Z 9 J n F 1 b 3 Q 7 L C Z x d W 9 0 O 1 N l Y 3 R p b 2 4 x L 2 N v d m l k I G F s b H J l c 3 V s d H M o N C k v V G l w b y B j Y W 1 i a W F k b y 5 7 b 3 Z l c m Z s b 3 c g K D g w K y k g d X B w Z X I g Y m 9 1 b m Q s M T c 3 f S Z x d W 9 0 O y w m c X V v d D t T Z W N 0 a W 9 u M S 9 j b 3 Z p Z C B h b G x y Z X N 1 b H R z K D Q p L 1 R p c G 8 g Y 2 F t Y m l h Z G 8 u e 2 9 2 Z X J m b G 9 3 I C h 0 b 3 R h b C k g b W V k a W F u L D E 3 O H 0 m c X V v d D s s J n F 1 b 3 Q 7 U 2 V j d G l v b j E v Y 2 9 2 a W Q g Y W x s c m V z d W x 0 c y g 0 K S 9 U a X B v I G N h b W J p Y W R v L n t v d m V y Z m x v d y A o d G 9 0 Y W w p I G x v d 2 V y I G J v d W 5 k L D E 3 O X 0 m c X V v d D s s J n F 1 b 3 Q 7 U 2 V j d G l v b j E v Y 2 9 2 a W Q g Y W x s c m V z d W x 0 c y g 0 K S 9 U a X B v I G N h b W J p Y W R v L n t v d m V y Z m x v d y A o d G 9 0 Y W w p I H V w c G V y I G J v d W 5 k L D E 4 M H 0 m c X V v d D s s J n F 1 b 3 Q 7 U 2 V j d G l v b j E v Y 2 9 2 a W Q g Y W x s c m V z d W x 0 c y g 0 K S 9 U a X B v I G N h b W J p Y W R v L n t j d W 1 1 b G F 0 a X Z l I H J l Y 2 9 2 Z X J l Z C A o M C 0 5 K S B t Z W R p Y W 4 s M T g x f S Z x d W 9 0 O y w m c X V v d D t T Z W N 0 a W 9 u M S 9 j b 3 Z p Z C B h b G x y Z X N 1 b H R z K D Q p L 1 R p c G 8 g Y 2 F t Y m l h Z G 8 u e 2 N 1 b X V s Y X R p d m U g c m V j b 3 Z l c m V k I C g w L T k p I G x v d 2 V y I G J v d W 5 k L D E 4 M n 0 m c X V v d D s s J n F 1 b 3 Q 7 U 2 V j d G l v b j E v Y 2 9 2 a W Q g Y W x s c m V z d W x 0 c y g 0 K S 9 U a X B v I G N h b W J p Y W R v L n t j d W 1 1 b G F 0 a X Z l I H J l Y 2 9 2 Z X J l Z C A o M C 0 5 K S B 1 c H B l c i B i b 3 V u Z C w x O D N 9 J n F 1 b 3 Q 7 L C Z x d W 9 0 O 1 N l Y 3 R p b 2 4 x L 2 N v d m l k I G F s b H J l c 3 V s d H M o N C k v V G l w b y B j Y W 1 i a W F k b y 5 7 Y 3 V t d W x h d G l 2 Z S B y Z W N v d m V y Z W Q g K D E w L T E 5 K S B t Z W R p Y W 4 s M T g 0 f S Z x d W 9 0 O y w m c X V v d D t T Z W N 0 a W 9 u M S 9 j b 3 Z p Z C B h b G x y Z X N 1 b H R z K D Q p L 1 R p c G 8 g Y 2 F t Y m l h Z G 8 u e 2 N 1 b X V s Y X R p d m U g c m V j b 3 Z l c m V k I C g x M C 0 x O S k g b G 9 3 Z X I g Y m 9 1 b m Q s M T g 1 f S Z x d W 9 0 O y w m c X V v d D t T Z W N 0 a W 9 u M S 9 j b 3 Z p Z C B h b G x y Z X N 1 b H R z K D Q p L 1 R p c G 8 g Y 2 F t Y m l h Z G 8 u e 2 N 1 b X V s Y X R p d m U g c m V j b 3 Z l c m V k I C g x M C 0 x O S k g d X B w Z X I g Y m 9 1 b m Q s M T g 2 f S Z x d W 9 0 O y w m c X V v d D t T Z W N 0 a W 9 u M S 9 j b 3 Z p Z C B h b G x y Z X N 1 b H R z K D Q p L 1 R p c G 8 g Y 2 F t Y m l h Z G 8 u e 2 N 1 b X V s Y X R p d m U g c m V j b 3 Z l c m V k I C g y M C 0 y O S k g b W V k a W F u L D E 4 N 3 0 m c X V v d D s s J n F 1 b 3 Q 7 U 2 V j d G l v b j E v Y 2 9 2 a W Q g Y W x s c m V z d W x 0 c y g 0 K S 9 U a X B v I G N h b W J p Y W R v L n t j d W 1 1 b G F 0 a X Z l I H J l Y 2 9 2 Z X J l Z C A o M j A t M j k p I G x v d 2 V y I G J v d W 5 k L D E 4 O H 0 m c X V v d D s s J n F 1 b 3 Q 7 U 2 V j d G l v b j E v Y 2 9 2 a W Q g Y W x s c m V z d W x 0 c y g 0 K S 9 U a X B v I G N h b W J p Y W R v L n t j d W 1 1 b G F 0 a X Z l I H J l Y 2 9 2 Z X J l Z C A o M j A t M j k p I H V w c G V y I G J v d W 5 k L D E 4 O X 0 m c X V v d D s s J n F 1 b 3 Q 7 U 2 V j d G l v b j E v Y 2 9 2 a W Q g Y W x s c m V z d W x 0 c y g 0 K S 9 U a X B v I G N h b W J p Y W R v L n t j d W 1 1 b G F 0 a X Z l I H J l Y 2 9 2 Z X J l Z C A o M z A t M z k p I G 1 l Z G l h b i w x O T B 9 J n F 1 b 3 Q 7 L C Z x d W 9 0 O 1 N l Y 3 R p b 2 4 x L 2 N v d m l k I G F s b H J l c 3 V s d H M o N C k v V G l w b y B j Y W 1 i a W F k b y 5 7 Y 3 V t d W x h d G l 2 Z S B y Z W N v d m V y Z W Q g K D M w L T M 5 K S B s b 3 d l c i B i b 3 V u Z C w x O T F 9 J n F 1 b 3 Q 7 L C Z x d W 9 0 O 1 N l Y 3 R p b 2 4 x L 2 N v d m l k I G F s b H J l c 3 V s d H M o N C k v V G l w b y B j Y W 1 i a W F k b y 5 7 Y 3 V t d W x h d G l 2 Z S B y Z W N v d m V y Z W Q g K D M w L T M 5 K S B 1 c H B l c i B i b 3 V u Z C w x O T J 9 J n F 1 b 3 Q 7 L C Z x d W 9 0 O 1 N l Y 3 R p b 2 4 x L 2 N v d m l k I G F s b H J l c 3 V s d H M o N C k v V G l w b y B j Y W 1 i a W F k b y 5 7 Y 3 V t d W x h d G l 2 Z S B y Z W N v d m V y Z W Q g K D Q w L T Q 5 K S B t Z W R p Y W 4 s M T k z f S Z x d W 9 0 O y w m c X V v d D t T Z W N 0 a W 9 u M S 9 j b 3 Z p Z C B h b G x y Z X N 1 b H R z K D Q p L 1 R p c G 8 g Y 2 F t Y m l h Z G 8 u e 2 N 1 b X V s Y X R p d m U g c m V j b 3 Z l c m V k I C g 0 M C 0 0 O S k g b G 9 3 Z X I g Y m 9 1 b m Q s M T k 0 f S Z x d W 9 0 O y w m c X V v d D t T Z W N 0 a W 9 u M S 9 j b 3 Z p Z C B h b G x y Z X N 1 b H R z K D Q p L 1 R p c G 8 g Y 2 F t Y m l h Z G 8 u e 2 N 1 b X V s Y X R p d m U g c m V j b 3 Z l c m V k I C g 0 M C 0 0 O S k g d X B w Z X I g Y m 9 1 b m Q s M T k 1 f S Z x d W 9 0 O y w m c X V v d D t T Z W N 0 a W 9 u M S 9 j b 3 Z p Z C B h b G x y Z X N 1 b H R z K D Q p L 1 R p c G 8 g Y 2 F t Y m l h Z G 8 u e 2 N 1 b X V s Y X R p d m U g c m V j b 3 Z l c m V k I C g 1 M C 0 1 O S k g b W V k a W F u L D E 5 N n 0 m c X V v d D s s J n F 1 b 3 Q 7 U 2 V j d G l v b j E v Y 2 9 2 a W Q g Y W x s c m V z d W x 0 c y g 0 K S 9 U a X B v I G N h b W J p Y W R v L n t j d W 1 1 b G F 0 a X Z l I H J l Y 2 9 2 Z X J l Z C A o N T A t N T k p I G x v d 2 V y I G J v d W 5 k L D E 5 N 3 0 m c X V v d D s s J n F 1 b 3 Q 7 U 2 V j d G l v b j E v Y 2 9 2 a W Q g Y W x s c m V z d W x 0 c y g 0 K S 9 U a X B v I G N h b W J p Y W R v L n t j d W 1 1 b G F 0 a X Z l I H J l Y 2 9 2 Z X J l Z C A o N T A t N T k p I H V w c G V y I G J v d W 5 k L D E 5 O H 0 m c X V v d D s s J n F 1 b 3 Q 7 U 2 V j d G l v b j E v Y 2 9 2 a W Q g Y W x s c m V z d W x 0 c y g 0 K S 9 U a X B v I G N h b W J p Y W R v L n t j d W 1 1 b G F 0 a X Z l I H J l Y 2 9 2 Z X J l Z C A o N j A t N j k p I G 1 l Z G l h b i w x O T l 9 J n F 1 b 3 Q 7 L C Z x d W 9 0 O 1 N l Y 3 R p b 2 4 x L 2 N v d m l k I G F s b H J l c 3 V s d H M o N C k v V G l w b y B j Y W 1 i a W F k b y 5 7 Y 3 V t d W x h d G l 2 Z S B y Z W N v d m V y Z W Q g K D Y w L T Y 5 K S B s b 3 d l c i B i b 3 V u Z C w y M D B 9 J n F 1 b 3 Q 7 L C Z x d W 9 0 O 1 N l Y 3 R p b 2 4 x L 2 N v d m l k I G F s b H J l c 3 V s d H M o N C k v V G l w b y B j Y W 1 i a W F k b y 5 7 Y 3 V t d W x h d G l 2 Z S B y Z W N v d m V y Z W Q g K D Y w L T Y 5 K S B 1 c H B l c i B i b 3 V u Z C w y M D F 9 J n F 1 b 3 Q 7 L C Z x d W 9 0 O 1 N l Y 3 R p b 2 4 x L 2 N v d m l k I G F s b H J l c 3 V s d H M o N C k v V G l w b y B j Y W 1 i a W F k b y 5 7 Y 3 V t d W x h d G l 2 Z S B y Z W N v d m V y Z W Q g K D c w L T c 5 K S B t Z W R p Y W 4 s M j A y f S Z x d W 9 0 O y w m c X V v d D t T Z W N 0 a W 9 u M S 9 j b 3 Z p Z C B h b G x y Z X N 1 b H R z K D Q p L 1 R p c G 8 g Y 2 F t Y m l h Z G 8 u e 2 N 1 b X V s Y X R p d m U g c m V j b 3 Z l c m V k I C g 3 M C 0 3 O S k g b G 9 3 Z X I g Y m 9 1 b m Q s M j A z f S Z x d W 9 0 O y w m c X V v d D t T Z W N 0 a W 9 u M S 9 j b 3 Z p Z C B h b G x y Z X N 1 b H R z K D Q p L 1 R p c G 8 g Y 2 F t Y m l h Z G 8 u e 2 N 1 b X V s Y X R p d m U g c m V j b 3 Z l c m V k I C g 3 M C 0 3 O S k g d X B w Z X I g Y m 9 1 b m Q s M j A 0 f S Z x d W 9 0 O y w m c X V v d D t T Z W N 0 a W 9 u M S 9 j b 3 Z p Z C B h b G x y Z X N 1 b H R z K D Q p L 1 R p c G 8 g Y 2 F t Y m l h Z G 8 u e 2 N 1 b X V s Y X R p d m U g c m V j b 3 Z l c m V k I C g 4 M C s p I G 1 l Z G l h b i w y M D V 9 J n F 1 b 3 Q 7 L C Z x d W 9 0 O 1 N l Y 3 R p b 2 4 x L 2 N v d m l k I G F s b H J l c 3 V s d H M o N C k v V G l w b y B j Y W 1 i a W F k b y 5 7 Y 3 V t d W x h d G l 2 Z S B y Z W N v d m V y Z W Q g K D g w K y k g b G 9 3 Z X I g Y m 9 1 b m Q s M j A 2 f S Z x d W 9 0 O y w m c X V v d D t T Z W N 0 a W 9 u M S 9 j b 3 Z p Z C B h b G x y Z X N 1 b H R z K D Q p L 1 R p c G 8 g Y 2 F t Y m l h Z G 8 u e 2 N 1 b X V s Y X R p d m U g c m V j b 3 Z l c m V k I C g 4 M C s p I H V w c G V y I G J v d W 5 k L D I w N 3 0 m c X V v d D s s J n F 1 b 3 Q 7 U 2 V j d G l v b j E v Y 2 9 2 a W Q g Y W x s c m V z d W x 0 c y g 0 K S 9 U a X B v I G N h b W J p Y W R v L n t j d W 1 1 b G F 0 a X Z l I H J l Y 2 9 2 Z X J l Z C A o d G 9 0 Y W w p I G 1 l Z G l h b i w y M D h 9 J n F 1 b 3 Q 7 L C Z x d W 9 0 O 1 N l Y 3 R p b 2 4 x L 2 N v d m l k I G F s b H J l c 3 V s d H M o N C k v V G l w b y B j Y W 1 i a W F k b y 5 7 Y 3 V t d W x h d G l 2 Z S B y Z W N v d m V y Z W Q g K H R v d G F s K S B s b 3 d l c i B i b 3 V u Z C w y M D l 9 J n F 1 b 3 Q 7 L C Z x d W 9 0 O 1 N l Y 3 R p b 2 4 x L 2 N v d m l k I G F s b H J l c 3 V s d H M o N C k v V G l w b y B j Y W 1 i a W F k b y 5 7 Y 3 V t d W x h d G l 2 Z S B y Z W N v d m V y Z W Q g K H R v d G F s K S B 1 c H B l c i B i b 3 V u Z C w y M T B 9 J n F 1 b 3 Q 7 L C Z x d W 9 0 O 1 N l Y 3 R p b 2 4 x L 2 N v d m l k I G F s b H J l c 3 V s d H M o N C k v V G l w b y B j Y W 1 i a W F k b y 5 7 Y 3 V t d W x h d G l 2 Z S B J Q 1 U g K D A t O S k g b W V k a W F u L D I x M X 0 m c X V v d D s s J n F 1 b 3 Q 7 U 2 V j d G l v b j E v Y 2 9 2 a W Q g Y W x s c m V z d W x 0 c y g 0 K S 9 U a X B v I G N h b W J p Y W R v L n t j d W 1 1 b G F 0 a X Z l I E l D V S A o M C 0 5 K S B s b 3 d l c i B i b 3 V u Z C w y M T J 9 J n F 1 b 3 Q 7 L C Z x d W 9 0 O 1 N l Y 3 R p b 2 4 x L 2 N v d m l k I G F s b H J l c 3 V s d H M o N C k v V G l w b y B j Y W 1 i a W F k b y 5 7 Y 3 V t d W x h d G l 2 Z S B J Q 1 U g K D A t O S k g d X B w Z X I g Y m 9 1 b m Q s M j E z f S Z x d W 9 0 O y w m c X V v d D t T Z W N 0 a W 9 u M S 9 j b 3 Z p Z C B h b G x y Z X N 1 b H R z K D Q p L 1 R p c G 8 g Y 2 F t Y m l h Z G 8 u e 2 N 1 b X V s Y X R p d m U g S U N V I C g x M C 0 x O S k g b W V k a W F u L D I x N H 0 m c X V v d D s s J n F 1 b 3 Q 7 U 2 V j d G l v b j E v Y 2 9 2 a W Q g Y W x s c m V z d W x 0 c y g 0 K S 9 U a X B v I G N h b W J p Y W R v L n t j d W 1 1 b G F 0 a X Z l I E l D V S A o M T A t M T k p I G x v d 2 V y I G J v d W 5 k L D I x N X 0 m c X V v d D s s J n F 1 b 3 Q 7 U 2 V j d G l v b j E v Y 2 9 2 a W Q g Y W x s c m V z d W x 0 c y g 0 K S 9 U a X B v I G N h b W J p Y W R v L n t j d W 1 1 b G F 0 a X Z l I E l D V S A o M T A t M T k p I H V w c G V y I G J v d W 5 k L D I x N n 0 m c X V v d D s s J n F 1 b 3 Q 7 U 2 V j d G l v b j E v Y 2 9 2 a W Q g Y W x s c m V z d W x 0 c y g 0 K S 9 U a X B v I G N h b W J p Y W R v L n t j d W 1 1 b G F 0 a X Z l I E l D V S A o M j A t M j k p I G 1 l Z G l h b i w y M T d 9 J n F 1 b 3 Q 7 L C Z x d W 9 0 O 1 N l Y 3 R p b 2 4 x L 2 N v d m l k I G F s b H J l c 3 V s d H M o N C k v V G l w b y B j Y W 1 i a W F k b y 5 7 Y 3 V t d W x h d G l 2 Z S B J Q 1 U g K D I w L T I 5 K S B s b 3 d l c i B i b 3 V u Z C w y M T h 9 J n F 1 b 3 Q 7 L C Z x d W 9 0 O 1 N l Y 3 R p b 2 4 x L 2 N v d m l k I G F s b H J l c 3 V s d H M o N C k v V G l w b y B j Y W 1 i a W F k b y 5 7 Y 3 V t d W x h d G l 2 Z S B J Q 1 U g K D I w L T I 5 K S B 1 c H B l c i B i b 3 V u Z C w y M T l 9 J n F 1 b 3 Q 7 L C Z x d W 9 0 O 1 N l Y 3 R p b 2 4 x L 2 N v d m l k I G F s b H J l c 3 V s d H M o N C k v V G l w b y B j Y W 1 i a W F k b y 5 7 Y 3 V t d W x h d G l 2 Z S B J Q 1 U g K D M w L T M 5 K S B t Z W R p Y W 4 s M j I w f S Z x d W 9 0 O y w m c X V v d D t T Z W N 0 a W 9 u M S 9 j b 3 Z p Z C B h b G x y Z X N 1 b H R z K D Q p L 1 R p c G 8 g Y 2 F t Y m l h Z G 8 u e 2 N 1 b X V s Y X R p d m U g S U N V I C g z M C 0 z O S k g b G 9 3 Z X I g Y m 9 1 b m Q s M j I x f S Z x d W 9 0 O y w m c X V v d D t T Z W N 0 a W 9 u M S 9 j b 3 Z p Z C B h b G x y Z X N 1 b H R z K D Q p L 1 R p c G 8 g Y 2 F t Y m l h Z G 8 u e 2 N 1 b X V s Y X R p d m U g S U N V I C g z M C 0 z O S k g d X B w Z X I g Y m 9 1 b m Q s M j I y f S Z x d W 9 0 O y w m c X V v d D t T Z W N 0 a W 9 u M S 9 j b 3 Z p Z C B h b G x y Z X N 1 b H R z K D Q p L 1 R p c G 8 g Y 2 F t Y m l h Z G 8 u e 2 N 1 b X V s Y X R p d m U g S U N V I C g 0 M C 0 0 O S k g b W V k a W F u L D I y M 3 0 m c X V v d D s s J n F 1 b 3 Q 7 U 2 V j d G l v b j E v Y 2 9 2 a W Q g Y W x s c m V z d W x 0 c y g 0 K S 9 U a X B v I G N h b W J p Y W R v L n t j d W 1 1 b G F 0 a X Z l I E l D V S A o N D A t N D k p I G x v d 2 V y I G J v d W 5 k L D I y N H 0 m c X V v d D s s J n F 1 b 3 Q 7 U 2 V j d G l v b j E v Y 2 9 2 a W Q g Y W x s c m V z d W x 0 c y g 0 K S 9 U a X B v I G N h b W J p Y W R v L n t j d W 1 1 b G F 0 a X Z l I E l D V S A o N D A t N D k p I H V w c G V y I G J v d W 5 k L D I y N X 0 m c X V v d D s s J n F 1 b 3 Q 7 U 2 V j d G l v b j E v Y 2 9 2 a W Q g Y W x s c m V z d W x 0 c y g 0 K S 9 U a X B v I G N h b W J p Y W R v L n t j d W 1 1 b G F 0 a X Z l I E l D V S A o N T A t N T k p I G 1 l Z G l h b i w y M j Z 9 J n F 1 b 3 Q 7 L C Z x d W 9 0 O 1 N l Y 3 R p b 2 4 x L 2 N v d m l k I G F s b H J l c 3 V s d H M o N C k v V G l w b y B j Y W 1 i a W F k b y 5 7 Y 3 V t d W x h d G l 2 Z S B J Q 1 U g K D U w L T U 5 K S B s b 3 d l c i B i b 3 V u Z C w y M j d 9 J n F 1 b 3 Q 7 L C Z x d W 9 0 O 1 N l Y 3 R p b 2 4 x L 2 N v d m l k I G F s b H J l c 3 V s d H M o N C k v V G l w b y B j Y W 1 i a W F k b y 5 7 Y 3 V t d W x h d G l 2 Z S B J Q 1 U g K D U w L T U 5 K S B 1 c H B l c i B i b 3 V u Z C w y M j h 9 J n F 1 b 3 Q 7 L C Z x d W 9 0 O 1 N l Y 3 R p b 2 4 x L 2 N v d m l k I G F s b H J l c 3 V s d H M o N C k v V G l w b y B j Y W 1 i a W F k b y 5 7 Y 3 V t d W x h d G l 2 Z S B J Q 1 U g K D Y w L T Y 5 K S B t Z W R p Y W 4 s M j I 5 f S Z x d W 9 0 O y w m c X V v d D t T Z W N 0 a W 9 u M S 9 j b 3 Z p Z C B h b G x y Z X N 1 b H R z K D Q p L 1 R p c G 8 g Y 2 F t Y m l h Z G 8 u e 2 N 1 b X V s Y X R p d m U g S U N V I C g 2 M C 0 2 O S k g b G 9 3 Z X I g Y m 9 1 b m Q s M j M w f S Z x d W 9 0 O y w m c X V v d D t T Z W N 0 a W 9 u M S 9 j b 3 Z p Z C B h b G x y Z X N 1 b H R z K D Q p L 1 R p c G 8 g Y 2 F t Y m l h Z G 8 u e 2 N 1 b X V s Y X R p d m U g S U N V I C g 2 M C 0 2 O S k g d X B w Z X I g Y m 9 1 b m Q s M j M x f S Z x d W 9 0 O y w m c X V v d D t T Z W N 0 a W 9 u M S 9 j b 3 Z p Z C B h b G x y Z X N 1 b H R z K D Q p L 1 R p c G 8 g Y 2 F t Y m l h Z G 8 u e 2 N 1 b X V s Y X R p d m U g S U N V I C g 3 M C 0 3 O S k g b W V k a W F u L D I z M n 0 m c X V v d D s s J n F 1 b 3 Q 7 U 2 V j d G l v b j E v Y 2 9 2 a W Q g Y W x s c m V z d W x 0 c y g 0 K S 9 U a X B v I G N h b W J p Y W R v L n t j d W 1 1 b G F 0 a X Z l I E l D V S A o N z A t N z k p I G x v d 2 V y I G J v d W 5 k L D I z M 3 0 m c X V v d D s s J n F 1 b 3 Q 7 U 2 V j d G l v b j E v Y 2 9 2 a W Q g Y W x s c m V z d W x 0 c y g 0 K S 9 U a X B v I G N h b W J p Y W R v L n t j d W 1 1 b G F 0 a X Z l I E l D V S A o N z A t N z k p I H V w c G V y I G J v d W 5 k L D I z N H 0 m c X V v d D s s J n F 1 b 3 Q 7 U 2 V j d G l v b j E v Y 2 9 2 a W Q g Y W x s c m V z d W x 0 c y g 0 K S 9 U a X B v I G N h b W J p Y W R v L n t j d W 1 1 b G F 0 a X Z l I E l D V S A o O D A r K S B t Z W R p Y W 4 s M j M 1 f S Z x d W 9 0 O y w m c X V v d D t T Z W N 0 a W 9 u M S 9 j b 3 Z p Z C B h b G x y Z X N 1 b H R z K D Q p L 1 R p c G 8 g Y 2 F t Y m l h Z G 8 u e 2 N 1 b X V s Y X R p d m U g S U N V I C g 4 M C s p I G x v d 2 V y I G J v d W 5 k L D I z N n 0 m c X V v d D s s J n F 1 b 3 Q 7 U 2 V j d G l v b j E v Y 2 9 2 a W Q g Y W x s c m V z d W x 0 c y g 0 K S 9 U a X B v I G N h b W J p Y W R v L n t j d W 1 1 b G F 0 a X Z l I E l D V S A o O D A r K S B 1 c H B l c i B i b 3 V u Z C w y M z d 9 J n F 1 b 3 Q 7 L C Z x d W 9 0 O 1 N l Y 3 R p b 2 4 x L 2 N v d m l k I G F s b H J l c 3 V s d H M o N C k v V G l w b y B j Y W 1 i a W F k b y 5 7 Y 3 V t d W x h d G l 2 Z S B J Q 1 U g K H R v d G F s K S B t Z W R p Y W 4 s M j M 4 f S Z x d W 9 0 O y w m c X V v d D t T Z W N 0 a W 9 u M S 9 j b 3 Z p Z C B h b G x y Z X N 1 b H R z K D Q p L 1 R p c G 8 g Y 2 F t Y m l h Z G 8 u e 2 N 1 b X V s Y X R p d m U g S U N V I C h 0 b 3 R h b C k g b G 9 3 Z X I g Y m 9 1 b m Q s M j M 5 f S Z x d W 9 0 O y w m c X V v d D t T Z W N 0 a W 9 u M S 9 j b 3 Z p Z C B h b G x y Z X N 1 b H R z K D Q p L 1 R p c G 8 g Y 2 F t Y m l h Z G 8 u e 2 N 1 b X V s Y X R p d m U g S U N V I C h 0 b 3 R h b C k g d X B w Z X I g Y m 9 1 b m Q s M j Q w f S Z x d W 9 0 O y w m c X V v d D t T Z W N 0 a W 9 u M S 9 j b 3 Z p Z C B h b G x y Z X N 1 b H R z K D Q p L 1 R p c G 8 g Y 2 F t Y m l h Z G 8 u e 2 N 1 b X V s Y X R p d m U g a G 9 z c G l 0 Y W x p e m V k I C g w L T k p I G 1 l Z G l h b i w y N D F 9 J n F 1 b 3 Q 7 L C Z x d W 9 0 O 1 N l Y 3 R p b 2 4 x L 2 N v d m l k I G F s b H J l c 3 V s d H M o N C k v V G l w b y B j Y W 1 i a W F k b y 5 7 Y 3 V t d W x h d G l 2 Z S B o b 3 N w a X R h b G l 6 Z W Q g K D A t O S k g b G 9 3 Z X I g Y m 9 1 b m Q s M j Q y f S Z x d W 9 0 O y w m c X V v d D t T Z W N 0 a W 9 u M S 9 j b 3 Z p Z C B h b G x y Z X N 1 b H R z K D Q p L 1 R p c G 8 g Y 2 F t Y m l h Z G 8 u e 2 N 1 b X V s Y X R p d m U g a G 9 z c G l 0 Y W x p e m V k I C g w L T k p I H V w c G V y I G J v d W 5 k L D I 0 M 3 0 m c X V v d D s s J n F 1 b 3 Q 7 U 2 V j d G l v b j E v Y 2 9 2 a W Q g Y W x s c m V z d W x 0 c y g 0 K S 9 U a X B v I G N h b W J p Y W R v L n t j d W 1 1 b G F 0 a X Z l I G h v c 3 B p d G F s a X p l Z C A o M T A t M T k p I G 1 l Z G l h b i w y N D R 9 J n F 1 b 3 Q 7 L C Z x d W 9 0 O 1 N l Y 3 R p b 2 4 x L 2 N v d m l k I G F s b H J l c 3 V s d H M o N C k v V G l w b y B j Y W 1 i a W F k b y 5 7 Y 3 V t d W x h d G l 2 Z S B o b 3 N w a X R h b G l 6 Z W Q g K D E w L T E 5 K S B s b 3 d l c i B i b 3 V u Z C w y N D V 9 J n F 1 b 3 Q 7 L C Z x d W 9 0 O 1 N l Y 3 R p b 2 4 x L 2 N v d m l k I G F s b H J l c 3 V s d H M o N C k v V G l w b y B j Y W 1 i a W F k b y 5 7 Y 3 V t d W x h d G l 2 Z S B o b 3 N w a X R h b G l 6 Z W Q g K D E w L T E 5 K S B 1 c H B l c i B i b 3 V u Z C w y N D Z 9 J n F 1 b 3 Q 7 L C Z x d W 9 0 O 1 N l Y 3 R p b 2 4 x L 2 N v d m l k I G F s b H J l c 3 V s d H M o N C k v V G l w b y B j Y W 1 i a W F k b y 5 7 Y 3 V t d W x h d G l 2 Z S B o b 3 N w a X R h b G l 6 Z W Q g K D I w L T I 5 K S B t Z W R p Y W 4 s M j Q 3 f S Z x d W 9 0 O y w m c X V v d D t T Z W N 0 a W 9 u M S 9 j b 3 Z p Z C B h b G x y Z X N 1 b H R z K D Q p L 1 R p c G 8 g Y 2 F t Y m l h Z G 8 u e 2 N 1 b X V s Y X R p d m U g a G 9 z c G l 0 Y W x p e m V k I C g y M C 0 y O S k g b G 9 3 Z X I g Y m 9 1 b m Q s M j Q 4 f S Z x d W 9 0 O y w m c X V v d D t T Z W N 0 a W 9 u M S 9 j b 3 Z p Z C B h b G x y Z X N 1 b H R z K D Q p L 1 R p c G 8 g Y 2 F t Y m l h Z G 8 u e 2 N 1 b X V s Y X R p d m U g a G 9 z c G l 0 Y W x p e m V k I C g y M C 0 y O S k g d X B w Z X I g Y m 9 1 b m Q s M j Q 5 f S Z x d W 9 0 O y w m c X V v d D t T Z W N 0 a W 9 u M S 9 j b 3 Z p Z C B h b G x y Z X N 1 b H R z K D Q p L 1 R p c G 8 g Y 2 F t Y m l h Z G 8 u e 2 N 1 b X V s Y X R p d m U g a G 9 z c G l 0 Y W x p e m V k I C g z M C 0 z O S k g b W V k a W F u L D I 1 M H 0 m c X V v d D s s J n F 1 b 3 Q 7 U 2 V j d G l v b j E v Y 2 9 2 a W Q g Y W x s c m V z d W x 0 c y g 0 K S 9 U a X B v I G N h b W J p Y W R v L n t j d W 1 1 b G F 0 a X Z l I G h v c 3 B p d G F s a X p l Z C A o M z A t M z k p I G x v d 2 V y I G J v d W 5 k L D I 1 M X 0 m c X V v d D s s J n F 1 b 3 Q 7 U 2 V j d G l v b j E v Y 2 9 2 a W Q g Y W x s c m V z d W x 0 c y g 0 K S 9 U a X B v I G N h b W J p Y W R v L n t j d W 1 1 b G F 0 a X Z l I G h v c 3 B p d G F s a X p l Z C A o M z A t M z k p I H V w c G V y I G J v d W 5 k L D I 1 M n 0 m c X V v d D s s J n F 1 b 3 Q 7 U 2 V j d G l v b j E v Y 2 9 2 a W Q g Y W x s c m V z d W x 0 c y g 0 K S 9 U a X B v I G N h b W J p Y W R v L n t j d W 1 1 b G F 0 a X Z l I G h v c 3 B p d G F s a X p l Z C A o N D A t N D k p I G 1 l Z G l h b i w y N T N 9 J n F 1 b 3 Q 7 L C Z x d W 9 0 O 1 N l Y 3 R p b 2 4 x L 2 N v d m l k I G F s b H J l c 3 V s d H M o N C k v V G l w b y B j Y W 1 i a W F k b y 5 7 Y 3 V t d W x h d G l 2 Z S B o b 3 N w a X R h b G l 6 Z W Q g K D Q w L T Q 5 K S B s b 3 d l c i B i b 3 V u Z C w y N T R 9 J n F 1 b 3 Q 7 L C Z x d W 9 0 O 1 N l Y 3 R p b 2 4 x L 2 N v d m l k I G F s b H J l c 3 V s d H M o N C k v V G l w b y B j Y W 1 i a W F k b y 5 7 Y 3 V t d W x h d G l 2 Z S B o b 3 N w a X R h b G l 6 Z W Q g K D Q w L T Q 5 K S B 1 c H B l c i B i b 3 V u Z C w y N T V 9 J n F 1 b 3 Q 7 L C Z x d W 9 0 O 1 N l Y 3 R p b 2 4 x L 2 N v d m l k I G F s b H J l c 3 V s d H M o N C k v V G l w b y B j Y W 1 i a W F k b y 5 7 Y 3 V t d W x h d G l 2 Z S B o b 3 N w a X R h b G l 6 Z W Q g K D U w L T U 5 K S B t Z W R p Y W 4 s M j U 2 f S Z x d W 9 0 O y w m c X V v d D t T Z W N 0 a W 9 u M S 9 j b 3 Z p Z C B h b G x y Z X N 1 b H R z K D Q p L 1 R p c G 8 g Y 2 F t Y m l h Z G 8 u e 2 N 1 b X V s Y X R p d m U g a G 9 z c G l 0 Y W x p e m V k I C g 1 M C 0 1 O S k g b G 9 3 Z X I g Y m 9 1 b m Q s M j U 3 f S Z x d W 9 0 O y w m c X V v d D t T Z W N 0 a W 9 u M S 9 j b 3 Z p Z C B h b G x y Z X N 1 b H R z K D Q p L 1 R p c G 8 g Y 2 F t Y m l h Z G 8 u e 2 N 1 b X V s Y X R p d m U g a G 9 z c G l 0 Y W x p e m V k I C g 1 M C 0 1 O S k g d X B w Z X I g Y m 9 1 b m Q s M j U 4 f S Z x d W 9 0 O y w m c X V v d D t T Z W N 0 a W 9 u M S 9 j b 3 Z p Z C B h b G x y Z X N 1 b H R z K D Q p L 1 R p c G 8 g Y 2 F t Y m l h Z G 8 u e 2 N 1 b X V s Y X R p d m U g a G 9 z c G l 0 Y W x p e m V k I C g 2 M C 0 2 O S k g b W V k a W F u L D I 1 O X 0 m c X V v d D s s J n F 1 b 3 Q 7 U 2 V j d G l v b j E v Y 2 9 2 a W Q g Y W x s c m V z d W x 0 c y g 0 K S 9 U a X B v I G N h b W J p Y W R v L n t j d W 1 1 b G F 0 a X Z l I G h v c 3 B p d G F s a X p l Z C A o N j A t N j k p I G x v d 2 V y I G J v d W 5 k L D I 2 M H 0 m c X V v d D s s J n F 1 b 3 Q 7 U 2 V j d G l v b j E v Y 2 9 2 a W Q g Y W x s c m V z d W x 0 c y g 0 K S 9 U a X B v I G N h b W J p Y W R v L n t j d W 1 1 b G F 0 a X Z l I G h v c 3 B p d G F s a X p l Z C A o N j A t N j k p I H V w c G V y I G J v d W 5 k L D I 2 M X 0 m c X V v d D s s J n F 1 b 3 Q 7 U 2 V j d G l v b j E v Y 2 9 2 a W Q g Y W x s c m V z d W x 0 c y g 0 K S 9 U a X B v I G N h b W J p Y W R v L n t j d W 1 1 b G F 0 a X Z l I G h v c 3 B p d G F s a X p l Z C A o N z A t N z k p I G 1 l Z G l h b i w y N j J 9 J n F 1 b 3 Q 7 L C Z x d W 9 0 O 1 N l Y 3 R p b 2 4 x L 2 N v d m l k I G F s b H J l c 3 V s d H M o N C k v V G l w b y B j Y W 1 i a W F k b y 5 7 Y 3 V t d W x h d G l 2 Z S B o b 3 N w a X R h b G l 6 Z W Q g K D c w L T c 5 K S B s b 3 d l c i B i b 3 V u Z C w y N j N 9 J n F 1 b 3 Q 7 L C Z x d W 9 0 O 1 N l Y 3 R p b 2 4 x L 2 N v d m l k I G F s b H J l c 3 V s d H M o N C k v V G l w b y B j Y W 1 i a W F k b y 5 7 Y 3 V t d W x h d G l 2 Z S B o b 3 N w a X R h b G l 6 Z W Q g K D c w L T c 5 K S B 1 c H B l c i B i b 3 V u Z C w y N j R 9 J n F 1 b 3 Q 7 L C Z x d W 9 0 O 1 N l Y 3 R p b 2 4 x L 2 N v d m l k I G F s b H J l c 3 V s d H M o N C k v V G l w b y B j Y W 1 i a W F k b y 5 7 Y 3 V t d W x h d G l 2 Z S B o b 3 N w a X R h b G l 6 Z W Q g K D g w K y k g b W V k a W F u L D I 2 N X 0 m c X V v d D s s J n F 1 b 3 Q 7 U 2 V j d G l v b j E v Y 2 9 2 a W Q g Y W x s c m V z d W x 0 c y g 0 K S 9 U a X B v I G N h b W J p Y W R v L n t j d W 1 1 b G F 0 a X Z l I G h v c 3 B p d G F s a X p l Z C A o O D A r K S B s b 3 d l c i B i b 3 V u Z C w y N j Z 9 J n F 1 b 3 Q 7 L C Z x d W 9 0 O 1 N l Y 3 R p b 2 4 x L 2 N v d m l k I G F s b H J l c 3 V s d H M o N C k v V G l w b y B j Y W 1 i a W F k b y 5 7 Y 3 V t d W x h d G l 2 Z S B o b 3 N w a X R h b G l 6 Z W Q g K D g w K y k g d X B w Z X I g Y m 9 1 b m Q s M j Y 3 f S Z x d W 9 0 O y w m c X V v d D t T Z W N 0 a W 9 u M S 9 j b 3 Z p Z C B h b G x y Z X N 1 b H R z K D Q p L 1 R p c G 8 g Y 2 F t Y m l h Z G 8 u e 2 N 1 b X V s Y X R p d m U g a G 9 z c G l 0 Y W x p e m V k I C h 0 b 3 R h b C k g b W V k a W F u L D I 2 O H 0 m c X V v d D s s J n F 1 b 3 Q 7 U 2 V j d G l v b j E v Y 2 9 2 a W Q g Y W x s c m V z d W x 0 c y g 0 K S 9 U a X B v I G N h b W J p Y W R v L n t j d W 1 1 b G F 0 a X Z l I G h v c 3 B p d G F s a X p l Z C A o d G 9 0 Y W w p I G x v d 2 V y I G J v d W 5 k L D I 2 O X 0 m c X V v d D s s J n F 1 b 3 Q 7 U 2 V j d G l v b j E v Y 2 9 2 a W Q g Y W x s c m V z d W x 0 c y g 0 K S 9 U a X B v I G N h b W J p Y W R v L n t j d W 1 1 b G F 0 a X Z l I G h v c 3 B p d G F s a X p l Z C A o d G 9 0 Y W w p I H V w c G V y I G J v d W 5 k L D I 3 M H 0 m c X V v d D s s J n F 1 b 3 Q 7 U 2 V j d G l v b j E v Y 2 9 2 a W Q g Y W x s c m V z d W x 0 c y g 0 K S 9 U a X B v I G N h b W J p Y W R v L n t j d W 1 1 b G F 0 a X Z l I G Z h d G F s a X R 5 I C g w L T k p I G 1 l Z G l h b i w y N z F 9 J n F 1 b 3 Q 7 L C Z x d W 9 0 O 1 N l Y 3 R p b 2 4 x L 2 N v d m l k I G F s b H J l c 3 V s d H M o N C k v V G l w b y B j Y W 1 i a W F k b y 5 7 Y 3 V t d W x h d G l 2 Z S B m Y X R h b G l 0 e S A o M C 0 5 K S B s b 3 d l c i B i b 3 V u Z C w y N z J 9 J n F 1 b 3 Q 7 L C Z x d W 9 0 O 1 N l Y 3 R p b 2 4 x L 2 N v d m l k I G F s b H J l c 3 V s d H M o N C k v V G l w b y B j Y W 1 i a W F k b y 5 7 Y 3 V t d W x h d G l 2 Z S B m Y X R h b G l 0 e S A o M C 0 5 K S B 1 c H B l c i B i b 3 V u Z C w y N z N 9 J n F 1 b 3 Q 7 L C Z x d W 9 0 O 1 N l Y 3 R p b 2 4 x L 2 N v d m l k I G F s b H J l c 3 V s d H M o N C k v V G l w b y B j Y W 1 i a W F k b y 5 7 Y 3 V t d W x h d G l 2 Z S B m Y X R h b G l 0 e S A o M T A t M T k p I G 1 l Z G l h b i w y N z R 9 J n F 1 b 3 Q 7 L C Z x d W 9 0 O 1 N l Y 3 R p b 2 4 x L 2 N v d m l k I G F s b H J l c 3 V s d H M o N C k v V G l w b y B j Y W 1 i a W F k b y 5 7 Y 3 V t d W x h d G l 2 Z S B m Y X R h b G l 0 e S A o M T A t M T k p I G x v d 2 V y I G J v d W 5 k L D I 3 N X 0 m c X V v d D s s J n F 1 b 3 Q 7 U 2 V j d G l v b j E v Y 2 9 2 a W Q g Y W x s c m V z d W x 0 c y g 0 K S 9 U a X B v I G N h b W J p Y W R v L n t j d W 1 1 b G F 0 a X Z l I G Z h d G F s a X R 5 I C g x M C 0 x O S k g d X B w Z X I g Y m 9 1 b m Q s M j c 2 f S Z x d W 9 0 O y w m c X V v d D t T Z W N 0 a W 9 u M S 9 j b 3 Z p Z C B h b G x y Z X N 1 b H R z K D Q p L 1 R p c G 8 g Y 2 F t Y m l h Z G 8 u e 2 N 1 b X V s Y X R p d m U g Z m F 0 Y W x p d H k g K D I w L T I 5 K S B t Z W R p Y W 4 s M j c 3 f S Z x d W 9 0 O y w m c X V v d D t T Z W N 0 a W 9 u M S 9 j b 3 Z p Z C B h b G x y Z X N 1 b H R z K D Q p L 1 R p c G 8 g Y 2 F t Y m l h Z G 8 u e 2 N 1 b X V s Y X R p d m U g Z m F 0 Y W x p d H k g K D I w L T I 5 K S B s b 3 d l c i B i b 3 V u Z C w y N z h 9 J n F 1 b 3 Q 7 L C Z x d W 9 0 O 1 N l Y 3 R p b 2 4 x L 2 N v d m l k I G F s b H J l c 3 V s d H M o N C k v V G l w b y B j Y W 1 i a W F k b y 5 7 Y 3 V t d W x h d G l 2 Z S B m Y X R h b G l 0 e S A o M j A t M j k p I H V w c G V y I G J v d W 5 k L D I 3 O X 0 m c X V v d D s s J n F 1 b 3 Q 7 U 2 V j d G l v b j E v Y 2 9 2 a W Q g Y W x s c m V z d W x 0 c y g 0 K S 9 U a X B v I G N h b W J p Y W R v L n t j d W 1 1 b G F 0 a X Z l I G Z h d G F s a X R 5 I C g z M C 0 z O S k g b W V k a W F u L D I 4 M H 0 m c X V v d D s s J n F 1 b 3 Q 7 U 2 V j d G l v b j E v Y 2 9 2 a W Q g Y W x s c m V z d W x 0 c y g 0 K S 9 U a X B v I G N h b W J p Y W R v L n t j d W 1 1 b G F 0 a X Z l I G Z h d G F s a X R 5 I C g z M C 0 z O S k g b G 9 3 Z X I g Y m 9 1 b m Q s M j g x f S Z x d W 9 0 O y w m c X V v d D t T Z W N 0 a W 9 u M S 9 j b 3 Z p Z C B h b G x y Z X N 1 b H R z K D Q p L 1 R p c G 8 g Y 2 F t Y m l h Z G 8 u e 2 N 1 b X V s Y X R p d m U g Z m F 0 Y W x p d H k g K D M w L T M 5 K S B 1 c H B l c i B i b 3 V u Z C w y O D J 9 J n F 1 b 3 Q 7 L C Z x d W 9 0 O 1 N l Y 3 R p b 2 4 x L 2 N v d m l k I G F s b H J l c 3 V s d H M o N C k v V G l w b y B j Y W 1 i a W F k b y 5 7 Y 3 V t d W x h d G l 2 Z S B m Y X R h b G l 0 e S A o N D A t N D k p I G 1 l Z G l h b i w y O D N 9 J n F 1 b 3 Q 7 L C Z x d W 9 0 O 1 N l Y 3 R p b 2 4 x L 2 N v d m l k I G F s b H J l c 3 V s d H M o N C k v V G l w b y B j Y W 1 i a W F k b y 5 7 Y 3 V t d W x h d G l 2 Z S B m Y X R h b G l 0 e S A o N D A t N D k p I G x v d 2 V y I G J v d W 5 k L D I 4 N H 0 m c X V v d D s s J n F 1 b 3 Q 7 U 2 V j d G l v b j E v Y 2 9 2 a W Q g Y W x s c m V z d W x 0 c y g 0 K S 9 U a X B v I G N h b W J p Y W R v L n t j d W 1 1 b G F 0 a X Z l I G Z h d G F s a X R 5 I C g 0 M C 0 0 O S k g d X B w Z X I g Y m 9 1 b m Q s M j g 1 f S Z x d W 9 0 O y w m c X V v d D t T Z W N 0 a W 9 u M S 9 j b 3 Z p Z C B h b G x y Z X N 1 b H R z K D Q p L 1 R p c G 8 g Y 2 F t Y m l h Z G 8 u e 2 N 1 b X V s Y X R p d m U g Z m F 0 Y W x p d H k g K D U w L T U 5 K S B t Z W R p Y W 4 s M j g 2 f S Z x d W 9 0 O y w m c X V v d D t T Z W N 0 a W 9 u M S 9 j b 3 Z p Z C B h b G x y Z X N 1 b H R z K D Q p L 1 R p c G 8 g Y 2 F t Y m l h Z G 8 u e 2 N 1 b X V s Y X R p d m U g Z m F 0 Y W x p d H k g K D U w L T U 5 K S B s b 3 d l c i B i b 3 V u Z C w y O D d 9 J n F 1 b 3 Q 7 L C Z x d W 9 0 O 1 N l Y 3 R p b 2 4 x L 2 N v d m l k I G F s b H J l c 3 V s d H M o N C k v V G l w b y B j Y W 1 i a W F k b y 5 7 Y 3 V t d W x h d G l 2 Z S B m Y X R h b G l 0 e S A o N T A t N T k p I H V w c G V y I G J v d W 5 k L D I 4 O H 0 m c X V v d D s s J n F 1 b 3 Q 7 U 2 V j d G l v b j E v Y 2 9 2 a W Q g Y W x s c m V z d W x 0 c y g 0 K S 9 U a X B v I G N h b W J p Y W R v L n t j d W 1 1 b G F 0 a X Z l I G Z h d G F s a X R 5 I C g 2 M C 0 2 O S k g b W V k a W F u L D I 4 O X 0 m c X V v d D s s J n F 1 b 3 Q 7 U 2 V j d G l v b j E v Y 2 9 2 a W Q g Y W x s c m V z d W x 0 c y g 0 K S 9 U a X B v I G N h b W J p Y W R v L n t j d W 1 1 b G F 0 a X Z l I G Z h d G F s a X R 5 I C g 2 M C 0 2 O S k g b G 9 3 Z X I g Y m 9 1 b m Q s M j k w f S Z x d W 9 0 O y w m c X V v d D t T Z W N 0 a W 9 u M S 9 j b 3 Z p Z C B h b G x y Z X N 1 b H R z K D Q p L 1 R p c G 8 g Y 2 F t Y m l h Z G 8 u e 2 N 1 b X V s Y X R p d m U g Z m F 0 Y W x p d H k g K D Y w L T Y 5 K S B 1 c H B l c i B i b 3 V u Z C w y O T F 9 J n F 1 b 3 Q 7 L C Z x d W 9 0 O 1 N l Y 3 R p b 2 4 x L 2 N v d m l k I G F s b H J l c 3 V s d H M o N C k v V G l w b y B j Y W 1 i a W F k b y 5 7 Y 3 V t d W x h d G l 2 Z S B m Y X R h b G l 0 e S A o N z A t N z k p I G 1 l Z G l h b i w y O T J 9 J n F 1 b 3 Q 7 L C Z x d W 9 0 O 1 N l Y 3 R p b 2 4 x L 2 N v d m l k I G F s b H J l c 3 V s d H M o N C k v V G l w b y B j Y W 1 i a W F k b y 5 7 Y 3 V t d W x h d G l 2 Z S B m Y X R h b G l 0 e S A o N z A t N z k p I G x v d 2 V y I G J v d W 5 k L D I 5 M 3 0 m c X V v d D s s J n F 1 b 3 Q 7 U 2 V j d G l v b j E v Y 2 9 2 a W Q g Y W x s c m V z d W x 0 c y g 0 K S 9 U a X B v I G N h b W J p Y W R v L n t j d W 1 1 b G F 0 a X Z l I G Z h d G F s a X R 5 I C g 3 M C 0 3 O S k g d X B w Z X I g Y m 9 1 b m Q s M j k 0 f S Z x d W 9 0 O y w m c X V v d D t T Z W N 0 a W 9 u M S 9 j b 3 Z p Z C B h b G x y Z X N 1 b H R z K D Q p L 1 R p c G 8 g Y 2 F t Y m l h Z G 8 u e 2 N 1 b X V s Y X R p d m U g Z m F 0 Y W x p d H k g K D g w K y k g b W V k a W F u L D I 5 N X 0 m c X V v d D s s J n F 1 b 3 Q 7 U 2 V j d G l v b j E v Y 2 9 2 a W Q g Y W x s c m V z d W x 0 c y g 0 K S 9 U a X B v I G N h b W J p Y W R v L n t j d W 1 1 b G F 0 a X Z l I G Z h d G F s a X R 5 I C g 4 M C s p I G x v d 2 V y I G J v d W 5 k L D I 5 N n 0 m c X V v d D s s J n F 1 b 3 Q 7 U 2 V j d G l v b j E v Y 2 9 2 a W Q g Y W x s c m V z d W x 0 c y g 0 K S 9 U a X B v I G N h b W J p Y W R v L n t j d W 1 1 b G F 0 a X Z l I G Z h d G F s a X R 5 I C g 4 M C s p I H V w c G V y I G J v d W 5 k L D I 5 N 3 0 m c X V v d D s s J n F 1 b 3 Q 7 U 2 V j d G l v b j E v Y 2 9 2 a W Q g Y W x s c m V z d W x 0 c y g 0 K S 9 U a X B v I G N h b W J p Y W R v L n t j d W 1 1 b G F 0 a X Z l I G Z h d G F s a X R 5 I C h 0 b 3 R h b C k g b W V k a W F u L D I 5 O H 0 m c X V v d D s s J n F 1 b 3 Q 7 U 2 V j d G l v b j E v Y 2 9 2 a W Q g Y W x s c m V z d W x 0 c y g 0 K S 9 U a X B v I G N h b W J p Y W R v L n t j d W 1 1 b G F 0 a X Z l I G Z h d G F s a X R 5 I C h 0 b 3 R h b C k g b G 9 3 Z X I g Y m 9 1 b m Q s M j k 5 f S Z x d W 9 0 O y w m c X V v d D t T Z W N 0 a W 9 u M S 9 j b 3 Z p Z C B h b G x y Z X N 1 b H R z K D Q p L 1 R p c G 8 g Y 2 F t Y m l h Z G 8 u e 2 N 1 b X V s Y X R p d m U g Z m F 0 Y W x p d H k g K H R v d G F s K S B 1 c H B l c i B i b 3 V u Z C w z M D B 9 J n F 1 b 3 Q 7 X S w m c X V v d D t D b 2 x 1 b W 5 D b 3 V u d C Z x d W 9 0 O z o z M D E s J n F 1 b 3 Q 7 S 2 V 5 Q 2 9 s d W 1 u T m F t Z X M m c X V v d D s 6 W 1 0 s J n F 1 b 3 Q 7 Q 2 9 s d W 1 u S W R l b n R p d G l l c y Z x d W 9 0 O z p b J n F 1 b 3 Q 7 U 2 V j d G l v b j E v Y 2 9 2 a W Q g Y W x s c m V z d W x 0 c y g 0 K S 9 U a X B v I G N h b W J p Y W R v L n t 0 a W 1 l L D B 9 J n F 1 b 3 Q 7 L C Z x d W 9 0 O 1 N l Y 3 R p b 2 4 x L 2 N v d m l k I G F s b H J l c 3 V s d H M o N C k v V G l w b y B j Y W 1 i a W F k b y 5 7 c 3 V z Y 2 V w d G l i b G U g K D A t O S k g b W V k a W F u L D F 9 J n F 1 b 3 Q 7 L C Z x d W 9 0 O 1 N l Y 3 R p b 2 4 x L 2 N v d m l k I G F s b H J l c 3 V s d H M o N C k v V G l w b y B j Y W 1 i a W F k b y 5 7 c 3 V z Y 2 V w d G l i b G U g K D A t O S k g b G 9 3 Z X I g Y m 9 1 b m Q s M n 0 m c X V v d D s s J n F 1 b 3 Q 7 U 2 V j d G l v b j E v Y 2 9 2 a W Q g Y W x s c m V z d W x 0 c y g 0 K S 9 U a X B v I G N h b W J p Y W R v L n t z d X N j Z X B 0 a W J s Z S A o M C 0 5 K S B 1 c H B l c i B i b 3 V u Z C w z f S Z x d W 9 0 O y w m c X V v d D t T Z W N 0 a W 9 u M S 9 j b 3 Z p Z C B h b G x y Z X N 1 b H R z K D Q p L 1 R p c G 8 g Y 2 F t Y m l h Z G 8 u e 3 N 1 c 2 N l c H R p Y m x l I C g x M C 0 x O S k g b W V k a W F u L D R 9 J n F 1 b 3 Q 7 L C Z x d W 9 0 O 1 N l Y 3 R p b 2 4 x L 2 N v d m l k I G F s b H J l c 3 V s d H M o N C k v V G l w b y B j Y W 1 i a W F k b y 5 7 c 3 V z Y 2 V w d G l i b G U g K D E w L T E 5 K S B s b 3 d l c i B i b 3 V u Z C w 1 f S Z x d W 9 0 O y w m c X V v d D t T Z W N 0 a W 9 u M S 9 j b 3 Z p Z C B h b G x y Z X N 1 b H R z K D Q p L 1 R p c G 8 g Y 2 F t Y m l h Z G 8 u e 3 N 1 c 2 N l c H R p Y m x l I C g x M C 0 x O S k g d X B w Z X I g Y m 9 1 b m Q s N n 0 m c X V v d D s s J n F 1 b 3 Q 7 U 2 V j d G l v b j E v Y 2 9 2 a W Q g Y W x s c m V z d W x 0 c y g 0 K S 9 U a X B v I G N h b W J p Y W R v L n t z d X N j Z X B 0 a W J s Z S A o M j A t M j k p I G 1 l Z G l h b i w 3 f S Z x d W 9 0 O y w m c X V v d D t T Z W N 0 a W 9 u M S 9 j b 3 Z p Z C B h b G x y Z X N 1 b H R z K D Q p L 1 R p c G 8 g Y 2 F t Y m l h Z G 8 u e 3 N 1 c 2 N l c H R p Y m x l I C g y M C 0 y O S k g b G 9 3 Z X I g Y m 9 1 b m Q s O H 0 m c X V v d D s s J n F 1 b 3 Q 7 U 2 V j d G l v b j E v Y 2 9 2 a W Q g Y W x s c m V z d W x 0 c y g 0 K S 9 U a X B v I G N h b W J p Y W R v L n t z d X N j Z X B 0 a W J s Z S A o M j A t M j k p I H V w c G V y I G J v d W 5 k L D l 9 J n F 1 b 3 Q 7 L C Z x d W 9 0 O 1 N l Y 3 R p b 2 4 x L 2 N v d m l k I G F s b H J l c 3 V s d H M o N C k v V G l w b y B j Y W 1 i a W F k b y 5 7 c 3 V z Y 2 V w d G l i b G U g K D M w L T M 5 K S B t Z W R p Y W 4 s M T B 9 J n F 1 b 3 Q 7 L C Z x d W 9 0 O 1 N l Y 3 R p b 2 4 x L 2 N v d m l k I G F s b H J l c 3 V s d H M o N C k v V G l w b y B j Y W 1 i a W F k b y 5 7 c 3 V z Y 2 V w d G l i b G U g K D M w L T M 5 K S B s b 3 d l c i B i b 3 V u Z C w x M X 0 m c X V v d D s s J n F 1 b 3 Q 7 U 2 V j d G l v b j E v Y 2 9 2 a W Q g Y W x s c m V z d W x 0 c y g 0 K S 9 U a X B v I G N h b W J p Y W R v L n t z d X N j Z X B 0 a W J s Z S A o M z A t M z k p I H V w c G V y I G J v d W 5 k L D E y f S Z x d W 9 0 O y w m c X V v d D t T Z W N 0 a W 9 u M S 9 j b 3 Z p Z C B h b G x y Z X N 1 b H R z K D Q p L 1 R p c G 8 g Y 2 F t Y m l h Z G 8 u e 3 N 1 c 2 N l c H R p Y m x l I C g 0 M C 0 0 O S k g b W V k a W F u L D E z f S Z x d W 9 0 O y w m c X V v d D t T Z W N 0 a W 9 u M S 9 j b 3 Z p Z C B h b G x y Z X N 1 b H R z K D Q p L 1 R p c G 8 g Y 2 F t Y m l h Z G 8 u e 3 N 1 c 2 N l c H R p Y m x l I C g 0 M C 0 0 O S k g b G 9 3 Z X I g Y m 9 1 b m Q s M T R 9 J n F 1 b 3 Q 7 L C Z x d W 9 0 O 1 N l Y 3 R p b 2 4 x L 2 N v d m l k I G F s b H J l c 3 V s d H M o N C k v V G l w b y B j Y W 1 i a W F k b y 5 7 c 3 V z Y 2 V w d G l i b G U g K D Q w L T Q 5 K S B 1 c H B l c i B i b 3 V u Z C w x N X 0 m c X V v d D s s J n F 1 b 3 Q 7 U 2 V j d G l v b j E v Y 2 9 2 a W Q g Y W x s c m V z d W x 0 c y g 0 K S 9 U a X B v I G N h b W J p Y W R v L n t z d X N j Z X B 0 a W J s Z S A o N T A t N T k p I G 1 l Z G l h b i w x N n 0 m c X V v d D s s J n F 1 b 3 Q 7 U 2 V j d G l v b j E v Y 2 9 2 a W Q g Y W x s c m V z d W x 0 c y g 0 K S 9 U a X B v I G N h b W J p Y W R v L n t z d X N j Z X B 0 a W J s Z S A o N T A t N T k p I G x v d 2 V y I G J v d W 5 k L D E 3 f S Z x d W 9 0 O y w m c X V v d D t T Z W N 0 a W 9 u M S 9 j b 3 Z p Z C B h b G x y Z X N 1 b H R z K D Q p L 1 R p c G 8 g Y 2 F t Y m l h Z G 8 u e 3 N 1 c 2 N l c H R p Y m x l I C g 1 M C 0 1 O S k g d X B w Z X I g Y m 9 1 b m Q s M T h 9 J n F 1 b 3 Q 7 L C Z x d W 9 0 O 1 N l Y 3 R p b 2 4 x L 2 N v d m l k I G F s b H J l c 3 V s d H M o N C k v V G l w b y B j Y W 1 i a W F k b y 5 7 c 3 V z Y 2 V w d G l i b G U g K D Y w L T Y 5 K S B t Z W R p Y W 4 s M T l 9 J n F 1 b 3 Q 7 L C Z x d W 9 0 O 1 N l Y 3 R p b 2 4 x L 2 N v d m l k I G F s b H J l c 3 V s d H M o N C k v V G l w b y B j Y W 1 i a W F k b y 5 7 c 3 V z Y 2 V w d G l i b G U g K D Y w L T Y 5 K S B s b 3 d l c i B i b 3 V u Z C w y M H 0 m c X V v d D s s J n F 1 b 3 Q 7 U 2 V j d G l v b j E v Y 2 9 2 a W Q g Y W x s c m V z d W x 0 c y g 0 K S 9 U a X B v I G N h b W J p Y W R v L n t z d X N j Z X B 0 a W J s Z S A o N j A t N j k p I H V w c G V y I G J v d W 5 k L D I x f S Z x d W 9 0 O y w m c X V v d D t T Z W N 0 a W 9 u M S 9 j b 3 Z p Z C B h b G x y Z X N 1 b H R z K D Q p L 1 R p c G 8 g Y 2 F t Y m l h Z G 8 u e 3 N 1 c 2 N l c H R p Y m x l I C g 3 M C 0 3 O S k g b W V k a W F u L D I y f S Z x d W 9 0 O y w m c X V v d D t T Z W N 0 a W 9 u M S 9 j b 3 Z p Z C B h b G x y Z X N 1 b H R z K D Q p L 1 R p c G 8 g Y 2 F t Y m l h Z G 8 u e 3 N 1 c 2 N l c H R p Y m x l I C g 3 M C 0 3 O S k g b G 9 3 Z X I g Y m 9 1 b m Q s M j N 9 J n F 1 b 3 Q 7 L C Z x d W 9 0 O 1 N l Y 3 R p b 2 4 x L 2 N v d m l k I G F s b H J l c 3 V s d H M o N C k v V G l w b y B j Y W 1 i a W F k b y 5 7 c 3 V z Y 2 V w d G l i b G U g K D c w L T c 5 K S B 1 c H B l c i B i b 3 V u Z C w y N H 0 m c X V v d D s s J n F 1 b 3 Q 7 U 2 V j d G l v b j E v Y 2 9 2 a W Q g Y W x s c m V z d W x 0 c y g 0 K S 9 U a X B v I G N h b W J p Y W R v L n t z d X N j Z X B 0 a W J s Z S A o O D A r K S B t Z W R p Y W 4 s M j V 9 J n F 1 b 3 Q 7 L C Z x d W 9 0 O 1 N l Y 3 R p b 2 4 x L 2 N v d m l k I G F s b H J l c 3 V s d H M o N C k v V G l w b y B j Y W 1 i a W F k b y 5 7 c 3 V z Y 2 V w d G l i b G U g K D g w K y k g b G 9 3 Z X I g Y m 9 1 b m Q s M j Z 9 J n F 1 b 3 Q 7 L C Z x d W 9 0 O 1 N l Y 3 R p b 2 4 x L 2 N v d m l k I G F s b H J l c 3 V s d H M o N C k v V G l w b y B j Y W 1 i a W F k b y 5 7 c 3 V z Y 2 V w d G l i b G U g K D g w K y k g d X B w Z X I g Y m 9 1 b m Q s M j d 9 J n F 1 b 3 Q 7 L C Z x d W 9 0 O 1 N l Y 3 R p b 2 4 x L 2 N v d m l k I G F s b H J l c 3 V s d H M o N C k v V G l w b y B j Y W 1 i a W F k b y 5 7 c 3 V z Y 2 V w d G l i b G U g K H R v d G F s K S B t Z W R p Y W 4 s M j h 9 J n F 1 b 3 Q 7 L C Z x d W 9 0 O 1 N l Y 3 R p b 2 4 x L 2 N v d m l k I G F s b H J l c 3 V s d H M o N C k v V G l w b y B j Y W 1 i a W F k b y 5 7 c 3 V z Y 2 V w d G l i b G U g K H R v d G F s K S B s b 3 d l c i B i b 3 V u Z C w y O X 0 m c X V v d D s s J n F 1 b 3 Q 7 U 2 V j d G l v b j E v Y 2 9 2 a W Q g Y W x s c m V z d W x 0 c y g 0 K S 9 U a X B v I G N h b W J p Y W R v L n t z d X N j Z X B 0 a W J s Z S A o d G 9 0 Y W w p I H V w c G V y I G J v d W 5 k L D M w f S Z x d W 9 0 O y w m c X V v d D t T Z W N 0 a W 9 u M S 9 j b 3 Z p Z C B h b G x y Z X N 1 b H R z K D Q p L 1 R p c G 8 g Y 2 F t Y m l h Z G 8 u e 3 N l d m V y Z S A o M C 0 5 K S B t Z W R p Y W 4 s M z F 9 J n F 1 b 3 Q 7 L C Z x d W 9 0 O 1 N l Y 3 R p b 2 4 x L 2 N v d m l k I G F s b H J l c 3 V s d H M o N C k v V G l w b y B j Y W 1 i a W F k b y 5 7 c 2 V 2 Z X J l I C g w L T k p I G x v d 2 V y I G J v d W 5 k L D M y f S Z x d W 9 0 O y w m c X V v d D t T Z W N 0 a W 9 u M S 9 j b 3 Z p Z C B h b G x y Z X N 1 b H R z K D Q p L 1 R p c G 8 g Y 2 F t Y m l h Z G 8 u e 3 N l d m V y Z S A o M C 0 5 K S B 1 c H B l c i B i b 3 V u Z C w z M 3 0 m c X V v d D s s J n F 1 b 3 Q 7 U 2 V j d G l v b j E v Y 2 9 2 a W Q g Y W x s c m V z d W x 0 c y g 0 K S 9 U a X B v I G N h b W J p Y W R v L n t z Z X Z l c m U g K D E w L T E 5 K S B t Z W R p Y W 4 s M z R 9 J n F 1 b 3 Q 7 L C Z x d W 9 0 O 1 N l Y 3 R p b 2 4 x L 2 N v d m l k I G F s b H J l c 3 V s d H M o N C k v V G l w b y B j Y W 1 i a W F k b y 5 7 c 2 V 2 Z X J l I C g x M C 0 x O S k g b G 9 3 Z X I g Y m 9 1 b m Q s M z V 9 J n F 1 b 3 Q 7 L C Z x d W 9 0 O 1 N l Y 3 R p b 2 4 x L 2 N v d m l k I G F s b H J l c 3 V s d H M o N C k v V G l w b y B j Y W 1 i a W F k b y 5 7 c 2 V 2 Z X J l I C g x M C 0 x O S k g d X B w Z X I g Y m 9 1 b m Q s M z Z 9 J n F 1 b 3 Q 7 L C Z x d W 9 0 O 1 N l Y 3 R p b 2 4 x L 2 N v d m l k I G F s b H J l c 3 V s d H M o N C k v V G l w b y B j Y W 1 i a W F k b y 5 7 c 2 V 2 Z X J l I C g y M C 0 y O S k g b W V k a W F u L D M 3 f S Z x d W 9 0 O y w m c X V v d D t T Z W N 0 a W 9 u M S 9 j b 3 Z p Z C B h b G x y Z X N 1 b H R z K D Q p L 1 R p c G 8 g Y 2 F t Y m l h Z G 8 u e 3 N l d m V y Z S A o M j A t M j k p I G x v d 2 V y I G J v d W 5 k L D M 4 f S Z x d W 9 0 O y w m c X V v d D t T Z W N 0 a W 9 u M S 9 j b 3 Z p Z C B h b G x y Z X N 1 b H R z K D Q p L 1 R p c G 8 g Y 2 F t Y m l h Z G 8 u e 3 N l d m V y Z S A o M j A t M j k p I H V w c G V y I G J v d W 5 k L D M 5 f S Z x d W 9 0 O y w m c X V v d D t T Z W N 0 a W 9 u M S 9 j b 3 Z p Z C B h b G x y Z X N 1 b H R z K D Q p L 1 R p c G 8 g Y 2 F t Y m l h Z G 8 u e 3 N l d m V y Z S A o M z A t M z k p I G 1 l Z G l h b i w 0 M H 0 m c X V v d D s s J n F 1 b 3 Q 7 U 2 V j d G l v b j E v Y 2 9 2 a W Q g Y W x s c m V z d W x 0 c y g 0 K S 9 U a X B v I G N h b W J p Y W R v L n t z Z X Z l c m U g K D M w L T M 5 K S B s b 3 d l c i B i b 3 V u Z C w 0 M X 0 m c X V v d D s s J n F 1 b 3 Q 7 U 2 V j d G l v b j E v Y 2 9 2 a W Q g Y W x s c m V z d W x 0 c y g 0 K S 9 U a X B v I G N h b W J p Y W R v L n t z Z X Z l c m U g K D M w L T M 5 K S B 1 c H B l c i B i b 3 V u Z C w 0 M n 0 m c X V v d D s s J n F 1 b 3 Q 7 U 2 V j d G l v b j E v Y 2 9 2 a W Q g Y W x s c m V z d W x 0 c y g 0 K S 9 U a X B v I G N h b W J p Y W R v L n t z Z X Z l c m U g K D Q w L T Q 5 K S B t Z W R p Y W 4 s N D N 9 J n F 1 b 3 Q 7 L C Z x d W 9 0 O 1 N l Y 3 R p b 2 4 x L 2 N v d m l k I G F s b H J l c 3 V s d H M o N C k v V G l w b y B j Y W 1 i a W F k b y 5 7 c 2 V 2 Z X J l I C g 0 M C 0 0 O S k g b G 9 3 Z X I g Y m 9 1 b m Q s N D R 9 J n F 1 b 3 Q 7 L C Z x d W 9 0 O 1 N l Y 3 R p b 2 4 x L 2 N v d m l k I G F s b H J l c 3 V s d H M o N C k v V G l w b y B j Y W 1 i a W F k b y 5 7 c 2 V 2 Z X J l I C g 0 M C 0 0 O S k g d X B w Z X I g Y m 9 1 b m Q s N D V 9 J n F 1 b 3 Q 7 L C Z x d W 9 0 O 1 N l Y 3 R p b 2 4 x L 2 N v d m l k I G F s b H J l c 3 V s d H M o N C k v V G l w b y B j Y W 1 i a W F k b y 5 7 c 2 V 2 Z X J l I C g 1 M C 0 1 O S k g b W V k a W F u L D Q 2 f S Z x d W 9 0 O y w m c X V v d D t T Z W N 0 a W 9 u M S 9 j b 3 Z p Z C B h b G x y Z X N 1 b H R z K D Q p L 1 R p c G 8 g Y 2 F t Y m l h Z G 8 u e 3 N l d m V y Z S A o N T A t N T k p I G x v d 2 V y I G J v d W 5 k L D Q 3 f S Z x d W 9 0 O y w m c X V v d D t T Z W N 0 a W 9 u M S 9 j b 3 Z p Z C B h b G x y Z X N 1 b H R z K D Q p L 1 R p c G 8 g Y 2 F t Y m l h Z G 8 u e 3 N l d m V y Z S A o N T A t N T k p I H V w c G V y I G J v d W 5 k L D Q 4 f S Z x d W 9 0 O y w m c X V v d D t T Z W N 0 a W 9 u M S 9 j b 3 Z p Z C B h b G x y Z X N 1 b H R z K D Q p L 1 R p c G 8 g Y 2 F t Y m l h Z G 8 u e 3 N l d m V y Z S A o N j A t N j k p I G 1 l Z G l h b i w 0 O X 0 m c X V v d D s s J n F 1 b 3 Q 7 U 2 V j d G l v b j E v Y 2 9 2 a W Q g Y W x s c m V z d W x 0 c y g 0 K S 9 U a X B v I G N h b W J p Y W R v L n t z Z X Z l c m U g K D Y w L T Y 5 K S B s b 3 d l c i B i b 3 V u Z C w 1 M H 0 m c X V v d D s s J n F 1 b 3 Q 7 U 2 V j d G l v b j E v Y 2 9 2 a W Q g Y W x s c m V z d W x 0 c y g 0 K S 9 U a X B v I G N h b W J p Y W R v L n t z Z X Z l c m U g K D Y w L T Y 5 K S B 1 c H B l c i B i b 3 V u Z C w 1 M X 0 m c X V v d D s s J n F 1 b 3 Q 7 U 2 V j d G l v b j E v Y 2 9 2 a W Q g Y W x s c m V z d W x 0 c y g 0 K S 9 U a X B v I G N h b W J p Y W R v L n t z Z X Z l c m U g K D c w L T c 5 K S B t Z W R p Y W 4 s N T J 9 J n F 1 b 3 Q 7 L C Z x d W 9 0 O 1 N l Y 3 R p b 2 4 x L 2 N v d m l k I G F s b H J l c 3 V s d H M o N C k v V G l w b y B j Y W 1 i a W F k b y 5 7 c 2 V 2 Z X J l I C g 3 M C 0 3 O S k g b G 9 3 Z X I g Y m 9 1 b m Q s N T N 9 J n F 1 b 3 Q 7 L C Z x d W 9 0 O 1 N l Y 3 R p b 2 4 x L 2 N v d m l k I G F s b H J l c 3 V s d H M o N C k v V G l w b y B j Y W 1 i a W F k b y 5 7 c 2 V 2 Z X J l I C g 3 M C 0 3 O S k g d X B w Z X I g Y m 9 1 b m Q s N T R 9 J n F 1 b 3 Q 7 L C Z x d W 9 0 O 1 N l Y 3 R p b 2 4 x L 2 N v d m l k I G F s b H J l c 3 V s d H M o N C k v V G l w b y B j Y W 1 i a W F k b y 5 7 c 2 V 2 Z X J l I C g 4 M C s p I G 1 l Z G l h b i w 1 N X 0 m c X V v d D s s J n F 1 b 3 Q 7 U 2 V j d G l v b j E v Y 2 9 2 a W Q g Y W x s c m V z d W x 0 c y g 0 K S 9 U a X B v I G N h b W J p Y W R v L n t z Z X Z l c m U g K D g w K y k g b G 9 3 Z X I g Y m 9 1 b m Q s N T Z 9 J n F 1 b 3 Q 7 L C Z x d W 9 0 O 1 N l Y 3 R p b 2 4 x L 2 N v d m l k I G F s b H J l c 3 V s d H M o N C k v V G l w b y B j Y W 1 i a W F k b y 5 7 c 2 V 2 Z X J l I C g 4 M C s p I H V w c G V y I G J v d W 5 k L D U 3 f S Z x d W 9 0 O y w m c X V v d D t T Z W N 0 a W 9 u M S 9 j b 3 Z p Z C B h b G x y Z X N 1 b H R z K D Q p L 1 R p c G 8 g Y 2 F t Y m l h Z G 8 u e 3 N l d m V y Z S A o d G 9 0 Y W w p I G 1 l Z G l h b i w 1 O H 0 m c X V v d D s s J n F 1 b 3 Q 7 U 2 V j d G l v b j E v Y 2 9 2 a W Q g Y W x s c m V z d W x 0 c y g 0 K S 9 U a X B v I G N h b W J p Y W R v L n t z Z X Z l c m U g K H R v d G F s K S B s b 3 d l c i B i b 3 V u Z C w 1 O X 0 m c X V v d D s s J n F 1 b 3 Q 7 U 2 V j d G l v b j E v Y 2 9 2 a W Q g Y W x s c m V z d W x 0 c y g 0 K S 9 U a X B v I G N h b W J p Y W R v L n t z Z X Z l c m U g K H R v d G F s K S B 1 c H B l c i B i b 3 V u Z C w 2 M H 0 m c X V v d D s s J n F 1 b 3 Q 7 U 2 V j d G l v b j E v Y 2 9 2 a W Q g Y W x s c m V z d W x 0 c y g 0 K S 9 U a X B v I G N h b W J p Y W R v L n t J Q 1 U g K D A t O S k g b W V k a W F u L D Y x f S Z x d W 9 0 O y w m c X V v d D t T Z W N 0 a W 9 u M S 9 j b 3 Z p Z C B h b G x y Z X N 1 b H R z K D Q p L 1 R p c G 8 g Y 2 F t Y m l h Z G 8 u e 0 l D V S A o M C 0 5 K S B s b 3 d l c i B i b 3 V u Z C w 2 M n 0 m c X V v d D s s J n F 1 b 3 Q 7 U 2 V j d G l v b j E v Y 2 9 2 a W Q g Y W x s c m V z d W x 0 c y g 0 K S 9 U a X B v I G N h b W J p Y W R v L n t J Q 1 U g K D A t O S k g d X B w Z X I g Y m 9 1 b m Q s N j N 9 J n F 1 b 3 Q 7 L C Z x d W 9 0 O 1 N l Y 3 R p b 2 4 x L 2 N v d m l k I G F s b H J l c 3 V s d H M o N C k v V G l w b y B j Y W 1 i a W F k b y 5 7 S U N V I C g x M C 0 x O S k g b W V k a W F u L D Y 0 f S Z x d W 9 0 O y w m c X V v d D t T Z W N 0 a W 9 u M S 9 j b 3 Z p Z C B h b G x y Z X N 1 b H R z K D Q p L 1 R p c G 8 g Y 2 F t Y m l h Z G 8 u e 0 l D V S A o M T A t M T k p I G x v d 2 V y I G J v d W 5 k L D Y 1 f S Z x d W 9 0 O y w m c X V v d D t T Z W N 0 a W 9 u M S 9 j b 3 Z p Z C B h b G x y Z X N 1 b H R z K D Q p L 1 R p c G 8 g Y 2 F t Y m l h Z G 8 u e 0 l D V S A o M T A t M T k p I H V w c G V y I G J v d W 5 k L D Y 2 f S Z x d W 9 0 O y w m c X V v d D t T Z W N 0 a W 9 u M S 9 j b 3 Z p Z C B h b G x y Z X N 1 b H R z K D Q p L 1 R p c G 8 g Y 2 F t Y m l h Z G 8 u e 0 l D V S A o M j A t M j k p I G 1 l Z G l h b i w 2 N 3 0 m c X V v d D s s J n F 1 b 3 Q 7 U 2 V j d G l v b j E v Y 2 9 2 a W Q g Y W x s c m V z d W x 0 c y g 0 K S 9 U a X B v I G N h b W J p Y W R v L n t J Q 1 U g K D I w L T I 5 K S B s b 3 d l c i B i b 3 V u Z C w 2 O H 0 m c X V v d D s s J n F 1 b 3 Q 7 U 2 V j d G l v b j E v Y 2 9 2 a W Q g Y W x s c m V z d W x 0 c y g 0 K S 9 U a X B v I G N h b W J p Y W R v L n t J Q 1 U g K D I w L T I 5 K S B 1 c H B l c i B i b 3 V u Z C w 2 O X 0 m c X V v d D s s J n F 1 b 3 Q 7 U 2 V j d G l v b j E v Y 2 9 2 a W Q g Y W x s c m V z d W x 0 c y g 0 K S 9 U a X B v I G N h b W J p Y W R v L n t J Q 1 U g K D M w L T M 5 K S B t Z W R p Y W 4 s N z B 9 J n F 1 b 3 Q 7 L C Z x d W 9 0 O 1 N l Y 3 R p b 2 4 x L 2 N v d m l k I G F s b H J l c 3 V s d H M o N C k v V G l w b y B j Y W 1 i a W F k b y 5 7 S U N V I C g z M C 0 z O S k g b G 9 3 Z X I g Y m 9 1 b m Q s N z F 9 J n F 1 b 3 Q 7 L C Z x d W 9 0 O 1 N l Y 3 R p b 2 4 x L 2 N v d m l k I G F s b H J l c 3 V s d H M o N C k v V G l w b y B j Y W 1 i a W F k b y 5 7 S U N V I C g z M C 0 z O S k g d X B w Z X I g Y m 9 1 b m Q s N z J 9 J n F 1 b 3 Q 7 L C Z x d W 9 0 O 1 N l Y 3 R p b 2 4 x L 2 N v d m l k I G F s b H J l c 3 V s d H M o N C k v V G l w b y B j Y W 1 i a W F k b y 5 7 S U N V I C g 0 M C 0 0 O S k g b W V k a W F u L D c z f S Z x d W 9 0 O y w m c X V v d D t T Z W N 0 a W 9 u M S 9 j b 3 Z p Z C B h b G x y Z X N 1 b H R z K D Q p L 1 R p c G 8 g Y 2 F t Y m l h Z G 8 u e 0 l D V S A o N D A t N D k p I G x v d 2 V y I G J v d W 5 k L D c 0 f S Z x d W 9 0 O y w m c X V v d D t T Z W N 0 a W 9 u M S 9 j b 3 Z p Z C B h b G x y Z X N 1 b H R z K D Q p L 1 R p c G 8 g Y 2 F t Y m l h Z G 8 u e 0 l D V S A o N D A t N D k p I H V w c G V y I G J v d W 5 k L D c 1 f S Z x d W 9 0 O y w m c X V v d D t T Z W N 0 a W 9 u M S 9 j b 3 Z p Z C B h b G x y Z X N 1 b H R z K D Q p L 1 R p c G 8 g Y 2 F t Y m l h Z G 8 u e 0 l D V S A o N T A t N T k p I G 1 l Z G l h b i w 3 N n 0 m c X V v d D s s J n F 1 b 3 Q 7 U 2 V j d G l v b j E v Y 2 9 2 a W Q g Y W x s c m V z d W x 0 c y g 0 K S 9 U a X B v I G N h b W J p Y W R v L n t J Q 1 U g K D U w L T U 5 K S B s b 3 d l c i B i b 3 V u Z C w 3 N 3 0 m c X V v d D s s J n F 1 b 3 Q 7 U 2 V j d G l v b j E v Y 2 9 2 a W Q g Y W x s c m V z d W x 0 c y g 0 K S 9 U a X B v I G N h b W J p Y W R v L n t J Q 1 U g K D U w L T U 5 K S B 1 c H B l c i B i b 3 V u Z C w 3 O H 0 m c X V v d D s s J n F 1 b 3 Q 7 U 2 V j d G l v b j E v Y 2 9 2 a W Q g Y W x s c m V z d W x 0 c y g 0 K S 9 U a X B v I G N h b W J p Y W R v L n t J Q 1 U g K D Y w L T Y 5 K S B t Z W R p Y W 4 s N z l 9 J n F 1 b 3 Q 7 L C Z x d W 9 0 O 1 N l Y 3 R p b 2 4 x L 2 N v d m l k I G F s b H J l c 3 V s d H M o N C k v V G l w b y B j Y W 1 i a W F k b y 5 7 S U N V I C g 2 M C 0 2 O S k g b G 9 3 Z X I g Y m 9 1 b m Q s O D B 9 J n F 1 b 3 Q 7 L C Z x d W 9 0 O 1 N l Y 3 R p b 2 4 x L 2 N v d m l k I G F s b H J l c 3 V s d H M o N C k v V G l w b y B j Y W 1 i a W F k b y 5 7 S U N V I C g 2 M C 0 2 O S k g d X B w Z X I g Y m 9 1 b m Q s O D F 9 J n F 1 b 3 Q 7 L C Z x d W 9 0 O 1 N l Y 3 R p b 2 4 x L 2 N v d m l k I G F s b H J l c 3 V s d H M o N C k v V G l w b y B j Y W 1 i a W F k b y 5 7 S U N V I C g 3 M C 0 3 O S k g b W V k a W F u L D g y f S Z x d W 9 0 O y w m c X V v d D t T Z W N 0 a W 9 u M S 9 j b 3 Z p Z C B h b G x y Z X N 1 b H R z K D Q p L 1 R p c G 8 g Y 2 F t Y m l h Z G 8 u e 0 l D V S A o N z A t N z k p I G x v d 2 V y I G J v d W 5 k L D g z f S Z x d W 9 0 O y w m c X V v d D t T Z W N 0 a W 9 u M S 9 j b 3 Z p Z C B h b G x y Z X N 1 b H R z K D Q p L 1 R p c G 8 g Y 2 F t Y m l h Z G 8 u e 0 l D V S A o N z A t N z k p I H V w c G V y I G J v d W 5 k L D g 0 f S Z x d W 9 0 O y w m c X V v d D t T Z W N 0 a W 9 u M S 9 j b 3 Z p Z C B h b G x y Z X N 1 b H R z K D Q p L 1 R p c G 8 g Y 2 F t Y m l h Z G 8 u e 0 l D V S A o O D A r K S B t Z W R p Y W 4 s O D V 9 J n F 1 b 3 Q 7 L C Z x d W 9 0 O 1 N l Y 3 R p b 2 4 x L 2 N v d m l k I G F s b H J l c 3 V s d H M o N C k v V G l w b y B j Y W 1 i a W F k b y 5 7 S U N V I C g 4 M C s p I G x v d 2 V y I G J v d W 5 k L D g 2 f S Z x d W 9 0 O y w m c X V v d D t T Z W N 0 a W 9 u M S 9 j b 3 Z p Z C B h b G x y Z X N 1 b H R z K D Q p L 1 R p c G 8 g Y 2 F t Y m l h Z G 8 u e 0 l D V S A o O D A r K S B 1 c H B l c i B i b 3 V u Z C w 4 N 3 0 m c X V v d D s s J n F 1 b 3 Q 7 U 2 V j d G l v b j E v Y 2 9 2 a W Q g Y W x s c m V z d W x 0 c y g 0 K S 9 U a X B v I G N h b W J p Y W R v L n t J Q 1 U g K H R v d G F s K S B t Z W R p Y W 4 s O D h 9 J n F 1 b 3 Q 7 L C Z x d W 9 0 O 1 N l Y 3 R p b 2 4 x L 2 N v d m l k I G F s b H J l c 3 V s d H M o N C k v V G l w b y B j Y W 1 i a W F k b y 5 7 S U N V I C h 0 b 3 R h b C k g b G 9 3 Z X I g Y m 9 1 b m Q s O D l 9 J n F 1 b 3 Q 7 L C Z x d W 9 0 O 1 N l Y 3 R p b 2 4 x L 2 N v d m l k I G F s b H J l c 3 V s d H M o N C k v V G l w b y B j Y W 1 i a W F k b y 5 7 S U N V I C h 0 b 3 R h b C k g d X B w Z X I g Y m 9 1 b m Q s O T B 9 J n F 1 b 3 Q 7 L C Z x d W 9 0 O 1 N l Y 3 R p b 2 4 x L 2 N v d m l k I G F s b H J l c 3 V s d H M o N C k v V G l w b y B j Y W 1 i a W F k b y 5 7 Z X h w b 3 N l Z C A o M C 0 5 K S B t Z W R p Y W 4 s O T F 9 J n F 1 b 3 Q 7 L C Z x d W 9 0 O 1 N l Y 3 R p b 2 4 x L 2 N v d m l k I G F s b H J l c 3 V s d H M o N C k v V G l w b y B j Y W 1 i a W F k b y 5 7 Z X h w b 3 N l Z C A o M C 0 5 K S B s b 3 d l c i B i b 3 V u Z C w 5 M n 0 m c X V v d D s s J n F 1 b 3 Q 7 U 2 V j d G l v b j E v Y 2 9 2 a W Q g Y W x s c m V z d W x 0 c y g 0 K S 9 U a X B v I G N h b W J p Y W R v L n t l e H B v c 2 V k I C g w L T k p I H V w c G V y I G J v d W 5 k L D k z f S Z x d W 9 0 O y w m c X V v d D t T Z W N 0 a W 9 u M S 9 j b 3 Z p Z C B h b G x y Z X N 1 b H R z K D Q p L 1 R p c G 8 g Y 2 F t Y m l h Z G 8 u e 2 V 4 c G 9 z Z W Q g K D E w L T E 5 K S B t Z W R p Y W 4 s O T R 9 J n F 1 b 3 Q 7 L C Z x d W 9 0 O 1 N l Y 3 R p b 2 4 x L 2 N v d m l k I G F s b H J l c 3 V s d H M o N C k v V G l w b y B j Y W 1 i a W F k b y 5 7 Z X h w b 3 N l Z C A o M T A t M T k p I G x v d 2 V y I G J v d W 5 k L D k 1 f S Z x d W 9 0 O y w m c X V v d D t T Z W N 0 a W 9 u M S 9 j b 3 Z p Z C B h b G x y Z X N 1 b H R z K D Q p L 1 R p c G 8 g Y 2 F t Y m l h Z G 8 u e 2 V 4 c G 9 z Z W Q g K D E w L T E 5 K S B 1 c H B l c i B i b 3 V u Z C w 5 N n 0 m c X V v d D s s J n F 1 b 3 Q 7 U 2 V j d G l v b j E v Y 2 9 2 a W Q g Y W x s c m V z d W x 0 c y g 0 K S 9 U a X B v I G N h b W J p Y W R v L n t l e H B v c 2 V k I C g y M C 0 y O S k g b W V k a W F u L D k 3 f S Z x d W 9 0 O y w m c X V v d D t T Z W N 0 a W 9 u M S 9 j b 3 Z p Z C B h b G x y Z X N 1 b H R z K D Q p L 1 R p c G 8 g Y 2 F t Y m l h Z G 8 u e 2 V 4 c G 9 z Z W Q g K D I w L T I 5 K S B s b 3 d l c i B i b 3 V u Z C w 5 O H 0 m c X V v d D s s J n F 1 b 3 Q 7 U 2 V j d G l v b j E v Y 2 9 2 a W Q g Y W x s c m V z d W x 0 c y g 0 K S 9 U a X B v I G N h b W J p Y W R v L n t l e H B v c 2 V k I C g y M C 0 y O S k g d X B w Z X I g Y m 9 1 b m Q s O T l 9 J n F 1 b 3 Q 7 L C Z x d W 9 0 O 1 N l Y 3 R p b 2 4 x L 2 N v d m l k I G F s b H J l c 3 V s d H M o N C k v V G l w b y B j Y W 1 i a W F k b y 5 7 Z X h w b 3 N l Z C A o M z A t M z k p I G 1 l Z G l h b i w x M D B 9 J n F 1 b 3 Q 7 L C Z x d W 9 0 O 1 N l Y 3 R p b 2 4 x L 2 N v d m l k I G F s b H J l c 3 V s d H M o N C k v V G l w b y B j Y W 1 i a W F k b y 5 7 Z X h w b 3 N l Z C A o M z A t M z k p I G x v d 2 V y I G J v d W 5 k L D E w M X 0 m c X V v d D s s J n F 1 b 3 Q 7 U 2 V j d G l v b j E v Y 2 9 2 a W Q g Y W x s c m V z d W x 0 c y g 0 K S 9 U a X B v I G N h b W J p Y W R v L n t l e H B v c 2 V k I C g z M C 0 z O S k g d X B w Z X I g Y m 9 1 b m Q s M T A y f S Z x d W 9 0 O y w m c X V v d D t T Z W N 0 a W 9 u M S 9 j b 3 Z p Z C B h b G x y Z X N 1 b H R z K D Q p L 1 R p c G 8 g Y 2 F t Y m l h Z G 8 u e 2 V 4 c G 9 z Z W Q g K D Q w L T Q 5 K S B t Z W R p Y W 4 s M T A z f S Z x d W 9 0 O y w m c X V v d D t T Z W N 0 a W 9 u M S 9 j b 3 Z p Z C B h b G x y Z X N 1 b H R z K D Q p L 1 R p c G 8 g Y 2 F t Y m l h Z G 8 u e 2 V 4 c G 9 z Z W Q g K D Q w L T Q 5 K S B s b 3 d l c i B i b 3 V u Z C w x M D R 9 J n F 1 b 3 Q 7 L C Z x d W 9 0 O 1 N l Y 3 R p b 2 4 x L 2 N v d m l k I G F s b H J l c 3 V s d H M o N C k v V G l w b y B j Y W 1 i a W F k b y 5 7 Z X h w b 3 N l Z C A o N D A t N D k p I H V w c G V y I G J v d W 5 k L D E w N X 0 m c X V v d D s s J n F 1 b 3 Q 7 U 2 V j d G l v b j E v Y 2 9 2 a W Q g Y W x s c m V z d W x 0 c y g 0 K S 9 U a X B v I G N h b W J p Y W R v L n t l e H B v c 2 V k I C g 1 M C 0 1 O S k g b W V k a W F u L D E w N n 0 m c X V v d D s s J n F 1 b 3 Q 7 U 2 V j d G l v b j E v Y 2 9 2 a W Q g Y W x s c m V z d W x 0 c y g 0 K S 9 U a X B v I G N h b W J p Y W R v L n t l e H B v c 2 V k I C g 1 M C 0 1 O S k g b G 9 3 Z X I g Y m 9 1 b m Q s M T A 3 f S Z x d W 9 0 O y w m c X V v d D t T Z W N 0 a W 9 u M S 9 j b 3 Z p Z C B h b G x y Z X N 1 b H R z K D Q p L 1 R p c G 8 g Y 2 F t Y m l h Z G 8 u e 2 V 4 c G 9 z Z W Q g K D U w L T U 5 K S B 1 c H B l c i B i b 3 V u Z C w x M D h 9 J n F 1 b 3 Q 7 L C Z x d W 9 0 O 1 N l Y 3 R p b 2 4 x L 2 N v d m l k I G F s b H J l c 3 V s d H M o N C k v V G l w b y B j Y W 1 i a W F k b y 5 7 Z X h w b 3 N l Z C A o N j A t N j k p I G 1 l Z G l h b i w x M D l 9 J n F 1 b 3 Q 7 L C Z x d W 9 0 O 1 N l Y 3 R p b 2 4 x L 2 N v d m l k I G F s b H J l c 3 V s d H M o N C k v V G l w b y B j Y W 1 i a W F k b y 5 7 Z X h w b 3 N l Z C A o N j A t N j k p I G x v d 2 V y I G J v d W 5 k L D E x M H 0 m c X V v d D s s J n F 1 b 3 Q 7 U 2 V j d G l v b j E v Y 2 9 2 a W Q g Y W x s c m V z d W x 0 c y g 0 K S 9 U a X B v I G N h b W J p Y W R v L n t l e H B v c 2 V k I C g 2 M C 0 2 O S k g d X B w Z X I g Y m 9 1 b m Q s M T E x f S Z x d W 9 0 O y w m c X V v d D t T Z W N 0 a W 9 u M S 9 j b 3 Z p Z C B h b G x y Z X N 1 b H R z K D Q p L 1 R p c G 8 g Y 2 F t Y m l h Z G 8 u e 2 V 4 c G 9 z Z W Q g K D c w L T c 5 K S B t Z W R p Y W 4 s M T E y f S Z x d W 9 0 O y w m c X V v d D t T Z W N 0 a W 9 u M S 9 j b 3 Z p Z C B h b G x y Z X N 1 b H R z K D Q p L 1 R p c G 8 g Y 2 F t Y m l h Z G 8 u e 2 V 4 c G 9 z Z W Q g K D c w L T c 5 K S B s b 3 d l c i B i b 3 V u Z C w x M T N 9 J n F 1 b 3 Q 7 L C Z x d W 9 0 O 1 N l Y 3 R p b 2 4 x L 2 N v d m l k I G F s b H J l c 3 V s d H M o N C k v V G l w b y B j Y W 1 i a W F k b y 5 7 Z X h w b 3 N l Z C A o N z A t N z k p I H V w c G V y I G J v d W 5 k L D E x N H 0 m c X V v d D s s J n F 1 b 3 Q 7 U 2 V j d G l v b j E v Y 2 9 2 a W Q g Y W x s c m V z d W x 0 c y g 0 K S 9 U a X B v I G N h b W J p Y W R v L n t l e H B v c 2 V k I C g 4 M C s p I G 1 l Z G l h b i w x M T V 9 J n F 1 b 3 Q 7 L C Z x d W 9 0 O 1 N l Y 3 R p b 2 4 x L 2 N v d m l k I G F s b H J l c 3 V s d H M o N C k v V G l w b y B j Y W 1 i a W F k b y 5 7 Z X h w b 3 N l Z C A o O D A r K S B s b 3 d l c i B i b 3 V u Z C w x M T Z 9 J n F 1 b 3 Q 7 L C Z x d W 9 0 O 1 N l Y 3 R p b 2 4 x L 2 N v d m l k I G F s b H J l c 3 V s d H M o N C k v V G l w b y B j Y W 1 i a W F k b y 5 7 Z X h w b 3 N l Z C A o O D A r K S B 1 c H B l c i B i b 3 V u Z C w x M T d 9 J n F 1 b 3 Q 7 L C Z x d W 9 0 O 1 N l Y 3 R p b 2 4 x L 2 N v d m l k I G F s b H J l c 3 V s d H M o N C k v V G l w b y B j Y W 1 i a W F k b y 5 7 Z X h w b 3 N l Z C A o d G 9 0 Y W w p I G 1 l Z G l h b i w x M T h 9 J n F 1 b 3 Q 7 L C Z x d W 9 0 O 1 N l Y 3 R p b 2 4 x L 2 N v d m l k I G F s b H J l c 3 V s d H M o N C k v V G l w b y B j Y W 1 i a W F k b y 5 7 Z X h w b 3 N l Z C A o d G 9 0 Y W w p I G x v d 2 V y I G J v d W 5 k L D E x O X 0 m c X V v d D s s J n F 1 b 3 Q 7 U 2 V j d G l v b j E v Y 2 9 2 a W Q g Y W x s c m V z d W x 0 c y g 0 K S 9 U a X B v I G N h b W J p Y W R v L n t l e H B v c 2 V k I C h 0 b 3 R h b C k g d X B w Z X I g Y m 9 1 b m Q s M T I w f S Z x d W 9 0 O y w m c X V v d D t T Z W N 0 a W 9 u M S 9 j b 3 Z p Z C B h b G x y Z X N 1 b H R z K D Q p L 1 R p c G 8 g Y 2 F t Y m l h Z G 8 u e 2 l u Z m V j d G l v d X M g K D A t O S k g b W V k a W F u L D E y M X 0 m c X V v d D s s J n F 1 b 3 Q 7 U 2 V j d G l v b j E v Y 2 9 2 a W Q g Y W x s c m V z d W x 0 c y g 0 K S 9 U a X B v I G N h b W J p Y W R v L n t p b m Z l Y 3 R p b 3 V z I C g w L T k p I G x v d 2 V y I G J v d W 5 k L D E y M n 0 m c X V v d D s s J n F 1 b 3 Q 7 U 2 V j d G l v b j E v Y 2 9 2 a W Q g Y W x s c m V z d W x 0 c y g 0 K S 9 U a X B v I G N h b W J p Y W R v L n t p b m Z l Y 3 R p b 3 V z I C g w L T k p I H V w c G V y I G J v d W 5 k L D E y M 3 0 m c X V v d D s s J n F 1 b 3 Q 7 U 2 V j d G l v b j E v Y 2 9 2 a W Q g Y W x s c m V z d W x 0 c y g 0 K S 9 U a X B v I G N h b W J p Y W R v L n t p b m Z l Y 3 R p b 3 V z I C g x M C 0 x O S k g b W V k a W F u L D E y N H 0 m c X V v d D s s J n F 1 b 3 Q 7 U 2 V j d G l v b j E v Y 2 9 2 a W Q g Y W x s c m V z d W x 0 c y g 0 K S 9 U a X B v I G N h b W J p Y W R v L n t p b m Z l Y 3 R p b 3 V z I C g x M C 0 x O S k g b G 9 3 Z X I g Y m 9 1 b m Q s M T I 1 f S Z x d W 9 0 O y w m c X V v d D t T Z W N 0 a W 9 u M S 9 j b 3 Z p Z C B h b G x y Z X N 1 b H R z K D Q p L 1 R p c G 8 g Y 2 F t Y m l h Z G 8 u e 2 l u Z m V j d G l v d X M g K D E w L T E 5 K S B 1 c H B l c i B i b 3 V u Z C w x M j Z 9 J n F 1 b 3 Q 7 L C Z x d W 9 0 O 1 N l Y 3 R p b 2 4 x L 2 N v d m l k I G F s b H J l c 3 V s d H M o N C k v V G l w b y B j Y W 1 i a W F k b y 5 7 a W 5 m Z W N 0 a W 9 1 c y A o M j A t M j k p I G 1 l Z G l h b i w x M j d 9 J n F 1 b 3 Q 7 L C Z x d W 9 0 O 1 N l Y 3 R p b 2 4 x L 2 N v d m l k I G F s b H J l c 3 V s d H M o N C k v V G l w b y B j Y W 1 i a W F k b y 5 7 a W 5 m Z W N 0 a W 9 1 c y A o M j A t M j k p I G x v d 2 V y I G J v d W 5 k L D E y O H 0 m c X V v d D s s J n F 1 b 3 Q 7 U 2 V j d G l v b j E v Y 2 9 2 a W Q g Y W x s c m V z d W x 0 c y g 0 K S 9 U a X B v I G N h b W J p Y W R v L n t p b m Z l Y 3 R p b 3 V z I C g y M C 0 y O S k g d X B w Z X I g Y m 9 1 b m Q s M T I 5 f S Z x d W 9 0 O y w m c X V v d D t T Z W N 0 a W 9 u M S 9 j b 3 Z p Z C B h b G x y Z X N 1 b H R z K D Q p L 1 R p c G 8 g Y 2 F t Y m l h Z G 8 u e 2 l u Z m V j d G l v d X M g K D M w L T M 5 K S B t Z W R p Y W 4 s M T M w f S Z x d W 9 0 O y w m c X V v d D t T Z W N 0 a W 9 u M S 9 j b 3 Z p Z C B h b G x y Z X N 1 b H R z K D Q p L 1 R p c G 8 g Y 2 F t Y m l h Z G 8 u e 2 l u Z m V j d G l v d X M g K D M w L T M 5 K S B s b 3 d l c i B i b 3 V u Z C w x M z F 9 J n F 1 b 3 Q 7 L C Z x d W 9 0 O 1 N l Y 3 R p b 2 4 x L 2 N v d m l k I G F s b H J l c 3 V s d H M o N C k v V G l w b y B j Y W 1 i a W F k b y 5 7 a W 5 m Z W N 0 a W 9 1 c y A o M z A t M z k p I H V w c G V y I G J v d W 5 k L D E z M n 0 m c X V v d D s s J n F 1 b 3 Q 7 U 2 V j d G l v b j E v Y 2 9 2 a W Q g Y W x s c m V z d W x 0 c y g 0 K S 9 U a X B v I G N h b W J p Y W R v L n t p b m Z l Y 3 R p b 3 V z I C g 0 M C 0 0 O S k g b W V k a W F u L D E z M 3 0 m c X V v d D s s J n F 1 b 3 Q 7 U 2 V j d G l v b j E v Y 2 9 2 a W Q g Y W x s c m V z d W x 0 c y g 0 K S 9 U a X B v I G N h b W J p Y W R v L n t p b m Z l Y 3 R p b 3 V z I C g 0 M C 0 0 O S k g b G 9 3 Z X I g Y m 9 1 b m Q s M T M 0 f S Z x d W 9 0 O y w m c X V v d D t T Z W N 0 a W 9 u M S 9 j b 3 Z p Z C B h b G x y Z X N 1 b H R z K D Q p L 1 R p c G 8 g Y 2 F t Y m l h Z G 8 u e 2 l u Z m V j d G l v d X M g K D Q w L T Q 5 K S B 1 c H B l c i B i b 3 V u Z C w x M z V 9 J n F 1 b 3 Q 7 L C Z x d W 9 0 O 1 N l Y 3 R p b 2 4 x L 2 N v d m l k I G F s b H J l c 3 V s d H M o N C k v V G l w b y B j Y W 1 i a W F k b y 5 7 a W 5 m Z W N 0 a W 9 1 c y A o N T A t N T k p I G 1 l Z G l h b i w x M z Z 9 J n F 1 b 3 Q 7 L C Z x d W 9 0 O 1 N l Y 3 R p b 2 4 x L 2 N v d m l k I G F s b H J l c 3 V s d H M o N C k v V G l w b y B j Y W 1 i a W F k b y 5 7 a W 5 m Z W N 0 a W 9 1 c y A o N T A t N T k p I G x v d 2 V y I G J v d W 5 k L D E z N 3 0 m c X V v d D s s J n F 1 b 3 Q 7 U 2 V j d G l v b j E v Y 2 9 2 a W Q g Y W x s c m V z d W x 0 c y g 0 K S 9 U a X B v I G N h b W J p Y W R v L n t p b m Z l Y 3 R p b 3 V z I C g 1 M C 0 1 O S k g d X B w Z X I g Y m 9 1 b m Q s M T M 4 f S Z x d W 9 0 O y w m c X V v d D t T Z W N 0 a W 9 u M S 9 j b 3 Z p Z C B h b G x y Z X N 1 b H R z K D Q p L 1 R p c G 8 g Y 2 F t Y m l h Z G 8 u e 2 l u Z m V j d G l v d X M g K D Y w L T Y 5 K S B t Z W R p Y W 4 s M T M 5 f S Z x d W 9 0 O y w m c X V v d D t T Z W N 0 a W 9 u M S 9 j b 3 Z p Z C B h b G x y Z X N 1 b H R z K D Q p L 1 R p c G 8 g Y 2 F t Y m l h Z G 8 u e 2 l u Z m V j d G l v d X M g K D Y w L T Y 5 K S B s b 3 d l c i B i b 3 V u Z C w x N D B 9 J n F 1 b 3 Q 7 L C Z x d W 9 0 O 1 N l Y 3 R p b 2 4 x L 2 N v d m l k I G F s b H J l c 3 V s d H M o N C k v V G l w b y B j Y W 1 i a W F k b y 5 7 a W 5 m Z W N 0 a W 9 1 c y A o N j A t N j k p I H V w c G V y I G J v d W 5 k L D E 0 M X 0 m c X V v d D s s J n F 1 b 3 Q 7 U 2 V j d G l v b j E v Y 2 9 2 a W Q g Y W x s c m V z d W x 0 c y g 0 K S 9 U a X B v I G N h b W J p Y W R v L n t p b m Z l Y 3 R p b 3 V z I C g 3 M C 0 3 O S k g b W V k a W F u L D E 0 M n 0 m c X V v d D s s J n F 1 b 3 Q 7 U 2 V j d G l v b j E v Y 2 9 2 a W Q g Y W x s c m V z d W x 0 c y g 0 K S 9 U a X B v I G N h b W J p Y W R v L n t p b m Z l Y 3 R p b 3 V z I C g 3 M C 0 3 O S k g b G 9 3 Z X I g Y m 9 1 b m Q s M T Q z f S Z x d W 9 0 O y w m c X V v d D t T Z W N 0 a W 9 u M S 9 j b 3 Z p Z C B h b G x y Z X N 1 b H R z K D Q p L 1 R p c G 8 g Y 2 F t Y m l h Z G 8 u e 2 l u Z m V j d G l v d X M g K D c w L T c 5 K S B 1 c H B l c i B i b 3 V u Z C w x N D R 9 J n F 1 b 3 Q 7 L C Z x d W 9 0 O 1 N l Y 3 R p b 2 4 x L 2 N v d m l k I G F s b H J l c 3 V s d H M o N C k v V G l w b y B j Y W 1 i a W F k b y 5 7 a W 5 m Z W N 0 a W 9 1 c y A o O D A r K S B t Z W R p Y W 4 s M T Q 1 f S Z x d W 9 0 O y w m c X V v d D t T Z W N 0 a W 9 u M S 9 j b 3 Z p Z C B h b G x y Z X N 1 b H R z K D Q p L 1 R p c G 8 g Y 2 F t Y m l h Z G 8 u e 2 l u Z m V j d G l v d X M g K D g w K y k g b G 9 3 Z X I g Y m 9 1 b m Q s M T Q 2 f S Z x d W 9 0 O y w m c X V v d D t T Z W N 0 a W 9 u M S 9 j b 3 Z p Z C B h b G x y Z X N 1 b H R z K D Q p L 1 R p c G 8 g Y 2 F t Y m l h Z G 8 u e 2 l u Z m V j d G l v d X M g K D g w K y k g d X B w Z X I g Y m 9 1 b m Q s M T Q 3 f S Z x d W 9 0 O y w m c X V v d D t T Z W N 0 a W 9 u M S 9 j b 3 Z p Z C B h b G x y Z X N 1 b H R z K D Q p L 1 R p c G 8 g Y 2 F t Y m l h Z G 8 u e 2 l u Z m V j d G l v d X M g K H R v d G F s K S B t Z W R p Y W 4 s M T Q 4 f S Z x d W 9 0 O y w m c X V v d D t T Z W N 0 a W 9 u M S 9 j b 3 Z p Z C B h b G x y Z X N 1 b H R z K D Q p L 1 R p c G 8 g Y 2 F t Y m l h Z G 8 u e 2 l u Z m V j d G l v d X M g K H R v d G F s K S B s b 3 d l c i B i b 3 V u Z C w x N D l 9 J n F 1 b 3 Q 7 L C Z x d W 9 0 O 1 N l Y 3 R p b 2 4 x L 2 N v d m l k I G F s b H J l c 3 V s d H M o N C k v V G l w b y B j Y W 1 i a W F k b y 5 7 a W 5 m Z W N 0 a W 9 1 c y A o d G 9 0 Y W w p I H V w c G V y I G J v d W 5 k L D E 1 M H 0 m c X V v d D s s J n F 1 b 3 Q 7 U 2 V j d G l v b j E v Y 2 9 2 a W Q g Y W x s c m V z d W x 0 c y g 0 K S 9 U a X B v I G N h b W J p Y W R v L n t v d m V y Z m x v d y A o M C 0 5 K S B t Z W R p Y W 4 s M T U x f S Z x d W 9 0 O y w m c X V v d D t T Z W N 0 a W 9 u M S 9 j b 3 Z p Z C B h b G x y Z X N 1 b H R z K D Q p L 1 R p c G 8 g Y 2 F t Y m l h Z G 8 u e 2 9 2 Z X J m b G 9 3 I C g w L T k p I G x v d 2 V y I G J v d W 5 k L D E 1 M n 0 m c X V v d D s s J n F 1 b 3 Q 7 U 2 V j d G l v b j E v Y 2 9 2 a W Q g Y W x s c m V z d W x 0 c y g 0 K S 9 U a X B v I G N h b W J p Y W R v L n t v d m V y Z m x v d y A o M C 0 5 K S B 1 c H B l c i B i b 3 V u Z C w x N T N 9 J n F 1 b 3 Q 7 L C Z x d W 9 0 O 1 N l Y 3 R p b 2 4 x L 2 N v d m l k I G F s b H J l c 3 V s d H M o N C k v V G l w b y B j Y W 1 i a W F k b y 5 7 b 3 Z l c m Z s b 3 c g K D E w L T E 5 K S B t Z W R p Y W 4 s M T U 0 f S Z x d W 9 0 O y w m c X V v d D t T Z W N 0 a W 9 u M S 9 j b 3 Z p Z C B h b G x y Z X N 1 b H R z K D Q p L 1 R p c G 8 g Y 2 F t Y m l h Z G 8 u e 2 9 2 Z X J m b G 9 3 I C g x M C 0 x O S k g b G 9 3 Z X I g Y m 9 1 b m Q s M T U 1 f S Z x d W 9 0 O y w m c X V v d D t T Z W N 0 a W 9 u M S 9 j b 3 Z p Z C B h b G x y Z X N 1 b H R z K D Q p L 1 R p c G 8 g Y 2 F t Y m l h Z G 8 u e 2 9 2 Z X J m b G 9 3 I C g x M C 0 x O S k g d X B w Z X I g Y m 9 1 b m Q s M T U 2 f S Z x d W 9 0 O y w m c X V v d D t T Z W N 0 a W 9 u M S 9 j b 3 Z p Z C B h b G x y Z X N 1 b H R z K D Q p L 1 R p c G 8 g Y 2 F t Y m l h Z G 8 u e 2 9 2 Z X J m b G 9 3 I C g y M C 0 y O S k g b W V k a W F u L D E 1 N 3 0 m c X V v d D s s J n F 1 b 3 Q 7 U 2 V j d G l v b j E v Y 2 9 2 a W Q g Y W x s c m V z d W x 0 c y g 0 K S 9 U a X B v I G N h b W J p Y W R v L n t v d m V y Z m x v d y A o M j A t M j k p I G x v d 2 V y I G J v d W 5 k L D E 1 O H 0 m c X V v d D s s J n F 1 b 3 Q 7 U 2 V j d G l v b j E v Y 2 9 2 a W Q g Y W x s c m V z d W x 0 c y g 0 K S 9 U a X B v I G N h b W J p Y W R v L n t v d m V y Z m x v d y A o M j A t M j k p I H V w c G V y I G J v d W 5 k L D E 1 O X 0 m c X V v d D s s J n F 1 b 3 Q 7 U 2 V j d G l v b j E v Y 2 9 2 a W Q g Y W x s c m V z d W x 0 c y g 0 K S 9 U a X B v I G N h b W J p Y W R v L n t v d m V y Z m x v d y A o M z A t M z k p I G 1 l Z G l h b i w x N j B 9 J n F 1 b 3 Q 7 L C Z x d W 9 0 O 1 N l Y 3 R p b 2 4 x L 2 N v d m l k I G F s b H J l c 3 V s d H M o N C k v V G l w b y B j Y W 1 i a W F k b y 5 7 b 3 Z l c m Z s b 3 c g K D M w L T M 5 K S B s b 3 d l c i B i b 3 V u Z C w x N j F 9 J n F 1 b 3 Q 7 L C Z x d W 9 0 O 1 N l Y 3 R p b 2 4 x L 2 N v d m l k I G F s b H J l c 3 V s d H M o N C k v V G l w b y B j Y W 1 i a W F k b y 5 7 b 3 Z l c m Z s b 3 c g K D M w L T M 5 K S B 1 c H B l c i B i b 3 V u Z C w x N j J 9 J n F 1 b 3 Q 7 L C Z x d W 9 0 O 1 N l Y 3 R p b 2 4 x L 2 N v d m l k I G F s b H J l c 3 V s d H M o N C k v V G l w b y B j Y W 1 i a W F k b y 5 7 b 3 Z l c m Z s b 3 c g K D Q w L T Q 5 K S B t Z W R p Y W 4 s M T Y z f S Z x d W 9 0 O y w m c X V v d D t T Z W N 0 a W 9 u M S 9 j b 3 Z p Z C B h b G x y Z X N 1 b H R z K D Q p L 1 R p c G 8 g Y 2 F t Y m l h Z G 8 u e 2 9 2 Z X J m b G 9 3 I C g 0 M C 0 0 O S k g b G 9 3 Z X I g Y m 9 1 b m Q s M T Y 0 f S Z x d W 9 0 O y w m c X V v d D t T Z W N 0 a W 9 u M S 9 j b 3 Z p Z C B h b G x y Z X N 1 b H R z K D Q p L 1 R p c G 8 g Y 2 F t Y m l h Z G 8 u e 2 9 2 Z X J m b G 9 3 I C g 0 M C 0 0 O S k g d X B w Z X I g Y m 9 1 b m Q s M T Y 1 f S Z x d W 9 0 O y w m c X V v d D t T Z W N 0 a W 9 u M S 9 j b 3 Z p Z C B h b G x y Z X N 1 b H R z K D Q p L 1 R p c G 8 g Y 2 F t Y m l h Z G 8 u e 2 9 2 Z X J m b G 9 3 I C g 1 M C 0 1 O S k g b W V k a W F u L D E 2 N n 0 m c X V v d D s s J n F 1 b 3 Q 7 U 2 V j d G l v b j E v Y 2 9 2 a W Q g Y W x s c m V z d W x 0 c y g 0 K S 9 U a X B v I G N h b W J p Y W R v L n t v d m V y Z m x v d y A o N T A t N T k p I G x v d 2 V y I G J v d W 5 k L D E 2 N 3 0 m c X V v d D s s J n F 1 b 3 Q 7 U 2 V j d G l v b j E v Y 2 9 2 a W Q g Y W x s c m V z d W x 0 c y g 0 K S 9 U a X B v I G N h b W J p Y W R v L n t v d m V y Z m x v d y A o N T A t N T k p I H V w c G V y I G J v d W 5 k L D E 2 O H 0 m c X V v d D s s J n F 1 b 3 Q 7 U 2 V j d G l v b j E v Y 2 9 2 a W Q g Y W x s c m V z d W x 0 c y g 0 K S 9 U a X B v I G N h b W J p Y W R v L n t v d m V y Z m x v d y A o N j A t N j k p I G 1 l Z G l h b i w x N j l 9 J n F 1 b 3 Q 7 L C Z x d W 9 0 O 1 N l Y 3 R p b 2 4 x L 2 N v d m l k I G F s b H J l c 3 V s d H M o N C k v V G l w b y B j Y W 1 i a W F k b y 5 7 b 3 Z l c m Z s b 3 c g K D Y w L T Y 5 K S B s b 3 d l c i B i b 3 V u Z C w x N z B 9 J n F 1 b 3 Q 7 L C Z x d W 9 0 O 1 N l Y 3 R p b 2 4 x L 2 N v d m l k I G F s b H J l c 3 V s d H M o N C k v V G l w b y B j Y W 1 i a W F k b y 5 7 b 3 Z l c m Z s b 3 c g K D Y w L T Y 5 K S B 1 c H B l c i B i b 3 V u Z C w x N z F 9 J n F 1 b 3 Q 7 L C Z x d W 9 0 O 1 N l Y 3 R p b 2 4 x L 2 N v d m l k I G F s b H J l c 3 V s d H M o N C k v V G l w b y B j Y W 1 i a W F k b y 5 7 b 3 Z l c m Z s b 3 c g K D c w L T c 5 K S B t Z W R p Y W 4 s M T c y f S Z x d W 9 0 O y w m c X V v d D t T Z W N 0 a W 9 u M S 9 j b 3 Z p Z C B h b G x y Z X N 1 b H R z K D Q p L 1 R p c G 8 g Y 2 F t Y m l h Z G 8 u e 2 9 2 Z X J m b G 9 3 I C g 3 M C 0 3 O S k g b G 9 3 Z X I g Y m 9 1 b m Q s M T c z f S Z x d W 9 0 O y w m c X V v d D t T Z W N 0 a W 9 u M S 9 j b 3 Z p Z C B h b G x y Z X N 1 b H R z K D Q p L 1 R p c G 8 g Y 2 F t Y m l h Z G 8 u e 2 9 2 Z X J m b G 9 3 I C g 3 M C 0 3 O S k g d X B w Z X I g Y m 9 1 b m Q s M T c 0 f S Z x d W 9 0 O y w m c X V v d D t T Z W N 0 a W 9 u M S 9 j b 3 Z p Z C B h b G x y Z X N 1 b H R z K D Q p L 1 R p c G 8 g Y 2 F t Y m l h Z G 8 u e 2 9 2 Z X J m b G 9 3 I C g 4 M C s p I G 1 l Z G l h b i w x N z V 9 J n F 1 b 3 Q 7 L C Z x d W 9 0 O 1 N l Y 3 R p b 2 4 x L 2 N v d m l k I G F s b H J l c 3 V s d H M o N C k v V G l w b y B j Y W 1 i a W F k b y 5 7 b 3 Z l c m Z s b 3 c g K D g w K y k g b G 9 3 Z X I g Y m 9 1 b m Q s M T c 2 f S Z x d W 9 0 O y w m c X V v d D t T Z W N 0 a W 9 u M S 9 j b 3 Z p Z C B h b G x y Z X N 1 b H R z K D Q p L 1 R p c G 8 g Y 2 F t Y m l h Z G 8 u e 2 9 2 Z X J m b G 9 3 I C g 4 M C s p I H V w c G V y I G J v d W 5 k L D E 3 N 3 0 m c X V v d D s s J n F 1 b 3 Q 7 U 2 V j d G l v b j E v Y 2 9 2 a W Q g Y W x s c m V z d W x 0 c y g 0 K S 9 U a X B v I G N h b W J p Y W R v L n t v d m V y Z m x v d y A o d G 9 0 Y W w p I G 1 l Z G l h b i w x N z h 9 J n F 1 b 3 Q 7 L C Z x d W 9 0 O 1 N l Y 3 R p b 2 4 x L 2 N v d m l k I G F s b H J l c 3 V s d H M o N C k v V G l w b y B j Y W 1 i a W F k b y 5 7 b 3 Z l c m Z s b 3 c g K H R v d G F s K S B s b 3 d l c i B i b 3 V u Z C w x N z l 9 J n F 1 b 3 Q 7 L C Z x d W 9 0 O 1 N l Y 3 R p b 2 4 x L 2 N v d m l k I G F s b H J l c 3 V s d H M o N C k v V G l w b y B j Y W 1 i a W F k b y 5 7 b 3 Z l c m Z s b 3 c g K H R v d G F s K S B 1 c H B l c i B i b 3 V u Z C w x O D B 9 J n F 1 b 3 Q 7 L C Z x d W 9 0 O 1 N l Y 3 R p b 2 4 x L 2 N v d m l k I G F s b H J l c 3 V s d H M o N C k v V G l w b y B j Y W 1 i a W F k b y 5 7 Y 3 V t d W x h d G l 2 Z S B y Z W N v d m V y Z W Q g K D A t O S k g b W V k a W F u L D E 4 M X 0 m c X V v d D s s J n F 1 b 3 Q 7 U 2 V j d G l v b j E v Y 2 9 2 a W Q g Y W x s c m V z d W x 0 c y g 0 K S 9 U a X B v I G N h b W J p Y W R v L n t j d W 1 1 b G F 0 a X Z l I H J l Y 2 9 2 Z X J l Z C A o M C 0 5 K S B s b 3 d l c i B i b 3 V u Z C w x O D J 9 J n F 1 b 3 Q 7 L C Z x d W 9 0 O 1 N l Y 3 R p b 2 4 x L 2 N v d m l k I G F s b H J l c 3 V s d H M o N C k v V G l w b y B j Y W 1 i a W F k b y 5 7 Y 3 V t d W x h d G l 2 Z S B y Z W N v d m V y Z W Q g K D A t O S k g d X B w Z X I g Y m 9 1 b m Q s M T g z f S Z x d W 9 0 O y w m c X V v d D t T Z W N 0 a W 9 u M S 9 j b 3 Z p Z C B h b G x y Z X N 1 b H R z K D Q p L 1 R p c G 8 g Y 2 F t Y m l h Z G 8 u e 2 N 1 b X V s Y X R p d m U g c m V j b 3 Z l c m V k I C g x M C 0 x O S k g b W V k a W F u L D E 4 N H 0 m c X V v d D s s J n F 1 b 3 Q 7 U 2 V j d G l v b j E v Y 2 9 2 a W Q g Y W x s c m V z d W x 0 c y g 0 K S 9 U a X B v I G N h b W J p Y W R v L n t j d W 1 1 b G F 0 a X Z l I H J l Y 2 9 2 Z X J l Z C A o M T A t M T k p I G x v d 2 V y I G J v d W 5 k L D E 4 N X 0 m c X V v d D s s J n F 1 b 3 Q 7 U 2 V j d G l v b j E v Y 2 9 2 a W Q g Y W x s c m V z d W x 0 c y g 0 K S 9 U a X B v I G N h b W J p Y W R v L n t j d W 1 1 b G F 0 a X Z l I H J l Y 2 9 2 Z X J l Z C A o M T A t M T k p I H V w c G V y I G J v d W 5 k L D E 4 N n 0 m c X V v d D s s J n F 1 b 3 Q 7 U 2 V j d G l v b j E v Y 2 9 2 a W Q g Y W x s c m V z d W x 0 c y g 0 K S 9 U a X B v I G N h b W J p Y W R v L n t j d W 1 1 b G F 0 a X Z l I H J l Y 2 9 2 Z X J l Z C A o M j A t M j k p I G 1 l Z G l h b i w x O D d 9 J n F 1 b 3 Q 7 L C Z x d W 9 0 O 1 N l Y 3 R p b 2 4 x L 2 N v d m l k I G F s b H J l c 3 V s d H M o N C k v V G l w b y B j Y W 1 i a W F k b y 5 7 Y 3 V t d W x h d G l 2 Z S B y Z W N v d m V y Z W Q g K D I w L T I 5 K S B s b 3 d l c i B i b 3 V u Z C w x O D h 9 J n F 1 b 3 Q 7 L C Z x d W 9 0 O 1 N l Y 3 R p b 2 4 x L 2 N v d m l k I G F s b H J l c 3 V s d H M o N C k v V G l w b y B j Y W 1 i a W F k b y 5 7 Y 3 V t d W x h d G l 2 Z S B y Z W N v d m V y Z W Q g K D I w L T I 5 K S B 1 c H B l c i B i b 3 V u Z C w x O D l 9 J n F 1 b 3 Q 7 L C Z x d W 9 0 O 1 N l Y 3 R p b 2 4 x L 2 N v d m l k I G F s b H J l c 3 V s d H M o N C k v V G l w b y B j Y W 1 i a W F k b y 5 7 Y 3 V t d W x h d G l 2 Z S B y Z W N v d m V y Z W Q g K D M w L T M 5 K S B t Z W R p Y W 4 s M T k w f S Z x d W 9 0 O y w m c X V v d D t T Z W N 0 a W 9 u M S 9 j b 3 Z p Z C B h b G x y Z X N 1 b H R z K D Q p L 1 R p c G 8 g Y 2 F t Y m l h Z G 8 u e 2 N 1 b X V s Y X R p d m U g c m V j b 3 Z l c m V k I C g z M C 0 z O S k g b G 9 3 Z X I g Y m 9 1 b m Q s M T k x f S Z x d W 9 0 O y w m c X V v d D t T Z W N 0 a W 9 u M S 9 j b 3 Z p Z C B h b G x y Z X N 1 b H R z K D Q p L 1 R p c G 8 g Y 2 F t Y m l h Z G 8 u e 2 N 1 b X V s Y X R p d m U g c m V j b 3 Z l c m V k I C g z M C 0 z O S k g d X B w Z X I g Y m 9 1 b m Q s M T k y f S Z x d W 9 0 O y w m c X V v d D t T Z W N 0 a W 9 u M S 9 j b 3 Z p Z C B h b G x y Z X N 1 b H R z K D Q p L 1 R p c G 8 g Y 2 F t Y m l h Z G 8 u e 2 N 1 b X V s Y X R p d m U g c m V j b 3 Z l c m V k I C g 0 M C 0 0 O S k g b W V k a W F u L D E 5 M 3 0 m c X V v d D s s J n F 1 b 3 Q 7 U 2 V j d G l v b j E v Y 2 9 2 a W Q g Y W x s c m V z d W x 0 c y g 0 K S 9 U a X B v I G N h b W J p Y W R v L n t j d W 1 1 b G F 0 a X Z l I H J l Y 2 9 2 Z X J l Z C A o N D A t N D k p I G x v d 2 V y I G J v d W 5 k L D E 5 N H 0 m c X V v d D s s J n F 1 b 3 Q 7 U 2 V j d G l v b j E v Y 2 9 2 a W Q g Y W x s c m V z d W x 0 c y g 0 K S 9 U a X B v I G N h b W J p Y W R v L n t j d W 1 1 b G F 0 a X Z l I H J l Y 2 9 2 Z X J l Z C A o N D A t N D k p I H V w c G V y I G J v d W 5 k L D E 5 N X 0 m c X V v d D s s J n F 1 b 3 Q 7 U 2 V j d G l v b j E v Y 2 9 2 a W Q g Y W x s c m V z d W x 0 c y g 0 K S 9 U a X B v I G N h b W J p Y W R v L n t j d W 1 1 b G F 0 a X Z l I H J l Y 2 9 2 Z X J l Z C A o N T A t N T k p I G 1 l Z G l h b i w x O T Z 9 J n F 1 b 3 Q 7 L C Z x d W 9 0 O 1 N l Y 3 R p b 2 4 x L 2 N v d m l k I G F s b H J l c 3 V s d H M o N C k v V G l w b y B j Y W 1 i a W F k b y 5 7 Y 3 V t d W x h d G l 2 Z S B y Z W N v d m V y Z W Q g K D U w L T U 5 K S B s b 3 d l c i B i b 3 V u Z C w x O T d 9 J n F 1 b 3 Q 7 L C Z x d W 9 0 O 1 N l Y 3 R p b 2 4 x L 2 N v d m l k I G F s b H J l c 3 V s d H M o N C k v V G l w b y B j Y W 1 i a W F k b y 5 7 Y 3 V t d W x h d G l 2 Z S B y Z W N v d m V y Z W Q g K D U w L T U 5 K S B 1 c H B l c i B i b 3 V u Z C w x O T h 9 J n F 1 b 3 Q 7 L C Z x d W 9 0 O 1 N l Y 3 R p b 2 4 x L 2 N v d m l k I G F s b H J l c 3 V s d H M o N C k v V G l w b y B j Y W 1 i a W F k b y 5 7 Y 3 V t d W x h d G l 2 Z S B y Z W N v d m V y Z W Q g K D Y w L T Y 5 K S B t Z W R p Y W 4 s M T k 5 f S Z x d W 9 0 O y w m c X V v d D t T Z W N 0 a W 9 u M S 9 j b 3 Z p Z C B h b G x y Z X N 1 b H R z K D Q p L 1 R p c G 8 g Y 2 F t Y m l h Z G 8 u e 2 N 1 b X V s Y X R p d m U g c m V j b 3 Z l c m V k I C g 2 M C 0 2 O S k g b G 9 3 Z X I g Y m 9 1 b m Q s M j A w f S Z x d W 9 0 O y w m c X V v d D t T Z W N 0 a W 9 u M S 9 j b 3 Z p Z C B h b G x y Z X N 1 b H R z K D Q p L 1 R p c G 8 g Y 2 F t Y m l h Z G 8 u e 2 N 1 b X V s Y X R p d m U g c m V j b 3 Z l c m V k I C g 2 M C 0 2 O S k g d X B w Z X I g Y m 9 1 b m Q s M j A x f S Z x d W 9 0 O y w m c X V v d D t T Z W N 0 a W 9 u M S 9 j b 3 Z p Z C B h b G x y Z X N 1 b H R z K D Q p L 1 R p c G 8 g Y 2 F t Y m l h Z G 8 u e 2 N 1 b X V s Y X R p d m U g c m V j b 3 Z l c m V k I C g 3 M C 0 3 O S k g b W V k a W F u L D I w M n 0 m c X V v d D s s J n F 1 b 3 Q 7 U 2 V j d G l v b j E v Y 2 9 2 a W Q g Y W x s c m V z d W x 0 c y g 0 K S 9 U a X B v I G N h b W J p Y W R v L n t j d W 1 1 b G F 0 a X Z l I H J l Y 2 9 2 Z X J l Z C A o N z A t N z k p I G x v d 2 V y I G J v d W 5 k L D I w M 3 0 m c X V v d D s s J n F 1 b 3 Q 7 U 2 V j d G l v b j E v Y 2 9 2 a W Q g Y W x s c m V z d W x 0 c y g 0 K S 9 U a X B v I G N h b W J p Y W R v L n t j d W 1 1 b G F 0 a X Z l I H J l Y 2 9 2 Z X J l Z C A o N z A t N z k p I H V w c G V y I G J v d W 5 k L D I w N H 0 m c X V v d D s s J n F 1 b 3 Q 7 U 2 V j d G l v b j E v Y 2 9 2 a W Q g Y W x s c m V z d W x 0 c y g 0 K S 9 U a X B v I G N h b W J p Y W R v L n t j d W 1 1 b G F 0 a X Z l I H J l Y 2 9 2 Z X J l Z C A o O D A r K S B t Z W R p Y W 4 s M j A 1 f S Z x d W 9 0 O y w m c X V v d D t T Z W N 0 a W 9 u M S 9 j b 3 Z p Z C B h b G x y Z X N 1 b H R z K D Q p L 1 R p c G 8 g Y 2 F t Y m l h Z G 8 u e 2 N 1 b X V s Y X R p d m U g c m V j b 3 Z l c m V k I C g 4 M C s p I G x v d 2 V y I G J v d W 5 k L D I w N n 0 m c X V v d D s s J n F 1 b 3 Q 7 U 2 V j d G l v b j E v Y 2 9 2 a W Q g Y W x s c m V z d W x 0 c y g 0 K S 9 U a X B v I G N h b W J p Y W R v L n t j d W 1 1 b G F 0 a X Z l I H J l Y 2 9 2 Z X J l Z C A o O D A r K S B 1 c H B l c i B i b 3 V u Z C w y M D d 9 J n F 1 b 3 Q 7 L C Z x d W 9 0 O 1 N l Y 3 R p b 2 4 x L 2 N v d m l k I G F s b H J l c 3 V s d H M o N C k v V G l w b y B j Y W 1 i a W F k b y 5 7 Y 3 V t d W x h d G l 2 Z S B y Z W N v d m V y Z W Q g K H R v d G F s K S B t Z W R p Y W 4 s M j A 4 f S Z x d W 9 0 O y w m c X V v d D t T Z W N 0 a W 9 u M S 9 j b 3 Z p Z C B h b G x y Z X N 1 b H R z K D Q p L 1 R p c G 8 g Y 2 F t Y m l h Z G 8 u e 2 N 1 b X V s Y X R p d m U g c m V j b 3 Z l c m V k I C h 0 b 3 R h b C k g b G 9 3 Z X I g Y m 9 1 b m Q s M j A 5 f S Z x d W 9 0 O y w m c X V v d D t T Z W N 0 a W 9 u M S 9 j b 3 Z p Z C B h b G x y Z X N 1 b H R z K D Q p L 1 R p c G 8 g Y 2 F t Y m l h Z G 8 u e 2 N 1 b X V s Y X R p d m U g c m V j b 3 Z l c m V k I C h 0 b 3 R h b C k g d X B w Z X I g Y m 9 1 b m Q s M j E w f S Z x d W 9 0 O y w m c X V v d D t T Z W N 0 a W 9 u M S 9 j b 3 Z p Z C B h b G x y Z X N 1 b H R z K D Q p L 1 R p c G 8 g Y 2 F t Y m l h Z G 8 u e 2 N 1 b X V s Y X R p d m U g S U N V I C g w L T k p I G 1 l Z G l h b i w y M T F 9 J n F 1 b 3 Q 7 L C Z x d W 9 0 O 1 N l Y 3 R p b 2 4 x L 2 N v d m l k I G F s b H J l c 3 V s d H M o N C k v V G l w b y B j Y W 1 i a W F k b y 5 7 Y 3 V t d W x h d G l 2 Z S B J Q 1 U g K D A t O S k g b G 9 3 Z X I g Y m 9 1 b m Q s M j E y f S Z x d W 9 0 O y w m c X V v d D t T Z W N 0 a W 9 u M S 9 j b 3 Z p Z C B h b G x y Z X N 1 b H R z K D Q p L 1 R p c G 8 g Y 2 F t Y m l h Z G 8 u e 2 N 1 b X V s Y X R p d m U g S U N V I C g w L T k p I H V w c G V y I G J v d W 5 k L D I x M 3 0 m c X V v d D s s J n F 1 b 3 Q 7 U 2 V j d G l v b j E v Y 2 9 2 a W Q g Y W x s c m V z d W x 0 c y g 0 K S 9 U a X B v I G N h b W J p Y W R v L n t j d W 1 1 b G F 0 a X Z l I E l D V S A o M T A t M T k p I G 1 l Z G l h b i w y M T R 9 J n F 1 b 3 Q 7 L C Z x d W 9 0 O 1 N l Y 3 R p b 2 4 x L 2 N v d m l k I G F s b H J l c 3 V s d H M o N C k v V G l w b y B j Y W 1 i a W F k b y 5 7 Y 3 V t d W x h d G l 2 Z S B J Q 1 U g K D E w L T E 5 K S B s b 3 d l c i B i b 3 V u Z C w y M T V 9 J n F 1 b 3 Q 7 L C Z x d W 9 0 O 1 N l Y 3 R p b 2 4 x L 2 N v d m l k I G F s b H J l c 3 V s d H M o N C k v V G l w b y B j Y W 1 i a W F k b y 5 7 Y 3 V t d W x h d G l 2 Z S B J Q 1 U g K D E w L T E 5 K S B 1 c H B l c i B i b 3 V u Z C w y M T Z 9 J n F 1 b 3 Q 7 L C Z x d W 9 0 O 1 N l Y 3 R p b 2 4 x L 2 N v d m l k I G F s b H J l c 3 V s d H M o N C k v V G l w b y B j Y W 1 i a W F k b y 5 7 Y 3 V t d W x h d G l 2 Z S B J Q 1 U g K D I w L T I 5 K S B t Z W R p Y W 4 s M j E 3 f S Z x d W 9 0 O y w m c X V v d D t T Z W N 0 a W 9 u M S 9 j b 3 Z p Z C B h b G x y Z X N 1 b H R z K D Q p L 1 R p c G 8 g Y 2 F t Y m l h Z G 8 u e 2 N 1 b X V s Y X R p d m U g S U N V I C g y M C 0 y O S k g b G 9 3 Z X I g Y m 9 1 b m Q s M j E 4 f S Z x d W 9 0 O y w m c X V v d D t T Z W N 0 a W 9 u M S 9 j b 3 Z p Z C B h b G x y Z X N 1 b H R z K D Q p L 1 R p c G 8 g Y 2 F t Y m l h Z G 8 u e 2 N 1 b X V s Y X R p d m U g S U N V I C g y M C 0 y O S k g d X B w Z X I g Y m 9 1 b m Q s M j E 5 f S Z x d W 9 0 O y w m c X V v d D t T Z W N 0 a W 9 u M S 9 j b 3 Z p Z C B h b G x y Z X N 1 b H R z K D Q p L 1 R p c G 8 g Y 2 F t Y m l h Z G 8 u e 2 N 1 b X V s Y X R p d m U g S U N V I C g z M C 0 z O S k g b W V k a W F u L D I y M H 0 m c X V v d D s s J n F 1 b 3 Q 7 U 2 V j d G l v b j E v Y 2 9 2 a W Q g Y W x s c m V z d W x 0 c y g 0 K S 9 U a X B v I G N h b W J p Y W R v L n t j d W 1 1 b G F 0 a X Z l I E l D V S A o M z A t M z k p I G x v d 2 V y I G J v d W 5 k L D I y M X 0 m c X V v d D s s J n F 1 b 3 Q 7 U 2 V j d G l v b j E v Y 2 9 2 a W Q g Y W x s c m V z d W x 0 c y g 0 K S 9 U a X B v I G N h b W J p Y W R v L n t j d W 1 1 b G F 0 a X Z l I E l D V S A o M z A t M z k p I H V w c G V y I G J v d W 5 k L D I y M n 0 m c X V v d D s s J n F 1 b 3 Q 7 U 2 V j d G l v b j E v Y 2 9 2 a W Q g Y W x s c m V z d W x 0 c y g 0 K S 9 U a X B v I G N h b W J p Y W R v L n t j d W 1 1 b G F 0 a X Z l I E l D V S A o N D A t N D k p I G 1 l Z G l h b i w y M j N 9 J n F 1 b 3 Q 7 L C Z x d W 9 0 O 1 N l Y 3 R p b 2 4 x L 2 N v d m l k I G F s b H J l c 3 V s d H M o N C k v V G l w b y B j Y W 1 i a W F k b y 5 7 Y 3 V t d W x h d G l 2 Z S B J Q 1 U g K D Q w L T Q 5 K S B s b 3 d l c i B i b 3 V u Z C w y M j R 9 J n F 1 b 3 Q 7 L C Z x d W 9 0 O 1 N l Y 3 R p b 2 4 x L 2 N v d m l k I G F s b H J l c 3 V s d H M o N C k v V G l w b y B j Y W 1 i a W F k b y 5 7 Y 3 V t d W x h d G l 2 Z S B J Q 1 U g K D Q w L T Q 5 K S B 1 c H B l c i B i b 3 V u Z C w y M j V 9 J n F 1 b 3 Q 7 L C Z x d W 9 0 O 1 N l Y 3 R p b 2 4 x L 2 N v d m l k I G F s b H J l c 3 V s d H M o N C k v V G l w b y B j Y W 1 i a W F k b y 5 7 Y 3 V t d W x h d G l 2 Z S B J Q 1 U g K D U w L T U 5 K S B t Z W R p Y W 4 s M j I 2 f S Z x d W 9 0 O y w m c X V v d D t T Z W N 0 a W 9 u M S 9 j b 3 Z p Z C B h b G x y Z X N 1 b H R z K D Q p L 1 R p c G 8 g Y 2 F t Y m l h Z G 8 u e 2 N 1 b X V s Y X R p d m U g S U N V I C g 1 M C 0 1 O S k g b G 9 3 Z X I g Y m 9 1 b m Q s M j I 3 f S Z x d W 9 0 O y w m c X V v d D t T Z W N 0 a W 9 u M S 9 j b 3 Z p Z C B h b G x y Z X N 1 b H R z K D Q p L 1 R p c G 8 g Y 2 F t Y m l h Z G 8 u e 2 N 1 b X V s Y X R p d m U g S U N V I C g 1 M C 0 1 O S k g d X B w Z X I g Y m 9 1 b m Q s M j I 4 f S Z x d W 9 0 O y w m c X V v d D t T Z W N 0 a W 9 u M S 9 j b 3 Z p Z C B h b G x y Z X N 1 b H R z K D Q p L 1 R p c G 8 g Y 2 F t Y m l h Z G 8 u e 2 N 1 b X V s Y X R p d m U g S U N V I C g 2 M C 0 2 O S k g b W V k a W F u L D I y O X 0 m c X V v d D s s J n F 1 b 3 Q 7 U 2 V j d G l v b j E v Y 2 9 2 a W Q g Y W x s c m V z d W x 0 c y g 0 K S 9 U a X B v I G N h b W J p Y W R v L n t j d W 1 1 b G F 0 a X Z l I E l D V S A o N j A t N j k p I G x v d 2 V y I G J v d W 5 k L D I z M H 0 m c X V v d D s s J n F 1 b 3 Q 7 U 2 V j d G l v b j E v Y 2 9 2 a W Q g Y W x s c m V z d W x 0 c y g 0 K S 9 U a X B v I G N h b W J p Y W R v L n t j d W 1 1 b G F 0 a X Z l I E l D V S A o N j A t N j k p I H V w c G V y I G J v d W 5 k L D I z M X 0 m c X V v d D s s J n F 1 b 3 Q 7 U 2 V j d G l v b j E v Y 2 9 2 a W Q g Y W x s c m V z d W x 0 c y g 0 K S 9 U a X B v I G N h b W J p Y W R v L n t j d W 1 1 b G F 0 a X Z l I E l D V S A o N z A t N z k p I G 1 l Z G l h b i w y M z J 9 J n F 1 b 3 Q 7 L C Z x d W 9 0 O 1 N l Y 3 R p b 2 4 x L 2 N v d m l k I G F s b H J l c 3 V s d H M o N C k v V G l w b y B j Y W 1 i a W F k b y 5 7 Y 3 V t d W x h d G l 2 Z S B J Q 1 U g K D c w L T c 5 K S B s b 3 d l c i B i b 3 V u Z C w y M z N 9 J n F 1 b 3 Q 7 L C Z x d W 9 0 O 1 N l Y 3 R p b 2 4 x L 2 N v d m l k I G F s b H J l c 3 V s d H M o N C k v V G l w b y B j Y W 1 i a W F k b y 5 7 Y 3 V t d W x h d G l 2 Z S B J Q 1 U g K D c w L T c 5 K S B 1 c H B l c i B i b 3 V u Z C w y M z R 9 J n F 1 b 3 Q 7 L C Z x d W 9 0 O 1 N l Y 3 R p b 2 4 x L 2 N v d m l k I G F s b H J l c 3 V s d H M o N C k v V G l w b y B j Y W 1 i a W F k b y 5 7 Y 3 V t d W x h d G l 2 Z S B J Q 1 U g K D g w K y k g b W V k a W F u L D I z N X 0 m c X V v d D s s J n F 1 b 3 Q 7 U 2 V j d G l v b j E v Y 2 9 2 a W Q g Y W x s c m V z d W x 0 c y g 0 K S 9 U a X B v I G N h b W J p Y W R v L n t j d W 1 1 b G F 0 a X Z l I E l D V S A o O D A r K S B s b 3 d l c i B i b 3 V u Z C w y M z Z 9 J n F 1 b 3 Q 7 L C Z x d W 9 0 O 1 N l Y 3 R p b 2 4 x L 2 N v d m l k I G F s b H J l c 3 V s d H M o N C k v V G l w b y B j Y W 1 i a W F k b y 5 7 Y 3 V t d W x h d G l 2 Z S B J Q 1 U g K D g w K y k g d X B w Z X I g Y m 9 1 b m Q s M j M 3 f S Z x d W 9 0 O y w m c X V v d D t T Z W N 0 a W 9 u M S 9 j b 3 Z p Z C B h b G x y Z X N 1 b H R z K D Q p L 1 R p c G 8 g Y 2 F t Y m l h Z G 8 u e 2 N 1 b X V s Y X R p d m U g S U N V I C h 0 b 3 R h b C k g b W V k a W F u L D I z O H 0 m c X V v d D s s J n F 1 b 3 Q 7 U 2 V j d G l v b j E v Y 2 9 2 a W Q g Y W x s c m V z d W x 0 c y g 0 K S 9 U a X B v I G N h b W J p Y W R v L n t j d W 1 1 b G F 0 a X Z l I E l D V S A o d G 9 0 Y W w p I G x v d 2 V y I G J v d W 5 k L D I z O X 0 m c X V v d D s s J n F 1 b 3 Q 7 U 2 V j d G l v b j E v Y 2 9 2 a W Q g Y W x s c m V z d W x 0 c y g 0 K S 9 U a X B v I G N h b W J p Y W R v L n t j d W 1 1 b G F 0 a X Z l I E l D V S A o d G 9 0 Y W w p I H V w c G V y I G J v d W 5 k L D I 0 M H 0 m c X V v d D s s J n F 1 b 3 Q 7 U 2 V j d G l v b j E v Y 2 9 2 a W Q g Y W x s c m V z d W x 0 c y g 0 K S 9 U a X B v I G N h b W J p Y W R v L n t j d W 1 1 b G F 0 a X Z l I G h v c 3 B p d G F s a X p l Z C A o M C 0 5 K S B t Z W R p Y W 4 s M j Q x f S Z x d W 9 0 O y w m c X V v d D t T Z W N 0 a W 9 u M S 9 j b 3 Z p Z C B h b G x y Z X N 1 b H R z K D Q p L 1 R p c G 8 g Y 2 F t Y m l h Z G 8 u e 2 N 1 b X V s Y X R p d m U g a G 9 z c G l 0 Y W x p e m V k I C g w L T k p I G x v d 2 V y I G J v d W 5 k L D I 0 M n 0 m c X V v d D s s J n F 1 b 3 Q 7 U 2 V j d G l v b j E v Y 2 9 2 a W Q g Y W x s c m V z d W x 0 c y g 0 K S 9 U a X B v I G N h b W J p Y W R v L n t j d W 1 1 b G F 0 a X Z l I G h v c 3 B p d G F s a X p l Z C A o M C 0 5 K S B 1 c H B l c i B i b 3 V u Z C w y N D N 9 J n F 1 b 3 Q 7 L C Z x d W 9 0 O 1 N l Y 3 R p b 2 4 x L 2 N v d m l k I G F s b H J l c 3 V s d H M o N C k v V G l w b y B j Y W 1 i a W F k b y 5 7 Y 3 V t d W x h d G l 2 Z S B o b 3 N w a X R h b G l 6 Z W Q g K D E w L T E 5 K S B t Z W R p Y W 4 s M j Q 0 f S Z x d W 9 0 O y w m c X V v d D t T Z W N 0 a W 9 u M S 9 j b 3 Z p Z C B h b G x y Z X N 1 b H R z K D Q p L 1 R p c G 8 g Y 2 F t Y m l h Z G 8 u e 2 N 1 b X V s Y X R p d m U g a G 9 z c G l 0 Y W x p e m V k I C g x M C 0 x O S k g b G 9 3 Z X I g Y m 9 1 b m Q s M j Q 1 f S Z x d W 9 0 O y w m c X V v d D t T Z W N 0 a W 9 u M S 9 j b 3 Z p Z C B h b G x y Z X N 1 b H R z K D Q p L 1 R p c G 8 g Y 2 F t Y m l h Z G 8 u e 2 N 1 b X V s Y X R p d m U g a G 9 z c G l 0 Y W x p e m V k I C g x M C 0 x O S k g d X B w Z X I g Y m 9 1 b m Q s M j Q 2 f S Z x d W 9 0 O y w m c X V v d D t T Z W N 0 a W 9 u M S 9 j b 3 Z p Z C B h b G x y Z X N 1 b H R z K D Q p L 1 R p c G 8 g Y 2 F t Y m l h Z G 8 u e 2 N 1 b X V s Y X R p d m U g a G 9 z c G l 0 Y W x p e m V k I C g y M C 0 y O S k g b W V k a W F u L D I 0 N 3 0 m c X V v d D s s J n F 1 b 3 Q 7 U 2 V j d G l v b j E v Y 2 9 2 a W Q g Y W x s c m V z d W x 0 c y g 0 K S 9 U a X B v I G N h b W J p Y W R v L n t j d W 1 1 b G F 0 a X Z l I G h v c 3 B p d G F s a X p l Z C A o M j A t M j k p I G x v d 2 V y I G J v d W 5 k L D I 0 O H 0 m c X V v d D s s J n F 1 b 3 Q 7 U 2 V j d G l v b j E v Y 2 9 2 a W Q g Y W x s c m V z d W x 0 c y g 0 K S 9 U a X B v I G N h b W J p Y W R v L n t j d W 1 1 b G F 0 a X Z l I G h v c 3 B p d G F s a X p l Z C A o M j A t M j k p I H V w c G V y I G J v d W 5 k L D I 0 O X 0 m c X V v d D s s J n F 1 b 3 Q 7 U 2 V j d G l v b j E v Y 2 9 2 a W Q g Y W x s c m V z d W x 0 c y g 0 K S 9 U a X B v I G N h b W J p Y W R v L n t j d W 1 1 b G F 0 a X Z l I G h v c 3 B p d G F s a X p l Z C A o M z A t M z k p I G 1 l Z G l h b i w y N T B 9 J n F 1 b 3 Q 7 L C Z x d W 9 0 O 1 N l Y 3 R p b 2 4 x L 2 N v d m l k I G F s b H J l c 3 V s d H M o N C k v V G l w b y B j Y W 1 i a W F k b y 5 7 Y 3 V t d W x h d G l 2 Z S B o b 3 N w a X R h b G l 6 Z W Q g K D M w L T M 5 K S B s b 3 d l c i B i b 3 V u Z C w y N T F 9 J n F 1 b 3 Q 7 L C Z x d W 9 0 O 1 N l Y 3 R p b 2 4 x L 2 N v d m l k I G F s b H J l c 3 V s d H M o N C k v V G l w b y B j Y W 1 i a W F k b y 5 7 Y 3 V t d W x h d G l 2 Z S B o b 3 N w a X R h b G l 6 Z W Q g K D M w L T M 5 K S B 1 c H B l c i B i b 3 V u Z C w y N T J 9 J n F 1 b 3 Q 7 L C Z x d W 9 0 O 1 N l Y 3 R p b 2 4 x L 2 N v d m l k I G F s b H J l c 3 V s d H M o N C k v V G l w b y B j Y W 1 i a W F k b y 5 7 Y 3 V t d W x h d G l 2 Z S B o b 3 N w a X R h b G l 6 Z W Q g K D Q w L T Q 5 K S B t Z W R p Y W 4 s M j U z f S Z x d W 9 0 O y w m c X V v d D t T Z W N 0 a W 9 u M S 9 j b 3 Z p Z C B h b G x y Z X N 1 b H R z K D Q p L 1 R p c G 8 g Y 2 F t Y m l h Z G 8 u e 2 N 1 b X V s Y X R p d m U g a G 9 z c G l 0 Y W x p e m V k I C g 0 M C 0 0 O S k g b G 9 3 Z X I g Y m 9 1 b m Q s M j U 0 f S Z x d W 9 0 O y w m c X V v d D t T Z W N 0 a W 9 u M S 9 j b 3 Z p Z C B h b G x y Z X N 1 b H R z K D Q p L 1 R p c G 8 g Y 2 F t Y m l h Z G 8 u e 2 N 1 b X V s Y X R p d m U g a G 9 z c G l 0 Y W x p e m V k I C g 0 M C 0 0 O S k g d X B w Z X I g Y m 9 1 b m Q s M j U 1 f S Z x d W 9 0 O y w m c X V v d D t T Z W N 0 a W 9 u M S 9 j b 3 Z p Z C B h b G x y Z X N 1 b H R z K D Q p L 1 R p c G 8 g Y 2 F t Y m l h Z G 8 u e 2 N 1 b X V s Y X R p d m U g a G 9 z c G l 0 Y W x p e m V k I C g 1 M C 0 1 O S k g b W V k a W F u L D I 1 N n 0 m c X V v d D s s J n F 1 b 3 Q 7 U 2 V j d G l v b j E v Y 2 9 2 a W Q g Y W x s c m V z d W x 0 c y g 0 K S 9 U a X B v I G N h b W J p Y W R v L n t j d W 1 1 b G F 0 a X Z l I G h v c 3 B p d G F s a X p l Z C A o N T A t N T k p I G x v d 2 V y I G J v d W 5 k L D I 1 N 3 0 m c X V v d D s s J n F 1 b 3 Q 7 U 2 V j d G l v b j E v Y 2 9 2 a W Q g Y W x s c m V z d W x 0 c y g 0 K S 9 U a X B v I G N h b W J p Y W R v L n t j d W 1 1 b G F 0 a X Z l I G h v c 3 B p d G F s a X p l Z C A o N T A t N T k p I H V w c G V y I G J v d W 5 k L D I 1 O H 0 m c X V v d D s s J n F 1 b 3 Q 7 U 2 V j d G l v b j E v Y 2 9 2 a W Q g Y W x s c m V z d W x 0 c y g 0 K S 9 U a X B v I G N h b W J p Y W R v L n t j d W 1 1 b G F 0 a X Z l I G h v c 3 B p d G F s a X p l Z C A o N j A t N j k p I G 1 l Z G l h b i w y N T l 9 J n F 1 b 3 Q 7 L C Z x d W 9 0 O 1 N l Y 3 R p b 2 4 x L 2 N v d m l k I G F s b H J l c 3 V s d H M o N C k v V G l w b y B j Y W 1 i a W F k b y 5 7 Y 3 V t d W x h d G l 2 Z S B o b 3 N w a X R h b G l 6 Z W Q g K D Y w L T Y 5 K S B s b 3 d l c i B i b 3 V u Z C w y N j B 9 J n F 1 b 3 Q 7 L C Z x d W 9 0 O 1 N l Y 3 R p b 2 4 x L 2 N v d m l k I G F s b H J l c 3 V s d H M o N C k v V G l w b y B j Y W 1 i a W F k b y 5 7 Y 3 V t d W x h d G l 2 Z S B o b 3 N w a X R h b G l 6 Z W Q g K D Y w L T Y 5 K S B 1 c H B l c i B i b 3 V u Z C w y N j F 9 J n F 1 b 3 Q 7 L C Z x d W 9 0 O 1 N l Y 3 R p b 2 4 x L 2 N v d m l k I G F s b H J l c 3 V s d H M o N C k v V G l w b y B j Y W 1 i a W F k b y 5 7 Y 3 V t d W x h d G l 2 Z S B o b 3 N w a X R h b G l 6 Z W Q g K D c w L T c 5 K S B t Z W R p Y W 4 s M j Y y f S Z x d W 9 0 O y w m c X V v d D t T Z W N 0 a W 9 u M S 9 j b 3 Z p Z C B h b G x y Z X N 1 b H R z K D Q p L 1 R p c G 8 g Y 2 F t Y m l h Z G 8 u e 2 N 1 b X V s Y X R p d m U g a G 9 z c G l 0 Y W x p e m V k I C g 3 M C 0 3 O S k g b G 9 3 Z X I g Y m 9 1 b m Q s M j Y z f S Z x d W 9 0 O y w m c X V v d D t T Z W N 0 a W 9 u M S 9 j b 3 Z p Z C B h b G x y Z X N 1 b H R z K D Q p L 1 R p c G 8 g Y 2 F t Y m l h Z G 8 u e 2 N 1 b X V s Y X R p d m U g a G 9 z c G l 0 Y W x p e m V k I C g 3 M C 0 3 O S k g d X B w Z X I g Y m 9 1 b m Q s M j Y 0 f S Z x d W 9 0 O y w m c X V v d D t T Z W N 0 a W 9 u M S 9 j b 3 Z p Z C B h b G x y Z X N 1 b H R z K D Q p L 1 R p c G 8 g Y 2 F t Y m l h Z G 8 u e 2 N 1 b X V s Y X R p d m U g a G 9 z c G l 0 Y W x p e m V k I C g 4 M C s p I G 1 l Z G l h b i w y N j V 9 J n F 1 b 3 Q 7 L C Z x d W 9 0 O 1 N l Y 3 R p b 2 4 x L 2 N v d m l k I G F s b H J l c 3 V s d H M o N C k v V G l w b y B j Y W 1 i a W F k b y 5 7 Y 3 V t d W x h d G l 2 Z S B o b 3 N w a X R h b G l 6 Z W Q g K D g w K y k g b G 9 3 Z X I g Y m 9 1 b m Q s M j Y 2 f S Z x d W 9 0 O y w m c X V v d D t T Z W N 0 a W 9 u M S 9 j b 3 Z p Z C B h b G x y Z X N 1 b H R z K D Q p L 1 R p c G 8 g Y 2 F t Y m l h Z G 8 u e 2 N 1 b X V s Y X R p d m U g a G 9 z c G l 0 Y W x p e m V k I C g 4 M C s p I H V w c G V y I G J v d W 5 k L D I 2 N 3 0 m c X V v d D s s J n F 1 b 3 Q 7 U 2 V j d G l v b j E v Y 2 9 2 a W Q g Y W x s c m V z d W x 0 c y g 0 K S 9 U a X B v I G N h b W J p Y W R v L n t j d W 1 1 b G F 0 a X Z l I G h v c 3 B p d G F s a X p l Z C A o d G 9 0 Y W w p I G 1 l Z G l h b i w y N j h 9 J n F 1 b 3 Q 7 L C Z x d W 9 0 O 1 N l Y 3 R p b 2 4 x L 2 N v d m l k I G F s b H J l c 3 V s d H M o N C k v V G l w b y B j Y W 1 i a W F k b y 5 7 Y 3 V t d W x h d G l 2 Z S B o b 3 N w a X R h b G l 6 Z W Q g K H R v d G F s K S B s b 3 d l c i B i b 3 V u Z C w y N j l 9 J n F 1 b 3 Q 7 L C Z x d W 9 0 O 1 N l Y 3 R p b 2 4 x L 2 N v d m l k I G F s b H J l c 3 V s d H M o N C k v V G l w b y B j Y W 1 i a W F k b y 5 7 Y 3 V t d W x h d G l 2 Z S B o b 3 N w a X R h b G l 6 Z W Q g K H R v d G F s K S B 1 c H B l c i B i b 3 V u Z C w y N z B 9 J n F 1 b 3 Q 7 L C Z x d W 9 0 O 1 N l Y 3 R p b 2 4 x L 2 N v d m l k I G F s b H J l c 3 V s d H M o N C k v V G l w b y B j Y W 1 i a W F k b y 5 7 Y 3 V t d W x h d G l 2 Z S B m Y X R h b G l 0 e S A o M C 0 5 K S B t Z W R p Y W 4 s M j c x f S Z x d W 9 0 O y w m c X V v d D t T Z W N 0 a W 9 u M S 9 j b 3 Z p Z C B h b G x y Z X N 1 b H R z K D Q p L 1 R p c G 8 g Y 2 F t Y m l h Z G 8 u e 2 N 1 b X V s Y X R p d m U g Z m F 0 Y W x p d H k g K D A t O S k g b G 9 3 Z X I g Y m 9 1 b m Q s M j c y f S Z x d W 9 0 O y w m c X V v d D t T Z W N 0 a W 9 u M S 9 j b 3 Z p Z C B h b G x y Z X N 1 b H R z K D Q p L 1 R p c G 8 g Y 2 F t Y m l h Z G 8 u e 2 N 1 b X V s Y X R p d m U g Z m F 0 Y W x p d H k g K D A t O S k g d X B w Z X I g Y m 9 1 b m Q s M j c z f S Z x d W 9 0 O y w m c X V v d D t T Z W N 0 a W 9 u M S 9 j b 3 Z p Z C B h b G x y Z X N 1 b H R z K D Q p L 1 R p c G 8 g Y 2 F t Y m l h Z G 8 u e 2 N 1 b X V s Y X R p d m U g Z m F 0 Y W x p d H k g K D E w L T E 5 K S B t Z W R p Y W 4 s M j c 0 f S Z x d W 9 0 O y w m c X V v d D t T Z W N 0 a W 9 u M S 9 j b 3 Z p Z C B h b G x y Z X N 1 b H R z K D Q p L 1 R p c G 8 g Y 2 F t Y m l h Z G 8 u e 2 N 1 b X V s Y X R p d m U g Z m F 0 Y W x p d H k g K D E w L T E 5 K S B s b 3 d l c i B i b 3 V u Z C w y N z V 9 J n F 1 b 3 Q 7 L C Z x d W 9 0 O 1 N l Y 3 R p b 2 4 x L 2 N v d m l k I G F s b H J l c 3 V s d H M o N C k v V G l w b y B j Y W 1 i a W F k b y 5 7 Y 3 V t d W x h d G l 2 Z S B m Y X R h b G l 0 e S A o M T A t M T k p I H V w c G V y I G J v d W 5 k L D I 3 N n 0 m c X V v d D s s J n F 1 b 3 Q 7 U 2 V j d G l v b j E v Y 2 9 2 a W Q g Y W x s c m V z d W x 0 c y g 0 K S 9 U a X B v I G N h b W J p Y W R v L n t j d W 1 1 b G F 0 a X Z l I G Z h d G F s a X R 5 I C g y M C 0 y O S k g b W V k a W F u L D I 3 N 3 0 m c X V v d D s s J n F 1 b 3 Q 7 U 2 V j d G l v b j E v Y 2 9 2 a W Q g Y W x s c m V z d W x 0 c y g 0 K S 9 U a X B v I G N h b W J p Y W R v L n t j d W 1 1 b G F 0 a X Z l I G Z h d G F s a X R 5 I C g y M C 0 y O S k g b G 9 3 Z X I g Y m 9 1 b m Q s M j c 4 f S Z x d W 9 0 O y w m c X V v d D t T Z W N 0 a W 9 u M S 9 j b 3 Z p Z C B h b G x y Z X N 1 b H R z K D Q p L 1 R p c G 8 g Y 2 F t Y m l h Z G 8 u e 2 N 1 b X V s Y X R p d m U g Z m F 0 Y W x p d H k g K D I w L T I 5 K S B 1 c H B l c i B i b 3 V u Z C w y N z l 9 J n F 1 b 3 Q 7 L C Z x d W 9 0 O 1 N l Y 3 R p b 2 4 x L 2 N v d m l k I G F s b H J l c 3 V s d H M o N C k v V G l w b y B j Y W 1 i a W F k b y 5 7 Y 3 V t d W x h d G l 2 Z S B m Y X R h b G l 0 e S A o M z A t M z k p I G 1 l Z G l h b i w y O D B 9 J n F 1 b 3 Q 7 L C Z x d W 9 0 O 1 N l Y 3 R p b 2 4 x L 2 N v d m l k I G F s b H J l c 3 V s d H M o N C k v V G l w b y B j Y W 1 i a W F k b y 5 7 Y 3 V t d W x h d G l 2 Z S B m Y X R h b G l 0 e S A o M z A t M z k p I G x v d 2 V y I G J v d W 5 k L D I 4 M X 0 m c X V v d D s s J n F 1 b 3 Q 7 U 2 V j d G l v b j E v Y 2 9 2 a W Q g Y W x s c m V z d W x 0 c y g 0 K S 9 U a X B v I G N h b W J p Y W R v L n t j d W 1 1 b G F 0 a X Z l I G Z h d G F s a X R 5 I C g z M C 0 z O S k g d X B w Z X I g Y m 9 1 b m Q s M j g y f S Z x d W 9 0 O y w m c X V v d D t T Z W N 0 a W 9 u M S 9 j b 3 Z p Z C B h b G x y Z X N 1 b H R z K D Q p L 1 R p c G 8 g Y 2 F t Y m l h Z G 8 u e 2 N 1 b X V s Y X R p d m U g Z m F 0 Y W x p d H k g K D Q w L T Q 5 K S B t Z W R p Y W 4 s M j g z f S Z x d W 9 0 O y w m c X V v d D t T Z W N 0 a W 9 u M S 9 j b 3 Z p Z C B h b G x y Z X N 1 b H R z K D Q p L 1 R p c G 8 g Y 2 F t Y m l h Z G 8 u e 2 N 1 b X V s Y X R p d m U g Z m F 0 Y W x p d H k g K D Q w L T Q 5 K S B s b 3 d l c i B i b 3 V u Z C w y O D R 9 J n F 1 b 3 Q 7 L C Z x d W 9 0 O 1 N l Y 3 R p b 2 4 x L 2 N v d m l k I G F s b H J l c 3 V s d H M o N C k v V G l w b y B j Y W 1 i a W F k b y 5 7 Y 3 V t d W x h d G l 2 Z S B m Y X R h b G l 0 e S A o N D A t N D k p I H V w c G V y I G J v d W 5 k L D I 4 N X 0 m c X V v d D s s J n F 1 b 3 Q 7 U 2 V j d G l v b j E v Y 2 9 2 a W Q g Y W x s c m V z d W x 0 c y g 0 K S 9 U a X B v I G N h b W J p Y W R v L n t j d W 1 1 b G F 0 a X Z l I G Z h d G F s a X R 5 I C g 1 M C 0 1 O S k g b W V k a W F u L D I 4 N n 0 m c X V v d D s s J n F 1 b 3 Q 7 U 2 V j d G l v b j E v Y 2 9 2 a W Q g Y W x s c m V z d W x 0 c y g 0 K S 9 U a X B v I G N h b W J p Y W R v L n t j d W 1 1 b G F 0 a X Z l I G Z h d G F s a X R 5 I C g 1 M C 0 1 O S k g b G 9 3 Z X I g Y m 9 1 b m Q s M j g 3 f S Z x d W 9 0 O y w m c X V v d D t T Z W N 0 a W 9 u M S 9 j b 3 Z p Z C B h b G x y Z X N 1 b H R z K D Q p L 1 R p c G 8 g Y 2 F t Y m l h Z G 8 u e 2 N 1 b X V s Y X R p d m U g Z m F 0 Y W x p d H k g K D U w L T U 5 K S B 1 c H B l c i B i b 3 V u Z C w y O D h 9 J n F 1 b 3 Q 7 L C Z x d W 9 0 O 1 N l Y 3 R p b 2 4 x L 2 N v d m l k I G F s b H J l c 3 V s d H M o N C k v V G l w b y B j Y W 1 i a W F k b y 5 7 Y 3 V t d W x h d G l 2 Z S B m Y X R h b G l 0 e S A o N j A t N j k p I G 1 l Z G l h b i w y O D l 9 J n F 1 b 3 Q 7 L C Z x d W 9 0 O 1 N l Y 3 R p b 2 4 x L 2 N v d m l k I G F s b H J l c 3 V s d H M o N C k v V G l w b y B j Y W 1 i a W F k b y 5 7 Y 3 V t d W x h d G l 2 Z S B m Y X R h b G l 0 e S A o N j A t N j k p I G x v d 2 V y I G J v d W 5 k L D I 5 M H 0 m c X V v d D s s J n F 1 b 3 Q 7 U 2 V j d G l v b j E v Y 2 9 2 a W Q g Y W x s c m V z d W x 0 c y g 0 K S 9 U a X B v I G N h b W J p Y W R v L n t j d W 1 1 b G F 0 a X Z l I G Z h d G F s a X R 5 I C g 2 M C 0 2 O S k g d X B w Z X I g Y m 9 1 b m Q s M j k x f S Z x d W 9 0 O y w m c X V v d D t T Z W N 0 a W 9 u M S 9 j b 3 Z p Z C B h b G x y Z X N 1 b H R z K D Q p L 1 R p c G 8 g Y 2 F t Y m l h Z G 8 u e 2 N 1 b X V s Y X R p d m U g Z m F 0 Y W x p d H k g K D c w L T c 5 K S B t Z W R p Y W 4 s M j k y f S Z x d W 9 0 O y w m c X V v d D t T Z W N 0 a W 9 u M S 9 j b 3 Z p Z C B h b G x y Z X N 1 b H R z K D Q p L 1 R p c G 8 g Y 2 F t Y m l h Z G 8 u e 2 N 1 b X V s Y X R p d m U g Z m F 0 Y W x p d H k g K D c w L T c 5 K S B s b 3 d l c i B i b 3 V u Z C w y O T N 9 J n F 1 b 3 Q 7 L C Z x d W 9 0 O 1 N l Y 3 R p b 2 4 x L 2 N v d m l k I G F s b H J l c 3 V s d H M o N C k v V G l w b y B j Y W 1 i a W F k b y 5 7 Y 3 V t d W x h d G l 2 Z S B m Y X R h b G l 0 e S A o N z A t N z k p I H V w c G V y I G J v d W 5 k L D I 5 N H 0 m c X V v d D s s J n F 1 b 3 Q 7 U 2 V j d G l v b j E v Y 2 9 2 a W Q g Y W x s c m V z d W x 0 c y g 0 K S 9 U a X B v I G N h b W J p Y W R v L n t j d W 1 1 b G F 0 a X Z l I G Z h d G F s a X R 5 I C g 4 M C s p I G 1 l Z G l h b i w y O T V 9 J n F 1 b 3 Q 7 L C Z x d W 9 0 O 1 N l Y 3 R p b 2 4 x L 2 N v d m l k I G F s b H J l c 3 V s d H M o N C k v V G l w b y B j Y W 1 i a W F k b y 5 7 Y 3 V t d W x h d G l 2 Z S B m Y X R h b G l 0 e S A o O D A r K S B s b 3 d l c i B i b 3 V u Z C w y O T Z 9 J n F 1 b 3 Q 7 L C Z x d W 9 0 O 1 N l Y 3 R p b 2 4 x L 2 N v d m l k I G F s b H J l c 3 V s d H M o N C k v V G l w b y B j Y W 1 i a W F k b y 5 7 Y 3 V t d W x h d G l 2 Z S B m Y X R h b G l 0 e S A o O D A r K S B 1 c H B l c i B i b 3 V u Z C w y O T d 9 J n F 1 b 3 Q 7 L C Z x d W 9 0 O 1 N l Y 3 R p b 2 4 x L 2 N v d m l k I G F s b H J l c 3 V s d H M o N C k v V G l w b y B j Y W 1 i a W F k b y 5 7 Y 3 V t d W x h d G l 2 Z S B m Y X R h b G l 0 e S A o d G 9 0 Y W w p I G 1 l Z G l h b i w y O T h 9 J n F 1 b 3 Q 7 L C Z x d W 9 0 O 1 N l Y 3 R p b 2 4 x L 2 N v d m l k I G F s b H J l c 3 V s d H M o N C k v V G l w b y B j Y W 1 i a W F k b y 5 7 Y 3 V t d W x h d G l 2 Z S B m Y X R h b G l 0 e S A o d G 9 0 Y W w p I G x v d 2 V y I G J v d W 5 k L D I 5 O X 0 m c X V v d D s s J n F 1 b 3 Q 7 U 2 V j d G l v b j E v Y 2 9 2 a W Q g Y W x s c m V z d W x 0 c y g 0 K S 9 U a X B v I G N h b W J p Y W R v L n t j d W 1 1 b G F 0 a X Z l I G Z h d G F s a X R 5 I C h 0 b 3 R h b C k g d X B w Z X I g Y m 9 1 b m Q s M z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l M j B h b G x y Z X N 1 b H R z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J T I w Y W x s c m V z d W x 0 c y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U y M G F s b H J l c 3 V s d H M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z E 5 c y U y M H J l c 3 V s d H M l M j B k Z X R h a W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j M T l z X 3 J l c 3 V s d H N f Z G V 0 Y W l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w V D A 3 O j Q w O j E 4 L j g 2 M T A w M z V a I i A v P j x F b n R y e S B U e X B l P S J G a W x s Q 2 9 s d W 1 u V H l w Z X M i I F Z h b H V l P S J z Q 1 F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3 R p b W U m c X V v d D s s J n F 1 b 3 Q 7 c 3 V z Y 2 V w d G l i b G U g K H R v d G F s K S B t Z W R p Y W 4 m c X V v d D s s J n F 1 b 3 Q 7 c 3 V z Y 2 V w d G l i b G U g K H R v d G F s K S B s b 3 d l c i B i b 3 V u Z C Z x d W 9 0 O y w m c X V v d D t z d X N j Z X B 0 a W J s Z S A o d G 9 0 Y W w p I H V w c G V y I G J v d W 5 k J n F 1 b 3 Q 7 L C Z x d W 9 0 O 3 N 1 c 2 N l c H R p Y m x l I C g w L T k p I G 1 l Z G l h b i Z x d W 9 0 O y w m c X V v d D t z d X N j Z X B 0 a W J s Z S A o M C 0 5 K S B s b 3 d l c i B i b 3 V u Z C Z x d W 9 0 O y w m c X V v d D t z d X N j Z X B 0 a W J s Z S A o M C 0 5 K S B 1 c H B l c i B i b 3 V u Z C Z x d W 9 0 O y w m c X V v d D t z d X N j Z X B 0 a W J s Z S A o M T A t M T k p I G 1 l Z G l h b i Z x d W 9 0 O y w m c X V v d D t z d X N j Z X B 0 a W J s Z S A o M T A t M T k p I G x v d 2 V y I G J v d W 5 k J n F 1 b 3 Q 7 L C Z x d W 9 0 O 3 N 1 c 2 N l c H R p Y m x l I C g x M C 0 x O S k g d X B w Z X I g Y m 9 1 b m Q m c X V v d D s s J n F 1 b 3 Q 7 c 3 V z Y 2 V w d G l i b G U g K D I w L T I 5 K S B t Z W R p Y W 4 m c X V v d D s s J n F 1 b 3 Q 7 c 3 V z Y 2 V w d G l i b G U g K D I w L T I 5 K S B s b 3 d l c i B i b 3 V u Z C Z x d W 9 0 O y w m c X V v d D t z d X N j Z X B 0 a W J s Z S A o M j A t M j k p I H V w c G V y I G J v d W 5 k J n F 1 b 3 Q 7 L C Z x d W 9 0 O 3 N 1 c 2 N l c H R p Y m x l I C g z M C 0 z O S k g b W V k a W F u J n F 1 b 3 Q 7 L C Z x d W 9 0 O 3 N 1 c 2 N l c H R p Y m x l I C g z M C 0 z O S k g b G 9 3 Z X I g Y m 9 1 b m Q m c X V v d D s s J n F 1 b 3 Q 7 c 3 V z Y 2 V w d G l i b G U g K D M w L T M 5 K S B 1 c H B l c i B i b 3 V u Z C Z x d W 9 0 O y w m c X V v d D t z d X N j Z X B 0 a W J s Z S A o N D A t N D k p I G 1 l Z G l h b i Z x d W 9 0 O y w m c X V v d D t z d X N j Z X B 0 a W J s Z S A o N D A t N D k p I G x v d 2 V y I G J v d W 5 k J n F 1 b 3 Q 7 L C Z x d W 9 0 O 3 N 1 c 2 N l c H R p Y m x l I C g 0 M C 0 0 O S k g d X B w Z X I g Y m 9 1 b m Q m c X V v d D s s J n F 1 b 3 Q 7 c 3 V z Y 2 V w d G l i b G U g K D U w L T U 5 K S B t Z W R p Y W 4 m c X V v d D s s J n F 1 b 3 Q 7 c 3 V z Y 2 V w d G l i b G U g K D U w L T U 5 K S B s b 3 d l c i B i b 3 V u Z C Z x d W 9 0 O y w m c X V v d D t z d X N j Z X B 0 a W J s Z S A o N T A t N T k p I H V w c G V y I G J v d W 5 k J n F 1 b 3 Q 7 L C Z x d W 9 0 O 3 N 1 c 2 N l c H R p Y m x l I C g 2 M C 0 2 O S k g b W V k a W F u J n F 1 b 3 Q 7 L C Z x d W 9 0 O 3 N 1 c 2 N l c H R p Y m x l I C g 2 M C 0 2 O S k g b G 9 3 Z X I g Y m 9 1 b m Q m c X V v d D s s J n F 1 b 3 Q 7 c 3 V z Y 2 V w d G l i b G U g K D Y w L T Y 5 K S B 1 c H B l c i B i b 3 V u Z C Z x d W 9 0 O y w m c X V v d D t z d X N j Z X B 0 a W J s Z S A o N z A t N z k p I G 1 l Z G l h b i Z x d W 9 0 O y w m c X V v d D t z d X N j Z X B 0 a W J s Z S A o N z A t N z k p I G x v d 2 V y I G J v d W 5 k J n F 1 b 3 Q 7 L C Z x d W 9 0 O 3 N 1 c 2 N l c H R p Y m x l I C g 3 M C 0 3 O S k g d X B w Z X I g Y m 9 1 b m Q m c X V v d D s s J n F 1 b 3 Q 7 c 3 V z Y 2 V w d G l i b G U g K D g w K y k g b W V k a W F u J n F 1 b 3 Q 7 L C Z x d W 9 0 O 3 N 1 c 2 N l c H R p Y m x l I C g 4 M C s p I G x v d 2 V y I G J v d W 5 k J n F 1 b 3 Q 7 L C Z x d W 9 0 O 3 N 1 c 2 N l c H R p Y m x l I C g 4 M C s p I H V w c G V y I G J v d W 5 k J n F 1 b 3 Q 7 L C Z x d W 9 0 O 3 N 1 c 2 N l c H R p Y m x l I C h 0 b 3 R h b C k g b W V k a W F u X z E m c X V v d D s s J n F 1 b 3 Q 7 c 3 V z Y 2 V w d G l i b G U g K H R v d G F s K S B s b 3 d l c i B i b 3 V u Z F 8 y J n F 1 b 3 Q 7 L C Z x d W 9 0 O 3 N 1 c 2 N l c H R p Y m x l I C h 0 b 3 R h b C k g d X B w Z X I g Y m 9 1 b m R f M y Z x d W 9 0 O y w m c X V v d D t z Z X Z l c m U g K H R v d G F s K S B t Z W R p Y W 4 m c X V v d D s s J n F 1 b 3 Q 7 c 2 V 2 Z X J l I C h 0 b 3 R h b C k g b G 9 3 Z X I g Y m 9 1 b m Q m c X V v d D s s J n F 1 b 3 Q 7 c 2 V 2 Z X J l I C h 0 b 3 R h b C k g d X B w Z X I g Y m 9 1 b m Q m c X V v d D s s J n F 1 b 3 Q 7 c 2 V 2 Z X J l I C g w L T k p I G 1 l Z G l h b i Z x d W 9 0 O y w m c X V v d D t z Z X Z l c m U g K D A t O S k g b G 9 3 Z X I g Y m 9 1 b m Q m c X V v d D s s J n F 1 b 3 Q 7 c 2 V 2 Z X J l I C g w L T k p I H V w c G V y I G J v d W 5 k J n F 1 b 3 Q 7 L C Z x d W 9 0 O 3 N l d m V y Z S A o M T A t M T k p I G 1 l Z G l h b i Z x d W 9 0 O y w m c X V v d D t z Z X Z l c m U g K D E w L T E 5 K S B s b 3 d l c i B i b 3 V u Z C Z x d W 9 0 O y w m c X V v d D t z Z X Z l c m U g K D E w L T E 5 K S B 1 c H B l c i B i b 3 V u Z C Z x d W 9 0 O y w m c X V v d D t z Z X Z l c m U g K D I w L T I 5 K S B t Z W R p Y W 4 m c X V v d D s s J n F 1 b 3 Q 7 c 2 V 2 Z X J l I C g y M C 0 y O S k g b G 9 3 Z X I g Y m 9 1 b m Q m c X V v d D s s J n F 1 b 3 Q 7 c 2 V 2 Z X J l I C g y M C 0 y O S k g d X B w Z X I g Y m 9 1 b m Q m c X V v d D s s J n F 1 b 3 Q 7 c 2 V 2 Z X J l I C g z M C 0 z O S k g b W V k a W F u J n F 1 b 3 Q 7 L C Z x d W 9 0 O 3 N l d m V y Z S A o M z A t M z k p I G x v d 2 V y I G J v d W 5 k J n F 1 b 3 Q 7 L C Z x d W 9 0 O 3 N l d m V y Z S A o M z A t M z k p I H V w c G V y I G J v d W 5 k J n F 1 b 3 Q 7 L C Z x d W 9 0 O 3 N l d m V y Z S A o N D A t N D k p I G 1 l Z G l h b i Z x d W 9 0 O y w m c X V v d D t z Z X Z l c m U g K D Q w L T Q 5 K S B s b 3 d l c i B i b 3 V u Z C Z x d W 9 0 O y w m c X V v d D t z Z X Z l c m U g K D Q w L T Q 5 K S B 1 c H B l c i B i b 3 V u Z C Z x d W 9 0 O y w m c X V v d D t z Z X Z l c m U g K D U w L T U 5 K S B t Z W R p Y W 4 m c X V v d D s s J n F 1 b 3 Q 7 c 2 V 2 Z X J l I C g 1 M C 0 1 O S k g b G 9 3 Z X I g Y m 9 1 b m Q m c X V v d D s s J n F 1 b 3 Q 7 c 2 V 2 Z X J l I C g 1 M C 0 1 O S k g d X B w Z X I g Y m 9 1 b m Q m c X V v d D s s J n F 1 b 3 Q 7 c 2 V 2 Z X J l I C g 2 M C 0 2 O S k g b W V k a W F u J n F 1 b 3 Q 7 L C Z x d W 9 0 O 3 N l d m V y Z S A o N j A t N j k p I G x v d 2 V y I G J v d W 5 k J n F 1 b 3 Q 7 L C Z x d W 9 0 O 3 N l d m V y Z S A o N j A t N j k p I H V w c G V y I G J v d W 5 k J n F 1 b 3 Q 7 L C Z x d W 9 0 O 3 N l d m V y Z S A o N z A t N z k p I G 1 l Z G l h b i Z x d W 9 0 O y w m c X V v d D t z Z X Z l c m U g K D c w L T c 5 K S B s b 3 d l c i B i b 3 V u Z C Z x d W 9 0 O y w m c X V v d D t z Z X Z l c m U g K D c w L T c 5 K S B 1 c H B l c i B i b 3 V u Z C Z x d W 9 0 O y w m c X V v d D t z Z X Z l c m U g K D g w K y k g b W V k a W F u J n F 1 b 3 Q 7 L C Z x d W 9 0 O 3 N l d m V y Z S A o O D A r K S B s b 3 d l c i B i b 3 V u Z C Z x d W 9 0 O y w m c X V v d D t z Z X Z l c m U g K D g w K y k g d X B w Z X I g Y m 9 1 b m Q m c X V v d D s s J n F 1 b 3 Q 7 c 2 V 2 Z X J l I C h 0 b 3 R h b C k g b W V k a W F u X z Q m c X V v d D s s J n F 1 b 3 Q 7 c 2 V 2 Z X J l I C h 0 b 3 R h b C k g b G 9 3 Z X I g Y m 9 1 b m R f N S Z x d W 9 0 O y w m c X V v d D t z Z X Z l c m U g K H R v d G F s K S B 1 c H B l c i B i b 3 V u Z F 8 2 J n F 1 b 3 Q 7 L C Z x d W 9 0 O 0 l D V S A o d G 9 0 Y W w p I G 1 l Z G l h b i Z x d W 9 0 O y w m c X V v d D t J Q 1 U g K H R v d G F s K S B s b 3 d l c i B i b 3 V u Z C Z x d W 9 0 O y w m c X V v d D t J Q 1 U g K H R v d G F s K S B 1 c H B l c i B i b 3 V u Z C Z x d W 9 0 O y w m c X V v d D t J Q 1 U g K D A t O S k g b W V k a W F u J n F 1 b 3 Q 7 L C Z x d W 9 0 O 0 l D V S A o M C 0 5 K S B s b 3 d l c i B i b 3 V u Z C Z x d W 9 0 O y w m c X V v d D t J Q 1 U g K D A t O S k g d X B w Z X I g Y m 9 1 b m Q m c X V v d D s s J n F 1 b 3 Q 7 S U N V I C g x M C 0 x O S k g b W V k a W F u J n F 1 b 3 Q 7 L C Z x d W 9 0 O 0 l D V S A o M T A t M T k p I G x v d 2 V y I G J v d W 5 k J n F 1 b 3 Q 7 L C Z x d W 9 0 O 0 l D V S A o M T A t M T k p I H V w c G V y I G J v d W 5 k J n F 1 b 3 Q 7 L C Z x d W 9 0 O 0 l D V S A o M j A t M j k p I G 1 l Z G l h b i Z x d W 9 0 O y w m c X V v d D t J Q 1 U g K D I w L T I 5 K S B s b 3 d l c i B i b 3 V u Z C Z x d W 9 0 O y w m c X V v d D t J Q 1 U g K D I w L T I 5 K S B 1 c H B l c i B i b 3 V u Z C Z x d W 9 0 O y w m c X V v d D t J Q 1 U g K D M w L T M 5 K S B t Z W R p Y W 4 m c X V v d D s s J n F 1 b 3 Q 7 S U N V I C g z M C 0 z O S k g b G 9 3 Z X I g Y m 9 1 b m Q m c X V v d D s s J n F 1 b 3 Q 7 S U N V I C g z M C 0 z O S k g d X B w Z X I g Y m 9 1 b m Q m c X V v d D s s J n F 1 b 3 Q 7 S U N V I C g 0 M C 0 0 O S k g b W V k a W F u J n F 1 b 3 Q 7 L C Z x d W 9 0 O 0 l D V S A o N D A t N D k p I G x v d 2 V y I G J v d W 5 k J n F 1 b 3 Q 7 L C Z x d W 9 0 O 0 l D V S A o N D A t N D k p I H V w c G V y I G J v d W 5 k J n F 1 b 3 Q 7 L C Z x d W 9 0 O 0 l D V S A o N T A t N T k p I G 1 l Z G l h b i Z x d W 9 0 O y w m c X V v d D t J Q 1 U g K D U w L T U 5 K S B s b 3 d l c i B i b 3 V u Z C Z x d W 9 0 O y w m c X V v d D t J Q 1 U g K D U w L T U 5 K S B 1 c H B l c i B i b 3 V u Z C Z x d W 9 0 O y w m c X V v d D t J Q 1 U g K D Y w L T Y 5 K S B t Z W R p Y W 4 m c X V v d D s s J n F 1 b 3 Q 7 S U N V I C g 2 M C 0 2 O S k g b G 9 3 Z X I g Y m 9 1 b m Q m c X V v d D s s J n F 1 b 3 Q 7 S U N V I C g 2 M C 0 2 O S k g d X B w Z X I g Y m 9 1 b m Q m c X V v d D s s J n F 1 b 3 Q 7 S U N V I C g 3 M C 0 3 O S k g b W V k a W F u J n F 1 b 3 Q 7 L C Z x d W 9 0 O 0 l D V S A o N z A t N z k p I G x v d 2 V y I G J v d W 5 k J n F 1 b 3 Q 7 L C Z x d W 9 0 O 0 l D V S A o N z A t N z k p I H V w c G V y I G J v d W 5 k J n F 1 b 3 Q 7 L C Z x d W 9 0 O 0 l D V S A o O D A r K S B t Z W R p Y W 4 m c X V v d D s s J n F 1 b 3 Q 7 S U N V I C g 4 M C s p I G x v d 2 V y I G J v d W 5 k J n F 1 b 3 Q 7 L C Z x d W 9 0 O 0 l D V S A o O D A r K S B 1 c H B l c i B i b 3 V u Z C Z x d W 9 0 O y w m c X V v d D t J Q 1 U g K H R v d G F s K S B t Z W R p Y W 5 f N y Z x d W 9 0 O y w m c X V v d D t J Q 1 U g K H R v d G F s K S B s b 3 d l c i B i b 3 V u Z F 8 4 J n F 1 b 3 Q 7 L C Z x d W 9 0 O 0 l D V S A o d G 9 0 Y W w p I H V w c G V y I G J v d W 5 k X z k m c X V v d D s s J n F 1 b 3 Q 7 Z X h w b 3 N l Z C A o d G 9 0 Y W w p I G 1 l Z G l h b i Z x d W 9 0 O y w m c X V v d D t l e H B v c 2 V k I C h 0 b 3 R h b C k g b G 9 3 Z X I g Y m 9 1 b m Q m c X V v d D s s J n F 1 b 3 Q 7 Z X h w b 3 N l Z C A o d G 9 0 Y W w p I H V w c G V y I G J v d W 5 k J n F 1 b 3 Q 7 L C Z x d W 9 0 O 2 V 4 c G 9 z Z W Q g K D A t O S k g b W V k a W F u J n F 1 b 3 Q 7 L C Z x d W 9 0 O 2 V 4 c G 9 z Z W Q g K D A t O S k g b G 9 3 Z X I g Y m 9 1 b m Q m c X V v d D s s J n F 1 b 3 Q 7 Z X h w b 3 N l Z C A o M C 0 5 K S B 1 c H B l c i B i b 3 V u Z C Z x d W 9 0 O y w m c X V v d D t l e H B v c 2 V k I C g x M C 0 x O S k g b W V k a W F u J n F 1 b 3 Q 7 L C Z x d W 9 0 O 2 V 4 c G 9 z Z W Q g K D E w L T E 5 K S B s b 3 d l c i B i b 3 V u Z C Z x d W 9 0 O y w m c X V v d D t l e H B v c 2 V k I C g x M C 0 x O S k g d X B w Z X I g Y m 9 1 b m Q m c X V v d D s s J n F 1 b 3 Q 7 Z X h w b 3 N l Z C A o M j A t M j k p I G 1 l Z G l h b i Z x d W 9 0 O y w m c X V v d D t l e H B v c 2 V k I C g y M C 0 y O S k g b G 9 3 Z X I g Y m 9 1 b m Q m c X V v d D s s J n F 1 b 3 Q 7 Z X h w b 3 N l Z C A o M j A t M j k p I H V w c G V y I G J v d W 5 k J n F 1 b 3 Q 7 L C Z x d W 9 0 O 2 V 4 c G 9 z Z W Q g K D M w L T M 5 K S B t Z W R p Y W 4 m c X V v d D s s J n F 1 b 3 Q 7 Z X h w b 3 N l Z C A o M z A t M z k p I G x v d 2 V y I G J v d W 5 k J n F 1 b 3 Q 7 L C Z x d W 9 0 O 2 V 4 c G 9 z Z W Q g K D M w L T M 5 K S B 1 c H B l c i B i b 3 V u Z C Z x d W 9 0 O y w m c X V v d D t l e H B v c 2 V k I C g 0 M C 0 0 O S k g b W V k a W F u J n F 1 b 3 Q 7 L C Z x d W 9 0 O 2 V 4 c G 9 z Z W Q g K D Q w L T Q 5 K S B s b 3 d l c i B i b 3 V u Z C Z x d W 9 0 O y w m c X V v d D t l e H B v c 2 V k I C g 0 M C 0 0 O S k g d X B w Z X I g Y m 9 1 b m Q m c X V v d D s s J n F 1 b 3 Q 7 Z X h w b 3 N l Z C A o N T A t N T k p I G 1 l Z G l h b i Z x d W 9 0 O y w m c X V v d D t l e H B v c 2 V k I C g 1 M C 0 1 O S k g b G 9 3 Z X I g Y m 9 1 b m Q m c X V v d D s s J n F 1 b 3 Q 7 Z X h w b 3 N l Z C A o N T A t N T k p I H V w c G V y I G J v d W 5 k J n F 1 b 3 Q 7 L C Z x d W 9 0 O 2 V 4 c G 9 z Z W Q g K D Y w L T Y 5 K S B t Z W R p Y W 4 m c X V v d D s s J n F 1 b 3 Q 7 Z X h w b 3 N l Z C A o N j A t N j k p I G x v d 2 V y I G J v d W 5 k J n F 1 b 3 Q 7 L C Z x d W 9 0 O 2 V 4 c G 9 z Z W Q g K D Y w L T Y 5 K S B 1 c H B l c i B i b 3 V u Z C Z x d W 9 0 O y w m c X V v d D t l e H B v c 2 V k I C g 3 M C 0 3 O S k g b W V k a W F u J n F 1 b 3 Q 7 L C Z x d W 9 0 O 2 V 4 c G 9 z Z W Q g K D c w L T c 5 K S B s b 3 d l c i B i b 3 V u Z C Z x d W 9 0 O y w m c X V v d D t l e H B v c 2 V k I C g 3 M C 0 3 O S k g d X B w Z X I g Y m 9 1 b m Q m c X V v d D s s J n F 1 b 3 Q 7 Z X h w b 3 N l Z C A o O D A r K S B t Z W R p Y W 4 m c X V v d D s s J n F 1 b 3 Q 7 Z X h w b 3 N l Z C A o O D A r K S B s b 3 d l c i B i b 3 V u Z C Z x d W 9 0 O y w m c X V v d D t l e H B v c 2 V k I C g 4 M C s p I H V w c G V y I G J v d W 5 k J n F 1 b 3 Q 7 L C Z x d W 9 0 O 2 V 4 c G 9 z Z W Q g K H R v d G F s K S B t Z W R p Y W 5 f M T A m c X V v d D s s J n F 1 b 3 Q 7 Z X h w b 3 N l Z C A o d G 9 0 Y W w p I G x v d 2 V y I G J v d W 5 k X z E x J n F 1 b 3 Q 7 L C Z x d W 9 0 O 2 V 4 c G 9 z Z W Q g K H R v d G F s K S B 1 c H B l c i B i b 3 V u Z F 8 x M i Z x d W 9 0 O y w m c X V v d D t p b m Z l Y 3 R p b 3 V z I C h 0 b 3 R h b C k g b W V k a W F u J n F 1 b 3 Q 7 L C Z x d W 9 0 O 2 l u Z m V j d G l v d X M g K H R v d G F s K S B s b 3 d l c i B i b 3 V u Z C Z x d W 9 0 O y w m c X V v d D t p b m Z l Y 3 R p b 3 V z I C h 0 b 3 R h b C k g d X B w Z X I g Y m 9 1 b m Q m c X V v d D s s J n F 1 b 3 Q 7 a W 5 m Z W N 0 a W 9 1 c y A o M C 0 5 K S B t Z W R p Y W 4 m c X V v d D s s J n F 1 b 3 Q 7 a W 5 m Z W N 0 a W 9 1 c y A o M C 0 5 K S B s b 3 d l c i B i b 3 V u Z C Z x d W 9 0 O y w m c X V v d D t p b m Z l Y 3 R p b 3 V z I C g w L T k p I H V w c G V y I G J v d W 5 k J n F 1 b 3 Q 7 L C Z x d W 9 0 O 2 l u Z m V j d G l v d X M g K D E w L T E 5 K S B t Z W R p Y W 4 m c X V v d D s s J n F 1 b 3 Q 7 a W 5 m Z W N 0 a W 9 1 c y A o M T A t M T k p I G x v d 2 V y I G J v d W 5 k J n F 1 b 3 Q 7 L C Z x d W 9 0 O 2 l u Z m V j d G l v d X M g K D E w L T E 5 K S B 1 c H B l c i B i b 3 V u Z C Z x d W 9 0 O y w m c X V v d D t p b m Z l Y 3 R p b 3 V z I C g y M C 0 y O S k g b W V k a W F u J n F 1 b 3 Q 7 L C Z x d W 9 0 O 2 l u Z m V j d G l v d X M g K D I w L T I 5 K S B s b 3 d l c i B i b 3 V u Z C Z x d W 9 0 O y w m c X V v d D t p b m Z l Y 3 R p b 3 V z I C g y M C 0 y O S k g d X B w Z X I g Y m 9 1 b m Q m c X V v d D s s J n F 1 b 3 Q 7 a W 5 m Z W N 0 a W 9 1 c y A o M z A t M z k p I G 1 l Z G l h b i Z x d W 9 0 O y w m c X V v d D t p b m Z l Y 3 R p b 3 V z I C g z M C 0 z O S k g b G 9 3 Z X I g Y m 9 1 b m Q m c X V v d D s s J n F 1 b 3 Q 7 a W 5 m Z W N 0 a W 9 1 c y A o M z A t M z k p I H V w c G V y I G J v d W 5 k J n F 1 b 3 Q 7 L C Z x d W 9 0 O 2 l u Z m V j d G l v d X M g K D Q w L T Q 5 K S B t Z W R p Y W 4 m c X V v d D s s J n F 1 b 3 Q 7 a W 5 m Z W N 0 a W 9 1 c y A o N D A t N D k p I G x v d 2 V y I G J v d W 5 k J n F 1 b 3 Q 7 L C Z x d W 9 0 O 2 l u Z m V j d G l v d X M g K D Q w L T Q 5 K S B 1 c H B l c i B i b 3 V u Z C Z x d W 9 0 O y w m c X V v d D t p b m Z l Y 3 R p b 3 V z I C g 1 M C 0 1 O S k g b W V k a W F u J n F 1 b 3 Q 7 L C Z x d W 9 0 O 2 l u Z m V j d G l v d X M g K D U w L T U 5 K S B s b 3 d l c i B i b 3 V u Z C Z x d W 9 0 O y w m c X V v d D t p b m Z l Y 3 R p b 3 V z I C g 1 M C 0 1 O S k g d X B w Z X I g Y m 9 1 b m Q m c X V v d D s s J n F 1 b 3 Q 7 a W 5 m Z W N 0 a W 9 1 c y A o N j A t N j k p I G 1 l Z G l h b i Z x d W 9 0 O y w m c X V v d D t p b m Z l Y 3 R p b 3 V z I C g 2 M C 0 2 O S k g b G 9 3 Z X I g Y m 9 1 b m Q m c X V v d D s s J n F 1 b 3 Q 7 a W 5 m Z W N 0 a W 9 1 c y A o N j A t N j k p I H V w c G V y I G J v d W 5 k J n F 1 b 3 Q 7 L C Z x d W 9 0 O 2 l u Z m V j d G l v d X M g K D c w L T c 5 K S B t Z W R p Y W 4 m c X V v d D s s J n F 1 b 3 Q 7 a W 5 m Z W N 0 a W 9 1 c y A o N z A t N z k p I G x v d 2 V y I G J v d W 5 k J n F 1 b 3 Q 7 L C Z x d W 9 0 O 2 l u Z m V j d G l v d X M g K D c w L T c 5 K S B 1 c H B l c i B i b 3 V u Z C Z x d W 9 0 O y w m c X V v d D t p b m Z l Y 3 R p b 3 V z I C g 4 M C s p I G 1 l Z G l h b i Z x d W 9 0 O y w m c X V v d D t p b m Z l Y 3 R p b 3 V z I C g 4 M C s p I G x v d 2 V y I G J v d W 5 k J n F 1 b 3 Q 7 L C Z x d W 9 0 O 2 l u Z m V j d G l v d X M g K D g w K y k g d X B w Z X I g Y m 9 1 b m Q m c X V v d D s s J n F 1 b 3 Q 7 a W 5 m Z W N 0 a W 9 1 c y A o d G 9 0 Y W w p I G 1 l Z G l h b l 8 x M y Z x d W 9 0 O y w m c X V v d D t p b m Z l Y 3 R p b 3 V z I C h 0 b 3 R h b C k g b G 9 3 Z X I g Y m 9 1 b m R f M T Q m c X V v d D s s J n F 1 b 3 Q 7 a W 5 m Z W N 0 a W 9 1 c y A o d G 9 0 Y W w p I H V w c G V y I G J v d W 5 k X z E 1 J n F 1 b 3 Q 7 L C Z x d W 9 0 O 2 9 2 Z X J m b G 9 3 I C h 0 b 3 R h b C k g b W V k a W F u J n F 1 b 3 Q 7 L C Z x d W 9 0 O 2 9 2 Z X J m b G 9 3 I C h 0 b 3 R h b C k g b G 9 3 Z X I g Y m 9 1 b m Q m c X V v d D s s J n F 1 b 3 Q 7 b 3 Z l c m Z s b 3 c g K H R v d G F s K S B 1 c H B l c i B i b 3 V u Z C Z x d W 9 0 O y w m c X V v d D t v d m V y Z m x v d y A o M C 0 5 K S B t Z W R p Y W 4 m c X V v d D s s J n F 1 b 3 Q 7 b 3 Z l c m Z s b 3 c g K D A t O S k g b G 9 3 Z X I g Y m 9 1 b m Q m c X V v d D s s J n F 1 b 3 Q 7 b 3 Z l c m Z s b 3 c g K D A t O S k g d X B w Z X I g Y m 9 1 b m Q m c X V v d D s s J n F 1 b 3 Q 7 b 3 Z l c m Z s b 3 c g K D E w L T E 5 K S B t Z W R p Y W 4 m c X V v d D s s J n F 1 b 3 Q 7 b 3 Z l c m Z s b 3 c g K D E w L T E 5 K S B s b 3 d l c i B i b 3 V u Z C Z x d W 9 0 O y w m c X V v d D t v d m V y Z m x v d y A o M T A t M T k p I H V w c G V y I G J v d W 5 k J n F 1 b 3 Q 7 L C Z x d W 9 0 O 2 9 2 Z X J m b G 9 3 I C g y M C 0 y O S k g b W V k a W F u J n F 1 b 3 Q 7 L C Z x d W 9 0 O 2 9 2 Z X J m b G 9 3 I C g y M C 0 y O S k g b G 9 3 Z X I g Y m 9 1 b m Q m c X V v d D s s J n F 1 b 3 Q 7 b 3 Z l c m Z s b 3 c g K D I w L T I 5 K S B 1 c H B l c i B i b 3 V u Z C Z x d W 9 0 O y w m c X V v d D t v d m V y Z m x v d y A o M z A t M z k p I G 1 l Z G l h b i Z x d W 9 0 O y w m c X V v d D t v d m V y Z m x v d y A o M z A t M z k p I G x v d 2 V y I G J v d W 5 k J n F 1 b 3 Q 7 L C Z x d W 9 0 O 2 9 2 Z X J m b G 9 3 I C g z M C 0 z O S k g d X B w Z X I g Y m 9 1 b m Q m c X V v d D s s J n F 1 b 3 Q 7 b 3 Z l c m Z s b 3 c g K D Q w L T Q 5 K S B t Z W R p Y W 4 m c X V v d D s s J n F 1 b 3 Q 7 b 3 Z l c m Z s b 3 c g K D Q w L T Q 5 K S B s b 3 d l c i B i b 3 V u Z C Z x d W 9 0 O y w m c X V v d D t v d m V y Z m x v d y A o N D A t N D k p I H V w c G V y I G J v d W 5 k J n F 1 b 3 Q 7 L C Z x d W 9 0 O 2 9 2 Z X J m b G 9 3 I C g 1 M C 0 1 O S k g b W V k a W F u J n F 1 b 3 Q 7 L C Z x d W 9 0 O 2 9 2 Z X J m b G 9 3 I C g 1 M C 0 1 O S k g b G 9 3 Z X I g Y m 9 1 b m Q m c X V v d D s s J n F 1 b 3 Q 7 b 3 Z l c m Z s b 3 c g K D U w L T U 5 K S B 1 c H B l c i B i b 3 V u Z C Z x d W 9 0 O y w m c X V v d D t v d m V y Z m x v d y A o N j A t N j k p I G 1 l Z G l h b i Z x d W 9 0 O y w m c X V v d D t v d m V y Z m x v d y A o N j A t N j k p I G x v d 2 V y I G J v d W 5 k J n F 1 b 3 Q 7 L C Z x d W 9 0 O 2 9 2 Z X J m b G 9 3 I C g 2 M C 0 2 O S k g d X B w Z X I g Y m 9 1 b m Q m c X V v d D s s J n F 1 b 3 Q 7 b 3 Z l c m Z s b 3 c g K D c w L T c 5 K S B t Z W R p Y W 4 m c X V v d D s s J n F 1 b 3 Q 7 b 3 Z l c m Z s b 3 c g K D c w L T c 5 K S B s b 3 d l c i B i b 3 V u Z C Z x d W 9 0 O y w m c X V v d D t v d m V y Z m x v d y A o N z A t N z k p I H V w c G V y I G J v d W 5 k J n F 1 b 3 Q 7 L C Z x d W 9 0 O 2 9 2 Z X J m b G 9 3 I C g 4 M C s p I G 1 l Z G l h b i Z x d W 9 0 O y w m c X V v d D t v d m V y Z m x v d y A o O D A r K S B s b 3 d l c i B i b 3 V u Z C Z x d W 9 0 O y w m c X V v d D t v d m V y Z m x v d y A o O D A r K S B 1 c H B l c i B i b 3 V u Z C Z x d W 9 0 O y w m c X V v d D t v d m V y Z m x v d y A o d G 9 0 Y W w p I G 1 l Z G l h b l 8 x N i Z x d W 9 0 O y w m c X V v d D t v d m V y Z m x v d y A o d G 9 0 Y W w p I G x v d 2 V y I G J v d W 5 k X z E 3 J n F 1 b 3 Q 7 L C Z x d W 9 0 O 2 9 2 Z X J m b G 9 3 I C h 0 b 3 R h b C k g d X B w Z X I g Y m 9 1 b m R f M T g m c X V v d D s s J n F 1 b 3 Q 7 Y 3 V t d W x h d G l 2 Z S B y Z W N v d m V y Z W Q g K H R v d G F s K S B t Z W R p Y W 4 m c X V v d D s s J n F 1 b 3 Q 7 Y 3 V t d W x h d G l 2 Z S B y Z W N v d m V y Z W Q g K H R v d G F s K S B s b 3 d l c i B i b 3 V u Z C Z x d W 9 0 O y w m c X V v d D t j d W 1 1 b G F 0 a X Z l I H J l Y 2 9 2 Z X J l Z C A o d G 9 0 Y W w p I H V w c G V y I G J v d W 5 k J n F 1 b 3 Q 7 L C Z x d W 9 0 O 2 N 1 b X V s Y X R p d m U g c m V j b 3 Z l c m V k I C g w L T k p I G 1 l Z G l h b i Z x d W 9 0 O y w m c X V v d D t j d W 1 1 b G F 0 a X Z l I H J l Y 2 9 2 Z X J l Z C A o M C 0 5 K S B s b 3 d l c i B i b 3 V u Z C Z x d W 9 0 O y w m c X V v d D t j d W 1 1 b G F 0 a X Z l I H J l Y 2 9 2 Z X J l Z C A o M C 0 5 K S B 1 c H B l c i B i b 3 V u Z C Z x d W 9 0 O y w m c X V v d D t j d W 1 1 b G F 0 a X Z l I H J l Y 2 9 2 Z X J l Z C A o M T A t M T k p I G 1 l Z G l h b i Z x d W 9 0 O y w m c X V v d D t j d W 1 1 b G F 0 a X Z l I H J l Y 2 9 2 Z X J l Z C A o M T A t M T k p I G x v d 2 V y I G J v d W 5 k J n F 1 b 3 Q 7 L C Z x d W 9 0 O 2 N 1 b X V s Y X R p d m U g c m V j b 3 Z l c m V k I C g x M C 0 x O S k g d X B w Z X I g Y m 9 1 b m Q m c X V v d D s s J n F 1 b 3 Q 7 Y 3 V t d W x h d G l 2 Z S B y Z W N v d m V y Z W Q g K D I w L T I 5 K S B t Z W R p Y W 4 m c X V v d D s s J n F 1 b 3 Q 7 Y 3 V t d W x h d G l 2 Z S B y Z W N v d m V y Z W Q g K D I w L T I 5 K S B s b 3 d l c i B i b 3 V u Z C Z x d W 9 0 O y w m c X V v d D t j d W 1 1 b G F 0 a X Z l I H J l Y 2 9 2 Z X J l Z C A o M j A t M j k p I H V w c G V y I G J v d W 5 k J n F 1 b 3 Q 7 L C Z x d W 9 0 O 2 N 1 b X V s Y X R p d m U g c m V j b 3 Z l c m V k I C g z M C 0 z O S k g b W V k a W F u J n F 1 b 3 Q 7 L C Z x d W 9 0 O 2 N 1 b X V s Y X R p d m U g c m V j b 3 Z l c m V k I C g z M C 0 z O S k g b G 9 3 Z X I g Y m 9 1 b m Q m c X V v d D s s J n F 1 b 3 Q 7 Y 3 V t d W x h d G l 2 Z S B y Z W N v d m V y Z W Q g K D M w L T M 5 K S B 1 c H B l c i B i b 3 V u Z C Z x d W 9 0 O y w m c X V v d D t j d W 1 1 b G F 0 a X Z l I H J l Y 2 9 2 Z X J l Z C A o N D A t N D k p I G 1 l Z G l h b i Z x d W 9 0 O y w m c X V v d D t j d W 1 1 b G F 0 a X Z l I H J l Y 2 9 2 Z X J l Z C A o N D A t N D k p I G x v d 2 V y I G J v d W 5 k J n F 1 b 3 Q 7 L C Z x d W 9 0 O 2 N 1 b X V s Y X R p d m U g c m V j b 3 Z l c m V k I C g 0 M C 0 0 O S k g d X B w Z X I g Y m 9 1 b m Q m c X V v d D s s J n F 1 b 3 Q 7 Y 3 V t d W x h d G l 2 Z S B y Z W N v d m V y Z W Q g K D U w L T U 5 K S B t Z W R p Y W 4 m c X V v d D s s J n F 1 b 3 Q 7 Y 3 V t d W x h d G l 2 Z S B y Z W N v d m V y Z W Q g K D U w L T U 5 K S B s b 3 d l c i B i b 3 V u Z C Z x d W 9 0 O y w m c X V v d D t j d W 1 1 b G F 0 a X Z l I H J l Y 2 9 2 Z X J l Z C A o N T A t N T k p I H V w c G V y I G J v d W 5 k J n F 1 b 3 Q 7 L C Z x d W 9 0 O 2 N 1 b X V s Y X R p d m U g c m V j b 3 Z l c m V k I C g 2 M C 0 2 O S k g b W V k a W F u J n F 1 b 3 Q 7 L C Z x d W 9 0 O 2 N 1 b X V s Y X R p d m U g c m V j b 3 Z l c m V k I C g 2 M C 0 2 O S k g b G 9 3 Z X I g Y m 9 1 b m Q m c X V v d D s s J n F 1 b 3 Q 7 Y 3 V t d W x h d G l 2 Z S B y Z W N v d m V y Z W Q g K D Y w L T Y 5 K S B 1 c H B l c i B i b 3 V u Z C Z x d W 9 0 O y w m c X V v d D t j d W 1 1 b G F 0 a X Z l I H J l Y 2 9 2 Z X J l Z C A o N z A t N z k p I G 1 l Z G l h b i Z x d W 9 0 O y w m c X V v d D t j d W 1 1 b G F 0 a X Z l I H J l Y 2 9 2 Z X J l Z C A o N z A t N z k p I G x v d 2 V y I G J v d W 5 k J n F 1 b 3 Q 7 L C Z x d W 9 0 O 2 N 1 b X V s Y X R p d m U g c m V j b 3 Z l c m V k I C g 3 M C 0 3 O S k g d X B w Z X I g Y m 9 1 b m Q m c X V v d D s s J n F 1 b 3 Q 7 Y 3 V t d W x h d G l 2 Z S B y Z W N v d m V y Z W Q g K D g w K y k g b W V k a W F u J n F 1 b 3 Q 7 L C Z x d W 9 0 O 2 N 1 b X V s Y X R p d m U g c m V j b 3 Z l c m V k I C g 4 M C s p I G x v d 2 V y I G J v d W 5 k J n F 1 b 3 Q 7 L C Z x d W 9 0 O 2 N 1 b X V s Y X R p d m U g c m V j b 3 Z l c m V k I C g 4 M C s p I H V w c G V y I G J v d W 5 k J n F 1 b 3 Q 7 L C Z x d W 9 0 O 2 N 1 b X V s Y X R p d m U g c m V j b 3 Z l c m V k I C h 0 b 3 R h b C k g b W V k a W F u X z E 5 J n F 1 b 3 Q 7 L C Z x d W 9 0 O 2 N 1 b X V s Y X R p d m U g c m V j b 3 Z l c m V k I C h 0 b 3 R h b C k g b G 9 3 Z X I g Y m 9 1 b m R f M j A m c X V v d D s s J n F 1 b 3 Q 7 Y 3 V t d W x h d G l 2 Z S B y Z W N v d m V y Z W Q g K H R v d G F s K S B 1 c H B l c i B i b 3 V u Z F 8 y M S Z x d W 9 0 O y w m c X V v d D t j d W 1 1 b G F 0 a X Z l I E l D V S A o d G 9 0 Y W w p I G 1 l Z G l h b i Z x d W 9 0 O y w m c X V v d D t j d W 1 1 b G F 0 a X Z l I E l D V S A o d G 9 0 Y W w p I G x v d 2 V y I G J v d W 5 k J n F 1 b 3 Q 7 L C Z x d W 9 0 O 2 N 1 b X V s Y X R p d m U g S U N V I C h 0 b 3 R h b C k g d X B w Z X I g Y m 9 1 b m Q m c X V v d D s s J n F 1 b 3 Q 7 Y 3 V t d W x h d G l 2 Z S B J Q 1 U g K D A t O S k g b W V k a W F u J n F 1 b 3 Q 7 L C Z x d W 9 0 O 2 N 1 b X V s Y X R p d m U g S U N V I C g w L T k p I G x v d 2 V y I G J v d W 5 k J n F 1 b 3 Q 7 L C Z x d W 9 0 O 2 N 1 b X V s Y X R p d m U g S U N V I C g w L T k p I H V w c G V y I G J v d W 5 k J n F 1 b 3 Q 7 L C Z x d W 9 0 O 2 N 1 b X V s Y X R p d m U g S U N V I C g x M C 0 x O S k g b W V k a W F u J n F 1 b 3 Q 7 L C Z x d W 9 0 O 2 N 1 b X V s Y X R p d m U g S U N V I C g x M C 0 x O S k g b G 9 3 Z X I g Y m 9 1 b m Q m c X V v d D s s J n F 1 b 3 Q 7 Y 3 V t d W x h d G l 2 Z S B J Q 1 U g K D E w L T E 5 K S B 1 c H B l c i B i b 3 V u Z C Z x d W 9 0 O y w m c X V v d D t j d W 1 1 b G F 0 a X Z l I E l D V S A o M j A t M j k p I G 1 l Z G l h b i Z x d W 9 0 O y w m c X V v d D t j d W 1 1 b G F 0 a X Z l I E l D V S A o M j A t M j k p I G x v d 2 V y I G J v d W 5 k J n F 1 b 3 Q 7 L C Z x d W 9 0 O 2 N 1 b X V s Y X R p d m U g S U N V I C g y M C 0 y O S k g d X B w Z X I g Y m 9 1 b m Q m c X V v d D s s J n F 1 b 3 Q 7 Y 3 V t d W x h d G l 2 Z S B J Q 1 U g K D M w L T M 5 K S B t Z W R p Y W 4 m c X V v d D s s J n F 1 b 3 Q 7 Y 3 V t d W x h d G l 2 Z S B J Q 1 U g K D M w L T M 5 K S B s b 3 d l c i B i b 3 V u Z C Z x d W 9 0 O y w m c X V v d D t j d W 1 1 b G F 0 a X Z l I E l D V S A o M z A t M z k p I H V w c G V y I G J v d W 5 k J n F 1 b 3 Q 7 L C Z x d W 9 0 O 2 N 1 b X V s Y X R p d m U g S U N V I C g 0 M C 0 0 O S k g b W V k a W F u J n F 1 b 3 Q 7 L C Z x d W 9 0 O 2 N 1 b X V s Y X R p d m U g S U N V I C g 0 M C 0 0 O S k g b G 9 3 Z X I g Y m 9 1 b m Q m c X V v d D s s J n F 1 b 3 Q 7 Y 3 V t d W x h d G l 2 Z S B J Q 1 U g K D Q w L T Q 5 K S B 1 c H B l c i B i b 3 V u Z C Z x d W 9 0 O y w m c X V v d D t j d W 1 1 b G F 0 a X Z l I E l D V S A o N T A t N T k p I G 1 l Z G l h b i Z x d W 9 0 O y w m c X V v d D t j d W 1 1 b G F 0 a X Z l I E l D V S A o N T A t N T k p I G x v d 2 V y I G J v d W 5 k J n F 1 b 3 Q 7 L C Z x d W 9 0 O 2 N 1 b X V s Y X R p d m U g S U N V I C g 1 M C 0 1 O S k g d X B w Z X I g Y m 9 1 b m Q m c X V v d D s s J n F 1 b 3 Q 7 Y 3 V t d W x h d G l 2 Z S B J Q 1 U g K D Y w L T Y 5 K S B t Z W R p Y W 4 m c X V v d D s s J n F 1 b 3 Q 7 Y 3 V t d W x h d G l 2 Z S B J Q 1 U g K D Y w L T Y 5 K S B s b 3 d l c i B i b 3 V u Z C Z x d W 9 0 O y w m c X V v d D t j d W 1 1 b G F 0 a X Z l I E l D V S A o N j A t N j k p I H V w c G V y I G J v d W 5 k J n F 1 b 3 Q 7 L C Z x d W 9 0 O 2 N 1 b X V s Y X R p d m U g S U N V I C g 3 M C 0 3 O S k g b W V k a W F u J n F 1 b 3 Q 7 L C Z x d W 9 0 O 2 N 1 b X V s Y X R p d m U g S U N V I C g 3 M C 0 3 O S k g b G 9 3 Z X I g Y m 9 1 b m Q m c X V v d D s s J n F 1 b 3 Q 7 Y 3 V t d W x h d G l 2 Z S B J Q 1 U g K D c w L T c 5 K S B 1 c H B l c i B i b 3 V u Z C Z x d W 9 0 O y w m c X V v d D t j d W 1 1 b G F 0 a X Z l I E l D V S A o O D A r K S B t Z W R p Y W 4 m c X V v d D s s J n F 1 b 3 Q 7 Y 3 V t d W x h d G l 2 Z S B J Q 1 U g K D g w K y k g b G 9 3 Z X I g Y m 9 1 b m Q m c X V v d D s s J n F 1 b 3 Q 7 Y 3 V t d W x h d G l 2 Z S B J Q 1 U g K D g w K y k g d X B w Z X I g Y m 9 1 b m Q m c X V v d D s s J n F 1 b 3 Q 7 Y 3 V t d W x h d G l 2 Z S B J Q 1 U g K H R v d G F s K S B t Z W R p Y W 5 f M j I m c X V v d D s s J n F 1 b 3 Q 7 Y 3 V t d W x h d G l 2 Z S B J Q 1 U g K H R v d G F s K S B s b 3 d l c i B i b 3 V u Z F 8 y M y Z x d W 9 0 O y w m c X V v d D t j d W 1 1 b G F 0 a X Z l I E l D V S A o d G 9 0 Y W w p I H V w c G V y I G J v d W 5 k X z I 0 J n F 1 b 3 Q 7 L C Z x d W 9 0 O 2 N 1 b X V s Y X R p d m U g a G 9 z c G l 0 Y W x p e m V k I C h 0 b 3 R h b C k g b W V k a W F u J n F 1 b 3 Q 7 L C Z x d W 9 0 O 2 N 1 b X V s Y X R p d m U g a G 9 z c G l 0 Y W x p e m V k I C h 0 b 3 R h b C k g b G 9 3 Z X I g Y m 9 1 b m Q m c X V v d D s s J n F 1 b 3 Q 7 Y 3 V t d W x h d G l 2 Z S B o b 3 N w a X R h b G l 6 Z W Q g K H R v d G F s K S B 1 c H B l c i B i b 3 V u Z C Z x d W 9 0 O y w m c X V v d D t j d W 1 1 b G F 0 a X Z l I G h v c 3 B p d G F s a X p l Z C A o M C 0 5 K S B t Z W R p Y W 4 m c X V v d D s s J n F 1 b 3 Q 7 Y 3 V t d W x h d G l 2 Z S B o b 3 N w a X R h b G l 6 Z W Q g K D A t O S k g b G 9 3 Z X I g Y m 9 1 b m Q m c X V v d D s s J n F 1 b 3 Q 7 Y 3 V t d W x h d G l 2 Z S B o b 3 N w a X R h b G l 6 Z W Q g K D A t O S k g d X B w Z X I g Y m 9 1 b m Q m c X V v d D s s J n F 1 b 3 Q 7 Y 3 V t d W x h d G l 2 Z S B o b 3 N w a X R h b G l 6 Z W Q g K D E w L T E 5 K S B t Z W R p Y W 4 m c X V v d D s s J n F 1 b 3 Q 7 Y 3 V t d W x h d G l 2 Z S B o b 3 N w a X R h b G l 6 Z W Q g K D E w L T E 5 K S B s b 3 d l c i B i b 3 V u Z C Z x d W 9 0 O y w m c X V v d D t j d W 1 1 b G F 0 a X Z l I G h v c 3 B p d G F s a X p l Z C A o M T A t M T k p I H V w c G V y I G J v d W 5 k J n F 1 b 3 Q 7 L C Z x d W 9 0 O 2 N 1 b X V s Y X R p d m U g a G 9 z c G l 0 Y W x p e m V k I C g y M C 0 y O S k g b W V k a W F u J n F 1 b 3 Q 7 L C Z x d W 9 0 O 2 N 1 b X V s Y X R p d m U g a G 9 z c G l 0 Y W x p e m V k I C g y M C 0 y O S k g b G 9 3 Z X I g Y m 9 1 b m Q m c X V v d D s s J n F 1 b 3 Q 7 Y 3 V t d W x h d G l 2 Z S B o b 3 N w a X R h b G l 6 Z W Q g K D I w L T I 5 K S B 1 c H B l c i B i b 3 V u Z C Z x d W 9 0 O y w m c X V v d D t j d W 1 1 b G F 0 a X Z l I G h v c 3 B p d G F s a X p l Z C A o M z A t M z k p I G 1 l Z G l h b i Z x d W 9 0 O y w m c X V v d D t j d W 1 1 b G F 0 a X Z l I G h v c 3 B p d G F s a X p l Z C A o M z A t M z k p I G x v d 2 V y I G J v d W 5 k J n F 1 b 3 Q 7 L C Z x d W 9 0 O 2 N 1 b X V s Y X R p d m U g a G 9 z c G l 0 Y W x p e m V k I C g z M C 0 z O S k g d X B w Z X I g Y m 9 1 b m Q m c X V v d D s s J n F 1 b 3 Q 7 Y 3 V t d W x h d G l 2 Z S B o b 3 N w a X R h b G l 6 Z W Q g K D Q w L T Q 5 K S B t Z W R p Y W 4 m c X V v d D s s J n F 1 b 3 Q 7 Y 3 V t d W x h d G l 2 Z S B o b 3 N w a X R h b G l 6 Z W Q g K D Q w L T Q 5 K S B s b 3 d l c i B i b 3 V u Z C Z x d W 9 0 O y w m c X V v d D t j d W 1 1 b G F 0 a X Z l I G h v c 3 B p d G F s a X p l Z C A o N D A t N D k p I H V w c G V y I G J v d W 5 k J n F 1 b 3 Q 7 L C Z x d W 9 0 O 2 N 1 b X V s Y X R p d m U g a G 9 z c G l 0 Y W x p e m V k I C g 1 M C 0 1 O S k g b W V k a W F u J n F 1 b 3 Q 7 L C Z x d W 9 0 O 2 N 1 b X V s Y X R p d m U g a G 9 z c G l 0 Y W x p e m V k I C g 1 M C 0 1 O S k g b G 9 3 Z X I g Y m 9 1 b m Q m c X V v d D s s J n F 1 b 3 Q 7 Y 3 V t d W x h d G l 2 Z S B o b 3 N w a X R h b G l 6 Z W Q g K D U w L T U 5 K S B 1 c H B l c i B i b 3 V u Z C Z x d W 9 0 O y w m c X V v d D t j d W 1 1 b G F 0 a X Z l I G h v c 3 B p d G F s a X p l Z C A o N j A t N j k p I G 1 l Z G l h b i Z x d W 9 0 O y w m c X V v d D t j d W 1 1 b G F 0 a X Z l I G h v c 3 B p d G F s a X p l Z C A o N j A t N j k p I G x v d 2 V y I G J v d W 5 k J n F 1 b 3 Q 7 L C Z x d W 9 0 O 2 N 1 b X V s Y X R p d m U g a G 9 z c G l 0 Y W x p e m V k I C g 2 M C 0 2 O S k g d X B w Z X I g Y m 9 1 b m Q m c X V v d D s s J n F 1 b 3 Q 7 Y 3 V t d W x h d G l 2 Z S B o b 3 N w a X R h b G l 6 Z W Q g K D c w L T c 5 K S B t Z W R p Y W 4 m c X V v d D s s J n F 1 b 3 Q 7 Y 3 V t d W x h d G l 2 Z S B o b 3 N w a X R h b G l 6 Z W Q g K D c w L T c 5 K S B s b 3 d l c i B i b 3 V u Z C Z x d W 9 0 O y w m c X V v d D t j d W 1 1 b G F 0 a X Z l I G h v c 3 B p d G F s a X p l Z C A o N z A t N z k p I H V w c G V y I G J v d W 5 k J n F 1 b 3 Q 7 L C Z x d W 9 0 O 2 N 1 b X V s Y X R p d m U g a G 9 z c G l 0 Y W x p e m V k I C g 4 M C s p I G 1 l Z G l h b i Z x d W 9 0 O y w m c X V v d D t j d W 1 1 b G F 0 a X Z l I G h v c 3 B p d G F s a X p l Z C A o O D A r K S B s b 3 d l c i B i b 3 V u Z C Z x d W 9 0 O y w m c X V v d D t j d W 1 1 b G F 0 a X Z l I G h v c 3 B p d G F s a X p l Z C A o O D A r K S B 1 c H B l c i B i b 3 V u Z C Z x d W 9 0 O y w m c X V v d D t j d W 1 1 b G F 0 a X Z l I G h v c 3 B p d G F s a X p l Z C A o d G 9 0 Y W w p I G 1 l Z G l h b l 8 y N S Z x d W 9 0 O y w m c X V v d D t j d W 1 1 b G F 0 a X Z l I G h v c 3 B p d G F s a X p l Z C A o d G 9 0 Y W w p I G x v d 2 V y I G J v d W 5 k X z I 2 J n F 1 b 3 Q 7 L C Z x d W 9 0 O 2 N 1 b X V s Y X R p d m U g a G 9 z c G l 0 Y W x p e m V k I C h 0 b 3 R h b C k g d X B w Z X I g Y m 9 1 b m R f M j c m c X V v d D s s J n F 1 b 3 Q 7 Y 3 V t d W x h d G l 2 Z S B m Y X R h b G l 0 e S A o d G 9 0 Y W w p I G 1 l Z G l h b i Z x d W 9 0 O y w m c X V v d D t j d W 1 1 b G F 0 a X Z l I G Z h d G F s a X R 5 I C h 0 b 3 R h b C k g b G 9 3 Z X I g Y m 9 1 b m Q m c X V v d D s s J n F 1 b 3 Q 7 Y 3 V t d W x h d G l 2 Z S B m Y X R h b G l 0 e S A o d G 9 0 Y W w p I H V w c G V y I G J v d W 5 k J n F 1 b 3 Q 7 L C Z x d W 9 0 O 2 N 1 b X V s Y X R p d m U g Z m F 0 Y W x p d H k g K D A t O S k g b W V k a W F u J n F 1 b 3 Q 7 L C Z x d W 9 0 O 2 N 1 b X V s Y X R p d m U g Z m F 0 Y W x p d H k g K D A t O S k g b G 9 3 Z X I g Y m 9 1 b m Q m c X V v d D s s J n F 1 b 3 Q 7 Y 3 V t d W x h d G l 2 Z S B m Y X R h b G l 0 e S A o M C 0 5 K S B 1 c H B l c i B i b 3 V u Z C Z x d W 9 0 O y w m c X V v d D t j d W 1 1 b G F 0 a X Z l I G Z h d G F s a X R 5 I C g x M C 0 x O S k g b W V k a W F u J n F 1 b 3 Q 7 L C Z x d W 9 0 O 2 N 1 b X V s Y X R p d m U g Z m F 0 Y W x p d H k g K D E w L T E 5 K S B s b 3 d l c i B i b 3 V u Z C Z x d W 9 0 O y w m c X V v d D t j d W 1 1 b G F 0 a X Z l I G Z h d G F s a X R 5 I C g x M C 0 x O S k g d X B w Z X I g Y m 9 1 b m Q m c X V v d D s s J n F 1 b 3 Q 7 Y 3 V t d W x h d G l 2 Z S B m Y X R h b G l 0 e S A o M j A t M j k p I G 1 l Z G l h b i Z x d W 9 0 O y w m c X V v d D t j d W 1 1 b G F 0 a X Z l I G Z h d G F s a X R 5 I C g y M C 0 y O S k g b G 9 3 Z X I g Y m 9 1 b m Q m c X V v d D s s J n F 1 b 3 Q 7 Y 3 V t d W x h d G l 2 Z S B m Y X R h b G l 0 e S A o M j A t M j k p I H V w c G V y I G J v d W 5 k J n F 1 b 3 Q 7 L C Z x d W 9 0 O 2 N 1 b X V s Y X R p d m U g Z m F 0 Y W x p d H k g K D M w L T M 5 K S B t Z W R p Y W 4 m c X V v d D s s J n F 1 b 3 Q 7 Y 3 V t d W x h d G l 2 Z S B m Y X R h b G l 0 e S A o M z A t M z k p I G x v d 2 V y I G J v d W 5 k J n F 1 b 3 Q 7 L C Z x d W 9 0 O 2 N 1 b X V s Y X R p d m U g Z m F 0 Y W x p d H k g K D M w L T M 5 K S B 1 c H B l c i B i b 3 V u Z C Z x d W 9 0 O y w m c X V v d D t j d W 1 1 b G F 0 a X Z l I G Z h d G F s a X R 5 I C g 0 M C 0 0 O S k g b W V k a W F u J n F 1 b 3 Q 7 L C Z x d W 9 0 O 2 N 1 b X V s Y X R p d m U g Z m F 0 Y W x p d H k g K D Q w L T Q 5 K S B s b 3 d l c i B i b 3 V u Z C Z x d W 9 0 O y w m c X V v d D t j d W 1 1 b G F 0 a X Z l I G Z h d G F s a X R 5 I C g 0 M C 0 0 O S k g d X B w Z X I g Y m 9 1 b m Q m c X V v d D s s J n F 1 b 3 Q 7 Y 3 V t d W x h d G l 2 Z S B m Y X R h b G l 0 e S A o N T A t N T k p I G 1 l Z G l h b i Z x d W 9 0 O y w m c X V v d D t j d W 1 1 b G F 0 a X Z l I G Z h d G F s a X R 5 I C g 1 M C 0 1 O S k g b G 9 3 Z X I g Y m 9 1 b m Q m c X V v d D s s J n F 1 b 3 Q 7 Y 3 V t d W x h d G l 2 Z S B m Y X R h b G l 0 e S A o N T A t N T k p I H V w c G V y I G J v d W 5 k J n F 1 b 3 Q 7 L C Z x d W 9 0 O 2 N 1 b X V s Y X R p d m U g Z m F 0 Y W x p d H k g K D Y w L T Y 5 K S B t Z W R p Y W 4 m c X V v d D s s J n F 1 b 3 Q 7 Y 3 V t d W x h d G l 2 Z S B m Y X R h b G l 0 e S A o N j A t N j k p I G x v d 2 V y I G J v d W 5 k J n F 1 b 3 Q 7 L C Z x d W 9 0 O 2 N 1 b X V s Y X R p d m U g Z m F 0 Y W x p d H k g K D Y w L T Y 5 K S B 1 c H B l c i B i b 3 V u Z C Z x d W 9 0 O y w m c X V v d D t j d W 1 1 b G F 0 a X Z l I G Z h d G F s a X R 5 I C g 3 M C 0 3 O S k g b W V k a W F u J n F 1 b 3 Q 7 L C Z x d W 9 0 O 2 N 1 b X V s Y X R p d m U g Z m F 0 Y W x p d H k g K D c w L T c 5 K S B s b 3 d l c i B i b 3 V u Z C Z x d W 9 0 O y w m c X V v d D t j d W 1 1 b G F 0 a X Z l I G Z h d G F s a X R 5 I C g 3 M C 0 3 O S k g d X B w Z X I g Y m 9 1 b m Q m c X V v d D s s J n F 1 b 3 Q 7 Y 3 V t d W x h d G l 2 Z S B m Y X R h b G l 0 e S A o O D A r K S B t Z W R p Y W 4 m c X V v d D s s J n F 1 b 3 Q 7 Y 3 V t d W x h d G l 2 Z S B m Y X R h b G l 0 e S A o O D A r K S B s b 3 d l c i B i b 3 V u Z C Z x d W 9 0 O y w m c X V v d D t j d W 1 1 b G F 0 a X Z l I G Z h d G F s a X R 5 I C g 4 M C s p I H V w c G V y I G J v d W 5 k J n F 1 b 3 Q 7 L C Z x d W 9 0 O 2 N 1 b X V s Y X R p d m U g Z m F 0 Y W x p d H k g K H R v d G F s K S B t Z W R p Y W 5 f M j g m c X V v d D s s J n F 1 b 3 Q 7 Y 3 V t d W x h d G l 2 Z S B m Y X R h b G l 0 e S A o d G 9 0 Y W w p I G x v d 2 V y I G J v d W 5 k X z I 5 J n F 1 b 3 Q 7 L C Z x d W 9 0 O 2 N 1 b X V s Y X R p d m U g Z m F 0 Y W x p d H k g K H R v d G F s K S B 1 c H B l c i B i b 3 V u Z F 8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z E 5 c y B y Z X N 1 b H R z I G R l d G F p b G V k L 1 R p c G 8 g Y 2 F t Y m l h Z G 8 u e 3 R p b W U s M H 0 m c X V v d D s s J n F 1 b 3 Q 7 U 2 V j d G l v b j E v Y z E 5 c y B y Z X N 1 b H R z I G R l d G F p b G V k L 1 R p c G 8 g Y 2 F t Y m l h Z G 8 u e 3 N 1 c 2 N l c H R p Y m x l I C h 0 b 3 R h b C k g b W V k a W F u L D F 9 J n F 1 b 3 Q 7 L C Z x d W 9 0 O 1 N l Y 3 R p b 2 4 x L 2 M x O X M g c m V z d W x 0 c y B k Z X R h a W x l Z C 9 U a X B v I G N h b W J p Y W R v L n t z d X N j Z X B 0 a W J s Z S A o d G 9 0 Y W w p I G x v d 2 V y I G J v d W 5 k L D J 9 J n F 1 b 3 Q 7 L C Z x d W 9 0 O 1 N l Y 3 R p b 2 4 x L 2 M x O X M g c m V z d W x 0 c y B k Z X R h a W x l Z C 9 U a X B v I G N h b W J p Y W R v L n t z d X N j Z X B 0 a W J s Z S A o d G 9 0 Y W w p I H V w c G V y I G J v d W 5 k L D N 9 J n F 1 b 3 Q 7 L C Z x d W 9 0 O 1 N l Y 3 R p b 2 4 x L 2 M x O X M g c m V z d W x 0 c y B k Z X R h a W x l Z C 9 U a X B v I G N h b W J p Y W R v L n t z d X N j Z X B 0 a W J s Z S A o M C 0 5 K S B t Z W R p Y W 4 s N H 0 m c X V v d D s s J n F 1 b 3 Q 7 U 2 V j d G l v b j E v Y z E 5 c y B y Z X N 1 b H R z I G R l d G F p b G V k L 1 R p c G 8 g Y 2 F t Y m l h Z G 8 u e 3 N 1 c 2 N l c H R p Y m x l I C g w L T k p I G x v d 2 V y I G J v d W 5 k L D V 9 J n F 1 b 3 Q 7 L C Z x d W 9 0 O 1 N l Y 3 R p b 2 4 x L 2 M x O X M g c m V z d W x 0 c y B k Z X R h a W x l Z C 9 U a X B v I G N h b W J p Y W R v L n t z d X N j Z X B 0 a W J s Z S A o M C 0 5 K S B 1 c H B l c i B i b 3 V u Z C w 2 f S Z x d W 9 0 O y w m c X V v d D t T Z W N 0 a W 9 u M S 9 j M T l z I H J l c 3 V s d H M g Z G V 0 Y W l s Z W Q v V G l w b y B j Y W 1 i a W F k b y 5 7 c 3 V z Y 2 V w d G l i b G U g K D E w L T E 5 K S B t Z W R p Y W 4 s N 3 0 m c X V v d D s s J n F 1 b 3 Q 7 U 2 V j d G l v b j E v Y z E 5 c y B y Z X N 1 b H R z I G R l d G F p b G V k L 1 R p c G 8 g Y 2 F t Y m l h Z G 8 u e 3 N 1 c 2 N l c H R p Y m x l I C g x M C 0 x O S k g b G 9 3 Z X I g Y m 9 1 b m Q s O H 0 m c X V v d D s s J n F 1 b 3 Q 7 U 2 V j d G l v b j E v Y z E 5 c y B y Z X N 1 b H R z I G R l d G F p b G V k L 1 R p c G 8 g Y 2 F t Y m l h Z G 8 u e 3 N 1 c 2 N l c H R p Y m x l I C g x M C 0 x O S k g d X B w Z X I g Y m 9 1 b m Q s O X 0 m c X V v d D s s J n F 1 b 3 Q 7 U 2 V j d G l v b j E v Y z E 5 c y B y Z X N 1 b H R z I G R l d G F p b G V k L 1 R p c G 8 g Y 2 F t Y m l h Z G 8 u e 3 N 1 c 2 N l c H R p Y m x l I C g y M C 0 y O S k g b W V k a W F u L D E w f S Z x d W 9 0 O y w m c X V v d D t T Z W N 0 a W 9 u M S 9 j M T l z I H J l c 3 V s d H M g Z G V 0 Y W l s Z W Q v V G l w b y B j Y W 1 i a W F k b y 5 7 c 3 V z Y 2 V w d G l i b G U g K D I w L T I 5 K S B s b 3 d l c i B i b 3 V u Z C w x M X 0 m c X V v d D s s J n F 1 b 3 Q 7 U 2 V j d G l v b j E v Y z E 5 c y B y Z X N 1 b H R z I G R l d G F p b G V k L 1 R p c G 8 g Y 2 F t Y m l h Z G 8 u e 3 N 1 c 2 N l c H R p Y m x l I C g y M C 0 y O S k g d X B w Z X I g Y m 9 1 b m Q s M T J 9 J n F 1 b 3 Q 7 L C Z x d W 9 0 O 1 N l Y 3 R p b 2 4 x L 2 M x O X M g c m V z d W x 0 c y B k Z X R h a W x l Z C 9 U a X B v I G N h b W J p Y W R v L n t z d X N j Z X B 0 a W J s Z S A o M z A t M z k p I G 1 l Z G l h b i w x M 3 0 m c X V v d D s s J n F 1 b 3 Q 7 U 2 V j d G l v b j E v Y z E 5 c y B y Z X N 1 b H R z I G R l d G F p b G V k L 1 R p c G 8 g Y 2 F t Y m l h Z G 8 u e 3 N 1 c 2 N l c H R p Y m x l I C g z M C 0 z O S k g b G 9 3 Z X I g Y m 9 1 b m Q s M T R 9 J n F 1 b 3 Q 7 L C Z x d W 9 0 O 1 N l Y 3 R p b 2 4 x L 2 M x O X M g c m V z d W x 0 c y B k Z X R h a W x l Z C 9 U a X B v I G N h b W J p Y W R v L n t z d X N j Z X B 0 a W J s Z S A o M z A t M z k p I H V w c G V y I G J v d W 5 k L D E 1 f S Z x d W 9 0 O y w m c X V v d D t T Z W N 0 a W 9 u M S 9 j M T l z I H J l c 3 V s d H M g Z G V 0 Y W l s Z W Q v V G l w b y B j Y W 1 i a W F k b y 5 7 c 3 V z Y 2 V w d G l i b G U g K D Q w L T Q 5 K S B t Z W R p Y W 4 s M T Z 9 J n F 1 b 3 Q 7 L C Z x d W 9 0 O 1 N l Y 3 R p b 2 4 x L 2 M x O X M g c m V z d W x 0 c y B k Z X R h a W x l Z C 9 U a X B v I G N h b W J p Y W R v L n t z d X N j Z X B 0 a W J s Z S A o N D A t N D k p I G x v d 2 V y I G J v d W 5 k L D E 3 f S Z x d W 9 0 O y w m c X V v d D t T Z W N 0 a W 9 u M S 9 j M T l z I H J l c 3 V s d H M g Z G V 0 Y W l s Z W Q v V G l w b y B j Y W 1 i a W F k b y 5 7 c 3 V z Y 2 V w d G l i b G U g K D Q w L T Q 5 K S B 1 c H B l c i B i b 3 V u Z C w x O H 0 m c X V v d D s s J n F 1 b 3 Q 7 U 2 V j d G l v b j E v Y z E 5 c y B y Z X N 1 b H R z I G R l d G F p b G V k L 1 R p c G 8 g Y 2 F t Y m l h Z G 8 u e 3 N 1 c 2 N l c H R p Y m x l I C g 1 M C 0 1 O S k g b W V k a W F u L D E 5 f S Z x d W 9 0 O y w m c X V v d D t T Z W N 0 a W 9 u M S 9 j M T l z I H J l c 3 V s d H M g Z G V 0 Y W l s Z W Q v V G l w b y B j Y W 1 i a W F k b y 5 7 c 3 V z Y 2 V w d G l i b G U g K D U w L T U 5 K S B s b 3 d l c i B i b 3 V u Z C w y M H 0 m c X V v d D s s J n F 1 b 3 Q 7 U 2 V j d G l v b j E v Y z E 5 c y B y Z X N 1 b H R z I G R l d G F p b G V k L 1 R p c G 8 g Y 2 F t Y m l h Z G 8 u e 3 N 1 c 2 N l c H R p Y m x l I C g 1 M C 0 1 O S k g d X B w Z X I g Y m 9 1 b m Q s M j F 9 J n F 1 b 3 Q 7 L C Z x d W 9 0 O 1 N l Y 3 R p b 2 4 x L 2 M x O X M g c m V z d W x 0 c y B k Z X R h a W x l Z C 9 U a X B v I G N h b W J p Y W R v L n t z d X N j Z X B 0 a W J s Z S A o N j A t N j k p I G 1 l Z G l h b i w y M n 0 m c X V v d D s s J n F 1 b 3 Q 7 U 2 V j d G l v b j E v Y z E 5 c y B y Z X N 1 b H R z I G R l d G F p b G V k L 1 R p c G 8 g Y 2 F t Y m l h Z G 8 u e 3 N 1 c 2 N l c H R p Y m x l I C g 2 M C 0 2 O S k g b G 9 3 Z X I g Y m 9 1 b m Q s M j N 9 J n F 1 b 3 Q 7 L C Z x d W 9 0 O 1 N l Y 3 R p b 2 4 x L 2 M x O X M g c m V z d W x 0 c y B k Z X R h a W x l Z C 9 U a X B v I G N h b W J p Y W R v L n t z d X N j Z X B 0 a W J s Z S A o N j A t N j k p I H V w c G V y I G J v d W 5 k L D I 0 f S Z x d W 9 0 O y w m c X V v d D t T Z W N 0 a W 9 u M S 9 j M T l z I H J l c 3 V s d H M g Z G V 0 Y W l s Z W Q v V G l w b y B j Y W 1 i a W F k b y 5 7 c 3 V z Y 2 V w d G l i b G U g K D c w L T c 5 K S B t Z W R p Y W 4 s M j V 9 J n F 1 b 3 Q 7 L C Z x d W 9 0 O 1 N l Y 3 R p b 2 4 x L 2 M x O X M g c m V z d W x 0 c y B k Z X R h a W x l Z C 9 U a X B v I G N h b W J p Y W R v L n t z d X N j Z X B 0 a W J s Z S A o N z A t N z k p I G x v d 2 V y I G J v d W 5 k L D I 2 f S Z x d W 9 0 O y w m c X V v d D t T Z W N 0 a W 9 u M S 9 j M T l z I H J l c 3 V s d H M g Z G V 0 Y W l s Z W Q v V G l w b y B j Y W 1 i a W F k b y 5 7 c 3 V z Y 2 V w d G l i b G U g K D c w L T c 5 K S B 1 c H B l c i B i b 3 V u Z C w y N 3 0 m c X V v d D s s J n F 1 b 3 Q 7 U 2 V j d G l v b j E v Y z E 5 c y B y Z X N 1 b H R z I G R l d G F p b G V k L 1 R p c G 8 g Y 2 F t Y m l h Z G 8 u e 3 N 1 c 2 N l c H R p Y m x l I C g 4 M C s p I G 1 l Z G l h b i w y O H 0 m c X V v d D s s J n F 1 b 3 Q 7 U 2 V j d G l v b j E v Y z E 5 c y B y Z X N 1 b H R z I G R l d G F p b G V k L 1 R p c G 8 g Y 2 F t Y m l h Z G 8 u e 3 N 1 c 2 N l c H R p Y m x l I C g 4 M C s p I G x v d 2 V y I G J v d W 5 k L D I 5 f S Z x d W 9 0 O y w m c X V v d D t T Z W N 0 a W 9 u M S 9 j M T l z I H J l c 3 V s d H M g Z G V 0 Y W l s Z W Q v V G l w b y B j Y W 1 i a W F k b y 5 7 c 3 V z Y 2 V w d G l i b G U g K D g w K y k g d X B w Z X I g Y m 9 1 b m Q s M z B 9 J n F 1 b 3 Q 7 L C Z x d W 9 0 O 1 N l Y 3 R p b 2 4 x L 2 M x O X M g c m V z d W x 0 c y B k Z X R h a W x l Z C 9 U a X B v I G N h b W J p Y W R v L n t z d X N j Z X B 0 a W J s Z S A o d G 9 0 Y W w p I G 1 l Z G l h b l 8 x L D M x f S Z x d W 9 0 O y w m c X V v d D t T Z W N 0 a W 9 u M S 9 j M T l z I H J l c 3 V s d H M g Z G V 0 Y W l s Z W Q v V G l w b y B j Y W 1 i a W F k b y 5 7 c 3 V z Y 2 V w d G l i b G U g K H R v d G F s K S B s b 3 d l c i B i b 3 V u Z F 8 y L D M y f S Z x d W 9 0 O y w m c X V v d D t T Z W N 0 a W 9 u M S 9 j M T l z I H J l c 3 V s d H M g Z G V 0 Y W l s Z W Q v V G l w b y B j Y W 1 i a W F k b y 5 7 c 3 V z Y 2 V w d G l i b G U g K H R v d G F s K S B 1 c H B l c i B i b 3 V u Z F 8 z L D M z f S Z x d W 9 0 O y w m c X V v d D t T Z W N 0 a W 9 u M S 9 j M T l z I H J l c 3 V s d H M g Z G V 0 Y W l s Z W Q v V G l w b y B j Y W 1 i a W F k b y 5 7 c 2 V 2 Z X J l I C h 0 b 3 R h b C k g b W V k a W F u L D M 0 f S Z x d W 9 0 O y w m c X V v d D t T Z W N 0 a W 9 u M S 9 j M T l z I H J l c 3 V s d H M g Z G V 0 Y W l s Z W Q v V G l w b y B j Y W 1 i a W F k b y 5 7 c 2 V 2 Z X J l I C h 0 b 3 R h b C k g b G 9 3 Z X I g Y m 9 1 b m Q s M z V 9 J n F 1 b 3 Q 7 L C Z x d W 9 0 O 1 N l Y 3 R p b 2 4 x L 2 M x O X M g c m V z d W x 0 c y B k Z X R h a W x l Z C 9 U a X B v I G N h b W J p Y W R v L n t z Z X Z l c m U g K H R v d G F s K S B 1 c H B l c i B i b 3 V u Z C w z N n 0 m c X V v d D s s J n F 1 b 3 Q 7 U 2 V j d G l v b j E v Y z E 5 c y B y Z X N 1 b H R z I G R l d G F p b G V k L 1 R p c G 8 g Y 2 F t Y m l h Z G 8 u e 3 N l d m V y Z S A o M C 0 5 K S B t Z W R p Y W 4 s M z d 9 J n F 1 b 3 Q 7 L C Z x d W 9 0 O 1 N l Y 3 R p b 2 4 x L 2 M x O X M g c m V z d W x 0 c y B k Z X R h a W x l Z C 9 U a X B v I G N h b W J p Y W R v L n t z Z X Z l c m U g K D A t O S k g b G 9 3 Z X I g Y m 9 1 b m Q s M z h 9 J n F 1 b 3 Q 7 L C Z x d W 9 0 O 1 N l Y 3 R p b 2 4 x L 2 M x O X M g c m V z d W x 0 c y B k Z X R h a W x l Z C 9 U a X B v I G N h b W J p Y W R v L n t z Z X Z l c m U g K D A t O S k g d X B w Z X I g Y m 9 1 b m Q s M z l 9 J n F 1 b 3 Q 7 L C Z x d W 9 0 O 1 N l Y 3 R p b 2 4 x L 2 M x O X M g c m V z d W x 0 c y B k Z X R h a W x l Z C 9 U a X B v I G N h b W J p Y W R v L n t z Z X Z l c m U g K D E w L T E 5 K S B t Z W R p Y W 4 s N D B 9 J n F 1 b 3 Q 7 L C Z x d W 9 0 O 1 N l Y 3 R p b 2 4 x L 2 M x O X M g c m V z d W x 0 c y B k Z X R h a W x l Z C 9 U a X B v I G N h b W J p Y W R v L n t z Z X Z l c m U g K D E w L T E 5 K S B s b 3 d l c i B i b 3 V u Z C w 0 M X 0 m c X V v d D s s J n F 1 b 3 Q 7 U 2 V j d G l v b j E v Y z E 5 c y B y Z X N 1 b H R z I G R l d G F p b G V k L 1 R p c G 8 g Y 2 F t Y m l h Z G 8 u e 3 N l d m V y Z S A o M T A t M T k p I H V w c G V y I G J v d W 5 k L D Q y f S Z x d W 9 0 O y w m c X V v d D t T Z W N 0 a W 9 u M S 9 j M T l z I H J l c 3 V s d H M g Z G V 0 Y W l s Z W Q v V G l w b y B j Y W 1 i a W F k b y 5 7 c 2 V 2 Z X J l I C g y M C 0 y O S k g b W V k a W F u L D Q z f S Z x d W 9 0 O y w m c X V v d D t T Z W N 0 a W 9 u M S 9 j M T l z I H J l c 3 V s d H M g Z G V 0 Y W l s Z W Q v V G l w b y B j Y W 1 i a W F k b y 5 7 c 2 V 2 Z X J l I C g y M C 0 y O S k g b G 9 3 Z X I g Y m 9 1 b m Q s N D R 9 J n F 1 b 3 Q 7 L C Z x d W 9 0 O 1 N l Y 3 R p b 2 4 x L 2 M x O X M g c m V z d W x 0 c y B k Z X R h a W x l Z C 9 U a X B v I G N h b W J p Y W R v L n t z Z X Z l c m U g K D I w L T I 5 K S B 1 c H B l c i B i b 3 V u Z C w 0 N X 0 m c X V v d D s s J n F 1 b 3 Q 7 U 2 V j d G l v b j E v Y z E 5 c y B y Z X N 1 b H R z I G R l d G F p b G V k L 1 R p c G 8 g Y 2 F t Y m l h Z G 8 u e 3 N l d m V y Z S A o M z A t M z k p I G 1 l Z G l h b i w 0 N n 0 m c X V v d D s s J n F 1 b 3 Q 7 U 2 V j d G l v b j E v Y z E 5 c y B y Z X N 1 b H R z I G R l d G F p b G V k L 1 R p c G 8 g Y 2 F t Y m l h Z G 8 u e 3 N l d m V y Z S A o M z A t M z k p I G x v d 2 V y I G J v d W 5 k L D Q 3 f S Z x d W 9 0 O y w m c X V v d D t T Z W N 0 a W 9 u M S 9 j M T l z I H J l c 3 V s d H M g Z G V 0 Y W l s Z W Q v V G l w b y B j Y W 1 i a W F k b y 5 7 c 2 V 2 Z X J l I C g z M C 0 z O S k g d X B w Z X I g Y m 9 1 b m Q s N D h 9 J n F 1 b 3 Q 7 L C Z x d W 9 0 O 1 N l Y 3 R p b 2 4 x L 2 M x O X M g c m V z d W x 0 c y B k Z X R h a W x l Z C 9 U a X B v I G N h b W J p Y W R v L n t z Z X Z l c m U g K D Q w L T Q 5 K S B t Z W R p Y W 4 s N D l 9 J n F 1 b 3 Q 7 L C Z x d W 9 0 O 1 N l Y 3 R p b 2 4 x L 2 M x O X M g c m V z d W x 0 c y B k Z X R h a W x l Z C 9 U a X B v I G N h b W J p Y W R v L n t z Z X Z l c m U g K D Q w L T Q 5 K S B s b 3 d l c i B i b 3 V u Z C w 1 M H 0 m c X V v d D s s J n F 1 b 3 Q 7 U 2 V j d G l v b j E v Y z E 5 c y B y Z X N 1 b H R z I G R l d G F p b G V k L 1 R p c G 8 g Y 2 F t Y m l h Z G 8 u e 3 N l d m V y Z S A o N D A t N D k p I H V w c G V y I G J v d W 5 k L D U x f S Z x d W 9 0 O y w m c X V v d D t T Z W N 0 a W 9 u M S 9 j M T l z I H J l c 3 V s d H M g Z G V 0 Y W l s Z W Q v V G l w b y B j Y W 1 i a W F k b y 5 7 c 2 V 2 Z X J l I C g 1 M C 0 1 O S k g b W V k a W F u L D U y f S Z x d W 9 0 O y w m c X V v d D t T Z W N 0 a W 9 u M S 9 j M T l z I H J l c 3 V s d H M g Z G V 0 Y W l s Z W Q v V G l w b y B j Y W 1 i a W F k b y 5 7 c 2 V 2 Z X J l I C g 1 M C 0 1 O S k g b G 9 3 Z X I g Y m 9 1 b m Q s N T N 9 J n F 1 b 3 Q 7 L C Z x d W 9 0 O 1 N l Y 3 R p b 2 4 x L 2 M x O X M g c m V z d W x 0 c y B k Z X R h a W x l Z C 9 U a X B v I G N h b W J p Y W R v L n t z Z X Z l c m U g K D U w L T U 5 K S B 1 c H B l c i B i b 3 V u Z C w 1 N H 0 m c X V v d D s s J n F 1 b 3 Q 7 U 2 V j d G l v b j E v Y z E 5 c y B y Z X N 1 b H R z I G R l d G F p b G V k L 1 R p c G 8 g Y 2 F t Y m l h Z G 8 u e 3 N l d m V y Z S A o N j A t N j k p I G 1 l Z G l h b i w 1 N X 0 m c X V v d D s s J n F 1 b 3 Q 7 U 2 V j d G l v b j E v Y z E 5 c y B y Z X N 1 b H R z I G R l d G F p b G V k L 1 R p c G 8 g Y 2 F t Y m l h Z G 8 u e 3 N l d m V y Z S A o N j A t N j k p I G x v d 2 V y I G J v d W 5 k L D U 2 f S Z x d W 9 0 O y w m c X V v d D t T Z W N 0 a W 9 u M S 9 j M T l z I H J l c 3 V s d H M g Z G V 0 Y W l s Z W Q v V G l w b y B j Y W 1 i a W F k b y 5 7 c 2 V 2 Z X J l I C g 2 M C 0 2 O S k g d X B w Z X I g Y m 9 1 b m Q s N T d 9 J n F 1 b 3 Q 7 L C Z x d W 9 0 O 1 N l Y 3 R p b 2 4 x L 2 M x O X M g c m V z d W x 0 c y B k Z X R h a W x l Z C 9 U a X B v I G N h b W J p Y W R v L n t z Z X Z l c m U g K D c w L T c 5 K S B t Z W R p Y W 4 s N T h 9 J n F 1 b 3 Q 7 L C Z x d W 9 0 O 1 N l Y 3 R p b 2 4 x L 2 M x O X M g c m V z d W x 0 c y B k Z X R h a W x l Z C 9 U a X B v I G N h b W J p Y W R v L n t z Z X Z l c m U g K D c w L T c 5 K S B s b 3 d l c i B i b 3 V u Z C w 1 O X 0 m c X V v d D s s J n F 1 b 3 Q 7 U 2 V j d G l v b j E v Y z E 5 c y B y Z X N 1 b H R z I G R l d G F p b G V k L 1 R p c G 8 g Y 2 F t Y m l h Z G 8 u e 3 N l d m V y Z S A o N z A t N z k p I H V w c G V y I G J v d W 5 k L D Y w f S Z x d W 9 0 O y w m c X V v d D t T Z W N 0 a W 9 u M S 9 j M T l z I H J l c 3 V s d H M g Z G V 0 Y W l s Z W Q v V G l w b y B j Y W 1 i a W F k b y 5 7 c 2 V 2 Z X J l I C g 4 M C s p I G 1 l Z G l h b i w 2 M X 0 m c X V v d D s s J n F 1 b 3 Q 7 U 2 V j d G l v b j E v Y z E 5 c y B y Z X N 1 b H R z I G R l d G F p b G V k L 1 R p c G 8 g Y 2 F t Y m l h Z G 8 u e 3 N l d m V y Z S A o O D A r K S B s b 3 d l c i B i b 3 V u Z C w 2 M n 0 m c X V v d D s s J n F 1 b 3 Q 7 U 2 V j d G l v b j E v Y z E 5 c y B y Z X N 1 b H R z I G R l d G F p b G V k L 1 R p c G 8 g Y 2 F t Y m l h Z G 8 u e 3 N l d m V y Z S A o O D A r K S B 1 c H B l c i B i b 3 V u Z C w 2 M 3 0 m c X V v d D s s J n F 1 b 3 Q 7 U 2 V j d G l v b j E v Y z E 5 c y B y Z X N 1 b H R z I G R l d G F p b G V k L 1 R p c G 8 g Y 2 F t Y m l h Z G 8 u e 3 N l d m V y Z S A o d G 9 0 Y W w p I G 1 l Z G l h b l 8 0 L D Y 0 f S Z x d W 9 0 O y w m c X V v d D t T Z W N 0 a W 9 u M S 9 j M T l z I H J l c 3 V s d H M g Z G V 0 Y W l s Z W Q v V G l w b y B j Y W 1 i a W F k b y 5 7 c 2 V 2 Z X J l I C h 0 b 3 R h b C k g b G 9 3 Z X I g Y m 9 1 b m R f N S w 2 N X 0 m c X V v d D s s J n F 1 b 3 Q 7 U 2 V j d G l v b j E v Y z E 5 c y B y Z X N 1 b H R z I G R l d G F p b G V k L 1 R p c G 8 g Y 2 F t Y m l h Z G 8 u e 3 N l d m V y Z S A o d G 9 0 Y W w p I H V w c G V y I G J v d W 5 k X z Y s N j Z 9 J n F 1 b 3 Q 7 L C Z x d W 9 0 O 1 N l Y 3 R p b 2 4 x L 2 M x O X M g c m V z d W x 0 c y B k Z X R h a W x l Z C 9 U a X B v I G N h b W J p Y W R v L n t J Q 1 U g K H R v d G F s K S B t Z W R p Y W 4 s N j d 9 J n F 1 b 3 Q 7 L C Z x d W 9 0 O 1 N l Y 3 R p b 2 4 x L 2 M x O X M g c m V z d W x 0 c y B k Z X R h a W x l Z C 9 U a X B v I G N h b W J p Y W R v L n t J Q 1 U g K H R v d G F s K S B s b 3 d l c i B i b 3 V u Z C w 2 O H 0 m c X V v d D s s J n F 1 b 3 Q 7 U 2 V j d G l v b j E v Y z E 5 c y B y Z X N 1 b H R z I G R l d G F p b G V k L 1 R p c G 8 g Y 2 F t Y m l h Z G 8 u e 0 l D V S A o d G 9 0 Y W w p I H V w c G V y I G J v d W 5 k L D Y 5 f S Z x d W 9 0 O y w m c X V v d D t T Z W N 0 a W 9 u M S 9 j M T l z I H J l c 3 V s d H M g Z G V 0 Y W l s Z W Q v V G l w b y B j Y W 1 i a W F k b y 5 7 S U N V I C g w L T k p I G 1 l Z G l h b i w 3 M H 0 m c X V v d D s s J n F 1 b 3 Q 7 U 2 V j d G l v b j E v Y z E 5 c y B y Z X N 1 b H R z I G R l d G F p b G V k L 1 R p c G 8 g Y 2 F t Y m l h Z G 8 u e 0 l D V S A o M C 0 5 K S B s b 3 d l c i B i b 3 V u Z C w 3 M X 0 m c X V v d D s s J n F 1 b 3 Q 7 U 2 V j d G l v b j E v Y z E 5 c y B y Z X N 1 b H R z I G R l d G F p b G V k L 1 R p c G 8 g Y 2 F t Y m l h Z G 8 u e 0 l D V S A o M C 0 5 K S B 1 c H B l c i B i b 3 V u Z C w 3 M n 0 m c X V v d D s s J n F 1 b 3 Q 7 U 2 V j d G l v b j E v Y z E 5 c y B y Z X N 1 b H R z I G R l d G F p b G V k L 1 R p c G 8 g Y 2 F t Y m l h Z G 8 u e 0 l D V S A o M T A t M T k p I G 1 l Z G l h b i w 3 M 3 0 m c X V v d D s s J n F 1 b 3 Q 7 U 2 V j d G l v b j E v Y z E 5 c y B y Z X N 1 b H R z I G R l d G F p b G V k L 1 R p c G 8 g Y 2 F t Y m l h Z G 8 u e 0 l D V S A o M T A t M T k p I G x v d 2 V y I G J v d W 5 k L D c 0 f S Z x d W 9 0 O y w m c X V v d D t T Z W N 0 a W 9 u M S 9 j M T l z I H J l c 3 V s d H M g Z G V 0 Y W l s Z W Q v V G l w b y B j Y W 1 i a W F k b y 5 7 S U N V I C g x M C 0 x O S k g d X B w Z X I g Y m 9 1 b m Q s N z V 9 J n F 1 b 3 Q 7 L C Z x d W 9 0 O 1 N l Y 3 R p b 2 4 x L 2 M x O X M g c m V z d W x 0 c y B k Z X R h a W x l Z C 9 U a X B v I G N h b W J p Y W R v L n t J Q 1 U g K D I w L T I 5 K S B t Z W R p Y W 4 s N z Z 9 J n F 1 b 3 Q 7 L C Z x d W 9 0 O 1 N l Y 3 R p b 2 4 x L 2 M x O X M g c m V z d W x 0 c y B k Z X R h a W x l Z C 9 U a X B v I G N h b W J p Y W R v L n t J Q 1 U g K D I w L T I 5 K S B s b 3 d l c i B i b 3 V u Z C w 3 N 3 0 m c X V v d D s s J n F 1 b 3 Q 7 U 2 V j d G l v b j E v Y z E 5 c y B y Z X N 1 b H R z I G R l d G F p b G V k L 1 R p c G 8 g Y 2 F t Y m l h Z G 8 u e 0 l D V S A o M j A t M j k p I H V w c G V y I G J v d W 5 k L D c 4 f S Z x d W 9 0 O y w m c X V v d D t T Z W N 0 a W 9 u M S 9 j M T l z I H J l c 3 V s d H M g Z G V 0 Y W l s Z W Q v V G l w b y B j Y W 1 i a W F k b y 5 7 S U N V I C g z M C 0 z O S k g b W V k a W F u L D c 5 f S Z x d W 9 0 O y w m c X V v d D t T Z W N 0 a W 9 u M S 9 j M T l z I H J l c 3 V s d H M g Z G V 0 Y W l s Z W Q v V G l w b y B j Y W 1 i a W F k b y 5 7 S U N V I C g z M C 0 z O S k g b G 9 3 Z X I g Y m 9 1 b m Q s O D B 9 J n F 1 b 3 Q 7 L C Z x d W 9 0 O 1 N l Y 3 R p b 2 4 x L 2 M x O X M g c m V z d W x 0 c y B k Z X R h a W x l Z C 9 U a X B v I G N h b W J p Y W R v L n t J Q 1 U g K D M w L T M 5 K S B 1 c H B l c i B i b 3 V u Z C w 4 M X 0 m c X V v d D s s J n F 1 b 3 Q 7 U 2 V j d G l v b j E v Y z E 5 c y B y Z X N 1 b H R z I G R l d G F p b G V k L 1 R p c G 8 g Y 2 F t Y m l h Z G 8 u e 0 l D V S A o N D A t N D k p I G 1 l Z G l h b i w 4 M n 0 m c X V v d D s s J n F 1 b 3 Q 7 U 2 V j d G l v b j E v Y z E 5 c y B y Z X N 1 b H R z I G R l d G F p b G V k L 1 R p c G 8 g Y 2 F t Y m l h Z G 8 u e 0 l D V S A o N D A t N D k p I G x v d 2 V y I G J v d W 5 k L D g z f S Z x d W 9 0 O y w m c X V v d D t T Z W N 0 a W 9 u M S 9 j M T l z I H J l c 3 V s d H M g Z G V 0 Y W l s Z W Q v V G l w b y B j Y W 1 i a W F k b y 5 7 S U N V I C g 0 M C 0 0 O S k g d X B w Z X I g Y m 9 1 b m Q s O D R 9 J n F 1 b 3 Q 7 L C Z x d W 9 0 O 1 N l Y 3 R p b 2 4 x L 2 M x O X M g c m V z d W x 0 c y B k Z X R h a W x l Z C 9 U a X B v I G N h b W J p Y W R v L n t J Q 1 U g K D U w L T U 5 K S B t Z W R p Y W 4 s O D V 9 J n F 1 b 3 Q 7 L C Z x d W 9 0 O 1 N l Y 3 R p b 2 4 x L 2 M x O X M g c m V z d W x 0 c y B k Z X R h a W x l Z C 9 U a X B v I G N h b W J p Y W R v L n t J Q 1 U g K D U w L T U 5 K S B s b 3 d l c i B i b 3 V u Z C w 4 N n 0 m c X V v d D s s J n F 1 b 3 Q 7 U 2 V j d G l v b j E v Y z E 5 c y B y Z X N 1 b H R z I G R l d G F p b G V k L 1 R p c G 8 g Y 2 F t Y m l h Z G 8 u e 0 l D V S A o N T A t N T k p I H V w c G V y I G J v d W 5 k L D g 3 f S Z x d W 9 0 O y w m c X V v d D t T Z W N 0 a W 9 u M S 9 j M T l z I H J l c 3 V s d H M g Z G V 0 Y W l s Z W Q v V G l w b y B j Y W 1 i a W F k b y 5 7 S U N V I C g 2 M C 0 2 O S k g b W V k a W F u L D g 4 f S Z x d W 9 0 O y w m c X V v d D t T Z W N 0 a W 9 u M S 9 j M T l z I H J l c 3 V s d H M g Z G V 0 Y W l s Z W Q v V G l w b y B j Y W 1 i a W F k b y 5 7 S U N V I C g 2 M C 0 2 O S k g b G 9 3 Z X I g Y m 9 1 b m Q s O D l 9 J n F 1 b 3 Q 7 L C Z x d W 9 0 O 1 N l Y 3 R p b 2 4 x L 2 M x O X M g c m V z d W x 0 c y B k Z X R h a W x l Z C 9 U a X B v I G N h b W J p Y W R v L n t J Q 1 U g K D Y w L T Y 5 K S B 1 c H B l c i B i b 3 V u Z C w 5 M H 0 m c X V v d D s s J n F 1 b 3 Q 7 U 2 V j d G l v b j E v Y z E 5 c y B y Z X N 1 b H R z I G R l d G F p b G V k L 1 R p c G 8 g Y 2 F t Y m l h Z G 8 u e 0 l D V S A o N z A t N z k p I G 1 l Z G l h b i w 5 M X 0 m c X V v d D s s J n F 1 b 3 Q 7 U 2 V j d G l v b j E v Y z E 5 c y B y Z X N 1 b H R z I G R l d G F p b G V k L 1 R p c G 8 g Y 2 F t Y m l h Z G 8 u e 0 l D V S A o N z A t N z k p I G x v d 2 V y I G J v d W 5 k L D k y f S Z x d W 9 0 O y w m c X V v d D t T Z W N 0 a W 9 u M S 9 j M T l z I H J l c 3 V s d H M g Z G V 0 Y W l s Z W Q v V G l w b y B j Y W 1 i a W F k b y 5 7 S U N V I C g 3 M C 0 3 O S k g d X B w Z X I g Y m 9 1 b m Q s O T N 9 J n F 1 b 3 Q 7 L C Z x d W 9 0 O 1 N l Y 3 R p b 2 4 x L 2 M x O X M g c m V z d W x 0 c y B k Z X R h a W x l Z C 9 U a X B v I G N h b W J p Y W R v L n t J Q 1 U g K D g w K y k g b W V k a W F u L D k 0 f S Z x d W 9 0 O y w m c X V v d D t T Z W N 0 a W 9 u M S 9 j M T l z I H J l c 3 V s d H M g Z G V 0 Y W l s Z W Q v V G l w b y B j Y W 1 i a W F k b y 5 7 S U N V I C g 4 M C s p I G x v d 2 V y I G J v d W 5 k L D k 1 f S Z x d W 9 0 O y w m c X V v d D t T Z W N 0 a W 9 u M S 9 j M T l z I H J l c 3 V s d H M g Z G V 0 Y W l s Z W Q v V G l w b y B j Y W 1 i a W F k b y 5 7 S U N V I C g 4 M C s p I H V w c G V y I G J v d W 5 k L D k 2 f S Z x d W 9 0 O y w m c X V v d D t T Z W N 0 a W 9 u M S 9 j M T l z I H J l c 3 V s d H M g Z G V 0 Y W l s Z W Q v V G l w b y B j Y W 1 i a W F k b y 5 7 S U N V I C h 0 b 3 R h b C k g b W V k a W F u X z c s O T d 9 J n F 1 b 3 Q 7 L C Z x d W 9 0 O 1 N l Y 3 R p b 2 4 x L 2 M x O X M g c m V z d W x 0 c y B k Z X R h a W x l Z C 9 U a X B v I G N h b W J p Y W R v L n t J Q 1 U g K H R v d G F s K S B s b 3 d l c i B i b 3 V u Z F 8 4 L D k 4 f S Z x d W 9 0 O y w m c X V v d D t T Z W N 0 a W 9 u M S 9 j M T l z I H J l c 3 V s d H M g Z G V 0 Y W l s Z W Q v V G l w b y B j Y W 1 i a W F k b y 5 7 S U N V I C h 0 b 3 R h b C k g d X B w Z X I g Y m 9 1 b m R f O S w 5 O X 0 m c X V v d D s s J n F 1 b 3 Q 7 U 2 V j d G l v b j E v Y z E 5 c y B y Z X N 1 b H R z I G R l d G F p b G V k L 1 R p c G 8 g Y 2 F t Y m l h Z G 8 u e 2 V 4 c G 9 z Z W Q g K H R v d G F s K S B t Z W R p Y W 4 s M T A w f S Z x d W 9 0 O y w m c X V v d D t T Z W N 0 a W 9 u M S 9 j M T l z I H J l c 3 V s d H M g Z G V 0 Y W l s Z W Q v V G l w b y B j Y W 1 i a W F k b y 5 7 Z X h w b 3 N l Z C A o d G 9 0 Y W w p I G x v d 2 V y I G J v d W 5 k L D E w M X 0 m c X V v d D s s J n F 1 b 3 Q 7 U 2 V j d G l v b j E v Y z E 5 c y B y Z X N 1 b H R z I G R l d G F p b G V k L 1 R p c G 8 g Y 2 F t Y m l h Z G 8 u e 2 V 4 c G 9 z Z W Q g K H R v d G F s K S B 1 c H B l c i B i b 3 V u Z C w x M D J 9 J n F 1 b 3 Q 7 L C Z x d W 9 0 O 1 N l Y 3 R p b 2 4 x L 2 M x O X M g c m V z d W x 0 c y B k Z X R h a W x l Z C 9 U a X B v I G N h b W J p Y W R v L n t l e H B v c 2 V k I C g w L T k p I G 1 l Z G l h b i w x M D N 9 J n F 1 b 3 Q 7 L C Z x d W 9 0 O 1 N l Y 3 R p b 2 4 x L 2 M x O X M g c m V z d W x 0 c y B k Z X R h a W x l Z C 9 U a X B v I G N h b W J p Y W R v L n t l e H B v c 2 V k I C g w L T k p I G x v d 2 V y I G J v d W 5 k L D E w N H 0 m c X V v d D s s J n F 1 b 3 Q 7 U 2 V j d G l v b j E v Y z E 5 c y B y Z X N 1 b H R z I G R l d G F p b G V k L 1 R p c G 8 g Y 2 F t Y m l h Z G 8 u e 2 V 4 c G 9 z Z W Q g K D A t O S k g d X B w Z X I g Y m 9 1 b m Q s M T A 1 f S Z x d W 9 0 O y w m c X V v d D t T Z W N 0 a W 9 u M S 9 j M T l z I H J l c 3 V s d H M g Z G V 0 Y W l s Z W Q v V G l w b y B j Y W 1 i a W F k b y 5 7 Z X h w b 3 N l Z C A o M T A t M T k p I G 1 l Z G l h b i w x M D Z 9 J n F 1 b 3 Q 7 L C Z x d W 9 0 O 1 N l Y 3 R p b 2 4 x L 2 M x O X M g c m V z d W x 0 c y B k Z X R h a W x l Z C 9 U a X B v I G N h b W J p Y W R v L n t l e H B v c 2 V k I C g x M C 0 x O S k g b G 9 3 Z X I g Y m 9 1 b m Q s M T A 3 f S Z x d W 9 0 O y w m c X V v d D t T Z W N 0 a W 9 u M S 9 j M T l z I H J l c 3 V s d H M g Z G V 0 Y W l s Z W Q v V G l w b y B j Y W 1 i a W F k b y 5 7 Z X h w b 3 N l Z C A o M T A t M T k p I H V w c G V y I G J v d W 5 k L D E w O H 0 m c X V v d D s s J n F 1 b 3 Q 7 U 2 V j d G l v b j E v Y z E 5 c y B y Z X N 1 b H R z I G R l d G F p b G V k L 1 R p c G 8 g Y 2 F t Y m l h Z G 8 u e 2 V 4 c G 9 z Z W Q g K D I w L T I 5 K S B t Z W R p Y W 4 s M T A 5 f S Z x d W 9 0 O y w m c X V v d D t T Z W N 0 a W 9 u M S 9 j M T l z I H J l c 3 V s d H M g Z G V 0 Y W l s Z W Q v V G l w b y B j Y W 1 i a W F k b y 5 7 Z X h w b 3 N l Z C A o M j A t M j k p I G x v d 2 V y I G J v d W 5 k L D E x M H 0 m c X V v d D s s J n F 1 b 3 Q 7 U 2 V j d G l v b j E v Y z E 5 c y B y Z X N 1 b H R z I G R l d G F p b G V k L 1 R p c G 8 g Y 2 F t Y m l h Z G 8 u e 2 V 4 c G 9 z Z W Q g K D I w L T I 5 K S B 1 c H B l c i B i b 3 V u Z C w x M T F 9 J n F 1 b 3 Q 7 L C Z x d W 9 0 O 1 N l Y 3 R p b 2 4 x L 2 M x O X M g c m V z d W x 0 c y B k Z X R h a W x l Z C 9 U a X B v I G N h b W J p Y W R v L n t l e H B v c 2 V k I C g z M C 0 z O S k g b W V k a W F u L D E x M n 0 m c X V v d D s s J n F 1 b 3 Q 7 U 2 V j d G l v b j E v Y z E 5 c y B y Z X N 1 b H R z I G R l d G F p b G V k L 1 R p c G 8 g Y 2 F t Y m l h Z G 8 u e 2 V 4 c G 9 z Z W Q g K D M w L T M 5 K S B s b 3 d l c i B i b 3 V u Z C w x M T N 9 J n F 1 b 3 Q 7 L C Z x d W 9 0 O 1 N l Y 3 R p b 2 4 x L 2 M x O X M g c m V z d W x 0 c y B k Z X R h a W x l Z C 9 U a X B v I G N h b W J p Y W R v L n t l e H B v c 2 V k I C g z M C 0 z O S k g d X B w Z X I g Y m 9 1 b m Q s M T E 0 f S Z x d W 9 0 O y w m c X V v d D t T Z W N 0 a W 9 u M S 9 j M T l z I H J l c 3 V s d H M g Z G V 0 Y W l s Z W Q v V G l w b y B j Y W 1 i a W F k b y 5 7 Z X h w b 3 N l Z C A o N D A t N D k p I G 1 l Z G l h b i w x M T V 9 J n F 1 b 3 Q 7 L C Z x d W 9 0 O 1 N l Y 3 R p b 2 4 x L 2 M x O X M g c m V z d W x 0 c y B k Z X R h a W x l Z C 9 U a X B v I G N h b W J p Y W R v L n t l e H B v c 2 V k I C g 0 M C 0 0 O S k g b G 9 3 Z X I g Y m 9 1 b m Q s M T E 2 f S Z x d W 9 0 O y w m c X V v d D t T Z W N 0 a W 9 u M S 9 j M T l z I H J l c 3 V s d H M g Z G V 0 Y W l s Z W Q v V G l w b y B j Y W 1 i a W F k b y 5 7 Z X h w b 3 N l Z C A o N D A t N D k p I H V w c G V y I G J v d W 5 k L D E x N 3 0 m c X V v d D s s J n F 1 b 3 Q 7 U 2 V j d G l v b j E v Y z E 5 c y B y Z X N 1 b H R z I G R l d G F p b G V k L 1 R p c G 8 g Y 2 F t Y m l h Z G 8 u e 2 V 4 c G 9 z Z W Q g K D U w L T U 5 K S B t Z W R p Y W 4 s M T E 4 f S Z x d W 9 0 O y w m c X V v d D t T Z W N 0 a W 9 u M S 9 j M T l z I H J l c 3 V s d H M g Z G V 0 Y W l s Z W Q v V G l w b y B j Y W 1 i a W F k b y 5 7 Z X h w b 3 N l Z C A o N T A t N T k p I G x v d 2 V y I G J v d W 5 k L D E x O X 0 m c X V v d D s s J n F 1 b 3 Q 7 U 2 V j d G l v b j E v Y z E 5 c y B y Z X N 1 b H R z I G R l d G F p b G V k L 1 R p c G 8 g Y 2 F t Y m l h Z G 8 u e 2 V 4 c G 9 z Z W Q g K D U w L T U 5 K S B 1 c H B l c i B i b 3 V u Z C w x M j B 9 J n F 1 b 3 Q 7 L C Z x d W 9 0 O 1 N l Y 3 R p b 2 4 x L 2 M x O X M g c m V z d W x 0 c y B k Z X R h a W x l Z C 9 U a X B v I G N h b W J p Y W R v L n t l e H B v c 2 V k I C g 2 M C 0 2 O S k g b W V k a W F u L D E y M X 0 m c X V v d D s s J n F 1 b 3 Q 7 U 2 V j d G l v b j E v Y z E 5 c y B y Z X N 1 b H R z I G R l d G F p b G V k L 1 R p c G 8 g Y 2 F t Y m l h Z G 8 u e 2 V 4 c G 9 z Z W Q g K D Y w L T Y 5 K S B s b 3 d l c i B i b 3 V u Z C w x M j J 9 J n F 1 b 3 Q 7 L C Z x d W 9 0 O 1 N l Y 3 R p b 2 4 x L 2 M x O X M g c m V z d W x 0 c y B k Z X R h a W x l Z C 9 U a X B v I G N h b W J p Y W R v L n t l e H B v c 2 V k I C g 2 M C 0 2 O S k g d X B w Z X I g Y m 9 1 b m Q s M T I z f S Z x d W 9 0 O y w m c X V v d D t T Z W N 0 a W 9 u M S 9 j M T l z I H J l c 3 V s d H M g Z G V 0 Y W l s Z W Q v V G l w b y B j Y W 1 i a W F k b y 5 7 Z X h w b 3 N l Z C A o N z A t N z k p I G 1 l Z G l h b i w x M j R 9 J n F 1 b 3 Q 7 L C Z x d W 9 0 O 1 N l Y 3 R p b 2 4 x L 2 M x O X M g c m V z d W x 0 c y B k Z X R h a W x l Z C 9 U a X B v I G N h b W J p Y W R v L n t l e H B v c 2 V k I C g 3 M C 0 3 O S k g b G 9 3 Z X I g Y m 9 1 b m Q s M T I 1 f S Z x d W 9 0 O y w m c X V v d D t T Z W N 0 a W 9 u M S 9 j M T l z I H J l c 3 V s d H M g Z G V 0 Y W l s Z W Q v V G l w b y B j Y W 1 i a W F k b y 5 7 Z X h w b 3 N l Z C A o N z A t N z k p I H V w c G V y I G J v d W 5 k L D E y N n 0 m c X V v d D s s J n F 1 b 3 Q 7 U 2 V j d G l v b j E v Y z E 5 c y B y Z X N 1 b H R z I G R l d G F p b G V k L 1 R p c G 8 g Y 2 F t Y m l h Z G 8 u e 2 V 4 c G 9 z Z W Q g K D g w K y k g b W V k a W F u L D E y N 3 0 m c X V v d D s s J n F 1 b 3 Q 7 U 2 V j d G l v b j E v Y z E 5 c y B y Z X N 1 b H R z I G R l d G F p b G V k L 1 R p c G 8 g Y 2 F t Y m l h Z G 8 u e 2 V 4 c G 9 z Z W Q g K D g w K y k g b G 9 3 Z X I g Y m 9 1 b m Q s M T I 4 f S Z x d W 9 0 O y w m c X V v d D t T Z W N 0 a W 9 u M S 9 j M T l z I H J l c 3 V s d H M g Z G V 0 Y W l s Z W Q v V G l w b y B j Y W 1 i a W F k b y 5 7 Z X h w b 3 N l Z C A o O D A r K S B 1 c H B l c i B i b 3 V u Z C w x M j l 9 J n F 1 b 3 Q 7 L C Z x d W 9 0 O 1 N l Y 3 R p b 2 4 x L 2 M x O X M g c m V z d W x 0 c y B k Z X R h a W x l Z C 9 U a X B v I G N h b W J p Y W R v L n t l e H B v c 2 V k I C h 0 b 3 R h b C k g b W V k a W F u X z E w L D E z M H 0 m c X V v d D s s J n F 1 b 3 Q 7 U 2 V j d G l v b j E v Y z E 5 c y B y Z X N 1 b H R z I G R l d G F p b G V k L 1 R p c G 8 g Y 2 F t Y m l h Z G 8 u e 2 V 4 c G 9 z Z W Q g K H R v d G F s K S B s b 3 d l c i B i b 3 V u Z F 8 x M S w x M z F 9 J n F 1 b 3 Q 7 L C Z x d W 9 0 O 1 N l Y 3 R p b 2 4 x L 2 M x O X M g c m V z d W x 0 c y B k Z X R h a W x l Z C 9 U a X B v I G N h b W J p Y W R v L n t l e H B v c 2 V k I C h 0 b 3 R h b C k g d X B w Z X I g Y m 9 1 b m R f M T I s M T M y f S Z x d W 9 0 O y w m c X V v d D t T Z W N 0 a W 9 u M S 9 j M T l z I H J l c 3 V s d H M g Z G V 0 Y W l s Z W Q v V G l w b y B j Y W 1 i a W F k b y 5 7 a W 5 m Z W N 0 a W 9 1 c y A o d G 9 0 Y W w p I G 1 l Z G l h b i w x M z N 9 J n F 1 b 3 Q 7 L C Z x d W 9 0 O 1 N l Y 3 R p b 2 4 x L 2 M x O X M g c m V z d W x 0 c y B k Z X R h a W x l Z C 9 U a X B v I G N h b W J p Y W R v L n t p b m Z l Y 3 R p b 3 V z I C h 0 b 3 R h b C k g b G 9 3 Z X I g Y m 9 1 b m Q s M T M 0 f S Z x d W 9 0 O y w m c X V v d D t T Z W N 0 a W 9 u M S 9 j M T l z I H J l c 3 V s d H M g Z G V 0 Y W l s Z W Q v V G l w b y B j Y W 1 i a W F k b y 5 7 a W 5 m Z W N 0 a W 9 1 c y A o d G 9 0 Y W w p I H V w c G V y I G J v d W 5 k L D E z N X 0 m c X V v d D s s J n F 1 b 3 Q 7 U 2 V j d G l v b j E v Y z E 5 c y B y Z X N 1 b H R z I G R l d G F p b G V k L 1 R p c G 8 g Y 2 F t Y m l h Z G 8 u e 2 l u Z m V j d G l v d X M g K D A t O S k g b W V k a W F u L D E z N n 0 m c X V v d D s s J n F 1 b 3 Q 7 U 2 V j d G l v b j E v Y z E 5 c y B y Z X N 1 b H R z I G R l d G F p b G V k L 1 R p c G 8 g Y 2 F t Y m l h Z G 8 u e 2 l u Z m V j d G l v d X M g K D A t O S k g b G 9 3 Z X I g Y m 9 1 b m Q s M T M 3 f S Z x d W 9 0 O y w m c X V v d D t T Z W N 0 a W 9 u M S 9 j M T l z I H J l c 3 V s d H M g Z G V 0 Y W l s Z W Q v V G l w b y B j Y W 1 i a W F k b y 5 7 a W 5 m Z W N 0 a W 9 1 c y A o M C 0 5 K S B 1 c H B l c i B i b 3 V u Z C w x M z h 9 J n F 1 b 3 Q 7 L C Z x d W 9 0 O 1 N l Y 3 R p b 2 4 x L 2 M x O X M g c m V z d W x 0 c y B k Z X R h a W x l Z C 9 U a X B v I G N h b W J p Y W R v L n t p b m Z l Y 3 R p b 3 V z I C g x M C 0 x O S k g b W V k a W F u L D E z O X 0 m c X V v d D s s J n F 1 b 3 Q 7 U 2 V j d G l v b j E v Y z E 5 c y B y Z X N 1 b H R z I G R l d G F p b G V k L 1 R p c G 8 g Y 2 F t Y m l h Z G 8 u e 2 l u Z m V j d G l v d X M g K D E w L T E 5 K S B s b 3 d l c i B i b 3 V u Z C w x N D B 9 J n F 1 b 3 Q 7 L C Z x d W 9 0 O 1 N l Y 3 R p b 2 4 x L 2 M x O X M g c m V z d W x 0 c y B k Z X R h a W x l Z C 9 U a X B v I G N h b W J p Y W R v L n t p b m Z l Y 3 R p b 3 V z I C g x M C 0 x O S k g d X B w Z X I g Y m 9 1 b m Q s M T Q x f S Z x d W 9 0 O y w m c X V v d D t T Z W N 0 a W 9 u M S 9 j M T l z I H J l c 3 V s d H M g Z G V 0 Y W l s Z W Q v V G l w b y B j Y W 1 i a W F k b y 5 7 a W 5 m Z W N 0 a W 9 1 c y A o M j A t M j k p I G 1 l Z G l h b i w x N D J 9 J n F 1 b 3 Q 7 L C Z x d W 9 0 O 1 N l Y 3 R p b 2 4 x L 2 M x O X M g c m V z d W x 0 c y B k Z X R h a W x l Z C 9 U a X B v I G N h b W J p Y W R v L n t p b m Z l Y 3 R p b 3 V z I C g y M C 0 y O S k g b G 9 3 Z X I g Y m 9 1 b m Q s M T Q z f S Z x d W 9 0 O y w m c X V v d D t T Z W N 0 a W 9 u M S 9 j M T l z I H J l c 3 V s d H M g Z G V 0 Y W l s Z W Q v V G l w b y B j Y W 1 i a W F k b y 5 7 a W 5 m Z W N 0 a W 9 1 c y A o M j A t M j k p I H V w c G V y I G J v d W 5 k L D E 0 N H 0 m c X V v d D s s J n F 1 b 3 Q 7 U 2 V j d G l v b j E v Y z E 5 c y B y Z X N 1 b H R z I G R l d G F p b G V k L 1 R p c G 8 g Y 2 F t Y m l h Z G 8 u e 2 l u Z m V j d G l v d X M g K D M w L T M 5 K S B t Z W R p Y W 4 s M T Q 1 f S Z x d W 9 0 O y w m c X V v d D t T Z W N 0 a W 9 u M S 9 j M T l z I H J l c 3 V s d H M g Z G V 0 Y W l s Z W Q v V G l w b y B j Y W 1 i a W F k b y 5 7 a W 5 m Z W N 0 a W 9 1 c y A o M z A t M z k p I G x v d 2 V y I G J v d W 5 k L D E 0 N n 0 m c X V v d D s s J n F 1 b 3 Q 7 U 2 V j d G l v b j E v Y z E 5 c y B y Z X N 1 b H R z I G R l d G F p b G V k L 1 R p c G 8 g Y 2 F t Y m l h Z G 8 u e 2 l u Z m V j d G l v d X M g K D M w L T M 5 K S B 1 c H B l c i B i b 3 V u Z C w x N D d 9 J n F 1 b 3 Q 7 L C Z x d W 9 0 O 1 N l Y 3 R p b 2 4 x L 2 M x O X M g c m V z d W x 0 c y B k Z X R h a W x l Z C 9 U a X B v I G N h b W J p Y W R v L n t p b m Z l Y 3 R p b 3 V z I C g 0 M C 0 0 O S k g b W V k a W F u L D E 0 O H 0 m c X V v d D s s J n F 1 b 3 Q 7 U 2 V j d G l v b j E v Y z E 5 c y B y Z X N 1 b H R z I G R l d G F p b G V k L 1 R p c G 8 g Y 2 F t Y m l h Z G 8 u e 2 l u Z m V j d G l v d X M g K D Q w L T Q 5 K S B s b 3 d l c i B i b 3 V u Z C w x N D l 9 J n F 1 b 3 Q 7 L C Z x d W 9 0 O 1 N l Y 3 R p b 2 4 x L 2 M x O X M g c m V z d W x 0 c y B k Z X R h a W x l Z C 9 U a X B v I G N h b W J p Y W R v L n t p b m Z l Y 3 R p b 3 V z I C g 0 M C 0 0 O S k g d X B w Z X I g Y m 9 1 b m Q s M T U w f S Z x d W 9 0 O y w m c X V v d D t T Z W N 0 a W 9 u M S 9 j M T l z I H J l c 3 V s d H M g Z G V 0 Y W l s Z W Q v V G l w b y B j Y W 1 i a W F k b y 5 7 a W 5 m Z W N 0 a W 9 1 c y A o N T A t N T k p I G 1 l Z G l h b i w x N T F 9 J n F 1 b 3 Q 7 L C Z x d W 9 0 O 1 N l Y 3 R p b 2 4 x L 2 M x O X M g c m V z d W x 0 c y B k Z X R h a W x l Z C 9 U a X B v I G N h b W J p Y W R v L n t p b m Z l Y 3 R p b 3 V z I C g 1 M C 0 1 O S k g b G 9 3 Z X I g Y m 9 1 b m Q s M T U y f S Z x d W 9 0 O y w m c X V v d D t T Z W N 0 a W 9 u M S 9 j M T l z I H J l c 3 V s d H M g Z G V 0 Y W l s Z W Q v V G l w b y B j Y W 1 i a W F k b y 5 7 a W 5 m Z W N 0 a W 9 1 c y A o N T A t N T k p I H V w c G V y I G J v d W 5 k L D E 1 M 3 0 m c X V v d D s s J n F 1 b 3 Q 7 U 2 V j d G l v b j E v Y z E 5 c y B y Z X N 1 b H R z I G R l d G F p b G V k L 1 R p c G 8 g Y 2 F t Y m l h Z G 8 u e 2 l u Z m V j d G l v d X M g K D Y w L T Y 5 K S B t Z W R p Y W 4 s M T U 0 f S Z x d W 9 0 O y w m c X V v d D t T Z W N 0 a W 9 u M S 9 j M T l z I H J l c 3 V s d H M g Z G V 0 Y W l s Z W Q v V G l w b y B j Y W 1 i a W F k b y 5 7 a W 5 m Z W N 0 a W 9 1 c y A o N j A t N j k p I G x v d 2 V y I G J v d W 5 k L D E 1 N X 0 m c X V v d D s s J n F 1 b 3 Q 7 U 2 V j d G l v b j E v Y z E 5 c y B y Z X N 1 b H R z I G R l d G F p b G V k L 1 R p c G 8 g Y 2 F t Y m l h Z G 8 u e 2 l u Z m V j d G l v d X M g K D Y w L T Y 5 K S B 1 c H B l c i B i b 3 V u Z C w x N T Z 9 J n F 1 b 3 Q 7 L C Z x d W 9 0 O 1 N l Y 3 R p b 2 4 x L 2 M x O X M g c m V z d W x 0 c y B k Z X R h a W x l Z C 9 U a X B v I G N h b W J p Y W R v L n t p b m Z l Y 3 R p b 3 V z I C g 3 M C 0 3 O S k g b W V k a W F u L D E 1 N 3 0 m c X V v d D s s J n F 1 b 3 Q 7 U 2 V j d G l v b j E v Y z E 5 c y B y Z X N 1 b H R z I G R l d G F p b G V k L 1 R p c G 8 g Y 2 F t Y m l h Z G 8 u e 2 l u Z m V j d G l v d X M g K D c w L T c 5 K S B s b 3 d l c i B i b 3 V u Z C w x N T h 9 J n F 1 b 3 Q 7 L C Z x d W 9 0 O 1 N l Y 3 R p b 2 4 x L 2 M x O X M g c m V z d W x 0 c y B k Z X R h a W x l Z C 9 U a X B v I G N h b W J p Y W R v L n t p b m Z l Y 3 R p b 3 V z I C g 3 M C 0 3 O S k g d X B w Z X I g Y m 9 1 b m Q s M T U 5 f S Z x d W 9 0 O y w m c X V v d D t T Z W N 0 a W 9 u M S 9 j M T l z I H J l c 3 V s d H M g Z G V 0 Y W l s Z W Q v V G l w b y B j Y W 1 i a W F k b y 5 7 a W 5 m Z W N 0 a W 9 1 c y A o O D A r K S B t Z W R p Y W 4 s M T Y w f S Z x d W 9 0 O y w m c X V v d D t T Z W N 0 a W 9 u M S 9 j M T l z I H J l c 3 V s d H M g Z G V 0 Y W l s Z W Q v V G l w b y B j Y W 1 i a W F k b y 5 7 a W 5 m Z W N 0 a W 9 1 c y A o O D A r K S B s b 3 d l c i B i b 3 V u Z C w x N j F 9 J n F 1 b 3 Q 7 L C Z x d W 9 0 O 1 N l Y 3 R p b 2 4 x L 2 M x O X M g c m V z d W x 0 c y B k Z X R h a W x l Z C 9 U a X B v I G N h b W J p Y W R v L n t p b m Z l Y 3 R p b 3 V z I C g 4 M C s p I H V w c G V y I G J v d W 5 k L D E 2 M n 0 m c X V v d D s s J n F 1 b 3 Q 7 U 2 V j d G l v b j E v Y z E 5 c y B y Z X N 1 b H R z I G R l d G F p b G V k L 1 R p c G 8 g Y 2 F t Y m l h Z G 8 u e 2 l u Z m V j d G l v d X M g K H R v d G F s K S B t Z W R p Y W 5 f M T M s M T Y z f S Z x d W 9 0 O y w m c X V v d D t T Z W N 0 a W 9 u M S 9 j M T l z I H J l c 3 V s d H M g Z G V 0 Y W l s Z W Q v V G l w b y B j Y W 1 i a W F k b y 5 7 a W 5 m Z W N 0 a W 9 1 c y A o d G 9 0 Y W w p I G x v d 2 V y I G J v d W 5 k X z E 0 L D E 2 N H 0 m c X V v d D s s J n F 1 b 3 Q 7 U 2 V j d G l v b j E v Y z E 5 c y B y Z X N 1 b H R z I G R l d G F p b G V k L 1 R p c G 8 g Y 2 F t Y m l h Z G 8 u e 2 l u Z m V j d G l v d X M g K H R v d G F s K S B 1 c H B l c i B i b 3 V u Z F 8 x N S w x N j V 9 J n F 1 b 3 Q 7 L C Z x d W 9 0 O 1 N l Y 3 R p b 2 4 x L 2 M x O X M g c m V z d W x 0 c y B k Z X R h a W x l Z C 9 U a X B v I G N h b W J p Y W R v L n t v d m V y Z m x v d y A o d G 9 0 Y W w p I G 1 l Z G l h b i w x N j Z 9 J n F 1 b 3 Q 7 L C Z x d W 9 0 O 1 N l Y 3 R p b 2 4 x L 2 M x O X M g c m V z d W x 0 c y B k Z X R h a W x l Z C 9 U a X B v I G N h b W J p Y W R v L n t v d m V y Z m x v d y A o d G 9 0 Y W w p I G x v d 2 V y I G J v d W 5 k L D E 2 N 3 0 m c X V v d D s s J n F 1 b 3 Q 7 U 2 V j d G l v b j E v Y z E 5 c y B y Z X N 1 b H R z I G R l d G F p b G V k L 1 R p c G 8 g Y 2 F t Y m l h Z G 8 u e 2 9 2 Z X J m b G 9 3 I C h 0 b 3 R h b C k g d X B w Z X I g Y m 9 1 b m Q s M T Y 4 f S Z x d W 9 0 O y w m c X V v d D t T Z W N 0 a W 9 u M S 9 j M T l z I H J l c 3 V s d H M g Z G V 0 Y W l s Z W Q v V G l w b y B j Y W 1 i a W F k b y 5 7 b 3 Z l c m Z s b 3 c g K D A t O S k g b W V k a W F u L D E 2 O X 0 m c X V v d D s s J n F 1 b 3 Q 7 U 2 V j d G l v b j E v Y z E 5 c y B y Z X N 1 b H R z I G R l d G F p b G V k L 1 R p c G 8 g Y 2 F t Y m l h Z G 8 u e 2 9 2 Z X J m b G 9 3 I C g w L T k p I G x v d 2 V y I G J v d W 5 k L D E 3 M H 0 m c X V v d D s s J n F 1 b 3 Q 7 U 2 V j d G l v b j E v Y z E 5 c y B y Z X N 1 b H R z I G R l d G F p b G V k L 1 R p c G 8 g Y 2 F t Y m l h Z G 8 u e 2 9 2 Z X J m b G 9 3 I C g w L T k p I H V w c G V y I G J v d W 5 k L D E 3 M X 0 m c X V v d D s s J n F 1 b 3 Q 7 U 2 V j d G l v b j E v Y z E 5 c y B y Z X N 1 b H R z I G R l d G F p b G V k L 1 R p c G 8 g Y 2 F t Y m l h Z G 8 u e 2 9 2 Z X J m b G 9 3 I C g x M C 0 x O S k g b W V k a W F u L D E 3 M n 0 m c X V v d D s s J n F 1 b 3 Q 7 U 2 V j d G l v b j E v Y z E 5 c y B y Z X N 1 b H R z I G R l d G F p b G V k L 1 R p c G 8 g Y 2 F t Y m l h Z G 8 u e 2 9 2 Z X J m b G 9 3 I C g x M C 0 x O S k g b G 9 3 Z X I g Y m 9 1 b m Q s M T c z f S Z x d W 9 0 O y w m c X V v d D t T Z W N 0 a W 9 u M S 9 j M T l z I H J l c 3 V s d H M g Z G V 0 Y W l s Z W Q v V G l w b y B j Y W 1 i a W F k b y 5 7 b 3 Z l c m Z s b 3 c g K D E w L T E 5 K S B 1 c H B l c i B i b 3 V u Z C w x N z R 9 J n F 1 b 3 Q 7 L C Z x d W 9 0 O 1 N l Y 3 R p b 2 4 x L 2 M x O X M g c m V z d W x 0 c y B k Z X R h a W x l Z C 9 U a X B v I G N h b W J p Y W R v L n t v d m V y Z m x v d y A o M j A t M j k p I G 1 l Z G l h b i w x N z V 9 J n F 1 b 3 Q 7 L C Z x d W 9 0 O 1 N l Y 3 R p b 2 4 x L 2 M x O X M g c m V z d W x 0 c y B k Z X R h a W x l Z C 9 U a X B v I G N h b W J p Y W R v L n t v d m V y Z m x v d y A o M j A t M j k p I G x v d 2 V y I G J v d W 5 k L D E 3 N n 0 m c X V v d D s s J n F 1 b 3 Q 7 U 2 V j d G l v b j E v Y z E 5 c y B y Z X N 1 b H R z I G R l d G F p b G V k L 1 R p c G 8 g Y 2 F t Y m l h Z G 8 u e 2 9 2 Z X J m b G 9 3 I C g y M C 0 y O S k g d X B w Z X I g Y m 9 1 b m Q s M T c 3 f S Z x d W 9 0 O y w m c X V v d D t T Z W N 0 a W 9 u M S 9 j M T l z I H J l c 3 V s d H M g Z G V 0 Y W l s Z W Q v V G l w b y B j Y W 1 i a W F k b y 5 7 b 3 Z l c m Z s b 3 c g K D M w L T M 5 K S B t Z W R p Y W 4 s M T c 4 f S Z x d W 9 0 O y w m c X V v d D t T Z W N 0 a W 9 u M S 9 j M T l z I H J l c 3 V s d H M g Z G V 0 Y W l s Z W Q v V G l w b y B j Y W 1 i a W F k b y 5 7 b 3 Z l c m Z s b 3 c g K D M w L T M 5 K S B s b 3 d l c i B i b 3 V u Z C w x N z l 9 J n F 1 b 3 Q 7 L C Z x d W 9 0 O 1 N l Y 3 R p b 2 4 x L 2 M x O X M g c m V z d W x 0 c y B k Z X R h a W x l Z C 9 U a X B v I G N h b W J p Y W R v L n t v d m V y Z m x v d y A o M z A t M z k p I H V w c G V y I G J v d W 5 k L D E 4 M H 0 m c X V v d D s s J n F 1 b 3 Q 7 U 2 V j d G l v b j E v Y z E 5 c y B y Z X N 1 b H R z I G R l d G F p b G V k L 1 R p c G 8 g Y 2 F t Y m l h Z G 8 u e 2 9 2 Z X J m b G 9 3 I C g 0 M C 0 0 O S k g b W V k a W F u L D E 4 M X 0 m c X V v d D s s J n F 1 b 3 Q 7 U 2 V j d G l v b j E v Y z E 5 c y B y Z X N 1 b H R z I G R l d G F p b G V k L 1 R p c G 8 g Y 2 F t Y m l h Z G 8 u e 2 9 2 Z X J m b G 9 3 I C g 0 M C 0 0 O S k g b G 9 3 Z X I g Y m 9 1 b m Q s M T g y f S Z x d W 9 0 O y w m c X V v d D t T Z W N 0 a W 9 u M S 9 j M T l z I H J l c 3 V s d H M g Z G V 0 Y W l s Z W Q v V G l w b y B j Y W 1 i a W F k b y 5 7 b 3 Z l c m Z s b 3 c g K D Q w L T Q 5 K S B 1 c H B l c i B i b 3 V u Z C w x O D N 9 J n F 1 b 3 Q 7 L C Z x d W 9 0 O 1 N l Y 3 R p b 2 4 x L 2 M x O X M g c m V z d W x 0 c y B k Z X R h a W x l Z C 9 U a X B v I G N h b W J p Y W R v L n t v d m V y Z m x v d y A o N T A t N T k p I G 1 l Z G l h b i w x O D R 9 J n F 1 b 3 Q 7 L C Z x d W 9 0 O 1 N l Y 3 R p b 2 4 x L 2 M x O X M g c m V z d W x 0 c y B k Z X R h a W x l Z C 9 U a X B v I G N h b W J p Y W R v L n t v d m V y Z m x v d y A o N T A t N T k p I G x v d 2 V y I G J v d W 5 k L D E 4 N X 0 m c X V v d D s s J n F 1 b 3 Q 7 U 2 V j d G l v b j E v Y z E 5 c y B y Z X N 1 b H R z I G R l d G F p b G V k L 1 R p c G 8 g Y 2 F t Y m l h Z G 8 u e 2 9 2 Z X J m b G 9 3 I C g 1 M C 0 1 O S k g d X B w Z X I g Y m 9 1 b m Q s M T g 2 f S Z x d W 9 0 O y w m c X V v d D t T Z W N 0 a W 9 u M S 9 j M T l z I H J l c 3 V s d H M g Z G V 0 Y W l s Z W Q v V G l w b y B j Y W 1 i a W F k b y 5 7 b 3 Z l c m Z s b 3 c g K D Y w L T Y 5 K S B t Z W R p Y W 4 s M T g 3 f S Z x d W 9 0 O y w m c X V v d D t T Z W N 0 a W 9 u M S 9 j M T l z I H J l c 3 V s d H M g Z G V 0 Y W l s Z W Q v V G l w b y B j Y W 1 i a W F k b y 5 7 b 3 Z l c m Z s b 3 c g K D Y w L T Y 5 K S B s b 3 d l c i B i b 3 V u Z C w x O D h 9 J n F 1 b 3 Q 7 L C Z x d W 9 0 O 1 N l Y 3 R p b 2 4 x L 2 M x O X M g c m V z d W x 0 c y B k Z X R h a W x l Z C 9 U a X B v I G N h b W J p Y W R v L n t v d m V y Z m x v d y A o N j A t N j k p I H V w c G V y I G J v d W 5 k L D E 4 O X 0 m c X V v d D s s J n F 1 b 3 Q 7 U 2 V j d G l v b j E v Y z E 5 c y B y Z X N 1 b H R z I G R l d G F p b G V k L 1 R p c G 8 g Y 2 F t Y m l h Z G 8 u e 2 9 2 Z X J m b G 9 3 I C g 3 M C 0 3 O S k g b W V k a W F u L D E 5 M H 0 m c X V v d D s s J n F 1 b 3 Q 7 U 2 V j d G l v b j E v Y z E 5 c y B y Z X N 1 b H R z I G R l d G F p b G V k L 1 R p c G 8 g Y 2 F t Y m l h Z G 8 u e 2 9 2 Z X J m b G 9 3 I C g 3 M C 0 3 O S k g b G 9 3 Z X I g Y m 9 1 b m Q s M T k x f S Z x d W 9 0 O y w m c X V v d D t T Z W N 0 a W 9 u M S 9 j M T l z I H J l c 3 V s d H M g Z G V 0 Y W l s Z W Q v V G l w b y B j Y W 1 i a W F k b y 5 7 b 3 Z l c m Z s b 3 c g K D c w L T c 5 K S B 1 c H B l c i B i b 3 V u Z C w x O T J 9 J n F 1 b 3 Q 7 L C Z x d W 9 0 O 1 N l Y 3 R p b 2 4 x L 2 M x O X M g c m V z d W x 0 c y B k Z X R h a W x l Z C 9 U a X B v I G N h b W J p Y W R v L n t v d m V y Z m x v d y A o O D A r K S B t Z W R p Y W 4 s M T k z f S Z x d W 9 0 O y w m c X V v d D t T Z W N 0 a W 9 u M S 9 j M T l z I H J l c 3 V s d H M g Z G V 0 Y W l s Z W Q v V G l w b y B j Y W 1 i a W F k b y 5 7 b 3 Z l c m Z s b 3 c g K D g w K y k g b G 9 3 Z X I g Y m 9 1 b m Q s M T k 0 f S Z x d W 9 0 O y w m c X V v d D t T Z W N 0 a W 9 u M S 9 j M T l z I H J l c 3 V s d H M g Z G V 0 Y W l s Z W Q v V G l w b y B j Y W 1 i a W F k b y 5 7 b 3 Z l c m Z s b 3 c g K D g w K y k g d X B w Z X I g Y m 9 1 b m Q s M T k 1 f S Z x d W 9 0 O y w m c X V v d D t T Z W N 0 a W 9 u M S 9 j M T l z I H J l c 3 V s d H M g Z G V 0 Y W l s Z W Q v V G l w b y B j Y W 1 i a W F k b y 5 7 b 3 Z l c m Z s b 3 c g K H R v d G F s K S B t Z W R p Y W 5 f M T Y s M T k 2 f S Z x d W 9 0 O y w m c X V v d D t T Z W N 0 a W 9 u M S 9 j M T l z I H J l c 3 V s d H M g Z G V 0 Y W l s Z W Q v V G l w b y B j Y W 1 i a W F k b y 5 7 b 3 Z l c m Z s b 3 c g K H R v d G F s K S B s b 3 d l c i B i b 3 V u Z F 8 x N y w x O T d 9 J n F 1 b 3 Q 7 L C Z x d W 9 0 O 1 N l Y 3 R p b 2 4 x L 2 M x O X M g c m V z d W x 0 c y B k Z X R h a W x l Z C 9 U a X B v I G N h b W J p Y W R v L n t v d m V y Z m x v d y A o d G 9 0 Y W w p I H V w c G V y I G J v d W 5 k X z E 4 L D E 5 O H 0 m c X V v d D s s J n F 1 b 3 Q 7 U 2 V j d G l v b j E v Y z E 5 c y B y Z X N 1 b H R z I G R l d G F p b G V k L 1 R p c G 8 g Y 2 F t Y m l h Z G 8 u e 2 N 1 b X V s Y X R p d m U g c m V j b 3 Z l c m V k I C h 0 b 3 R h b C k g b W V k a W F u L D E 5 O X 0 m c X V v d D s s J n F 1 b 3 Q 7 U 2 V j d G l v b j E v Y z E 5 c y B y Z X N 1 b H R z I G R l d G F p b G V k L 1 R p c G 8 g Y 2 F t Y m l h Z G 8 u e 2 N 1 b X V s Y X R p d m U g c m V j b 3 Z l c m V k I C h 0 b 3 R h b C k g b G 9 3 Z X I g Y m 9 1 b m Q s M j A w f S Z x d W 9 0 O y w m c X V v d D t T Z W N 0 a W 9 u M S 9 j M T l z I H J l c 3 V s d H M g Z G V 0 Y W l s Z W Q v V G l w b y B j Y W 1 i a W F k b y 5 7 Y 3 V t d W x h d G l 2 Z S B y Z W N v d m V y Z W Q g K H R v d G F s K S B 1 c H B l c i B i b 3 V u Z C w y M D F 9 J n F 1 b 3 Q 7 L C Z x d W 9 0 O 1 N l Y 3 R p b 2 4 x L 2 M x O X M g c m V z d W x 0 c y B k Z X R h a W x l Z C 9 U a X B v I G N h b W J p Y W R v L n t j d W 1 1 b G F 0 a X Z l I H J l Y 2 9 2 Z X J l Z C A o M C 0 5 K S B t Z W R p Y W 4 s M j A y f S Z x d W 9 0 O y w m c X V v d D t T Z W N 0 a W 9 u M S 9 j M T l z I H J l c 3 V s d H M g Z G V 0 Y W l s Z W Q v V G l w b y B j Y W 1 i a W F k b y 5 7 Y 3 V t d W x h d G l 2 Z S B y Z W N v d m V y Z W Q g K D A t O S k g b G 9 3 Z X I g Y m 9 1 b m Q s M j A z f S Z x d W 9 0 O y w m c X V v d D t T Z W N 0 a W 9 u M S 9 j M T l z I H J l c 3 V s d H M g Z G V 0 Y W l s Z W Q v V G l w b y B j Y W 1 i a W F k b y 5 7 Y 3 V t d W x h d G l 2 Z S B y Z W N v d m V y Z W Q g K D A t O S k g d X B w Z X I g Y m 9 1 b m Q s M j A 0 f S Z x d W 9 0 O y w m c X V v d D t T Z W N 0 a W 9 u M S 9 j M T l z I H J l c 3 V s d H M g Z G V 0 Y W l s Z W Q v V G l w b y B j Y W 1 i a W F k b y 5 7 Y 3 V t d W x h d G l 2 Z S B y Z W N v d m V y Z W Q g K D E w L T E 5 K S B t Z W R p Y W 4 s M j A 1 f S Z x d W 9 0 O y w m c X V v d D t T Z W N 0 a W 9 u M S 9 j M T l z I H J l c 3 V s d H M g Z G V 0 Y W l s Z W Q v V G l w b y B j Y W 1 i a W F k b y 5 7 Y 3 V t d W x h d G l 2 Z S B y Z W N v d m V y Z W Q g K D E w L T E 5 K S B s b 3 d l c i B i b 3 V u Z C w y M D Z 9 J n F 1 b 3 Q 7 L C Z x d W 9 0 O 1 N l Y 3 R p b 2 4 x L 2 M x O X M g c m V z d W x 0 c y B k Z X R h a W x l Z C 9 U a X B v I G N h b W J p Y W R v L n t j d W 1 1 b G F 0 a X Z l I H J l Y 2 9 2 Z X J l Z C A o M T A t M T k p I H V w c G V y I G J v d W 5 k L D I w N 3 0 m c X V v d D s s J n F 1 b 3 Q 7 U 2 V j d G l v b j E v Y z E 5 c y B y Z X N 1 b H R z I G R l d G F p b G V k L 1 R p c G 8 g Y 2 F t Y m l h Z G 8 u e 2 N 1 b X V s Y X R p d m U g c m V j b 3 Z l c m V k I C g y M C 0 y O S k g b W V k a W F u L D I w O H 0 m c X V v d D s s J n F 1 b 3 Q 7 U 2 V j d G l v b j E v Y z E 5 c y B y Z X N 1 b H R z I G R l d G F p b G V k L 1 R p c G 8 g Y 2 F t Y m l h Z G 8 u e 2 N 1 b X V s Y X R p d m U g c m V j b 3 Z l c m V k I C g y M C 0 y O S k g b G 9 3 Z X I g Y m 9 1 b m Q s M j A 5 f S Z x d W 9 0 O y w m c X V v d D t T Z W N 0 a W 9 u M S 9 j M T l z I H J l c 3 V s d H M g Z G V 0 Y W l s Z W Q v V G l w b y B j Y W 1 i a W F k b y 5 7 Y 3 V t d W x h d G l 2 Z S B y Z W N v d m V y Z W Q g K D I w L T I 5 K S B 1 c H B l c i B i b 3 V u Z C w y M T B 9 J n F 1 b 3 Q 7 L C Z x d W 9 0 O 1 N l Y 3 R p b 2 4 x L 2 M x O X M g c m V z d W x 0 c y B k Z X R h a W x l Z C 9 U a X B v I G N h b W J p Y W R v L n t j d W 1 1 b G F 0 a X Z l I H J l Y 2 9 2 Z X J l Z C A o M z A t M z k p I G 1 l Z G l h b i w y M T F 9 J n F 1 b 3 Q 7 L C Z x d W 9 0 O 1 N l Y 3 R p b 2 4 x L 2 M x O X M g c m V z d W x 0 c y B k Z X R h a W x l Z C 9 U a X B v I G N h b W J p Y W R v L n t j d W 1 1 b G F 0 a X Z l I H J l Y 2 9 2 Z X J l Z C A o M z A t M z k p I G x v d 2 V y I G J v d W 5 k L D I x M n 0 m c X V v d D s s J n F 1 b 3 Q 7 U 2 V j d G l v b j E v Y z E 5 c y B y Z X N 1 b H R z I G R l d G F p b G V k L 1 R p c G 8 g Y 2 F t Y m l h Z G 8 u e 2 N 1 b X V s Y X R p d m U g c m V j b 3 Z l c m V k I C g z M C 0 z O S k g d X B w Z X I g Y m 9 1 b m Q s M j E z f S Z x d W 9 0 O y w m c X V v d D t T Z W N 0 a W 9 u M S 9 j M T l z I H J l c 3 V s d H M g Z G V 0 Y W l s Z W Q v V G l w b y B j Y W 1 i a W F k b y 5 7 Y 3 V t d W x h d G l 2 Z S B y Z W N v d m V y Z W Q g K D Q w L T Q 5 K S B t Z W R p Y W 4 s M j E 0 f S Z x d W 9 0 O y w m c X V v d D t T Z W N 0 a W 9 u M S 9 j M T l z I H J l c 3 V s d H M g Z G V 0 Y W l s Z W Q v V G l w b y B j Y W 1 i a W F k b y 5 7 Y 3 V t d W x h d G l 2 Z S B y Z W N v d m V y Z W Q g K D Q w L T Q 5 K S B s b 3 d l c i B i b 3 V u Z C w y M T V 9 J n F 1 b 3 Q 7 L C Z x d W 9 0 O 1 N l Y 3 R p b 2 4 x L 2 M x O X M g c m V z d W x 0 c y B k Z X R h a W x l Z C 9 U a X B v I G N h b W J p Y W R v L n t j d W 1 1 b G F 0 a X Z l I H J l Y 2 9 2 Z X J l Z C A o N D A t N D k p I H V w c G V y I G J v d W 5 k L D I x N n 0 m c X V v d D s s J n F 1 b 3 Q 7 U 2 V j d G l v b j E v Y z E 5 c y B y Z X N 1 b H R z I G R l d G F p b G V k L 1 R p c G 8 g Y 2 F t Y m l h Z G 8 u e 2 N 1 b X V s Y X R p d m U g c m V j b 3 Z l c m V k I C g 1 M C 0 1 O S k g b W V k a W F u L D I x N 3 0 m c X V v d D s s J n F 1 b 3 Q 7 U 2 V j d G l v b j E v Y z E 5 c y B y Z X N 1 b H R z I G R l d G F p b G V k L 1 R p c G 8 g Y 2 F t Y m l h Z G 8 u e 2 N 1 b X V s Y X R p d m U g c m V j b 3 Z l c m V k I C g 1 M C 0 1 O S k g b G 9 3 Z X I g Y m 9 1 b m Q s M j E 4 f S Z x d W 9 0 O y w m c X V v d D t T Z W N 0 a W 9 u M S 9 j M T l z I H J l c 3 V s d H M g Z G V 0 Y W l s Z W Q v V G l w b y B j Y W 1 i a W F k b y 5 7 Y 3 V t d W x h d G l 2 Z S B y Z W N v d m V y Z W Q g K D U w L T U 5 K S B 1 c H B l c i B i b 3 V u Z C w y M T l 9 J n F 1 b 3 Q 7 L C Z x d W 9 0 O 1 N l Y 3 R p b 2 4 x L 2 M x O X M g c m V z d W x 0 c y B k Z X R h a W x l Z C 9 U a X B v I G N h b W J p Y W R v L n t j d W 1 1 b G F 0 a X Z l I H J l Y 2 9 2 Z X J l Z C A o N j A t N j k p I G 1 l Z G l h b i w y M j B 9 J n F 1 b 3 Q 7 L C Z x d W 9 0 O 1 N l Y 3 R p b 2 4 x L 2 M x O X M g c m V z d W x 0 c y B k Z X R h a W x l Z C 9 U a X B v I G N h b W J p Y W R v L n t j d W 1 1 b G F 0 a X Z l I H J l Y 2 9 2 Z X J l Z C A o N j A t N j k p I G x v d 2 V y I G J v d W 5 k L D I y M X 0 m c X V v d D s s J n F 1 b 3 Q 7 U 2 V j d G l v b j E v Y z E 5 c y B y Z X N 1 b H R z I G R l d G F p b G V k L 1 R p c G 8 g Y 2 F t Y m l h Z G 8 u e 2 N 1 b X V s Y X R p d m U g c m V j b 3 Z l c m V k I C g 2 M C 0 2 O S k g d X B w Z X I g Y m 9 1 b m Q s M j I y f S Z x d W 9 0 O y w m c X V v d D t T Z W N 0 a W 9 u M S 9 j M T l z I H J l c 3 V s d H M g Z G V 0 Y W l s Z W Q v V G l w b y B j Y W 1 i a W F k b y 5 7 Y 3 V t d W x h d G l 2 Z S B y Z W N v d m V y Z W Q g K D c w L T c 5 K S B t Z W R p Y W 4 s M j I z f S Z x d W 9 0 O y w m c X V v d D t T Z W N 0 a W 9 u M S 9 j M T l z I H J l c 3 V s d H M g Z G V 0 Y W l s Z W Q v V G l w b y B j Y W 1 i a W F k b y 5 7 Y 3 V t d W x h d G l 2 Z S B y Z W N v d m V y Z W Q g K D c w L T c 5 K S B s b 3 d l c i B i b 3 V u Z C w y M j R 9 J n F 1 b 3 Q 7 L C Z x d W 9 0 O 1 N l Y 3 R p b 2 4 x L 2 M x O X M g c m V z d W x 0 c y B k Z X R h a W x l Z C 9 U a X B v I G N h b W J p Y W R v L n t j d W 1 1 b G F 0 a X Z l I H J l Y 2 9 2 Z X J l Z C A o N z A t N z k p I H V w c G V y I G J v d W 5 k L D I y N X 0 m c X V v d D s s J n F 1 b 3 Q 7 U 2 V j d G l v b j E v Y z E 5 c y B y Z X N 1 b H R z I G R l d G F p b G V k L 1 R p c G 8 g Y 2 F t Y m l h Z G 8 u e 2 N 1 b X V s Y X R p d m U g c m V j b 3 Z l c m V k I C g 4 M C s p I G 1 l Z G l h b i w y M j Z 9 J n F 1 b 3 Q 7 L C Z x d W 9 0 O 1 N l Y 3 R p b 2 4 x L 2 M x O X M g c m V z d W x 0 c y B k Z X R h a W x l Z C 9 U a X B v I G N h b W J p Y W R v L n t j d W 1 1 b G F 0 a X Z l I H J l Y 2 9 2 Z X J l Z C A o O D A r K S B s b 3 d l c i B i b 3 V u Z C w y M j d 9 J n F 1 b 3 Q 7 L C Z x d W 9 0 O 1 N l Y 3 R p b 2 4 x L 2 M x O X M g c m V z d W x 0 c y B k Z X R h a W x l Z C 9 U a X B v I G N h b W J p Y W R v L n t j d W 1 1 b G F 0 a X Z l I H J l Y 2 9 2 Z X J l Z C A o O D A r K S B 1 c H B l c i B i b 3 V u Z C w y M j h 9 J n F 1 b 3 Q 7 L C Z x d W 9 0 O 1 N l Y 3 R p b 2 4 x L 2 M x O X M g c m V z d W x 0 c y B k Z X R h a W x l Z C 9 U a X B v I G N h b W J p Y W R v L n t j d W 1 1 b G F 0 a X Z l I H J l Y 2 9 2 Z X J l Z C A o d G 9 0 Y W w p I G 1 l Z G l h b l 8 x O S w y M j l 9 J n F 1 b 3 Q 7 L C Z x d W 9 0 O 1 N l Y 3 R p b 2 4 x L 2 M x O X M g c m V z d W x 0 c y B k Z X R h a W x l Z C 9 U a X B v I G N h b W J p Y W R v L n t j d W 1 1 b G F 0 a X Z l I H J l Y 2 9 2 Z X J l Z C A o d G 9 0 Y W w p I G x v d 2 V y I G J v d W 5 k X z I w L D I z M H 0 m c X V v d D s s J n F 1 b 3 Q 7 U 2 V j d G l v b j E v Y z E 5 c y B y Z X N 1 b H R z I G R l d G F p b G V k L 1 R p c G 8 g Y 2 F t Y m l h Z G 8 u e 2 N 1 b X V s Y X R p d m U g c m V j b 3 Z l c m V k I C h 0 b 3 R h b C k g d X B w Z X I g Y m 9 1 b m R f M j E s M j M x f S Z x d W 9 0 O y w m c X V v d D t T Z W N 0 a W 9 u M S 9 j M T l z I H J l c 3 V s d H M g Z G V 0 Y W l s Z W Q v V G l w b y B j Y W 1 i a W F k b y 5 7 Y 3 V t d W x h d G l 2 Z S B J Q 1 U g K H R v d G F s K S B t Z W R p Y W 4 s M j M y f S Z x d W 9 0 O y w m c X V v d D t T Z W N 0 a W 9 u M S 9 j M T l z I H J l c 3 V s d H M g Z G V 0 Y W l s Z W Q v V G l w b y B j Y W 1 i a W F k b y 5 7 Y 3 V t d W x h d G l 2 Z S B J Q 1 U g K H R v d G F s K S B s b 3 d l c i B i b 3 V u Z C w y M z N 9 J n F 1 b 3 Q 7 L C Z x d W 9 0 O 1 N l Y 3 R p b 2 4 x L 2 M x O X M g c m V z d W x 0 c y B k Z X R h a W x l Z C 9 U a X B v I G N h b W J p Y W R v L n t j d W 1 1 b G F 0 a X Z l I E l D V S A o d G 9 0 Y W w p I H V w c G V y I G J v d W 5 k L D I z N H 0 m c X V v d D s s J n F 1 b 3 Q 7 U 2 V j d G l v b j E v Y z E 5 c y B y Z X N 1 b H R z I G R l d G F p b G V k L 1 R p c G 8 g Y 2 F t Y m l h Z G 8 u e 2 N 1 b X V s Y X R p d m U g S U N V I C g w L T k p I G 1 l Z G l h b i w y M z V 9 J n F 1 b 3 Q 7 L C Z x d W 9 0 O 1 N l Y 3 R p b 2 4 x L 2 M x O X M g c m V z d W x 0 c y B k Z X R h a W x l Z C 9 U a X B v I G N h b W J p Y W R v L n t j d W 1 1 b G F 0 a X Z l I E l D V S A o M C 0 5 K S B s b 3 d l c i B i b 3 V u Z C w y M z Z 9 J n F 1 b 3 Q 7 L C Z x d W 9 0 O 1 N l Y 3 R p b 2 4 x L 2 M x O X M g c m V z d W x 0 c y B k Z X R h a W x l Z C 9 U a X B v I G N h b W J p Y W R v L n t j d W 1 1 b G F 0 a X Z l I E l D V S A o M C 0 5 K S B 1 c H B l c i B i b 3 V u Z C w y M z d 9 J n F 1 b 3 Q 7 L C Z x d W 9 0 O 1 N l Y 3 R p b 2 4 x L 2 M x O X M g c m V z d W x 0 c y B k Z X R h a W x l Z C 9 U a X B v I G N h b W J p Y W R v L n t j d W 1 1 b G F 0 a X Z l I E l D V S A o M T A t M T k p I G 1 l Z G l h b i w y M z h 9 J n F 1 b 3 Q 7 L C Z x d W 9 0 O 1 N l Y 3 R p b 2 4 x L 2 M x O X M g c m V z d W x 0 c y B k Z X R h a W x l Z C 9 U a X B v I G N h b W J p Y W R v L n t j d W 1 1 b G F 0 a X Z l I E l D V S A o M T A t M T k p I G x v d 2 V y I G J v d W 5 k L D I z O X 0 m c X V v d D s s J n F 1 b 3 Q 7 U 2 V j d G l v b j E v Y z E 5 c y B y Z X N 1 b H R z I G R l d G F p b G V k L 1 R p c G 8 g Y 2 F t Y m l h Z G 8 u e 2 N 1 b X V s Y X R p d m U g S U N V I C g x M C 0 x O S k g d X B w Z X I g Y m 9 1 b m Q s M j Q w f S Z x d W 9 0 O y w m c X V v d D t T Z W N 0 a W 9 u M S 9 j M T l z I H J l c 3 V s d H M g Z G V 0 Y W l s Z W Q v V G l w b y B j Y W 1 i a W F k b y 5 7 Y 3 V t d W x h d G l 2 Z S B J Q 1 U g K D I w L T I 5 K S B t Z W R p Y W 4 s M j Q x f S Z x d W 9 0 O y w m c X V v d D t T Z W N 0 a W 9 u M S 9 j M T l z I H J l c 3 V s d H M g Z G V 0 Y W l s Z W Q v V G l w b y B j Y W 1 i a W F k b y 5 7 Y 3 V t d W x h d G l 2 Z S B J Q 1 U g K D I w L T I 5 K S B s b 3 d l c i B i b 3 V u Z C w y N D J 9 J n F 1 b 3 Q 7 L C Z x d W 9 0 O 1 N l Y 3 R p b 2 4 x L 2 M x O X M g c m V z d W x 0 c y B k Z X R h a W x l Z C 9 U a X B v I G N h b W J p Y W R v L n t j d W 1 1 b G F 0 a X Z l I E l D V S A o M j A t M j k p I H V w c G V y I G J v d W 5 k L D I 0 M 3 0 m c X V v d D s s J n F 1 b 3 Q 7 U 2 V j d G l v b j E v Y z E 5 c y B y Z X N 1 b H R z I G R l d G F p b G V k L 1 R p c G 8 g Y 2 F t Y m l h Z G 8 u e 2 N 1 b X V s Y X R p d m U g S U N V I C g z M C 0 z O S k g b W V k a W F u L D I 0 N H 0 m c X V v d D s s J n F 1 b 3 Q 7 U 2 V j d G l v b j E v Y z E 5 c y B y Z X N 1 b H R z I G R l d G F p b G V k L 1 R p c G 8 g Y 2 F t Y m l h Z G 8 u e 2 N 1 b X V s Y X R p d m U g S U N V I C g z M C 0 z O S k g b G 9 3 Z X I g Y m 9 1 b m Q s M j Q 1 f S Z x d W 9 0 O y w m c X V v d D t T Z W N 0 a W 9 u M S 9 j M T l z I H J l c 3 V s d H M g Z G V 0 Y W l s Z W Q v V G l w b y B j Y W 1 i a W F k b y 5 7 Y 3 V t d W x h d G l 2 Z S B J Q 1 U g K D M w L T M 5 K S B 1 c H B l c i B i b 3 V u Z C w y N D Z 9 J n F 1 b 3 Q 7 L C Z x d W 9 0 O 1 N l Y 3 R p b 2 4 x L 2 M x O X M g c m V z d W x 0 c y B k Z X R h a W x l Z C 9 U a X B v I G N h b W J p Y W R v L n t j d W 1 1 b G F 0 a X Z l I E l D V S A o N D A t N D k p I G 1 l Z G l h b i w y N D d 9 J n F 1 b 3 Q 7 L C Z x d W 9 0 O 1 N l Y 3 R p b 2 4 x L 2 M x O X M g c m V z d W x 0 c y B k Z X R h a W x l Z C 9 U a X B v I G N h b W J p Y W R v L n t j d W 1 1 b G F 0 a X Z l I E l D V S A o N D A t N D k p I G x v d 2 V y I G J v d W 5 k L D I 0 O H 0 m c X V v d D s s J n F 1 b 3 Q 7 U 2 V j d G l v b j E v Y z E 5 c y B y Z X N 1 b H R z I G R l d G F p b G V k L 1 R p c G 8 g Y 2 F t Y m l h Z G 8 u e 2 N 1 b X V s Y X R p d m U g S U N V I C g 0 M C 0 0 O S k g d X B w Z X I g Y m 9 1 b m Q s M j Q 5 f S Z x d W 9 0 O y w m c X V v d D t T Z W N 0 a W 9 u M S 9 j M T l z I H J l c 3 V s d H M g Z G V 0 Y W l s Z W Q v V G l w b y B j Y W 1 i a W F k b y 5 7 Y 3 V t d W x h d G l 2 Z S B J Q 1 U g K D U w L T U 5 K S B t Z W R p Y W 4 s M j U w f S Z x d W 9 0 O y w m c X V v d D t T Z W N 0 a W 9 u M S 9 j M T l z I H J l c 3 V s d H M g Z G V 0 Y W l s Z W Q v V G l w b y B j Y W 1 i a W F k b y 5 7 Y 3 V t d W x h d G l 2 Z S B J Q 1 U g K D U w L T U 5 K S B s b 3 d l c i B i b 3 V u Z C w y N T F 9 J n F 1 b 3 Q 7 L C Z x d W 9 0 O 1 N l Y 3 R p b 2 4 x L 2 M x O X M g c m V z d W x 0 c y B k Z X R h a W x l Z C 9 U a X B v I G N h b W J p Y W R v L n t j d W 1 1 b G F 0 a X Z l I E l D V S A o N T A t N T k p I H V w c G V y I G J v d W 5 k L D I 1 M n 0 m c X V v d D s s J n F 1 b 3 Q 7 U 2 V j d G l v b j E v Y z E 5 c y B y Z X N 1 b H R z I G R l d G F p b G V k L 1 R p c G 8 g Y 2 F t Y m l h Z G 8 u e 2 N 1 b X V s Y X R p d m U g S U N V I C g 2 M C 0 2 O S k g b W V k a W F u L D I 1 M 3 0 m c X V v d D s s J n F 1 b 3 Q 7 U 2 V j d G l v b j E v Y z E 5 c y B y Z X N 1 b H R z I G R l d G F p b G V k L 1 R p c G 8 g Y 2 F t Y m l h Z G 8 u e 2 N 1 b X V s Y X R p d m U g S U N V I C g 2 M C 0 2 O S k g b G 9 3 Z X I g Y m 9 1 b m Q s M j U 0 f S Z x d W 9 0 O y w m c X V v d D t T Z W N 0 a W 9 u M S 9 j M T l z I H J l c 3 V s d H M g Z G V 0 Y W l s Z W Q v V G l w b y B j Y W 1 i a W F k b y 5 7 Y 3 V t d W x h d G l 2 Z S B J Q 1 U g K D Y w L T Y 5 K S B 1 c H B l c i B i b 3 V u Z C w y N T V 9 J n F 1 b 3 Q 7 L C Z x d W 9 0 O 1 N l Y 3 R p b 2 4 x L 2 M x O X M g c m V z d W x 0 c y B k Z X R h a W x l Z C 9 U a X B v I G N h b W J p Y W R v L n t j d W 1 1 b G F 0 a X Z l I E l D V S A o N z A t N z k p I G 1 l Z G l h b i w y N T Z 9 J n F 1 b 3 Q 7 L C Z x d W 9 0 O 1 N l Y 3 R p b 2 4 x L 2 M x O X M g c m V z d W x 0 c y B k Z X R h a W x l Z C 9 U a X B v I G N h b W J p Y W R v L n t j d W 1 1 b G F 0 a X Z l I E l D V S A o N z A t N z k p I G x v d 2 V y I G J v d W 5 k L D I 1 N 3 0 m c X V v d D s s J n F 1 b 3 Q 7 U 2 V j d G l v b j E v Y z E 5 c y B y Z X N 1 b H R z I G R l d G F p b G V k L 1 R p c G 8 g Y 2 F t Y m l h Z G 8 u e 2 N 1 b X V s Y X R p d m U g S U N V I C g 3 M C 0 3 O S k g d X B w Z X I g Y m 9 1 b m Q s M j U 4 f S Z x d W 9 0 O y w m c X V v d D t T Z W N 0 a W 9 u M S 9 j M T l z I H J l c 3 V s d H M g Z G V 0 Y W l s Z W Q v V G l w b y B j Y W 1 i a W F k b y 5 7 Y 3 V t d W x h d G l 2 Z S B J Q 1 U g K D g w K y k g b W V k a W F u L D I 1 O X 0 m c X V v d D s s J n F 1 b 3 Q 7 U 2 V j d G l v b j E v Y z E 5 c y B y Z X N 1 b H R z I G R l d G F p b G V k L 1 R p c G 8 g Y 2 F t Y m l h Z G 8 u e 2 N 1 b X V s Y X R p d m U g S U N V I C g 4 M C s p I G x v d 2 V y I G J v d W 5 k L D I 2 M H 0 m c X V v d D s s J n F 1 b 3 Q 7 U 2 V j d G l v b j E v Y z E 5 c y B y Z X N 1 b H R z I G R l d G F p b G V k L 1 R p c G 8 g Y 2 F t Y m l h Z G 8 u e 2 N 1 b X V s Y X R p d m U g S U N V I C g 4 M C s p I H V w c G V y I G J v d W 5 k L D I 2 M X 0 m c X V v d D s s J n F 1 b 3 Q 7 U 2 V j d G l v b j E v Y z E 5 c y B y Z X N 1 b H R z I G R l d G F p b G V k L 1 R p c G 8 g Y 2 F t Y m l h Z G 8 u e 2 N 1 b X V s Y X R p d m U g S U N V I C h 0 b 3 R h b C k g b W V k a W F u X z I y L D I 2 M n 0 m c X V v d D s s J n F 1 b 3 Q 7 U 2 V j d G l v b j E v Y z E 5 c y B y Z X N 1 b H R z I G R l d G F p b G V k L 1 R p c G 8 g Y 2 F t Y m l h Z G 8 u e 2 N 1 b X V s Y X R p d m U g S U N V I C h 0 b 3 R h b C k g b G 9 3 Z X I g Y m 9 1 b m R f M j M s M j Y z f S Z x d W 9 0 O y w m c X V v d D t T Z W N 0 a W 9 u M S 9 j M T l z I H J l c 3 V s d H M g Z G V 0 Y W l s Z W Q v V G l w b y B j Y W 1 i a W F k b y 5 7 Y 3 V t d W x h d G l 2 Z S B J Q 1 U g K H R v d G F s K S B 1 c H B l c i B i b 3 V u Z F 8 y N C w y N j R 9 J n F 1 b 3 Q 7 L C Z x d W 9 0 O 1 N l Y 3 R p b 2 4 x L 2 M x O X M g c m V z d W x 0 c y B k Z X R h a W x l Z C 9 U a X B v I G N h b W J p Y W R v L n t j d W 1 1 b G F 0 a X Z l I G h v c 3 B p d G F s a X p l Z C A o d G 9 0 Y W w p I G 1 l Z G l h b i w y N j V 9 J n F 1 b 3 Q 7 L C Z x d W 9 0 O 1 N l Y 3 R p b 2 4 x L 2 M x O X M g c m V z d W x 0 c y B k Z X R h a W x l Z C 9 U a X B v I G N h b W J p Y W R v L n t j d W 1 1 b G F 0 a X Z l I G h v c 3 B p d G F s a X p l Z C A o d G 9 0 Y W w p I G x v d 2 V y I G J v d W 5 k L D I 2 N n 0 m c X V v d D s s J n F 1 b 3 Q 7 U 2 V j d G l v b j E v Y z E 5 c y B y Z X N 1 b H R z I G R l d G F p b G V k L 1 R p c G 8 g Y 2 F t Y m l h Z G 8 u e 2 N 1 b X V s Y X R p d m U g a G 9 z c G l 0 Y W x p e m V k I C h 0 b 3 R h b C k g d X B w Z X I g Y m 9 1 b m Q s M j Y 3 f S Z x d W 9 0 O y w m c X V v d D t T Z W N 0 a W 9 u M S 9 j M T l z I H J l c 3 V s d H M g Z G V 0 Y W l s Z W Q v V G l w b y B j Y W 1 i a W F k b y 5 7 Y 3 V t d W x h d G l 2 Z S B o b 3 N w a X R h b G l 6 Z W Q g K D A t O S k g b W V k a W F u L D I 2 O H 0 m c X V v d D s s J n F 1 b 3 Q 7 U 2 V j d G l v b j E v Y z E 5 c y B y Z X N 1 b H R z I G R l d G F p b G V k L 1 R p c G 8 g Y 2 F t Y m l h Z G 8 u e 2 N 1 b X V s Y X R p d m U g a G 9 z c G l 0 Y W x p e m V k I C g w L T k p I G x v d 2 V y I G J v d W 5 k L D I 2 O X 0 m c X V v d D s s J n F 1 b 3 Q 7 U 2 V j d G l v b j E v Y z E 5 c y B y Z X N 1 b H R z I G R l d G F p b G V k L 1 R p c G 8 g Y 2 F t Y m l h Z G 8 u e 2 N 1 b X V s Y X R p d m U g a G 9 z c G l 0 Y W x p e m V k I C g w L T k p I H V w c G V y I G J v d W 5 k L D I 3 M H 0 m c X V v d D s s J n F 1 b 3 Q 7 U 2 V j d G l v b j E v Y z E 5 c y B y Z X N 1 b H R z I G R l d G F p b G V k L 1 R p c G 8 g Y 2 F t Y m l h Z G 8 u e 2 N 1 b X V s Y X R p d m U g a G 9 z c G l 0 Y W x p e m V k I C g x M C 0 x O S k g b W V k a W F u L D I 3 M X 0 m c X V v d D s s J n F 1 b 3 Q 7 U 2 V j d G l v b j E v Y z E 5 c y B y Z X N 1 b H R z I G R l d G F p b G V k L 1 R p c G 8 g Y 2 F t Y m l h Z G 8 u e 2 N 1 b X V s Y X R p d m U g a G 9 z c G l 0 Y W x p e m V k I C g x M C 0 x O S k g b G 9 3 Z X I g Y m 9 1 b m Q s M j c y f S Z x d W 9 0 O y w m c X V v d D t T Z W N 0 a W 9 u M S 9 j M T l z I H J l c 3 V s d H M g Z G V 0 Y W l s Z W Q v V G l w b y B j Y W 1 i a W F k b y 5 7 Y 3 V t d W x h d G l 2 Z S B o b 3 N w a X R h b G l 6 Z W Q g K D E w L T E 5 K S B 1 c H B l c i B i b 3 V u Z C w y N z N 9 J n F 1 b 3 Q 7 L C Z x d W 9 0 O 1 N l Y 3 R p b 2 4 x L 2 M x O X M g c m V z d W x 0 c y B k Z X R h a W x l Z C 9 U a X B v I G N h b W J p Y W R v L n t j d W 1 1 b G F 0 a X Z l I G h v c 3 B p d G F s a X p l Z C A o M j A t M j k p I G 1 l Z G l h b i w y N z R 9 J n F 1 b 3 Q 7 L C Z x d W 9 0 O 1 N l Y 3 R p b 2 4 x L 2 M x O X M g c m V z d W x 0 c y B k Z X R h a W x l Z C 9 U a X B v I G N h b W J p Y W R v L n t j d W 1 1 b G F 0 a X Z l I G h v c 3 B p d G F s a X p l Z C A o M j A t M j k p I G x v d 2 V y I G J v d W 5 k L D I 3 N X 0 m c X V v d D s s J n F 1 b 3 Q 7 U 2 V j d G l v b j E v Y z E 5 c y B y Z X N 1 b H R z I G R l d G F p b G V k L 1 R p c G 8 g Y 2 F t Y m l h Z G 8 u e 2 N 1 b X V s Y X R p d m U g a G 9 z c G l 0 Y W x p e m V k I C g y M C 0 y O S k g d X B w Z X I g Y m 9 1 b m Q s M j c 2 f S Z x d W 9 0 O y w m c X V v d D t T Z W N 0 a W 9 u M S 9 j M T l z I H J l c 3 V s d H M g Z G V 0 Y W l s Z W Q v V G l w b y B j Y W 1 i a W F k b y 5 7 Y 3 V t d W x h d G l 2 Z S B o b 3 N w a X R h b G l 6 Z W Q g K D M w L T M 5 K S B t Z W R p Y W 4 s M j c 3 f S Z x d W 9 0 O y w m c X V v d D t T Z W N 0 a W 9 u M S 9 j M T l z I H J l c 3 V s d H M g Z G V 0 Y W l s Z W Q v V G l w b y B j Y W 1 i a W F k b y 5 7 Y 3 V t d W x h d G l 2 Z S B o b 3 N w a X R h b G l 6 Z W Q g K D M w L T M 5 K S B s b 3 d l c i B i b 3 V u Z C w y N z h 9 J n F 1 b 3 Q 7 L C Z x d W 9 0 O 1 N l Y 3 R p b 2 4 x L 2 M x O X M g c m V z d W x 0 c y B k Z X R h a W x l Z C 9 U a X B v I G N h b W J p Y W R v L n t j d W 1 1 b G F 0 a X Z l I G h v c 3 B p d G F s a X p l Z C A o M z A t M z k p I H V w c G V y I G J v d W 5 k L D I 3 O X 0 m c X V v d D s s J n F 1 b 3 Q 7 U 2 V j d G l v b j E v Y z E 5 c y B y Z X N 1 b H R z I G R l d G F p b G V k L 1 R p c G 8 g Y 2 F t Y m l h Z G 8 u e 2 N 1 b X V s Y X R p d m U g a G 9 z c G l 0 Y W x p e m V k I C g 0 M C 0 0 O S k g b W V k a W F u L D I 4 M H 0 m c X V v d D s s J n F 1 b 3 Q 7 U 2 V j d G l v b j E v Y z E 5 c y B y Z X N 1 b H R z I G R l d G F p b G V k L 1 R p c G 8 g Y 2 F t Y m l h Z G 8 u e 2 N 1 b X V s Y X R p d m U g a G 9 z c G l 0 Y W x p e m V k I C g 0 M C 0 0 O S k g b G 9 3 Z X I g Y m 9 1 b m Q s M j g x f S Z x d W 9 0 O y w m c X V v d D t T Z W N 0 a W 9 u M S 9 j M T l z I H J l c 3 V s d H M g Z G V 0 Y W l s Z W Q v V G l w b y B j Y W 1 i a W F k b y 5 7 Y 3 V t d W x h d G l 2 Z S B o b 3 N w a X R h b G l 6 Z W Q g K D Q w L T Q 5 K S B 1 c H B l c i B i b 3 V u Z C w y O D J 9 J n F 1 b 3 Q 7 L C Z x d W 9 0 O 1 N l Y 3 R p b 2 4 x L 2 M x O X M g c m V z d W x 0 c y B k Z X R h a W x l Z C 9 U a X B v I G N h b W J p Y W R v L n t j d W 1 1 b G F 0 a X Z l I G h v c 3 B p d G F s a X p l Z C A o N T A t N T k p I G 1 l Z G l h b i w y O D N 9 J n F 1 b 3 Q 7 L C Z x d W 9 0 O 1 N l Y 3 R p b 2 4 x L 2 M x O X M g c m V z d W x 0 c y B k Z X R h a W x l Z C 9 U a X B v I G N h b W J p Y W R v L n t j d W 1 1 b G F 0 a X Z l I G h v c 3 B p d G F s a X p l Z C A o N T A t N T k p I G x v d 2 V y I G J v d W 5 k L D I 4 N H 0 m c X V v d D s s J n F 1 b 3 Q 7 U 2 V j d G l v b j E v Y z E 5 c y B y Z X N 1 b H R z I G R l d G F p b G V k L 1 R p c G 8 g Y 2 F t Y m l h Z G 8 u e 2 N 1 b X V s Y X R p d m U g a G 9 z c G l 0 Y W x p e m V k I C g 1 M C 0 1 O S k g d X B w Z X I g Y m 9 1 b m Q s M j g 1 f S Z x d W 9 0 O y w m c X V v d D t T Z W N 0 a W 9 u M S 9 j M T l z I H J l c 3 V s d H M g Z G V 0 Y W l s Z W Q v V G l w b y B j Y W 1 i a W F k b y 5 7 Y 3 V t d W x h d G l 2 Z S B o b 3 N w a X R h b G l 6 Z W Q g K D Y w L T Y 5 K S B t Z W R p Y W 4 s M j g 2 f S Z x d W 9 0 O y w m c X V v d D t T Z W N 0 a W 9 u M S 9 j M T l z I H J l c 3 V s d H M g Z G V 0 Y W l s Z W Q v V G l w b y B j Y W 1 i a W F k b y 5 7 Y 3 V t d W x h d G l 2 Z S B o b 3 N w a X R h b G l 6 Z W Q g K D Y w L T Y 5 K S B s b 3 d l c i B i b 3 V u Z C w y O D d 9 J n F 1 b 3 Q 7 L C Z x d W 9 0 O 1 N l Y 3 R p b 2 4 x L 2 M x O X M g c m V z d W x 0 c y B k Z X R h a W x l Z C 9 U a X B v I G N h b W J p Y W R v L n t j d W 1 1 b G F 0 a X Z l I G h v c 3 B p d G F s a X p l Z C A o N j A t N j k p I H V w c G V y I G J v d W 5 k L D I 4 O H 0 m c X V v d D s s J n F 1 b 3 Q 7 U 2 V j d G l v b j E v Y z E 5 c y B y Z X N 1 b H R z I G R l d G F p b G V k L 1 R p c G 8 g Y 2 F t Y m l h Z G 8 u e 2 N 1 b X V s Y X R p d m U g a G 9 z c G l 0 Y W x p e m V k I C g 3 M C 0 3 O S k g b W V k a W F u L D I 4 O X 0 m c X V v d D s s J n F 1 b 3 Q 7 U 2 V j d G l v b j E v Y z E 5 c y B y Z X N 1 b H R z I G R l d G F p b G V k L 1 R p c G 8 g Y 2 F t Y m l h Z G 8 u e 2 N 1 b X V s Y X R p d m U g a G 9 z c G l 0 Y W x p e m V k I C g 3 M C 0 3 O S k g b G 9 3 Z X I g Y m 9 1 b m Q s M j k w f S Z x d W 9 0 O y w m c X V v d D t T Z W N 0 a W 9 u M S 9 j M T l z I H J l c 3 V s d H M g Z G V 0 Y W l s Z W Q v V G l w b y B j Y W 1 i a W F k b y 5 7 Y 3 V t d W x h d G l 2 Z S B o b 3 N w a X R h b G l 6 Z W Q g K D c w L T c 5 K S B 1 c H B l c i B i b 3 V u Z C w y O T F 9 J n F 1 b 3 Q 7 L C Z x d W 9 0 O 1 N l Y 3 R p b 2 4 x L 2 M x O X M g c m V z d W x 0 c y B k Z X R h a W x l Z C 9 U a X B v I G N h b W J p Y W R v L n t j d W 1 1 b G F 0 a X Z l I G h v c 3 B p d G F s a X p l Z C A o O D A r K S B t Z W R p Y W 4 s M j k y f S Z x d W 9 0 O y w m c X V v d D t T Z W N 0 a W 9 u M S 9 j M T l z I H J l c 3 V s d H M g Z G V 0 Y W l s Z W Q v V G l w b y B j Y W 1 i a W F k b y 5 7 Y 3 V t d W x h d G l 2 Z S B o b 3 N w a X R h b G l 6 Z W Q g K D g w K y k g b G 9 3 Z X I g Y m 9 1 b m Q s M j k z f S Z x d W 9 0 O y w m c X V v d D t T Z W N 0 a W 9 u M S 9 j M T l z I H J l c 3 V s d H M g Z G V 0 Y W l s Z W Q v V G l w b y B j Y W 1 i a W F k b y 5 7 Y 3 V t d W x h d G l 2 Z S B o b 3 N w a X R h b G l 6 Z W Q g K D g w K y k g d X B w Z X I g Y m 9 1 b m Q s M j k 0 f S Z x d W 9 0 O y w m c X V v d D t T Z W N 0 a W 9 u M S 9 j M T l z I H J l c 3 V s d H M g Z G V 0 Y W l s Z W Q v V G l w b y B j Y W 1 i a W F k b y 5 7 Y 3 V t d W x h d G l 2 Z S B o b 3 N w a X R h b G l 6 Z W Q g K H R v d G F s K S B t Z W R p Y W 5 f M j U s M j k 1 f S Z x d W 9 0 O y w m c X V v d D t T Z W N 0 a W 9 u M S 9 j M T l z I H J l c 3 V s d H M g Z G V 0 Y W l s Z W Q v V G l w b y B j Y W 1 i a W F k b y 5 7 Y 3 V t d W x h d G l 2 Z S B o b 3 N w a X R h b G l 6 Z W Q g K H R v d G F s K S B s b 3 d l c i B i b 3 V u Z F 8 y N i w y O T Z 9 J n F 1 b 3 Q 7 L C Z x d W 9 0 O 1 N l Y 3 R p b 2 4 x L 2 M x O X M g c m V z d W x 0 c y B k Z X R h a W x l Z C 9 U a X B v I G N h b W J p Y W R v L n t j d W 1 1 b G F 0 a X Z l I G h v c 3 B p d G F s a X p l Z C A o d G 9 0 Y W w p I H V w c G V y I G J v d W 5 k X z I 3 L D I 5 N 3 0 m c X V v d D s s J n F 1 b 3 Q 7 U 2 V j d G l v b j E v Y z E 5 c y B y Z X N 1 b H R z I G R l d G F p b G V k L 1 R p c G 8 g Y 2 F t Y m l h Z G 8 u e 2 N 1 b X V s Y X R p d m U g Z m F 0 Y W x p d H k g K H R v d G F s K S B t Z W R p Y W 4 s M j k 4 f S Z x d W 9 0 O y w m c X V v d D t T Z W N 0 a W 9 u M S 9 j M T l z I H J l c 3 V s d H M g Z G V 0 Y W l s Z W Q v V G l w b y B j Y W 1 i a W F k b y 5 7 Y 3 V t d W x h d G l 2 Z S B m Y X R h b G l 0 e S A o d G 9 0 Y W w p I G x v d 2 V y I G J v d W 5 k L D I 5 O X 0 m c X V v d D s s J n F 1 b 3 Q 7 U 2 V j d G l v b j E v Y z E 5 c y B y Z X N 1 b H R z I G R l d G F p b G V k L 1 R p c G 8 g Y 2 F t Y m l h Z G 8 u e 2 N 1 b X V s Y X R p d m U g Z m F 0 Y W x p d H k g K H R v d G F s K S B 1 c H B l c i B i b 3 V u Z C w z M D B 9 J n F 1 b 3 Q 7 L C Z x d W 9 0 O 1 N l Y 3 R p b 2 4 x L 2 M x O X M g c m V z d W x 0 c y B k Z X R h a W x l Z C 9 U a X B v I G N h b W J p Y W R v L n t j d W 1 1 b G F 0 a X Z l I G Z h d G F s a X R 5 I C g w L T k p I G 1 l Z G l h b i w z M D F 9 J n F 1 b 3 Q 7 L C Z x d W 9 0 O 1 N l Y 3 R p b 2 4 x L 2 M x O X M g c m V z d W x 0 c y B k Z X R h a W x l Z C 9 U a X B v I G N h b W J p Y W R v L n t j d W 1 1 b G F 0 a X Z l I G Z h d G F s a X R 5 I C g w L T k p I G x v d 2 V y I G J v d W 5 k L D M w M n 0 m c X V v d D s s J n F 1 b 3 Q 7 U 2 V j d G l v b j E v Y z E 5 c y B y Z X N 1 b H R z I G R l d G F p b G V k L 1 R p c G 8 g Y 2 F t Y m l h Z G 8 u e 2 N 1 b X V s Y X R p d m U g Z m F 0 Y W x p d H k g K D A t O S k g d X B w Z X I g Y m 9 1 b m Q s M z A z f S Z x d W 9 0 O y w m c X V v d D t T Z W N 0 a W 9 u M S 9 j M T l z I H J l c 3 V s d H M g Z G V 0 Y W l s Z W Q v V G l w b y B j Y W 1 i a W F k b y 5 7 Y 3 V t d W x h d G l 2 Z S B m Y X R h b G l 0 e S A o M T A t M T k p I G 1 l Z G l h b i w z M D R 9 J n F 1 b 3 Q 7 L C Z x d W 9 0 O 1 N l Y 3 R p b 2 4 x L 2 M x O X M g c m V z d W x 0 c y B k Z X R h a W x l Z C 9 U a X B v I G N h b W J p Y W R v L n t j d W 1 1 b G F 0 a X Z l I G Z h d G F s a X R 5 I C g x M C 0 x O S k g b G 9 3 Z X I g Y m 9 1 b m Q s M z A 1 f S Z x d W 9 0 O y w m c X V v d D t T Z W N 0 a W 9 u M S 9 j M T l z I H J l c 3 V s d H M g Z G V 0 Y W l s Z W Q v V G l w b y B j Y W 1 i a W F k b y 5 7 Y 3 V t d W x h d G l 2 Z S B m Y X R h b G l 0 e S A o M T A t M T k p I H V w c G V y I G J v d W 5 k L D M w N n 0 m c X V v d D s s J n F 1 b 3 Q 7 U 2 V j d G l v b j E v Y z E 5 c y B y Z X N 1 b H R z I G R l d G F p b G V k L 1 R p c G 8 g Y 2 F t Y m l h Z G 8 u e 2 N 1 b X V s Y X R p d m U g Z m F 0 Y W x p d H k g K D I w L T I 5 K S B t Z W R p Y W 4 s M z A 3 f S Z x d W 9 0 O y w m c X V v d D t T Z W N 0 a W 9 u M S 9 j M T l z I H J l c 3 V s d H M g Z G V 0 Y W l s Z W Q v V G l w b y B j Y W 1 i a W F k b y 5 7 Y 3 V t d W x h d G l 2 Z S B m Y X R h b G l 0 e S A o M j A t M j k p I G x v d 2 V y I G J v d W 5 k L D M w O H 0 m c X V v d D s s J n F 1 b 3 Q 7 U 2 V j d G l v b j E v Y z E 5 c y B y Z X N 1 b H R z I G R l d G F p b G V k L 1 R p c G 8 g Y 2 F t Y m l h Z G 8 u e 2 N 1 b X V s Y X R p d m U g Z m F 0 Y W x p d H k g K D I w L T I 5 K S B 1 c H B l c i B i b 3 V u Z C w z M D l 9 J n F 1 b 3 Q 7 L C Z x d W 9 0 O 1 N l Y 3 R p b 2 4 x L 2 M x O X M g c m V z d W x 0 c y B k Z X R h a W x l Z C 9 U a X B v I G N h b W J p Y W R v L n t j d W 1 1 b G F 0 a X Z l I G Z h d G F s a X R 5 I C g z M C 0 z O S k g b W V k a W F u L D M x M H 0 m c X V v d D s s J n F 1 b 3 Q 7 U 2 V j d G l v b j E v Y z E 5 c y B y Z X N 1 b H R z I G R l d G F p b G V k L 1 R p c G 8 g Y 2 F t Y m l h Z G 8 u e 2 N 1 b X V s Y X R p d m U g Z m F 0 Y W x p d H k g K D M w L T M 5 K S B s b 3 d l c i B i b 3 V u Z C w z M T F 9 J n F 1 b 3 Q 7 L C Z x d W 9 0 O 1 N l Y 3 R p b 2 4 x L 2 M x O X M g c m V z d W x 0 c y B k Z X R h a W x l Z C 9 U a X B v I G N h b W J p Y W R v L n t j d W 1 1 b G F 0 a X Z l I G Z h d G F s a X R 5 I C g z M C 0 z O S k g d X B w Z X I g Y m 9 1 b m Q s M z E y f S Z x d W 9 0 O y w m c X V v d D t T Z W N 0 a W 9 u M S 9 j M T l z I H J l c 3 V s d H M g Z G V 0 Y W l s Z W Q v V G l w b y B j Y W 1 i a W F k b y 5 7 Y 3 V t d W x h d G l 2 Z S B m Y X R h b G l 0 e S A o N D A t N D k p I G 1 l Z G l h b i w z M T N 9 J n F 1 b 3 Q 7 L C Z x d W 9 0 O 1 N l Y 3 R p b 2 4 x L 2 M x O X M g c m V z d W x 0 c y B k Z X R h a W x l Z C 9 U a X B v I G N h b W J p Y W R v L n t j d W 1 1 b G F 0 a X Z l I G Z h d G F s a X R 5 I C g 0 M C 0 0 O S k g b G 9 3 Z X I g Y m 9 1 b m Q s M z E 0 f S Z x d W 9 0 O y w m c X V v d D t T Z W N 0 a W 9 u M S 9 j M T l z I H J l c 3 V s d H M g Z G V 0 Y W l s Z W Q v V G l w b y B j Y W 1 i a W F k b y 5 7 Y 3 V t d W x h d G l 2 Z S B m Y X R h b G l 0 e S A o N D A t N D k p I H V w c G V y I G J v d W 5 k L D M x N X 0 m c X V v d D s s J n F 1 b 3 Q 7 U 2 V j d G l v b j E v Y z E 5 c y B y Z X N 1 b H R z I G R l d G F p b G V k L 1 R p c G 8 g Y 2 F t Y m l h Z G 8 u e 2 N 1 b X V s Y X R p d m U g Z m F 0 Y W x p d H k g K D U w L T U 5 K S B t Z W R p Y W 4 s M z E 2 f S Z x d W 9 0 O y w m c X V v d D t T Z W N 0 a W 9 u M S 9 j M T l z I H J l c 3 V s d H M g Z G V 0 Y W l s Z W Q v V G l w b y B j Y W 1 i a W F k b y 5 7 Y 3 V t d W x h d G l 2 Z S B m Y X R h b G l 0 e S A o N T A t N T k p I G x v d 2 V y I G J v d W 5 k L D M x N 3 0 m c X V v d D s s J n F 1 b 3 Q 7 U 2 V j d G l v b j E v Y z E 5 c y B y Z X N 1 b H R z I G R l d G F p b G V k L 1 R p c G 8 g Y 2 F t Y m l h Z G 8 u e 2 N 1 b X V s Y X R p d m U g Z m F 0 Y W x p d H k g K D U w L T U 5 K S B 1 c H B l c i B i b 3 V u Z C w z M T h 9 J n F 1 b 3 Q 7 L C Z x d W 9 0 O 1 N l Y 3 R p b 2 4 x L 2 M x O X M g c m V z d W x 0 c y B k Z X R h a W x l Z C 9 U a X B v I G N h b W J p Y W R v L n t j d W 1 1 b G F 0 a X Z l I G Z h d G F s a X R 5 I C g 2 M C 0 2 O S k g b W V k a W F u L D M x O X 0 m c X V v d D s s J n F 1 b 3 Q 7 U 2 V j d G l v b j E v Y z E 5 c y B y Z X N 1 b H R z I G R l d G F p b G V k L 1 R p c G 8 g Y 2 F t Y m l h Z G 8 u e 2 N 1 b X V s Y X R p d m U g Z m F 0 Y W x p d H k g K D Y w L T Y 5 K S B s b 3 d l c i B i b 3 V u Z C w z M j B 9 J n F 1 b 3 Q 7 L C Z x d W 9 0 O 1 N l Y 3 R p b 2 4 x L 2 M x O X M g c m V z d W x 0 c y B k Z X R h a W x l Z C 9 U a X B v I G N h b W J p Y W R v L n t j d W 1 1 b G F 0 a X Z l I G Z h d G F s a X R 5 I C g 2 M C 0 2 O S k g d X B w Z X I g Y m 9 1 b m Q s M z I x f S Z x d W 9 0 O y w m c X V v d D t T Z W N 0 a W 9 u M S 9 j M T l z I H J l c 3 V s d H M g Z G V 0 Y W l s Z W Q v V G l w b y B j Y W 1 i a W F k b y 5 7 Y 3 V t d W x h d G l 2 Z S B m Y X R h b G l 0 e S A o N z A t N z k p I G 1 l Z G l h b i w z M j J 9 J n F 1 b 3 Q 7 L C Z x d W 9 0 O 1 N l Y 3 R p b 2 4 x L 2 M x O X M g c m V z d W x 0 c y B k Z X R h a W x l Z C 9 U a X B v I G N h b W J p Y W R v L n t j d W 1 1 b G F 0 a X Z l I G Z h d G F s a X R 5 I C g 3 M C 0 3 O S k g b G 9 3 Z X I g Y m 9 1 b m Q s M z I z f S Z x d W 9 0 O y w m c X V v d D t T Z W N 0 a W 9 u M S 9 j M T l z I H J l c 3 V s d H M g Z G V 0 Y W l s Z W Q v V G l w b y B j Y W 1 i a W F k b y 5 7 Y 3 V t d W x h d G l 2 Z S B m Y X R h b G l 0 e S A o N z A t N z k p I H V w c G V y I G J v d W 5 k L D M y N H 0 m c X V v d D s s J n F 1 b 3 Q 7 U 2 V j d G l v b j E v Y z E 5 c y B y Z X N 1 b H R z I G R l d G F p b G V k L 1 R p c G 8 g Y 2 F t Y m l h Z G 8 u e 2 N 1 b X V s Y X R p d m U g Z m F 0 Y W x p d H k g K D g w K y k g b W V k a W F u L D M y N X 0 m c X V v d D s s J n F 1 b 3 Q 7 U 2 V j d G l v b j E v Y z E 5 c y B y Z X N 1 b H R z I G R l d G F p b G V k L 1 R p c G 8 g Y 2 F t Y m l h Z G 8 u e 2 N 1 b X V s Y X R p d m U g Z m F 0 Y W x p d H k g K D g w K y k g b G 9 3 Z X I g Y m 9 1 b m Q s M z I 2 f S Z x d W 9 0 O y w m c X V v d D t T Z W N 0 a W 9 u M S 9 j M T l z I H J l c 3 V s d H M g Z G V 0 Y W l s Z W Q v V G l w b y B j Y W 1 i a W F k b y 5 7 Y 3 V t d W x h d G l 2 Z S B m Y X R h b G l 0 e S A o O D A r K S B 1 c H B l c i B i b 3 V u Z C w z M j d 9 J n F 1 b 3 Q 7 L C Z x d W 9 0 O 1 N l Y 3 R p b 2 4 x L 2 M x O X M g c m V z d W x 0 c y B k Z X R h a W x l Z C 9 U a X B v I G N h b W J p Y W R v L n t j d W 1 1 b G F 0 a X Z l I G Z h d G F s a X R 5 I C h 0 b 3 R h b C k g b W V k a W F u X z I 4 L D M y O H 0 m c X V v d D s s J n F 1 b 3 Q 7 U 2 V j d G l v b j E v Y z E 5 c y B y Z X N 1 b H R z I G R l d G F p b G V k L 1 R p c G 8 g Y 2 F t Y m l h Z G 8 u e 2 N 1 b X V s Y X R p d m U g Z m F 0 Y W x p d H k g K H R v d G F s K S B s b 3 d l c i B i b 3 V u Z F 8 y O S w z M j l 9 J n F 1 b 3 Q 7 L C Z x d W 9 0 O 1 N l Y 3 R p b 2 4 x L 2 M x O X M g c m V z d W x 0 c y B k Z X R h a W x l Z C 9 U a X B v I G N h b W J p Y W R v L n t j d W 1 1 b G F 0 a X Z l I G Z h d G F s a X R 5 I C h 0 b 3 R h b C k g d X B w Z X I g Y m 9 1 b m R f M z A s M z M w f S Z x d W 9 0 O 1 0 s J n F 1 b 3 Q 7 Q 2 9 s d W 1 u Q 2 9 1 b n Q m c X V v d D s 6 M z M x L C Z x d W 9 0 O 0 t l e U N v b H V t b k 5 h b W V z J n F 1 b 3 Q 7 O l t d L C Z x d W 9 0 O 0 N v b H V t b k l k Z W 5 0 a X R p Z X M m c X V v d D s 6 W y Z x d W 9 0 O 1 N l Y 3 R p b 2 4 x L 2 M x O X M g c m V z d W x 0 c y B k Z X R h a W x l Z C 9 U a X B v I G N h b W J p Y W R v L n t 0 a W 1 l L D B 9 J n F 1 b 3 Q 7 L C Z x d W 9 0 O 1 N l Y 3 R p b 2 4 x L 2 M x O X M g c m V z d W x 0 c y B k Z X R h a W x l Z C 9 U a X B v I G N h b W J p Y W R v L n t z d X N j Z X B 0 a W J s Z S A o d G 9 0 Y W w p I G 1 l Z G l h b i w x f S Z x d W 9 0 O y w m c X V v d D t T Z W N 0 a W 9 u M S 9 j M T l z I H J l c 3 V s d H M g Z G V 0 Y W l s Z W Q v V G l w b y B j Y W 1 i a W F k b y 5 7 c 3 V z Y 2 V w d G l i b G U g K H R v d G F s K S B s b 3 d l c i B i b 3 V u Z C w y f S Z x d W 9 0 O y w m c X V v d D t T Z W N 0 a W 9 u M S 9 j M T l z I H J l c 3 V s d H M g Z G V 0 Y W l s Z W Q v V G l w b y B j Y W 1 i a W F k b y 5 7 c 3 V z Y 2 V w d G l i b G U g K H R v d G F s K S B 1 c H B l c i B i b 3 V u Z C w z f S Z x d W 9 0 O y w m c X V v d D t T Z W N 0 a W 9 u M S 9 j M T l z I H J l c 3 V s d H M g Z G V 0 Y W l s Z W Q v V G l w b y B j Y W 1 i a W F k b y 5 7 c 3 V z Y 2 V w d G l i b G U g K D A t O S k g b W V k a W F u L D R 9 J n F 1 b 3 Q 7 L C Z x d W 9 0 O 1 N l Y 3 R p b 2 4 x L 2 M x O X M g c m V z d W x 0 c y B k Z X R h a W x l Z C 9 U a X B v I G N h b W J p Y W R v L n t z d X N j Z X B 0 a W J s Z S A o M C 0 5 K S B s b 3 d l c i B i b 3 V u Z C w 1 f S Z x d W 9 0 O y w m c X V v d D t T Z W N 0 a W 9 u M S 9 j M T l z I H J l c 3 V s d H M g Z G V 0 Y W l s Z W Q v V G l w b y B j Y W 1 i a W F k b y 5 7 c 3 V z Y 2 V w d G l i b G U g K D A t O S k g d X B w Z X I g Y m 9 1 b m Q s N n 0 m c X V v d D s s J n F 1 b 3 Q 7 U 2 V j d G l v b j E v Y z E 5 c y B y Z X N 1 b H R z I G R l d G F p b G V k L 1 R p c G 8 g Y 2 F t Y m l h Z G 8 u e 3 N 1 c 2 N l c H R p Y m x l I C g x M C 0 x O S k g b W V k a W F u L D d 9 J n F 1 b 3 Q 7 L C Z x d W 9 0 O 1 N l Y 3 R p b 2 4 x L 2 M x O X M g c m V z d W x 0 c y B k Z X R h a W x l Z C 9 U a X B v I G N h b W J p Y W R v L n t z d X N j Z X B 0 a W J s Z S A o M T A t M T k p I G x v d 2 V y I G J v d W 5 k L D h 9 J n F 1 b 3 Q 7 L C Z x d W 9 0 O 1 N l Y 3 R p b 2 4 x L 2 M x O X M g c m V z d W x 0 c y B k Z X R h a W x l Z C 9 U a X B v I G N h b W J p Y W R v L n t z d X N j Z X B 0 a W J s Z S A o M T A t M T k p I H V w c G V y I G J v d W 5 k L D l 9 J n F 1 b 3 Q 7 L C Z x d W 9 0 O 1 N l Y 3 R p b 2 4 x L 2 M x O X M g c m V z d W x 0 c y B k Z X R h a W x l Z C 9 U a X B v I G N h b W J p Y W R v L n t z d X N j Z X B 0 a W J s Z S A o M j A t M j k p I G 1 l Z G l h b i w x M H 0 m c X V v d D s s J n F 1 b 3 Q 7 U 2 V j d G l v b j E v Y z E 5 c y B y Z X N 1 b H R z I G R l d G F p b G V k L 1 R p c G 8 g Y 2 F t Y m l h Z G 8 u e 3 N 1 c 2 N l c H R p Y m x l I C g y M C 0 y O S k g b G 9 3 Z X I g Y m 9 1 b m Q s M T F 9 J n F 1 b 3 Q 7 L C Z x d W 9 0 O 1 N l Y 3 R p b 2 4 x L 2 M x O X M g c m V z d W x 0 c y B k Z X R h a W x l Z C 9 U a X B v I G N h b W J p Y W R v L n t z d X N j Z X B 0 a W J s Z S A o M j A t M j k p I H V w c G V y I G J v d W 5 k L D E y f S Z x d W 9 0 O y w m c X V v d D t T Z W N 0 a W 9 u M S 9 j M T l z I H J l c 3 V s d H M g Z G V 0 Y W l s Z W Q v V G l w b y B j Y W 1 i a W F k b y 5 7 c 3 V z Y 2 V w d G l i b G U g K D M w L T M 5 K S B t Z W R p Y W 4 s M T N 9 J n F 1 b 3 Q 7 L C Z x d W 9 0 O 1 N l Y 3 R p b 2 4 x L 2 M x O X M g c m V z d W x 0 c y B k Z X R h a W x l Z C 9 U a X B v I G N h b W J p Y W R v L n t z d X N j Z X B 0 a W J s Z S A o M z A t M z k p I G x v d 2 V y I G J v d W 5 k L D E 0 f S Z x d W 9 0 O y w m c X V v d D t T Z W N 0 a W 9 u M S 9 j M T l z I H J l c 3 V s d H M g Z G V 0 Y W l s Z W Q v V G l w b y B j Y W 1 i a W F k b y 5 7 c 3 V z Y 2 V w d G l i b G U g K D M w L T M 5 K S B 1 c H B l c i B i b 3 V u Z C w x N X 0 m c X V v d D s s J n F 1 b 3 Q 7 U 2 V j d G l v b j E v Y z E 5 c y B y Z X N 1 b H R z I G R l d G F p b G V k L 1 R p c G 8 g Y 2 F t Y m l h Z G 8 u e 3 N 1 c 2 N l c H R p Y m x l I C g 0 M C 0 0 O S k g b W V k a W F u L D E 2 f S Z x d W 9 0 O y w m c X V v d D t T Z W N 0 a W 9 u M S 9 j M T l z I H J l c 3 V s d H M g Z G V 0 Y W l s Z W Q v V G l w b y B j Y W 1 i a W F k b y 5 7 c 3 V z Y 2 V w d G l i b G U g K D Q w L T Q 5 K S B s b 3 d l c i B i b 3 V u Z C w x N 3 0 m c X V v d D s s J n F 1 b 3 Q 7 U 2 V j d G l v b j E v Y z E 5 c y B y Z X N 1 b H R z I G R l d G F p b G V k L 1 R p c G 8 g Y 2 F t Y m l h Z G 8 u e 3 N 1 c 2 N l c H R p Y m x l I C g 0 M C 0 0 O S k g d X B w Z X I g Y m 9 1 b m Q s M T h 9 J n F 1 b 3 Q 7 L C Z x d W 9 0 O 1 N l Y 3 R p b 2 4 x L 2 M x O X M g c m V z d W x 0 c y B k Z X R h a W x l Z C 9 U a X B v I G N h b W J p Y W R v L n t z d X N j Z X B 0 a W J s Z S A o N T A t N T k p I G 1 l Z G l h b i w x O X 0 m c X V v d D s s J n F 1 b 3 Q 7 U 2 V j d G l v b j E v Y z E 5 c y B y Z X N 1 b H R z I G R l d G F p b G V k L 1 R p c G 8 g Y 2 F t Y m l h Z G 8 u e 3 N 1 c 2 N l c H R p Y m x l I C g 1 M C 0 1 O S k g b G 9 3 Z X I g Y m 9 1 b m Q s M j B 9 J n F 1 b 3 Q 7 L C Z x d W 9 0 O 1 N l Y 3 R p b 2 4 x L 2 M x O X M g c m V z d W x 0 c y B k Z X R h a W x l Z C 9 U a X B v I G N h b W J p Y W R v L n t z d X N j Z X B 0 a W J s Z S A o N T A t N T k p I H V w c G V y I G J v d W 5 k L D I x f S Z x d W 9 0 O y w m c X V v d D t T Z W N 0 a W 9 u M S 9 j M T l z I H J l c 3 V s d H M g Z G V 0 Y W l s Z W Q v V G l w b y B j Y W 1 i a W F k b y 5 7 c 3 V z Y 2 V w d G l i b G U g K D Y w L T Y 5 K S B t Z W R p Y W 4 s M j J 9 J n F 1 b 3 Q 7 L C Z x d W 9 0 O 1 N l Y 3 R p b 2 4 x L 2 M x O X M g c m V z d W x 0 c y B k Z X R h a W x l Z C 9 U a X B v I G N h b W J p Y W R v L n t z d X N j Z X B 0 a W J s Z S A o N j A t N j k p I G x v d 2 V y I G J v d W 5 k L D I z f S Z x d W 9 0 O y w m c X V v d D t T Z W N 0 a W 9 u M S 9 j M T l z I H J l c 3 V s d H M g Z G V 0 Y W l s Z W Q v V G l w b y B j Y W 1 i a W F k b y 5 7 c 3 V z Y 2 V w d G l i b G U g K D Y w L T Y 5 K S B 1 c H B l c i B i b 3 V u Z C w y N H 0 m c X V v d D s s J n F 1 b 3 Q 7 U 2 V j d G l v b j E v Y z E 5 c y B y Z X N 1 b H R z I G R l d G F p b G V k L 1 R p c G 8 g Y 2 F t Y m l h Z G 8 u e 3 N 1 c 2 N l c H R p Y m x l I C g 3 M C 0 3 O S k g b W V k a W F u L D I 1 f S Z x d W 9 0 O y w m c X V v d D t T Z W N 0 a W 9 u M S 9 j M T l z I H J l c 3 V s d H M g Z G V 0 Y W l s Z W Q v V G l w b y B j Y W 1 i a W F k b y 5 7 c 3 V z Y 2 V w d G l i b G U g K D c w L T c 5 K S B s b 3 d l c i B i b 3 V u Z C w y N n 0 m c X V v d D s s J n F 1 b 3 Q 7 U 2 V j d G l v b j E v Y z E 5 c y B y Z X N 1 b H R z I G R l d G F p b G V k L 1 R p c G 8 g Y 2 F t Y m l h Z G 8 u e 3 N 1 c 2 N l c H R p Y m x l I C g 3 M C 0 3 O S k g d X B w Z X I g Y m 9 1 b m Q s M j d 9 J n F 1 b 3 Q 7 L C Z x d W 9 0 O 1 N l Y 3 R p b 2 4 x L 2 M x O X M g c m V z d W x 0 c y B k Z X R h a W x l Z C 9 U a X B v I G N h b W J p Y W R v L n t z d X N j Z X B 0 a W J s Z S A o O D A r K S B t Z W R p Y W 4 s M j h 9 J n F 1 b 3 Q 7 L C Z x d W 9 0 O 1 N l Y 3 R p b 2 4 x L 2 M x O X M g c m V z d W x 0 c y B k Z X R h a W x l Z C 9 U a X B v I G N h b W J p Y W R v L n t z d X N j Z X B 0 a W J s Z S A o O D A r K S B s b 3 d l c i B i b 3 V u Z C w y O X 0 m c X V v d D s s J n F 1 b 3 Q 7 U 2 V j d G l v b j E v Y z E 5 c y B y Z X N 1 b H R z I G R l d G F p b G V k L 1 R p c G 8 g Y 2 F t Y m l h Z G 8 u e 3 N 1 c 2 N l c H R p Y m x l I C g 4 M C s p I H V w c G V y I G J v d W 5 k L D M w f S Z x d W 9 0 O y w m c X V v d D t T Z W N 0 a W 9 u M S 9 j M T l z I H J l c 3 V s d H M g Z G V 0 Y W l s Z W Q v V G l w b y B j Y W 1 i a W F k b y 5 7 c 3 V z Y 2 V w d G l i b G U g K H R v d G F s K S B t Z W R p Y W 5 f M S w z M X 0 m c X V v d D s s J n F 1 b 3 Q 7 U 2 V j d G l v b j E v Y z E 5 c y B y Z X N 1 b H R z I G R l d G F p b G V k L 1 R p c G 8 g Y 2 F t Y m l h Z G 8 u e 3 N 1 c 2 N l c H R p Y m x l I C h 0 b 3 R h b C k g b G 9 3 Z X I g Y m 9 1 b m R f M i w z M n 0 m c X V v d D s s J n F 1 b 3 Q 7 U 2 V j d G l v b j E v Y z E 5 c y B y Z X N 1 b H R z I G R l d G F p b G V k L 1 R p c G 8 g Y 2 F t Y m l h Z G 8 u e 3 N 1 c 2 N l c H R p Y m x l I C h 0 b 3 R h b C k g d X B w Z X I g Y m 9 1 b m R f M y w z M 3 0 m c X V v d D s s J n F 1 b 3 Q 7 U 2 V j d G l v b j E v Y z E 5 c y B y Z X N 1 b H R z I G R l d G F p b G V k L 1 R p c G 8 g Y 2 F t Y m l h Z G 8 u e 3 N l d m V y Z S A o d G 9 0 Y W w p I G 1 l Z G l h b i w z N H 0 m c X V v d D s s J n F 1 b 3 Q 7 U 2 V j d G l v b j E v Y z E 5 c y B y Z X N 1 b H R z I G R l d G F p b G V k L 1 R p c G 8 g Y 2 F t Y m l h Z G 8 u e 3 N l d m V y Z S A o d G 9 0 Y W w p I G x v d 2 V y I G J v d W 5 k L D M 1 f S Z x d W 9 0 O y w m c X V v d D t T Z W N 0 a W 9 u M S 9 j M T l z I H J l c 3 V s d H M g Z G V 0 Y W l s Z W Q v V G l w b y B j Y W 1 i a W F k b y 5 7 c 2 V 2 Z X J l I C h 0 b 3 R h b C k g d X B w Z X I g Y m 9 1 b m Q s M z Z 9 J n F 1 b 3 Q 7 L C Z x d W 9 0 O 1 N l Y 3 R p b 2 4 x L 2 M x O X M g c m V z d W x 0 c y B k Z X R h a W x l Z C 9 U a X B v I G N h b W J p Y W R v L n t z Z X Z l c m U g K D A t O S k g b W V k a W F u L D M 3 f S Z x d W 9 0 O y w m c X V v d D t T Z W N 0 a W 9 u M S 9 j M T l z I H J l c 3 V s d H M g Z G V 0 Y W l s Z W Q v V G l w b y B j Y W 1 i a W F k b y 5 7 c 2 V 2 Z X J l I C g w L T k p I G x v d 2 V y I G J v d W 5 k L D M 4 f S Z x d W 9 0 O y w m c X V v d D t T Z W N 0 a W 9 u M S 9 j M T l z I H J l c 3 V s d H M g Z G V 0 Y W l s Z W Q v V G l w b y B j Y W 1 i a W F k b y 5 7 c 2 V 2 Z X J l I C g w L T k p I H V w c G V y I G J v d W 5 k L D M 5 f S Z x d W 9 0 O y w m c X V v d D t T Z W N 0 a W 9 u M S 9 j M T l z I H J l c 3 V s d H M g Z G V 0 Y W l s Z W Q v V G l w b y B j Y W 1 i a W F k b y 5 7 c 2 V 2 Z X J l I C g x M C 0 x O S k g b W V k a W F u L D Q w f S Z x d W 9 0 O y w m c X V v d D t T Z W N 0 a W 9 u M S 9 j M T l z I H J l c 3 V s d H M g Z G V 0 Y W l s Z W Q v V G l w b y B j Y W 1 i a W F k b y 5 7 c 2 V 2 Z X J l I C g x M C 0 x O S k g b G 9 3 Z X I g Y m 9 1 b m Q s N D F 9 J n F 1 b 3 Q 7 L C Z x d W 9 0 O 1 N l Y 3 R p b 2 4 x L 2 M x O X M g c m V z d W x 0 c y B k Z X R h a W x l Z C 9 U a X B v I G N h b W J p Y W R v L n t z Z X Z l c m U g K D E w L T E 5 K S B 1 c H B l c i B i b 3 V u Z C w 0 M n 0 m c X V v d D s s J n F 1 b 3 Q 7 U 2 V j d G l v b j E v Y z E 5 c y B y Z X N 1 b H R z I G R l d G F p b G V k L 1 R p c G 8 g Y 2 F t Y m l h Z G 8 u e 3 N l d m V y Z S A o M j A t M j k p I G 1 l Z G l h b i w 0 M 3 0 m c X V v d D s s J n F 1 b 3 Q 7 U 2 V j d G l v b j E v Y z E 5 c y B y Z X N 1 b H R z I G R l d G F p b G V k L 1 R p c G 8 g Y 2 F t Y m l h Z G 8 u e 3 N l d m V y Z S A o M j A t M j k p I G x v d 2 V y I G J v d W 5 k L D Q 0 f S Z x d W 9 0 O y w m c X V v d D t T Z W N 0 a W 9 u M S 9 j M T l z I H J l c 3 V s d H M g Z G V 0 Y W l s Z W Q v V G l w b y B j Y W 1 i a W F k b y 5 7 c 2 V 2 Z X J l I C g y M C 0 y O S k g d X B w Z X I g Y m 9 1 b m Q s N D V 9 J n F 1 b 3 Q 7 L C Z x d W 9 0 O 1 N l Y 3 R p b 2 4 x L 2 M x O X M g c m V z d W x 0 c y B k Z X R h a W x l Z C 9 U a X B v I G N h b W J p Y W R v L n t z Z X Z l c m U g K D M w L T M 5 K S B t Z W R p Y W 4 s N D Z 9 J n F 1 b 3 Q 7 L C Z x d W 9 0 O 1 N l Y 3 R p b 2 4 x L 2 M x O X M g c m V z d W x 0 c y B k Z X R h a W x l Z C 9 U a X B v I G N h b W J p Y W R v L n t z Z X Z l c m U g K D M w L T M 5 K S B s b 3 d l c i B i b 3 V u Z C w 0 N 3 0 m c X V v d D s s J n F 1 b 3 Q 7 U 2 V j d G l v b j E v Y z E 5 c y B y Z X N 1 b H R z I G R l d G F p b G V k L 1 R p c G 8 g Y 2 F t Y m l h Z G 8 u e 3 N l d m V y Z S A o M z A t M z k p I H V w c G V y I G J v d W 5 k L D Q 4 f S Z x d W 9 0 O y w m c X V v d D t T Z W N 0 a W 9 u M S 9 j M T l z I H J l c 3 V s d H M g Z G V 0 Y W l s Z W Q v V G l w b y B j Y W 1 i a W F k b y 5 7 c 2 V 2 Z X J l I C g 0 M C 0 0 O S k g b W V k a W F u L D Q 5 f S Z x d W 9 0 O y w m c X V v d D t T Z W N 0 a W 9 u M S 9 j M T l z I H J l c 3 V s d H M g Z G V 0 Y W l s Z W Q v V G l w b y B j Y W 1 i a W F k b y 5 7 c 2 V 2 Z X J l I C g 0 M C 0 0 O S k g b G 9 3 Z X I g Y m 9 1 b m Q s N T B 9 J n F 1 b 3 Q 7 L C Z x d W 9 0 O 1 N l Y 3 R p b 2 4 x L 2 M x O X M g c m V z d W x 0 c y B k Z X R h a W x l Z C 9 U a X B v I G N h b W J p Y W R v L n t z Z X Z l c m U g K D Q w L T Q 5 K S B 1 c H B l c i B i b 3 V u Z C w 1 M X 0 m c X V v d D s s J n F 1 b 3 Q 7 U 2 V j d G l v b j E v Y z E 5 c y B y Z X N 1 b H R z I G R l d G F p b G V k L 1 R p c G 8 g Y 2 F t Y m l h Z G 8 u e 3 N l d m V y Z S A o N T A t N T k p I G 1 l Z G l h b i w 1 M n 0 m c X V v d D s s J n F 1 b 3 Q 7 U 2 V j d G l v b j E v Y z E 5 c y B y Z X N 1 b H R z I G R l d G F p b G V k L 1 R p c G 8 g Y 2 F t Y m l h Z G 8 u e 3 N l d m V y Z S A o N T A t N T k p I G x v d 2 V y I G J v d W 5 k L D U z f S Z x d W 9 0 O y w m c X V v d D t T Z W N 0 a W 9 u M S 9 j M T l z I H J l c 3 V s d H M g Z G V 0 Y W l s Z W Q v V G l w b y B j Y W 1 i a W F k b y 5 7 c 2 V 2 Z X J l I C g 1 M C 0 1 O S k g d X B w Z X I g Y m 9 1 b m Q s N T R 9 J n F 1 b 3 Q 7 L C Z x d W 9 0 O 1 N l Y 3 R p b 2 4 x L 2 M x O X M g c m V z d W x 0 c y B k Z X R h a W x l Z C 9 U a X B v I G N h b W J p Y W R v L n t z Z X Z l c m U g K D Y w L T Y 5 K S B t Z W R p Y W 4 s N T V 9 J n F 1 b 3 Q 7 L C Z x d W 9 0 O 1 N l Y 3 R p b 2 4 x L 2 M x O X M g c m V z d W x 0 c y B k Z X R h a W x l Z C 9 U a X B v I G N h b W J p Y W R v L n t z Z X Z l c m U g K D Y w L T Y 5 K S B s b 3 d l c i B i b 3 V u Z C w 1 N n 0 m c X V v d D s s J n F 1 b 3 Q 7 U 2 V j d G l v b j E v Y z E 5 c y B y Z X N 1 b H R z I G R l d G F p b G V k L 1 R p c G 8 g Y 2 F t Y m l h Z G 8 u e 3 N l d m V y Z S A o N j A t N j k p I H V w c G V y I G J v d W 5 k L D U 3 f S Z x d W 9 0 O y w m c X V v d D t T Z W N 0 a W 9 u M S 9 j M T l z I H J l c 3 V s d H M g Z G V 0 Y W l s Z W Q v V G l w b y B j Y W 1 i a W F k b y 5 7 c 2 V 2 Z X J l I C g 3 M C 0 3 O S k g b W V k a W F u L D U 4 f S Z x d W 9 0 O y w m c X V v d D t T Z W N 0 a W 9 u M S 9 j M T l z I H J l c 3 V s d H M g Z G V 0 Y W l s Z W Q v V G l w b y B j Y W 1 i a W F k b y 5 7 c 2 V 2 Z X J l I C g 3 M C 0 3 O S k g b G 9 3 Z X I g Y m 9 1 b m Q s N T l 9 J n F 1 b 3 Q 7 L C Z x d W 9 0 O 1 N l Y 3 R p b 2 4 x L 2 M x O X M g c m V z d W x 0 c y B k Z X R h a W x l Z C 9 U a X B v I G N h b W J p Y W R v L n t z Z X Z l c m U g K D c w L T c 5 K S B 1 c H B l c i B i b 3 V u Z C w 2 M H 0 m c X V v d D s s J n F 1 b 3 Q 7 U 2 V j d G l v b j E v Y z E 5 c y B y Z X N 1 b H R z I G R l d G F p b G V k L 1 R p c G 8 g Y 2 F t Y m l h Z G 8 u e 3 N l d m V y Z S A o O D A r K S B t Z W R p Y W 4 s N j F 9 J n F 1 b 3 Q 7 L C Z x d W 9 0 O 1 N l Y 3 R p b 2 4 x L 2 M x O X M g c m V z d W x 0 c y B k Z X R h a W x l Z C 9 U a X B v I G N h b W J p Y W R v L n t z Z X Z l c m U g K D g w K y k g b G 9 3 Z X I g Y m 9 1 b m Q s N j J 9 J n F 1 b 3 Q 7 L C Z x d W 9 0 O 1 N l Y 3 R p b 2 4 x L 2 M x O X M g c m V z d W x 0 c y B k Z X R h a W x l Z C 9 U a X B v I G N h b W J p Y W R v L n t z Z X Z l c m U g K D g w K y k g d X B w Z X I g Y m 9 1 b m Q s N j N 9 J n F 1 b 3 Q 7 L C Z x d W 9 0 O 1 N l Y 3 R p b 2 4 x L 2 M x O X M g c m V z d W x 0 c y B k Z X R h a W x l Z C 9 U a X B v I G N h b W J p Y W R v L n t z Z X Z l c m U g K H R v d G F s K S B t Z W R p Y W 5 f N C w 2 N H 0 m c X V v d D s s J n F 1 b 3 Q 7 U 2 V j d G l v b j E v Y z E 5 c y B y Z X N 1 b H R z I G R l d G F p b G V k L 1 R p c G 8 g Y 2 F t Y m l h Z G 8 u e 3 N l d m V y Z S A o d G 9 0 Y W w p I G x v d 2 V y I G J v d W 5 k X z U s N j V 9 J n F 1 b 3 Q 7 L C Z x d W 9 0 O 1 N l Y 3 R p b 2 4 x L 2 M x O X M g c m V z d W x 0 c y B k Z X R h a W x l Z C 9 U a X B v I G N h b W J p Y W R v L n t z Z X Z l c m U g K H R v d G F s K S B 1 c H B l c i B i b 3 V u Z F 8 2 L D Y 2 f S Z x d W 9 0 O y w m c X V v d D t T Z W N 0 a W 9 u M S 9 j M T l z I H J l c 3 V s d H M g Z G V 0 Y W l s Z W Q v V G l w b y B j Y W 1 i a W F k b y 5 7 S U N V I C h 0 b 3 R h b C k g b W V k a W F u L D Y 3 f S Z x d W 9 0 O y w m c X V v d D t T Z W N 0 a W 9 u M S 9 j M T l z I H J l c 3 V s d H M g Z G V 0 Y W l s Z W Q v V G l w b y B j Y W 1 i a W F k b y 5 7 S U N V I C h 0 b 3 R h b C k g b G 9 3 Z X I g Y m 9 1 b m Q s N j h 9 J n F 1 b 3 Q 7 L C Z x d W 9 0 O 1 N l Y 3 R p b 2 4 x L 2 M x O X M g c m V z d W x 0 c y B k Z X R h a W x l Z C 9 U a X B v I G N h b W J p Y W R v L n t J Q 1 U g K H R v d G F s K S B 1 c H B l c i B i b 3 V u Z C w 2 O X 0 m c X V v d D s s J n F 1 b 3 Q 7 U 2 V j d G l v b j E v Y z E 5 c y B y Z X N 1 b H R z I G R l d G F p b G V k L 1 R p c G 8 g Y 2 F t Y m l h Z G 8 u e 0 l D V S A o M C 0 5 K S B t Z W R p Y W 4 s N z B 9 J n F 1 b 3 Q 7 L C Z x d W 9 0 O 1 N l Y 3 R p b 2 4 x L 2 M x O X M g c m V z d W x 0 c y B k Z X R h a W x l Z C 9 U a X B v I G N h b W J p Y W R v L n t J Q 1 U g K D A t O S k g b G 9 3 Z X I g Y m 9 1 b m Q s N z F 9 J n F 1 b 3 Q 7 L C Z x d W 9 0 O 1 N l Y 3 R p b 2 4 x L 2 M x O X M g c m V z d W x 0 c y B k Z X R h a W x l Z C 9 U a X B v I G N h b W J p Y W R v L n t J Q 1 U g K D A t O S k g d X B w Z X I g Y m 9 1 b m Q s N z J 9 J n F 1 b 3 Q 7 L C Z x d W 9 0 O 1 N l Y 3 R p b 2 4 x L 2 M x O X M g c m V z d W x 0 c y B k Z X R h a W x l Z C 9 U a X B v I G N h b W J p Y W R v L n t J Q 1 U g K D E w L T E 5 K S B t Z W R p Y W 4 s N z N 9 J n F 1 b 3 Q 7 L C Z x d W 9 0 O 1 N l Y 3 R p b 2 4 x L 2 M x O X M g c m V z d W x 0 c y B k Z X R h a W x l Z C 9 U a X B v I G N h b W J p Y W R v L n t J Q 1 U g K D E w L T E 5 K S B s b 3 d l c i B i b 3 V u Z C w 3 N H 0 m c X V v d D s s J n F 1 b 3 Q 7 U 2 V j d G l v b j E v Y z E 5 c y B y Z X N 1 b H R z I G R l d G F p b G V k L 1 R p c G 8 g Y 2 F t Y m l h Z G 8 u e 0 l D V S A o M T A t M T k p I H V w c G V y I G J v d W 5 k L D c 1 f S Z x d W 9 0 O y w m c X V v d D t T Z W N 0 a W 9 u M S 9 j M T l z I H J l c 3 V s d H M g Z G V 0 Y W l s Z W Q v V G l w b y B j Y W 1 i a W F k b y 5 7 S U N V I C g y M C 0 y O S k g b W V k a W F u L D c 2 f S Z x d W 9 0 O y w m c X V v d D t T Z W N 0 a W 9 u M S 9 j M T l z I H J l c 3 V s d H M g Z G V 0 Y W l s Z W Q v V G l w b y B j Y W 1 i a W F k b y 5 7 S U N V I C g y M C 0 y O S k g b G 9 3 Z X I g Y m 9 1 b m Q s N z d 9 J n F 1 b 3 Q 7 L C Z x d W 9 0 O 1 N l Y 3 R p b 2 4 x L 2 M x O X M g c m V z d W x 0 c y B k Z X R h a W x l Z C 9 U a X B v I G N h b W J p Y W R v L n t J Q 1 U g K D I w L T I 5 K S B 1 c H B l c i B i b 3 V u Z C w 3 O H 0 m c X V v d D s s J n F 1 b 3 Q 7 U 2 V j d G l v b j E v Y z E 5 c y B y Z X N 1 b H R z I G R l d G F p b G V k L 1 R p c G 8 g Y 2 F t Y m l h Z G 8 u e 0 l D V S A o M z A t M z k p I G 1 l Z G l h b i w 3 O X 0 m c X V v d D s s J n F 1 b 3 Q 7 U 2 V j d G l v b j E v Y z E 5 c y B y Z X N 1 b H R z I G R l d G F p b G V k L 1 R p c G 8 g Y 2 F t Y m l h Z G 8 u e 0 l D V S A o M z A t M z k p I G x v d 2 V y I G J v d W 5 k L D g w f S Z x d W 9 0 O y w m c X V v d D t T Z W N 0 a W 9 u M S 9 j M T l z I H J l c 3 V s d H M g Z G V 0 Y W l s Z W Q v V G l w b y B j Y W 1 i a W F k b y 5 7 S U N V I C g z M C 0 z O S k g d X B w Z X I g Y m 9 1 b m Q s O D F 9 J n F 1 b 3 Q 7 L C Z x d W 9 0 O 1 N l Y 3 R p b 2 4 x L 2 M x O X M g c m V z d W x 0 c y B k Z X R h a W x l Z C 9 U a X B v I G N h b W J p Y W R v L n t J Q 1 U g K D Q w L T Q 5 K S B t Z W R p Y W 4 s O D J 9 J n F 1 b 3 Q 7 L C Z x d W 9 0 O 1 N l Y 3 R p b 2 4 x L 2 M x O X M g c m V z d W x 0 c y B k Z X R h a W x l Z C 9 U a X B v I G N h b W J p Y W R v L n t J Q 1 U g K D Q w L T Q 5 K S B s b 3 d l c i B i b 3 V u Z C w 4 M 3 0 m c X V v d D s s J n F 1 b 3 Q 7 U 2 V j d G l v b j E v Y z E 5 c y B y Z X N 1 b H R z I G R l d G F p b G V k L 1 R p c G 8 g Y 2 F t Y m l h Z G 8 u e 0 l D V S A o N D A t N D k p I H V w c G V y I G J v d W 5 k L D g 0 f S Z x d W 9 0 O y w m c X V v d D t T Z W N 0 a W 9 u M S 9 j M T l z I H J l c 3 V s d H M g Z G V 0 Y W l s Z W Q v V G l w b y B j Y W 1 i a W F k b y 5 7 S U N V I C g 1 M C 0 1 O S k g b W V k a W F u L D g 1 f S Z x d W 9 0 O y w m c X V v d D t T Z W N 0 a W 9 u M S 9 j M T l z I H J l c 3 V s d H M g Z G V 0 Y W l s Z W Q v V G l w b y B j Y W 1 i a W F k b y 5 7 S U N V I C g 1 M C 0 1 O S k g b G 9 3 Z X I g Y m 9 1 b m Q s O D Z 9 J n F 1 b 3 Q 7 L C Z x d W 9 0 O 1 N l Y 3 R p b 2 4 x L 2 M x O X M g c m V z d W x 0 c y B k Z X R h a W x l Z C 9 U a X B v I G N h b W J p Y W R v L n t J Q 1 U g K D U w L T U 5 K S B 1 c H B l c i B i b 3 V u Z C w 4 N 3 0 m c X V v d D s s J n F 1 b 3 Q 7 U 2 V j d G l v b j E v Y z E 5 c y B y Z X N 1 b H R z I G R l d G F p b G V k L 1 R p c G 8 g Y 2 F t Y m l h Z G 8 u e 0 l D V S A o N j A t N j k p I G 1 l Z G l h b i w 4 O H 0 m c X V v d D s s J n F 1 b 3 Q 7 U 2 V j d G l v b j E v Y z E 5 c y B y Z X N 1 b H R z I G R l d G F p b G V k L 1 R p c G 8 g Y 2 F t Y m l h Z G 8 u e 0 l D V S A o N j A t N j k p I G x v d 2 V y I G J v d W 5 k L D g 5 f S Z x d W 9 0 O y w m c X V v d D t T Z W N 0 a W 9 u M S 9 j M T l z I H J l c 3 V s d H M g Z G V 0 Y W l s Z W Q v V G l w b y B j Y W 1 i a W F k b y 5 7 S U N V I C g 2 M C 0 2 O S k g d X B w Z X I g Y m 9 1 b m Q s O T B 9 J n F 1 b 3 Q 7 L C Z x d W 9 0 O 1 N l Y 3 R p b 2 4 x L 2 M x O X M g c m V z d W x 0 c y B k Z X R h a W x l Z C 9 U a X B v I G N h b W J p Y W R v L n t J Q 1 U g K D c w L T c 5 K S B t Z W R p Y W 4 s O T F 9 J n F 1 b 3 Q 7 L C Z x d W 9 0 O 1 N l Y 3 R p b 2 4 x L 2 M x O X M g c m V z d W x 0 c y B k Z X R h a W x l Z C 9 U a X B v I G N h b W J p Y W R v L n t J Q 1 U g K D c w L T c 5 K S B s b 3 d l c i B i b 3 V u Z C w 5 M n 0 m c X V v d D s s J n F 1 b 3 Q 7 U 2 V j d G l v b j E v Y z E 5 c y B y Z X N 1 b H R z I G R l d G F p b G V k L 1 R p c G 8 g Y 2 F t Y m l h Z G 8 u e 0 l D V S A o N z A t N z k p I H V w c G V y I G J v d W 5 k L D k z f S Z x d W 9 0 O y w m c X V v d D t T Z W N 0 a W 9 u M S 9 j M T l z I H J l c 3 V s d H M g Z G V 0 Y W l s Z W Q v V G l w b y B j Y W 1 i a W F k b y 5 7 S U N V I C g 4 M C s p I G 1 l Z G l h b i w 5 N H 0 m c X V v d D s s J n F 1 b 3 Q 7 U 2 V j d G l v b j E v Y z E 5 c y B y Z X N 1 b H R z I G R l d G F p b G V k L 1 R p c G 8 g Y 2 F t Y m l h Z G 8 u e 0 l D V S A o O D A r K S B s b 3 d l c i B i b 3 V u Z C w 5 N X 0 m c X V v d D s s J n F 1 b 3 Q 7 U 2 V j d G l v b j E v Y z E 5 c y B y Z X N 1 b H R z I G R l d G F p b G V k L 1 R p c G 8 g Y 2 F t Y m l h Z G 8 u e 0 l D V S A o O D A r K S B 1 c H B l c i B i b 3 V u Z C w 5 N n 0 m c X V v d D s s J n F 1 b 3 Q 7 U 2 V j d G l v b j E v Y z E 5 c y B y Z X N 1 b H R z I G R l d G F p b G V k L 1 R p c G 8 g Y 2 F t Y m l h Z G 8 u e 0 l D V S A o d G 9 0 Y W w p I G 1 l Z G l h b l 8 3 L D k 3 f S Z x d W 9 0 O y w m c X V v d D t T Z W N 0 a W 9 u M S 9 j M T l z I H J l c 3 V s d H M g Z G V 0 Y W l s Z W Q v V G l w b y B j Y W 1 i a W F k b y 5 7 S U N V I C h 0 b 3 R h b C k g b G 9 3 Z X I g Y m 9 1 b m R f O C w 5 O H 0 m c X V v d D s s J n F 1 b 3 Q 7 U 2 V j d G l v b j E v Y z E 5 c y B y Z X N 1 b H R z I G R l d G F p b G V k L 1 R p c G 8 g Y 2 F t Y m l h Z G 8 u e 0 l D V S A o d G 9 0 Y W w p I H V w c G V y I G J v d W 5 k X z k s O T l 9 J n F 1 b 3 Q 7 L C Z x d W 9 0 O 1 N l Y 3 R p b 2 4 x L 2 M x O X M g c m V z d W x 0 c y B k Z X R h a W x l Z C 9 U a X B v I G N h b W J p Y W R v L n t l e H B v c 2 V k I C h 0 b 3 R h b C k g b W V k a W F u L D E w M H 0 m c X V v d D s s J n F 1 b 3 Q 7 U 2 V j d G l v b j E v Y z E 5 c y B y Z X N 1 b H R z I G R l d G F p b G V k L 1 R p c G 8 g Y 2 F t Y m l h Z G 8 u e 2 V 4 c G 9 z Z W Q g K H R v d G F s K S B s b 3 d l c i B i b 3 V u Z C w x M D F 9 J n F 1 b 3 Q 7 L C Z x d W 9 0 O 1 N l Y 3 R p b 2 4 x L 2 M x O X M g c m V z d W x 0 c y B k Z X R h a W x l Z C 9 U a X B v I G N h b W J p Y W R v L n t l e H B v c 2 V k I C h 0 b 3 R h b C k g d X B w Z X I g Y m 9 1 b m Q s M T A y f S Z x d W 9 0 O y w m c X V v d D t T Z W N 0 a W 9 u M S 9 j M T l z I H J l c 3 V s d H M g Z G V 0 Y W l s Z W Q v V G l w b y B j Y W 1 i a W F k b y 5 7 Z X h w b 3 N l Z C A o M C 0 5 K S B t Z W R p Y W 4 s M T A z f S Z x d W 9 0 O y w m c X V v d D t T Z W N 0 a W 9 u M S 9 j M T l z I H J l c 3 V s d H M g Z G V 0 Y W l s Z W Q v V G l w b y B j Y W 1 i a W F k b y 5 7 Z X h w b 3 N l Z C A o M C 0 5 K S B s b 3 d l c i B i b 3 V u Z C w x M D R 9 J n F 1 b 3 Q 7 L C Z x d W 9 0 O 1 N l Y 3 R p b 2 4 x L 2 M x O X M g c m V z d W x 0 c y B k Z X R h a W x l Z C 9 U a X B v I G N h b W J p Y W R v L n t l e H B v c 2 V k I C g w L T k p I H V w c G V y I G J v d W 5 k L D E w N X 0 m c X V v d D s s J n F 1 b 3 Q 7 U 2 V j d G l v b j E v Y z E 5 c y B y Z X N 1 b H R z I G R l d G F p b G V k L 1 R p c G 8 g Y 2 F t Y m l h Z G 8 u e 2 V 4 c G 9 z Z W Q g K D E w L T E 5 K S B t Z W R p Y W 4 s M T A 2 f S Z x d W 9 0 O y w m c X V v d D t T Z W N 0 a W 9 u M S 9 j M T l z I H J l c 3 V s d H M g Z G V 0 Y W l s Z W Q v V G l w b y B j Y W 1 i a W F k b y 5 7 Z X h w b 3 N l Z C A o M T A t M T k p I G x v d 2 V y I G J v d W 5 k L D E w N 3 0 m c X V v d D s s J n F 1 b 3 Q 7 U 2 V j d G l v b j E v Y z E 5 c y B y Z X N 1 b H R z I G R l d G F p b G V k L 1 R p c G 8 g Y 2 F t Y m l h Z G 8 u e 2 V 4 c G 9 z Z W Q g K D E w L T E 5 K S B 1 c H B l c i B i b 3 V u Z C w x M D h 9 J n F 1 b 3 Q 7 L C Z x d W 9 0 O 1 N l Y 3 R p b 2 4 x L 2 M x O X M g c m V z d W x 0 c y B k Z X R h a W x l Z C 9 U a X B v I G N h b W J p Y W R v L n t l e H B v c 2 V k I C g y M C 0 y O S k g b W V k a W F u L D E w O X 0 m c X V v d D s s J n F 1 b 3 Q 7 U 2 V j d G l v b j E v Y z E 5 c y B y Z X N 1 b H R z I G R l d G F p b G V k L 1 R p c G 8 g Y 2 F t Y m l h Z G 8 u e 2 V 4 c G 9 z Z W Q g K D I w L T I 5 K S B s b 3 d l c i B i b 3 V u Z C w x M T B 9 J n F 1 b 3 Q 7 L C Z x d W 9 0 O 1 N l Y 3 R p b 2 4 x L 2 M x O X M g c m V z d W x 0 c y B k Z X R h a W x l Z C 9 U a X B v I G N h b W J p Y W R v L n t l e H B v c 2 V k I C g y M C 0 y O S k g d X B w Z X I g Y m 9 1 b m Q s M T E x f S Z x d W 9 0 O y w m c X V v d D t T Z W N 0 a W 9 u M S 9 j M T l z I H J l c 3 V s d H M g Z G V 0 Y W l s Z W Q v V G l w b y B j Y W 1 i a W F k b y 5 7 Z X h w b 3 N l Z C A o M z A t M z k p I G 1 l Z G l h b i w x M T J 9 J n F 1 b 3 Q 7 L C Z x d W 9 0 O 1 N l Y 3 R p b 2 4 x L 2 M x O X M g c m V z d W x 0 c y B k Z X R h a W x l Z C 9 U a X B v I G N h b W J p Y W R v L n t l e H B v c 2 V k I C g z M C 0 z O S k g b G 9 3 Z X I g Y m 9 1 b m Q s M T E z f S Z x d W 9 0 O y w m c X V v d D t T Z W N 0 a W 9 u M S 9 j M T l z I H J l c 3 V s d H M g Z G V 0 Y W l s Z W Q v V G l w b y B j Y W 1 i a W F k b y 5 7 Z X h w b 3 N l Z C A o M z A t M z k p I H V w c G V y I G J v d W 5 k L D E x N H 0 m c X V v d D s s J n F 1 b 3 Q 7 U 2 V j d G l v b j E v Y z E 5 c y B y Z X N 1 b H R z I G R l d G F p b G V k L 1 R p c G 8 g Y 2 F t Y m l h Z G 8 u e 2 V 4 c G 9 z Z W Q g K D Q w L T Q 5 K S B t Z W R p Y W 4 s M T E 1 f S Z x d W 9 0 O y w m c X V v d D t T Z W N 0 a W 9 u M S 9 j M T l z I H J l c 3 V s d H M g Z G V 0 Y W l s Z W Q v V G l w b y B j Y W 1 i a W F k b y 5 7 Z X h w b 3 N l Z C A o N D A t N D k p I G x v d 2 V y I G J v d W 5 k L D E x N n 0 m c X V v d D s s J n F 1 b 3 Q 7 U 2 V j d G l v b j E v Y z E 5 c y B y Z X N 1 b H R z I G R l d G F p b G V k L 1 R p c G 8 g Y 2 F t Y m l h Z G 8 u e 2 V 4 c G 9 z Z W Q g K D Q w L T Q 5 K S B 1 c H B l c i B i b 3 V u Z C w x M T d 9 J n F 1 b 3 Q 7 L C Z x d W 9 0 O 1 N l Y 3 R p b 2 4 x L 2 M x O X M g c m V z d W x 0 c y B k Z X R h a W x l Z C 9 U a X B v I G N h b W J p Y W R v L n t l e H B v c 2 V k I C g 1 M C 0 1 O S k g b W V k a W F u L D E x O H 0 m c X V v d D s s J n F 1 b 3 Q 7 U 2 V j d G l v b j E v Y z E 5 c y B y Z X N 1 b H R z I G R l d G F p b G V k L 1 R p c G 8 g Y 2 F t Y m l h Z G 8 u e 2 V 4 c G 9 z Z W Q g K D U w L T U 5 K S B s b 3 d l c i B i b 3 V u Z C w x M T l 9 J n F 1 b 3 Q 7 L C Z x d W 9 0 O 1 N l Y 3 R p b 2 4 x L 2 M x O X M g c m V z d W x 0 c y B k Z X R h a W x l Z C 9 U a X B v I G N h b W J p Y W R v L n t l e H B v c 2 V k I C g 1 M C 0 1 O S k g d X B w Z X I g Y m 9 1 b m Q s M T I w f S Z x d W 9 0 O y w m c X V v d D t T Z W N 0 a W 9 u M S 9 j M T l z I H J l c 3 V s d H M g Z G V 0 Y W l s Z W Q v V G l w b y B j Y W 1 i a W F k b y 5 7 Z X h w b 3 N l Z C A o N j A t N j k p I G 1 l Z G l h b i w x M j F 9 J n F 1 b 3 Q 7 L C Z x d W 9 0 O 1 N l Y 3 R p b 2 4 x L 2 M x O X M g c m V z d W x 0 c y B k Z X R h a W x l Z C 9 U a X B v I G N h b W J p Y W R v L n t l e H B v c 2 V k I C g 2 M C 0 2 O S k g b G 9 3 Z X I g Y m 9 1 b m Q s M T I y f S Z x d W 9 0 O y w m c X V v d D t T Z W N 0 a W 9 u M S 9 j M T l z I H J l c 3 V s d H M g Z G V 0 Y W l s Z W Q v V G l w b y B j Y W 1 i a W F k b y 5 7 Z X h w b 3 N l Z C A o N j A t N j k p I H V w c G V y I G J v d W 5 k L D E y M 3 0 m c X V v d D s s J n F 1 b 3 Q 7 U 2 V j d G l v b j E v Y z E 5 c y B y Z X N 1 b H R z I G R l d G F p b G V k L 1 R p c G 8 g Y 2 F t Y m l h Z G 8 u e 2 V 4 c G 9 z Z W Q g K D c w L T c 5 K S B t Z W R p Y W 4 s M T I 0 f S Z x d W 9 0 O y w m c X V v d D t T Z W N 0 a W 9 u M S 9 j M T l z I H J l c 3 V s d H M g Z G V 0 Y W l s Z W Q v V G l w b y B j Y W 1 i a W F k b y 5 7 Z X h w b 3 N l Z C A o N z A t N z k p I G x v d 2 V y I G J v d W 5 k L D E y N X 0 m c X V v d D s s J n F 1 b 3 Q 7 U 2 V j d G l v b j E v Y z E 5 c y B y Z X N 1 b H R z I G R l d G F p b G V k L 1 R p c G 8 g Y 2 F t Y m l h Z G 8 u e 2 V 4 c G 9 z Z W Q g K D c w L T c 5 K S B 1 c H B l c i B i b 3 V u Z C w x M j Z 9 J n F 1 b 3 Q 7 L C Z x d W 9 0 O 1 N l Y 3 R p b 2 4 x L 2 M x O X M g c m V z d W x 0 c y B k Z X R h a W x l Z C 9 U a X B v I G N h b W J p Y W R v L n t l e H B v c 2 V k I C g 4 M C s p I G 1 l Z G l h b i w x M j d 9 J n F 1 b 3 Q 7 L C Z x d W 9 0 O 1 N l Y 3 R p b 2 4 x L 2 M x O X M g c m V z d W x 0 c y B k Z X R h a W x l Z C 9 U a X B v I G N h b W J p Y W R v L n t l e H B v c 2 V k I C g 4 M C s p I G x v d 2 V y I G J v d W 5 k L D E y O H 0 m c X V v d D s s J n F 1 b 3 Q 7 U 2 V j d G l v b j E v Y z E 5 c y B y Z X N 1 b H R z I G R l d G F p b G V k L 1 R p c G 8 g Y 2 F t Y m l h Z G 8 u e 2 V 4 c G 9 z Z W Q g K D g w K y k g d X B w Z X I g Y m 9 1 b m Q s M T I 5 f S Z x d W 9 0 O y w m c X V v d D t T Z W N 0 a W 9 u M S 9 j M T l z I H J l c 3 V s d H M g Z G V 0 Y W l s Z W Q v V G l w b y B j Y W 1 i a W F k b y 5 7 Z X h w b 3 N l Z C A o d G 9 0 Y W w p I G 1 l Z G l h b l 8 x M C w x M z B 9 J n F 1 b 3 Q 7 L C Z x d W 9 0 O 1 N l Y 3 R p b 2 4 x L 2 M x O X M g c m V z d W x 0 c y B k Z X R h a W x l Z C 9 U a X B v I G N h b W J p Y W R v L n t l e H B v c 2 V k I C h 0 b 3 R h b C k g b G 9 3 Z X I g Y m 9 1 b m R f M T E s M T M x f S Z x d W 9 0 O y w m c X V v d D t T Z W N 0 a W 9 u M S 9 j M T l z I H J l c 3 V s d H M g Z G V 0 Y W l s Z W Q v V G l w b y B j Y W 1 i a W F k b y 5 7 Z X h w b 3 N l Z C A o d G 9 0 Y W w p I H V w c G V y I G J v d W 5 k X z E y L D E z M n 0 m c X V v d D s s J n F 1 b 3 Q 7 U 2 V j d G l v b j E v Y z E 5 c y B y Z X N 1 b H R z I G R l d G F p b G V k L 1 R p c G 8 g Y 2 F t Y m l h Z G 8 u e 2 l u Z m V j d G l v d X M g K H R v d G F s K S B t Z W R p Y W 4 s M T M z f S Z x d W 9 0 O y w m c X V v d D t T Z W N 0 a W 9 u M S 9 j M T l z I H J l c 3 V s d H M g Z G V 0 Y W l s Z W Q v V G l w b y B j Y W 1 i a W F k b y 5 7 a W 5 m Z W N 0 a W 9 1 c y A o d G 9 0 Y W w p I G x v d 2 V y I G J v d W 5 k L D E z N H 0 m c X V v d D s s J n F 1 b 3 Q 7 U 2 V j d G l v b j E v Y z E 5 c y B y Z X N 1 b H R z I G R l d G F p b G V k L 1 R p c G 8 g Y 2 F t Y m l h Z G 8 u e 2 l u Z m V j d G l v d X M g K H R v d G F s K S B 1 c H B l c i B i b 3 V u Z C w x M z V 9 J n F 1 b 3 Q 7 L C Z x d W 9 0 O 1 N l Y 3 R p b 2 4 x L 2 M x O X M g c m V z d W x 0 c y B k Z X R h a W x l Z C 9 U a X B v I G N h b W J p Y W R v L n t p b m Z l Y 3 R p b 3 V z I C g w L T k p I G 1 l Z G l h b i w x M z Z 9 J n F 1 b 3 Q 7 L C Z x d W 9 0 O 1 N l Y 3 R p b 2 4 x L 2 M x O X M g c m V z d W x 0 c y B k Z X R h a W x l Z C 9 U a X B v I G N h b W J p Y W R v L n t p b m Z l Y 3 R p b 3 V z I C g w L T k p I G x v d 2 V y I G J v d W 5 k L D E z N 3 0 m c X V v d D s s J n F 1 b 3 Q 7 U 2 V j d G l v b j E v Y z E 5 c y B y Z X N 1 b H R z I G R l d G F p b G V k L 1 R p c G 8 g Y 2 F t Y m l h Z G 8 u e 2 l u Z m V j d G l v d X M g K D A t O S k g d X B w Z X I g Y m 9 1 b m Q s M T M 4 f S Z x d W 9 0 O y w m c X V v d D t T Z W N 0 a W 9 u M S 9 j M T l z I H J l c 3 V s d H M g Z G V 0 Y W l s Z W Q v V G l w b y B j Y W 1 i a W F k b y 5 7 a W 5 m Z W N 0 a W 9 1 c y A o M T A t M T k p I G 1 l Z G l h b i w x M z l 9 J n F 1 b 3 Q 7 L C Z x d W 9 0 O 1 N l Y 3 R p b 2 4 x L 2 M x O X M g c m V z d W x 0 c y B k Z X R h a W x l Z C 9 U a X B v I G N h b W J p Y W R v L n t p b m Z l Y 3 R p b 3 V z I C g x M C 0 x O S k g b G 9 3 Z X I g Y m 9 1 b m Q s M T Q w f S Z x d W 9 0 O y w m c X V v d D t T Z W N 0 a W 9 u M S 9 j M T l z I H J l c 3 V s d H M g Z G V 0 Y W l s Z W Q v V G l w b y B j Y W 1 i a W F k b y 5 7 a W 5 m Z W N 0 a W 9 1 c y A o M T A t M T k p I H V w c G V y I G J v d W 5 k L D E 0 M X 0 m c X V v d D s s J n F 1 b 3 Q 7 U 2 V j d G l v b j E v Y z E 5 c y B y Z X N 1 b H R z I G R l d G F p b G V k L 1 R p c G 8 g Y 2 F t Y m l h Z G 8 u e 2 l u Z m V j d G l v d X M g K D I w L T I 5 K S B t Z W R p Y W 4 s M T Q y f S Z x d W 9 0 O y w m c X V v d D t T Z W N 0 a W 9 u M S 9 j M T l z I H J l c 3 V s d H M g Z G V 0 Y W l s Z W Q v V G l w b y B j Y W 1 i a W F k b y 5 7 a W 5 m Z W N 0 a W 9 1 c y A o M j A t M j k p I G x v d 2 V y I G J v d W 5 k L D E 0 M 3 0 m c X V v d D s s J n F 1 b 3 Q 7 U 2 V j d G l v b j E v Y z E 5 c y B y Z X N 1 b H R z I G R l d G F p b G V k L 1 R p c G 8 g Y 2 F t Y m l h Z G 8 u e 2 l u Z m V j d G l v d X M g K D I w L T I 5 K S B 1 c H B l c i B i b 3 V u Z C w x N D R 9 J n F 1 b 3 Q 7 L C Z x d W 9 0 O 1 N l Y 3 R p b 2 4 x L 2 M x O X M g c m V z d W x 0 c y B k Z X R h a W x l Z C 9 U a X B v I G N h b W J p Y W R v L n t p b m Z l Y 3 R p b 3 V z I C g z M C 0 z O S k g b W V k a W F u L D E 0 N X 0 m c X V v d D s s J n F 1 b 3 Q 7 U 2 V j d G l v b j E v Y z E 5 c y B y Z X N 1 b H R z I G R l d G F p b G V k L 1 R p c G 8 g Y 2 F t Y m l h Z G 8 u e 2 l u Z m V j d G l v d X M g K D M w L T M 5 K S B s b 3 d l c i B i b 3 V u Z C w x N D Z 9 J n F 1 b 3 Q 7 L C Z x d W 9 0 O 1 N l Y 3 R p b 2 4 x L 2 M x O X M g c m V z d W x 0 c y B k Z X R h a W x l Z C 9 U a X B v I G N h b W J p Y W R v L n t p b m Z l Y 3 R p b 3 V z I C g z M C 0 z O S k g d X B w Z X I g Y m 9 1 b m Q s M T Q 3 f S Z x d W 9 0 O y w m c X V v d D t T Z W N 0 a W 9 u M S 9 j M T l z I H J l c 3 V s d H M g Z G V 0 Y W l s Z W Q v V G l w b y B j Y W 1 i a W F k b y 5 7 a W 5 m Z W N 0 a W 9 1 c y A o N D A t N D k p I G 1 l Z G l h b i w x N D h 9 J n F 1 b 3 Q 7 L C Z x d W 9 0 O 1 N l Y 3 R p b 2 4 x L 2 M x O X M g c m V z d W x 0 c y B k Z X R h a W x l Z C 9 U a X B v I G N h b W J p Y W R v L n t p b m Z l Y 3 R p b 3 V z I C g 0 M C 0 0 O S k g b G 9 3 Z X I g Y m 9 1 b m Q s M T Q 5 f S Z x d W 9 0 O y w m c X V v d D t T Z W N 0 a W 9 u M S 9 j M T l z I H J l c 3 V s d H M g Z G V 0 Y W l s Z W Q v V G l w b y B j Y W 1 i a W F k b y 5 7 a W 5 m Z W N 0 a W 9 1 c y A o N D A t N D k p I H V w c G V y I G J v d W 5 k L D E 1 M H 0 m c X V v d D s s J n F 1 b 3 Q 7 U 2 V j d G l v b j E v Y z E 5 c y B y Z X N 1 b H R z I G R l d G F p b G V k L 1 R p c G 8 g Y 2 F t Y m l h Z G 8 u e 2 l u Z m V j d G l v d X M g K D U w L T U 5 K S B t Z W R p Y W 4 s M T U x f S Z x d W 9 0 O y w m c X V v d D t T Z W N 0 a W 9 u M S 9 j M T l z I H J l c 3 V s d H M g Z G V 0 Y W l s Z W Q v V G l w b y B j Y W 1 i a W F k b y 5 7 a W 5 m Z W N 0 a W 9 1 c y A o N T A t N T k p I G x v d 2 V y I G J v d W 5 k L D E 1 M n 0 m c X V v d D s s J n F 1 b 3 Q 7 U 2 V j d G l v b j E v Y z E 5 c y B y Z X N 1 b H R z I G R l d G F p b G V k L 1 R p c G 8 g Y 2 F t Y m l h Z G 8 u e 2 l u Z m V j d G l v d X M g K D U w L T U 5 K S B 1 c H B l c i B i b 3 V u Z C w x N T N 9 J n F 1 b 3 Q 7 L C Z x d W 9 0 O 1 N l Y 3 R p b 2 4 x L 2 M x O X M g c m V z d W x 0 c y B k Z X R h a W x l Z C 9 U a X B v I G N h b W J p Y W R v L n t p b m Z l Y 3 R p b 3 V z I C g 2 M C 0 2 O S k g b W V k a W F u L D E 1 N H 0 m c X V v d D s s J n F 1 b 3 Q 7 U 2 V j d G l v b j E v Y z E 5 c y B y Z X N 1 b H R z I G R l d G F p b G V k L 1 R p c G 8 g Y 2 F t Y m l h Z G 8 u e 2 l u Z m V j d G l v d X M g K D Y w L T Y 5 K S B s b 3 d l c i B i b 3 V u Z C w x N T V 9 J n F 1 b 3 Q 7 L C Z x d W 9 0 O 1 N l Y 3 R p b 2 4 x L 2 M x O X M g c m V z d W x 0 c y B k Z X R h a W x l Z C 9 U a X B v I G N h b W J p Y W R v L n t p b m Z l Y 3 R p b 3 V z I C g 2 M C 0 2 O S k g d X B w Z X I g Y m 9 1 b m Q s M T U 2 f S Z x d W 9 0 O y w m c X V v d D t T Z W N 0 a W 9 u M S 9 j M T l z I H J l c 3 V s d H M g Z G V 0 Y W l s Z W Q v V G l w b y B j Y W 1 i a W F k b y 5 7 a W 5 m Z W N 0 a W 9 1 c y A o N z A t N z k p I G 1 l Z G l h b i w x N T d 9 J n F 1 b 3 Q 7 L C Z x d W 9 0 O 1 N l Y 3 R p b 2 4 x L 2 M x O X M g c m V z d W x 0 c y B k Z X R h a W x l Z C 9 U a X B v I G N h b W J p Y W R v L n t p b m Z l Y 3 R p b 3 V z I C g 3 M C 0 3 O S k g b G 9 3 Z X I g Y m 9 1 b m Q s M T U 4 f S Z x d W 9 0 O y w m c X V v d D t T Z W N 0 a W 9 u M S 9 j M T l z I H J l c 3 V s d H M g Z G V 0 Y W l s Z W Q v V G l w b y B j Y W 1 i a W F k b y 5 7 a W 5 m Z W N 0 a W 9 1 c y A o N z A t N z k p I H V w c G V y I G J v d W 5 k L D E 1 O X 0 m c X V v d D s s J n F 1 b 3 Q 7 U 2 V j d G l v b j E v Y z E 5 c y B y Z X N 1 b H R z I G R l d G F p b G V k L 1 R p c G 8 g Y 2 F t Y m l h Z G 8 u e 2 l u Z m V j d G l v d X M g K D g w K y k g b W V k a W F u L D E 2 M H 0 m c X V v d D s s J n F 1 b 3 Q 7 U 2 V j d G l v b j E v Y z E 5 c y B y Z X N 1 b H R z I G R l d G F p b G V k L 1 R p c G 8 g Y 2 F t Y m l h Z G 8 u e 2 l u Z m V j d G l v d X M g K D g w K y k g b G 9 3 Z X I g Y m 9 1 b m Q s M T Y x f S Z x d W 9 0 O y w m c X V v d D t T Z W N 0 a W 9 u M S 9 j M T l z I H J l c 3 V s d H M g Z G V 0 Y W l s Z W Q v V G l w b y B j Y W 1 i a W F k b y 5 7 a W 5 m Z W N 0 a W 9 1 c y A o O D A r K S B 1 c H B l c i B i b 3 V u Z C w x N j J 9 J n F 1 b 3 Q 7 L C Z x d W 9 0 O 1 N l Y 3 R p b 2 4 x L 2 M x O X M g c m V z d W x 0 c y B k Z X R h a W x l Z C 9 U a X B v I G N h b W J p Y W R v L n t p b m Z l Y 3 R p b 3 V z I C h 0 b 3 R h b C k g b W V k a W F u X z E z L D E 2 M 3 0 m c X V v d D s s J n F 1 b 3 Q 7 U 2 V j d G l v b j E v Y z E 5 c y B y Z X N 1 b H R z I G R l d G F p b G V k L 1 R p c G 8 g Y 2 F t Y m l h Z G 8 u e 2 l u Z m V j d G l v d X M g K H R v d G F s K S B s b 3 d l c i B i b 3 V u Z F 8 x N C w x N j R 9 J n F 1 b 3 Q 7 L C Z x d W 9 0 O 1 N l Y 3 R p b 2 4 x L 2 M x O X M g c m V z d W x 0 c y B k Z X R h a W x l Z C 9 U a X B v I G N h b W J p Y W R v L n t p b m Z l Y 3 R p b 3 V z I C h 0 b 3 R h b C k g d X B w Z X I g Y m 9 1 b m R f M T U s M T Y 1 f S Z x d W 9 0 O y w m c X V v d D t T Z W N 0 a W 9 u M S 9 j M T l z I H J l c 3 V s d H M g Z G V 0 Y W l s Z W Q v V G l w b y B j Y W 1 i a W F k b y 5 7 b 3 Z l c m Z s b 3 c g K H R v d G F s K S B t Z W R p Y W 4 s M T Y 2 f S Z x d W 9 0 O y w m c X V v d D t T Z W N 0 a W 9 u M S 9 j M T l z I H J l c 3 V s d H M g Z G V 0 Y W l s Z W Q v V G l w b y B j Y W 1 i a W F k b y 5 7 b 3 Z l c m Z s b 3 c g K H R v d G F s K S B s b 3 d l c i B i b 3 V u Z C w x N j d 9 J n F 1 b 3 Q 7 L C Z x d W 9 0 O 1 N l Y 3 R p b 2 4 x L 2 M x O X M g c m V z d W x 0 c y B k Z X R h a W x l Z C 9 U a X B v I G N h b W J p Y W R v L n t v d m V y Z m x v d y A o d G 9 0 Y W w p I H V w c G V y I G J v d W 5 k L D E 2 O H 0 m c X V v d D s s J n F 1 b 3 Q 7 U 2 V j d G l v b j E v Y z E 5 c y B y Z X N 1 b H R z I G R l d G F p b G V k L 1 R p c G 8 g Y 2 F t Y m l h Z G 8 u e 2 9 2 Z X J m b G 9 3 I C g w L T k p I G 1 l Z G l h b i w x N j l 9 J n F 1 b 3 Q 7 L C Z x d W 9 0 O 1 N l Y 3 R p b 2 4 x L 2 M x O X M g c m V z d W x 0 c y B k Z X R h a W x l Z C 9 U a X B v I G N h b W J p Y W R v L n t v d m V y Z m x v d y A o M C 0 5 K S B s b 3 d l c i B i b 3 V u Z C w x N z B 9 J n F 1 b 3 Q 7 L C Z x d W 9 0 O 1 N l Y 3 R p b 2 4 x L 2 M x O X M g c m V z d W x 0 c y B k Z X R h a W x l Z C 9 U a X B v I G N h b W J p Y W R v L n t v d m V y Z m x v d y A o M C 0 5 K S B 1 c H B l c i B i b 3 V u Z C w x N z F 9 J n F 1 b 3 Q 7 L C Z x d W 9 0 O 1 N l Y 3 R p b 2 4 x L 2 M x O X M g c m V z d W x 0 c y B k Z X R h a W x l Z C 9 U a X B v I G N h b W J p Y W R v L n t v d m V y Z m x v d y A o M T A t M T k p I G 1 l Z G l h b i w x N z J 9 J n F 1 b 3 Q 7 L C Z x d W 9 0 O 1 N l Y 3 R p b 2 4 x L 2 M x O X M g c m V z d W x 0 c y B k Z X R h a W x l Z C 9 U a X B v I G N h b W J p Y W R v L n t v d m V y Z m x v d y A o M T A t M T k p I G x v d 2 V y I G J v d W 5 k L D E 3 M 3 0 m c X V v d D s s J n F 1 b 3 Q 7 U 2 V j d G l v b j E v Y z E 5 c y B y Z X N 1 b H R z I G R l d G F p b G V k L 1 R p c G 8 g Y 2 F t Y m l h Z G 8 u e 2 9 2 Z X J m b G 9 3 I C g x M C 0 x O S k g d X B w Z X I g Y m 9 1 b m Q s M T c 0 f S Z x d W 9 0 O y w m c X V v d D t T Z W N 0 a W 9 u M S 9 j M T l z I H J l c 3 V s d H M g Z G V 0 Y W l s Z W Q v V G l w b y B j Y W 1 i a W F k b y 5 7 b 3 Z l c m Z s b 3 c g K D I w L T I 5 K S B t Z W R p Y W 4 s M T c 1 f S Z x d W 9 0 O y w m c X V v d D t T Z W N 0 a W 9 u M S 9 j M T l z I H J l c 3 V s d H M g Z G V 0 Y W l s Z W Q v V G l w b y B j Y W 1 i a W F k b y 5 7 b 3 Z l c m Z s b 3 c g K D I w L T I 5 K S B s b 3 d l c i B i b 3 V u Z C w x N z Z 9 J n F 1 b 3 Q 7 L C Z x d W 9 0 O 1 N l Y 3 R p b 2 4 x L 2 M x O X M g c m V z d W x 0 c y B k Z X R h a W x l Z C 9 U a X B v I G N h b W J p Y W R v L n t v d m V y Z m x v d y A o M j A t M j k p I H V w c G V y I G J v d W 5 k L D E 3 N 3 0 m c X V v d D s s J n F 1 b 3 Q 7 U 2 V j d G l v b j E v Y z E 5 c y B y Z X N 1 b H R z I G R l d G F p b G V k L 1 R p c G 8 g Y 2 F t Y m l h Z G 8 u e 2 9 2 Z X J m b G 9 3 I C g z M C 0 z O S k g b W V k a W F u L D E 3 O H 0 m c X V v d D s s J n F 1 b 3 Q 7 U 2 V j d G l v b j E v Y z E 5 c y B y Z X N 1 b H R z I G R l d G F p b G V k L 1 R p c G 8 g Y 2 F t Y m l h Z G 8 u e 2 9 2 Z X J m b G 9 3 I C g z M C 0 z O S k g b G 9 3 Z X I g Y m 9 1 b m Q s M T c 5 f S Z x d W 9 0 O y w m c X V v d D t T Z W N 0 a W 9 u M S 9 j M T l z I H J l c 3 V s d H M g Z G V 0 Y W l s Z W Q v V G l w b y B j Y W 1 i a W F k b y 5 7 b 3 Z l c m Z s b 3 c g K D M w L T M 5 K S B 1 c H B l c i B i b 3 V u Z C w x O D B 9 J n F 1 b 3 Q 7 L C Z x d W 9 0 O 1 N l Y 3 R p b 2 4 x L 2 M x O X M g c m V z d W x 0 c y B k Z X R h a W x l Z C 9 U a X B v I G N h b W J p Y W R v L n t v d m V y Z m x v d y A o N D A t N D k p I G 1 l Z G l h b i w x O D F 9 J n F 1 b 3 Q 7 L C Z x d W 9 0 O 1 N l Y 3 R p b 2 4 x L 2 M x O X M g c m V z d W x 0 c y B k Z X R h a W x l Z C 9 U a X B v I G N h b W J p Y W R v L n t v d m V y Z m x v d y A o N D A t N D k p I G x v d 2 V y I G J v d W 5 k L D E 4 M n 0 m c X V v d D s s J n F 1 b 3 Q 7 U 2 V j d G l v b j E v Y z E 5 c y B y Z X N 1 b H R z I G R l d G F p b G V k L 1 R p c G 8 g Y 2 F t Y m l h Z G 8 u e 2 9 2 Z X J m b G 9 3 I C g 0 M C 0 0 O S k g d X B w Z X I g Y m 9 1 b m Q s M T g z f S Z x d W 9 0 O y w m c X V v d D t T Z W N 0 a W 9 u M S 9 j M T l z I H J l c 3 V s d H M g Z G V 0 Y W l s Z W Q v V G l w b y B j Y W 1 i a W F k b y 5 7 b 3 Z l c m Z s b 3 c g K D U w L T U 5 K S B t Z W R p Y W 4 s M T g 0 f S Z x d W 9 0 O y w m c X V v d D t T Z W N 0 a W 9 u M S 9 j M T l z I H J l c 3 V s d H M g Z G V 0 Y W l s Z W Q v V G l w b y B j Y W 1 i a W F k b y 5 7 b 3 Z l c m Z s b 3 c g K D U w L T U 5 K S B s b 3 d l c i B i b 3 V u Z C w x O D V 9 J n F 1 b 3 Q 7 L C Z x d W 9 0 O 1 N l Y 3 R p b 2 4 x L 2 M x O X M g c m V z d W x 0 c y B k Z X R h a W x l Z C 9 U a X B v I G N h b W J p Y W R v L n t v d m V y Z m x v d y A o N T A t N T k p I H V w c G V y I G J v d W 5 k L D E 4 N n 0 m c X V v d D s s J n F 1 b 3 Q 7 U 2 V j d G l v b j E v Y z E 5 c y B y Z X N 1 b H R z I G R l d G F p b G V k L 1 R p c G 8 g Y 2 F t Y m l h Z G 8 u e 2 9 2 Z X J m b G 9 3 I C g 2 M C 0 2 O S k g b W V k a W F u L D E 4 N 3 0 m c X V v d D s s J n F 1 b 3 Q 7 U 2 V j d G l v b j E v Y z E 5 c y B y Z X N 1 b H R z I G R l d G F p b G V k L 1 R p c G 8 g Y 2 F t Y m l h Z G 8 u e 2 9 2 Z X J m b G 9 3 I C g 2 M C 0 2 O S k g b G 9 3 Z X I g Y m 9 1 b m Q s M T g 4 f S Z x d W 9 0 O y w m c X V v d D t T Z W N 0 a W 9 u M S 9 j M T l z I H J l c 3 V s d H M g Z G V 0 Y W l s Z W Q v V G l w b y B j Y W 1 i a W F k b y 5 7 b 3 Z l c m Z s b 3 c g K D Y w L T Y 5 K S B 1 c H B l c i B i b 3 V u Z C w x O D l 9 J n F 1 b 3 Q 7 L C Z x d W 9 0 O 1 N l Y 3 R p b 2 4 x L 2 M x O X M g c m V z d W x 0 c y B k Z X R h a W x l Z C 9 U a X B v I G N h b W J p Y W R v L n t v d m V y Z m x v d y A o N z A t N z k p I G 1 l Z G l h b i w x O T B 9 J n F 1 b 3 Q 7 L C Z x d W 9 0 O 1 N l Y 3 R p b 2 4 x L 2 M x O X M g c m V z d W x 0 c y B k Z X R h a W x l Z C 9 U a X B v I G N h b W J p Y W R v L n t v d m V y Z m x v d y A o N z A t N z k p I G x v d 2 V y I G J v d W 5 k L D E 5 M X 0 m c X V v d D s s J n F 1 b 3 Q 7 U 2 V j d G l v b j E v Y z E 5 c y B y Z X N 1 b H R z I G R l d G F p b G V k L 1 R p c G 8 g Y 2 F t Y m l h Z G 8 u e 2 9 2 Z X J m b G 9 3 I C g 3 M C 0 3 O S k g d X B w Z X I g Y m 9 1 b m Q s M T k y f S Z x d W 9 0 O y w m c X V v d D t T Z W N 0 a W 9 u M S 9 j M T l z I H J l c 3 V s d H M g Z G V 0 Y W l s Z W Q v V G l w b y B j Y W 1 i a W F k b y 5 7 b 3 Z l c m Z s b 3 c g K D g w K y k g b W V k a W F u L D E 5 M 3 0 m c X V v d D s s J n F 1 b 3 Q 7 U 2 V j d G l v b j E v Y z E 5 c y B y Z X N 1 b H R z I G R l d G F p b G V k L 1 R p c G 8 g Y 2 F t Y m l h Z G 8 u e 2 9 2 Z X J m b G 9 3 I C g 4 M C s p I G x v d 2 V y I G J v d W 5 k L D E 5 N H 0 m c X V v d D s s J n F 1 b 3 Q 7 U 2 V j d G l v b j E v Y z E 5 c y B y Z X N 1 b H R z I G R l d G F p b G V k L 1 R p c G 8 g Y 2 F t Y m l h Z G 8 u e 2 9 2 Z X J m b G 9 3 I C g 4 M C s p I H V w c G V y I G J v d W 5 k L D E 5 N X 0 m c X V v d D s s J n F 1 b 3 Q 7 U 2 V j d G l v b j E v Y z E 5 c y B y Z X N 1 b H R z I G R l d G F p b G V k L 1 R p c G 8 g Y 2 F t Y m l h Z G 8 u e 2 9 2 Z X J m b G 9 3 I C h 0 b 3 R h b C k g b W V k a W F u X z E 2 L D E 5 N n 0 m c X V v d D s s J n F 1 b 3 Q 7 U 2 V j d G l v b j E v Y z E 5 c y B y Z X N 1 b H R z I G R l d G F p b G V k L 1 R p c G 8 g Y 2 F t Y m l h Z G 8 u e 2 9 2 Z X J m b G 9 3 I C h 0 b 3 R h b C k g b G 9 3 Z X I g Y m 9 1 b m R f M T c s M T k 3 f S Z x d W 9 0 O y w m c X V v d D t T Z W N 0 a W 9 u M S 9 j M T l z I H J l c 3 V s d H M g Z G V 0 Y W l s Z W Q v V G l w b y B j Y W 1 i a W F k b y 5 7 b 3 Z l c m Z s b 3 c g K H R v d G F s K S B 1 c H B l c i B i b 3 V u Z F 8 x O C w x O T h 9 J n F 1 b 3 Q 7 L C Z x d W 9 0 O 1 N l Y 3 R p b 2 4 x L 2 M x O X M g c m V z d W x 0 c y B k Z X R h a W x l Z C 9 U a X B v I G N h b W J p Y W R v L n t j d W 1 1 b G F 0 a X Z l I H J l Y 2 9 2 Z X J l Z C A o d G 9 0 Y W w p I G 1 l Z G l h b i w x O T l 9 J n F 1 b 3 Q 7 L C Z x d W 9 0 O 1 N l Y 3 R p b 2 4 x L 2 M x O X M g c m V z d W x 0 c y B k Z X R h a W x l Z C 9 U a X B v I G N h b W J p Y W R v L n t j d W 1 1 b G F 0 a X Z l I H J l Y 2 9 2 Z X J l Z C A o d G 9 0 Y W w p I G x v d 2 V y I G J v d W 5 k L D I w M H 0 m c X V v d D s s J n F 1 b 3 Q 7 U 2 V j d G l v b j E v Y z E 5 c y B y Z X N 1 b H R z I G R l d G F p b G V k L 1 R p c G 8 g Y 2 F t Y m l h Z G 8 u e 2 N 1 b X V s Y X R p d m U g c m V j b 3 Z l c m V k I C h 0 b 3 R h b C k g d X B w Z X I g Y m 9 1 b m Q s M j A x f S Z x d W 9 0 O y w m c X V v d D t T Z W N 0 a W 9 u M S 9 j M T l z I H J l c 3 V s d H M g Z G V 0 Y W l s Z W Q v V G l w b y B j Y W 1 i a W F k b y 5 7 Y 3 V t d W x h d G l 2 Z S B y Z W N v d m V y Z W Q g K D A t O S k g b W V k a W F u L D I w M n 0 m c X V v d D s s J n F 1 b 3 Q 7 U 2 V j d G l v b j E v Y z E 5 c y B y Z X N 1 b H R z I G R l d G F p b G V k L 1 R p c G 8 g Y 2 F t Y m l h Z G 8 u e 2 N 1 b X V s Y X R p d m U g c m V j b 3 Z l c m V k I C g w L T k p I G x v d 2 V y I G J v d W 5 k L D I w M 3 0 m c X V v d D s s J n F 1 b 3 Q 7 U 2 V j d G l v b j E v Y z E 5 c y B y Z X N 1 b H R z I G R l d G F p b G V k L 1 R p c G 8 g Y 2 F t Y m l h Z G 8 u e 2 N 1 b X V s Y X R p d m U g c m V j b 3 Z l c m V k I C g w L T k p I H V w c G V y I G J v d W 5 k L D I w N H 0 m c X V v d D s s J n F 1 b 3 Q 7 U 2 V j d G l v b j E v Y z E 5 c y B y Z X N 1 b H R z I G R l d G F p b G V k L 1 R p c G 8 g Y 2 F t Y m l h Z G 8 u e 2 N 1 b X V s Y X R p d m U g c m V j b 3 Z l c m V k I C g x M C 0 x O S k g b W V k a W F u L D I w N X 0 m c X V v d D s s J n F 1 b 3 Q 7 U 2 V j d G l v b j E v Y z E 5 c y B y Z X N 1 b H R z I G R l d G F p b G V k L 1 R p c G 8 g Y 2 F t Y m l h Z G 8 u e 2 N 1 b X V s Y X R p d m U g c m V j b 3 Z l c m V k I C g x M C 0 x O S k g b G 9 3 Z X I g Y m 9 1 b m Q s M j A 2 f S Z x d W 9 0 O y w m c X V v d D t T Z W N 0 a W 9 u M S 9 j M T l z I H J l c 3 V s d H M g Z G V 0 Y W l s Z W Q v V G l w b y B j Y W 1 i a W F k b y 5 7 Y 3 V t d W x h d G l 2 Z S B y Z W N v d m V y Z W Q g K D E w L T E 5 K S B 1 c H B l c i B i b 3 V u Z C w y M D d 9 J n F 1 b 3 Q 7 L C Z x d W 9 0 O 1 N l Y 3 R p b 2 4 x L 2 M x O X M g c m V z d W x 0 c y B k Z X R h a W x l Z C 9 U a X B v I G N h b W J p Y W R v L n t j d W 1 1 b G F 0 a X Z l I H J l Y 2 9 2 Z X J l Z C A o M j A t M j k p I G 1 l Z G l h b i w y M D h 9 J n F 1 b 3 Q 7 L C Z x d W 9 0 O 1 N l Y 3 R p b 2 4 x L 2 M x O X M g c m V z d W x 0 c y B k Z X R h a W x l Z C 9 U a X B v I G N h b W J p Y W R v L n t j d W 1 1 b G F 0 a X Z l I H J l Y 2 9 2 Z X J l Z C A o M j A t M j k p I G x v d 2 V y I G J v d W 5 k L D I w O X 0 m c X V v d D s s J n F 1 b 3 Q 7 U 2 V j d G l v b j E v Y z E 5 c y B y Z X N 1 b H R z I G R l d G F p b G V k L 1 R p c G 8 g Y 2 F t Y m l h Z G 8 u e 2 N 1 b X V s Y X R p d m U g c m V j b 3 Z l c m V k I C g y M C 0 y O S k g d X B w Z X I g Y m 9 1 b m Q s M j E w f S Z x d W 9 0 O y w m c X V v d D t T Z W N 0 a W 9 u M S 9 j M T l z I H J l c 3 V s d H M g Z G V 0 Y W l s Z W Q v V G l w b y B j Y W 1 i a W F k b y 5 7 Y 3 V t d W x h d G l 2 Z S B y Z W N v d m V y Z W Q g K D M w L T M 5 K S B t Z W R p Y W 4 s M j E x f S Z x d W 9 0 O y w m c X V v d D t T Z W N 0 a W 9 u M S 9 j M T l z I H J l c 3 V s d H M g Z G V 0 Y W l s Z W Q v V G l w b y B j Y W 1 i a W F k b y 5 7 Y 3 V t d W x h d G l 2 Z S B y Z W N v d m V y Z W Q g K D M w L T M 5 K S B s b 3 d l c i B i b 3 V u Z C w y M T J 9 J n F 1 b 3 Q 7 L C Z x d W 9 0 O 1 N l Y 3 R p b 2 4 x L 2 M x O X M g c m V z d W x 0 c y B k Z X R h a W x l Z C 9 U a X B v I G N h b W J p Y W R v L n t j d W 1 1 b G F 0 a X Z l I H J l Y 2 9 2 Z X J l Z C A o M z A t M z k p I H V w c G V y I G J v d W 5 k L D I x M 3 0 m c X V v d D s s J n F 1 b 3 Q 7 U 2 V j d G l v b j E v Y z E 5 c y B y Z X N 1 b H R z I G R l d G F p b G V k L 1 R p c G 8 g Y 2 F t Y m l h Z G 8 u e 2 N 1 b X V s Y X R p d m U g c m V j b 3 Z l c m V k I C g 0 M C 0 0 O S k g b W V k a W F u L D I x N H 0 m c X V v d D s s J n F 1 b 3 Q 7 U 2 V j d G l v b j E v Y z E 5 c y B y Z X N 1 b H R z I G R l d G F p b G V k L 1 R p c G 8 g Y 2 F t Y m l h Z G 8 u e 2 N 1 b X V s Y X R p d m U g c m V j b 3 Z l c m V k I C g 0 M C 0 0 O S k g b G 9 3 Z X I g Y m 9 1 b m Q s M j E 1 f S Z x d W 9 0 O y w m c X V v d D t T Z W N 0 a W 9 u M S 9 j M T l z I H J l c 3 V s d H M g Z G V 0 Y W l s Z W Q v V G l w b y B j Y W 1 i a W F k b y 5 7 Y 3 V t d W x h d G l 2 Z S B y Z W N v d m V y Z W Q g K D Q w L T Q 5 K S B 1 c H B l c i B i b 3 V u Z C w y M T Z 9 J n F 1 b 3 Q 7 L C Z x d W 9 0 O 1 N l Y 3 R p b 2 4 x L 2 M x O X M g c m V z d W x 0 c y B k Z X R h a W x l Z C 9 U a X B v I G N h b W J p Y W R v L n t j d W 1 1 b G F 0 a X Z l I H J l Y 2 9 2 Z X J l Z C A o N T A t N T k p I G 1 l Z G l h b i w y M T d 9 J n F 1 b 3 Q 7 L C Z x d W 9 0 O 1 N l Y 3 R p b 2 4 x L 2 M x O X M g c m V z d W x 0 c y B k Z X R h a W x l Z C 9 U a X B v I G N h b W J p Y W R v L n t j d W 1 1 b G F 0 a X Z l I H J l Y 2 9 2 Z X J l Z C A o N T A t N T k p I G x v d 2 V y I G J v d W 5 k L D I x O H 0 m c X V v d D s s J n F 1 b 3 Q 7 U 2 V j d G l v b j E v Y z E 5 c y B y Z X N 1 b H R z I G R l d G F p b G V k L 1 R p c G 8 g Y 2 F t Y m l h Z G 8 u e 2 N 1 b X V s Y X R p d m U g c m V j b 3 Z l c m V k I C g 1 M C 0 1 O S k g d X B w Z X I g Y m 9 1 b m Q s M j E 5 f S Z x d W 9 0 O y w m c X V v d D t T Z W N 0 a W 9 u M S 9 j M T l z I H J l c 3 V s d H M g Z G V 0 Y W l s Z W Q v V G l w b y B j Y W 1 i a W F k b y 5 7 Y 3 V t d W x h d G l 2 Z S B y Z W N v d m V y Z W Q g K D Y w L T Y 5 K S B t Z W R p Y W 4 s M j I w f S Z x d W 9 0 O y w m c X V v d D t T Z W N 0 a W 9 u M S 9 j M T l z I H J l c 3 V s d H M g Z G V 0 Y W l s Z W Q v V G l w b y B j Y W 1 i a W F k b y 5 7 Y 3 V t d W x h d G l 2 Z S B y Z W N v d m V y Z W Q g K D Y w L T Y 5 K S B s b 3 d l c i B i b 3 V u Z C w y M j F 9 J n F 1 b 3 Q 7 L C Z x d W 9 0 O 1 N l Y 3 R p b 2 4 x L 2 M x O X M g c m V z d W x 0 c y B k Z X R h a W x l Z C 9 U a X B v I G N h b W J p Y W R v L n t j d W 1 1 b G F 0 a X Z l I H J l Y 2 9 2 Z X J l Z C A o N j A t N j k p I H V w c G V y I G J v d W 5 k L D I y M n 0 m c X V v d D s s J n F 1 b 3 Q 7 U 2 V j d G l v b j E v Y z E 5 c y B y Z X N 1 b H R z I G R l d G F p b G V k L 1 R p c G 8 g Y 2 F t Y m l h Z G 8 u e 2 N 1 b X V s Y X R p d m U g c m V j b 3 Z l c m V k I C g 3 M C 0 3 O S k g b W V k a W F u L D I y M 3 0 m c X V v d D s s J n F 1 b 3 Q 7 U 2 V j d G l v b j E v Y z E 5 c y B y Z X N 1 b H R z I G R l d G F p b G V k L 1 R p c G 8 g Y 2 F t Y m l h Z G 8 u e 2 N 1 b X V s Y X R p d m U g c m V j b 3 Z l c m V k I C g 3 M C 0 3 O S k g b G 9 3 Z X I g Y m 9 1 b m Q s M j I 0 f S Z x d W 9 0 O y w m c X V v d D t T Z W N 0 a W 9 u M S 9 j M T l z I H J l c 3 V s d H M g Z G V 0 Y W l s Z W Q v V G l w b y B j Y W 1 i a W F k b y 5 7 Y 3 V t d W x h d G l 2 Z S B y Z W N v d m V y Z W Q g K D c w L T c 5 K S B 1 c H B l c i B i b 3 V u Z C w y M j V 9 J n F 1 b 3 Q 7 L C Z x d W 9 0 O 1 N l Y 3 R p b 2 4 x L 2 M x O X M g c m V z d W x 0 c y B k Z X R h a W x l Z C 9 U a X B v I G N h b W J p Y W R v L n t j d W 1 1 b G F 0 a X Z l I H J l Y 2 9 2 Z X J l Z C A o O D A r K S B t Z W R p Y W 4 s M j I 2 f S Z x d W 9 0 O y w m c X V v d D t T Z W N 0 a W 9 u M S 9 j M T l z I H J l c 3 V s d H M g Z G V 0 Y W l s Z W Q v V G l w b y B j Y W 1 i a W F k b y 5 7 Y 3 V t d W x h d G l 2 Z S B y Z W N v d m V y Z W Q g K D g w K y k g b G 9 3 Z X I g Y m 9 1 b m Q s M j I 3 f S Z x d W 9 0 O y w m c X V v d D t T Z W N 0 a W 9 u M S 9 j M T l z I H J l c 3 V s d H M g Z G V 0 Y W l s Z W Q v V G l w b y B j Y W 1 i a W F k b y 5 7 Y 3 V t d W x h d G l 2 Z S B y Z W N v d m V y Z W Q g K D g w K y k g d X B w Z X I g Y m 9 1 b m Q s M j I 4 f S Z x d W 9 0 O y w m c X V v d D t T Z W N 0 a W 9 u M S 9 j M T l z I H J l c 3 V s d H M g Z G V 0 Y W l s Z W Q v V G l w b y B j Y W 1 i a W F k b y 5 7 Y 3 V t d W x h d G l 2 Z S B y Z W N v d m V y Z W Q g K H R v d G F s K S B t Z W R p Y W 5 f M T k s M j I 5 f S Z x d W 9 0 O y w m c X V v d D t T Z W N 0 a W 9 u M S 9 j M T l z I H J l c 3 V s d H M g Z G V 0 Y W l s Z W Q v V G l w b y B j Y W 1 i a W F k b y 5 7 Y 3 V t d W x h d G l 2 Z S B y Z W N v d m V y Z W Q g K H R v d G F s K S B s b 3 d l c i B i b 3 V u Z F 8 y M C w y M z B 9 J n F 1 b 3 Q 7 L C Z x d W 9 0 O 1 N l Y 3 R p b 2 4 x L 2 M x O X M g c m V z d W x 0 c y B k Z X R h a W x l Z C 9 U a X B v I G N h b W J p Y W R v L n t j d W 1 1 b G F 0 a X Z l I H J l Y 2 9 2 Z X J l Z C A o d G 9 0 Y W w p I H V w c G V y I G J v d W 5 k X z I x L D I z M X 0 m c X V v d D s s J n F 1 b 3 Q 7 U 2 V j d G l v b j E v Y z E 5 c y B y Z X N 1 b H R z I G R l d G F p b G V k L 1 R p c G 8 g Y 2 F t Y m l h Z G 8 u e 2 N 1 b X V s Y X R p d m U g S U N V I C h 0 b 3 R h b C k g b W V k a W F u L D I z M n 0 m c X V v d D s s J n F 1 b 3 Q 7 U 2 V j d G l v b j E v Y z E 5 c y B y Z X N 1 b H R z I G R l d G F p b G V k L 1 R p c G 8 g Y 2 F t Y m l h Z G 8 u e 2 N 1 b X V s Y X R p d m U g S U N V I C h 0 b 3 R h b C k g b G 9 3 Z X I g Y m 9 1 b m Q s M j M z f S Z x d W 9 0 O y w m c X V v d D t T Z W N 0 a W 9 u M S 9 j M T l z I H J l c 3 V s d H M g Z G V 0 Y W l s Z W Q v V G l w b y B j Y W 1 i a W F k b y 5 7 Y 3 V t d W x h d G l 2 Z S B J Q 1 U g K H R v d G F s K S B 1 c H B l c i B i b 3 V u Z C w y M z R 9 J n F 1 b 3 Q 7 L C Z x d W 9 0 O 1 N l Y 3 R p b 2 4 x L 2 M x O X M g c m V z d W x 0 c y B k Z X R h a W x l Z C 9 U a X B v I G N h b W J p Y W R v L n t j d W 1 1 b G F 0 a X Z l I E l D V S A o M C 0 5 K S B t Z W R p Y W 4 s M j M 1 f S Z x d W 9 0 O y w m c X V v d D t T Z W N 0 a W 9 u M S 9 j M T l z I H J l c 3 V s d H M g Z G V 0 Y W l s Z W Q v V G l w b y B j Y W 1 i a W F k b y 5 7 Y 3 V t d W x h d G l 2 Z S B J Q 1 U g K D A t O S k g b G 9 3 Z X I g Y m 9 1 b m Q s M j M 2 f S Z x d W 9 0 O y w m c X V v d D t T Z W N 0 a W 9 u M S 9 j M T l z I H J l c 3 V s d H M g Z G V 0 Y W l s Z W Q v V G l w b y B j Y W 1 i a W F k b y 5 7 Y 3 V t d W x h d G l 2 Z S B J Q 1 U g K D A t O S k g d X B w Z X I g Y m 9 1 b m Q s M j M 3 f S Z x d W 9 0 O y w m c X V v d D t T Z W N 0 a W 9 u M S 9 j M T l z I H J l c 3 V s d H M g Z G V 0 Y W l s Z W Q v V G l w b y B j Y W 1 i a W F k b y 5 7 Y 3 V t d W x h d G l 2 Z S B J Q 1 U g K D E w L T E 5 K S B t Z W R p Y W 4 s M j M 4 f S Z x d W 9 0 O y w m c X V v d D t T Z W N 0 a W 9 u M S 9 j M T l z I H J l c 3 V s d H M g Z G V 0 Y W l s Z W Q v V G l w b y B j Y W 1 i a W F k b y 5 7 Y 3 V t d W x h d G l 2 Z S B J Q 1 U g K D E w L T E 5 K S B s b 3 d l c i B i b 3 V u Z C w y M z l 9 J n F 1 b 3 Q 7 L C Z x d W 9 0 O 1 N l Y 3 R p b 2 4 x L 2 M x O X M g c m V z d W x 0 c y B k Z X R h a W x l Z C 9 U a X B v I G N h b W J p Y W R v L n t j d W 1 1 b G F 0 a X Z l I E l D V S A o M T A t M T k p I H V w c G V y I G J v d W 5 k L D I 0 M H 0 m c X V v d D s s J n F 1 b 3 Q 7 U 2 V j d G l v b j E v Y z E 5 c y B y Z X N 1 b H R z I G R l d G F p b G V k L 1 R p c G 8 g Y 2 F t Y m l h Z G 8 u e 2 N 1 b X V s Y X R p d m U g S U N V I C g y M C 0 y O S k g b W V k a W F u L D I 0 M X 0 m c X V v d D s s J n F 1 b 3 Q 7 U 2 V j d G l v b j E v Y z E 5 c y B y Z X N 1 b H R z I G R l d G F p b G V k L 1 R p c G 8 g Y 2 F t Y m l h Z G 8 u e 2 N 1 b X V s Y X R p d m U g S U N V I C g y M C 0 y O S k g b G 9 3 Z X I g Y m 9 1 b m Q s M j Q y f S Z x d W 9 0 O y w m c X V v d D t T Z W N 0 a W 9 u M S 9 j M T l z I H J l c 3 V s d H M g Z G V 0 Y W l s Z W Q v V G l w b y B j Y W 1 i a W F k b y 5 7 Y 3 V t d W x h d G l 2 Z S B J Q 1 U g K D I w L T I 5 K S B 1 c H B l c i B i b 3 V u Z C w y N D N 9 J n F 1 b 3 Q 7 L C Z x d W 9 0 O 1 N l Y 3 R p b 2 4 x L 2 M x O X M g c m V z d W x 0 c y B k Z X R h a W x l Z C 9 U a X B v I G N h b W J p Y W R v L n t j d W 1 1 b G F 0 a X Z l I E l D V S A o M z A t M z k p I G 1 l Z G l h b i w y N D R 9 J n F 1 b 3 Q 7 L C Z x d W 9 0 O 1 N l Y 3 R p b 2 4 x L 2 M x O X M g c m V z d W x 0 c y B k Z X R h a W x l Z C 9 U a X B v I G N h b W J p Y W R v L n t j d W 1 1 b G F 0 a X Z l I E l D V S A o M z A t M z k p I G x v d 2 V y I G J v d W 5 k L D I 0 N X 0 m c X V v d D s s J n F 1 b 3 Q 7 U 2 V j d G l v b j E v Y z E 5 c y B y Z X N 1 b H R z I G R l d G F p b G V k L 1 R p c G 8 g Y 2 F t Y m l h Z G 8 u e 2 N 1 b X V s Y X R p d m U g S U N V I C g z M C 0 z O S k g d X B w Z X I g Y m 9 1 b m Q s M j Q 2 f S Z x d W 9 0 O y w m c X V v d D t T Z W N 0 a W 9 u M S 9 j M T l z I H J l c 3 V s d H M g Z G V 0 Y W l s Z W Q v V G l w b y B j Y W 1 i a W F k b y 5 7 Y 3 V t d W x h d G l 2 Z S B J Q 1 U g K D Q w L T Q 5 K S B t Z W R p Y W 4 s M j Q 3 f S Z x d W 9 0 O y w m c X V v d D t T Z W N 0 a W 9 u M S 9 j M T l z I H J l c 3 V s d H M g Z G V 0 Y W l s Z W Q v V G l w b y B j Y W 1 i a W F k b y 5 7 Y 3 V t d W x h d G l 2 Z S B J Q 1 U g K D Q w L T Q 5 K S B s b 3 d l c i B i b 3 V u Z C w y N D h 9 J n F 1 b 3 Q 7 L C Z x d W 9 0 O 1 N l Y 3 R p b 2 4 x L 2 M x O X M g c m V z d W x 0 c y B k Z X R h a W x l Z C 9 U a X B v I G N h b W J p Y W R v L n t j d W 1 1 b G F 0 a X Z l I E l D V S A o N D A t N D k p I H V w c G V y I G J v d W 5 k L D I 0 O X 0 m c X V v d D s s J n F 1 b 3 Q 7 U 2 V j d G l v b j E v Y z E 5 c y B y Z X N 1 b H R z I G R l d G F p b G V k L 1 R p c G 8 g Y 2 F t Y m l h Z G 8 u e 2 N 1 b X V s Y X R p d m U g S U N V I C g 1 M C 0 1 O S k g b W V k a W F u L D I 1 M H 0 m c X V v d D s s J n F 1 b 3 Q 7 U 2 V j d G l v b j E v Y z E 5 c y B y Z X N 1 b H R z I G R l d G F p b G V k L 1 R p c G 8 g Y 2 F t Y m l h Z G 8 u e 2 N 1 b X V s Y X R p d m U g S U N V I C g 1 M C 0 1 O S k g b G 9 3 Z X I g Y m 9 1 b m Q s M j U x f S Z x d W 9 0 O y w m c X V v d D t T Z W N 0 a W 9 u M S 9 j M T l z I H J l c 3 V s d H M g Z G V 0 Y W l s Z W Q v V G l w b y B j Y W 1 i a W F k b y 5 7 Y 3 V t d W x h d G l 2 Z S B J Q 1 U g K D U w L T U 5 K S B 1 c H B l c i B i b 3 V u Z C w y N T J 9 J n F 1 b 3 Q 7 L C Z x d W 9 0 O 1 N l Y 3 R p b 2 4 x L 2 M x O X M g c m V z d W x 0 c y B k Z X R h a W x l Z C 9 U a X B v I G N h b W J p Y W R v L n t j d W 1 1 b G F 0 a X Z l I E l D V S A o N j A t N j k p I G 1 l Z G l h b i w y N T N 9 J n F 1 b 3 Q 7 L C Z x d W 9 0 O 1 N l Y 3 R p b 2 4 x L 2 M x O X M g c m V z d W x 0 c y B k Z X R h a W x l Z C 9 U a X B v I G N h b W J p Y W R v L n t j d W 1 1 b G F 0 a X Z l I E l D V S A o N j A t N j k p I G x v d 2 V y I G J v d W 5 k L D I 1 N H 0 m c X V v d D s s J n F 1 b 3 Q 7 U 2 V j d G l v b j E v Y z E 5 c y B y Z X N 1 b H R z I G R l d G F p b G V k L 1 R p c G 8 g Y 2 F t Y m l h Z G 8 u e 2 N 1 b X V s Y X R p d m U g S U N V I C g 2 M C 0 2 O S k g d X B w Z X I g Y m 9 1 b m Q s M j U 1 f S Z x d W 9 0 O y w m c X V v d D t T Z W N 0 a W 9 u M S 9 j M T l z I H J l c 3 V s d H M g Z G V 0 Y W l s Z W Q v V G l w b y B j Y W 1 i a W F k b y 5 7 Y 3 V t d W x h d G l 2 Z S B J Q 1 U g K D c w L T c 5 K S B t Z W R p Y W 4 s M j U 2 f S Z x d W 9 0 O y w m c X V v d D t T Z W N 0 a W 9 u M S 9 j M T l z I H J l c 3 V s d H M g Z G V 0 Y W l s Z W Q v V G l w b y B j Y W 1 i a W F k b y 5 7 Y 3 V t d W x h d G l 2 Z S B J Q 1 U g K D c w L T c 5 K S B s b 3 d l c i B i b 3 V u Z C w y N T d 9 J n F 1 b 3 Q 7 L C Z x d W 9 0 O 1 N l Y 3 R p b 2 4 x L 2 M x O X M g c m V z d W x 0 c y B k Z X R h a W x l Z C 9 U a X B v I G N h b W J p Y W R v L n t j d W 1 1 b G F 0 a X Z l I E l D V S A o N z A t N z k p I H V w c G V y I G J v d W 5 k L D I 1 O H 0 m c X V v d D s s J n F 1 b 3 Q 7 U 2 V j d G l v b j E v Y z E 5 c y B y Z X N 1 b H R z I G R l d G F p b G V k L 1 R p c G 8 g Y 2 F t Y m l h Z G 8 u e 2 N 1 b X V s Y X R p d m U g S U N V I C g 4 M C s p I G 1 l Z G l h b i w y N T l 9 J n F 1 b 3 Q 7 L C Z x d W 9 0 O 1 N l Y 3 R p b 2 4 x L 2 M x O X M g c m V z d W x 0 c y B k Z X R h a W x l Z C 9 U a X B v I G N h b W J p Y W R v L n t j d W 1 1 b G F 0 a X Z l I E l D V S A o O D A r K S B s b 3 d l c i B i b 3 V u Z C w y N j B 9 J n F 1 b 3 Q 7 L C Z x d W 9 0 O 1 N l Y 3 R p b 2 4 x L 2 M x O X M g c m V z d W x 0 c y B k Z X R h a W x l Z C 9 U a X B v I G N h b W J p Y W R v L n t j d W 1 1 b G F 0 a X Z l I E l D V S A o O D A r K S B 1 c H B l c i B i b 3 V u Z C w y N j F 9 J n F 1 b 3 Q 7 L C Z x d W 9 0 O 1 N l Y 3 R p b 2 4 x L 2 M x O X M g c m V z d W x 0 c y B k Z X R h a W x l Z C 9 U a X B v I G N h b W J p Y W R v L n t j d W 1 1 b G F 0 a X Z l I E l D V S A o d G 9 0 Y W w p I G 1 l Z G l h b l 8 y M i w y N j J 9 J n F 1 b 3 Q 7 L C Z x d W 9 0 O 1 N l Y 3 R p b 2 4 x L 2 M x O X M g c m V z d W x 0 c y B k Z X R h a W x l Z C 9 U a X B v I G N h b W J p Y W R v L n t j d W 1 1 b G F 0 a X Z l I E l D V S A o d G 9 0 Y W w p I G x v d 2 V y I G J v d W 5 k X z I z L D I 2 M 3 0 m c X V v d D s s J n F 1 b 3 Q 7 U 2 V j d G l v b j E v Y z E 5 c y B y Z X N 1 b H R z I G R l d G F p b G V k L 1 R p c G 8 g Y 2 F t Y m l h Z G 8 u e 2 N 1 b X V s Y X R p d m U g S U N V I C h 0 b 3 R h b C k g d X B w Z X I g Y m 9 1 b m R f M j Q s M j Y 0 f S Z x d W 9 0 O y w m c X V v d D t T Z W N 0 a W 9 u M S 9 j M T l z I H J l c 3 V s d H M g Z G V 0 Y W l s Z W Q v V G l w b y B j Y W 1 i a W F k b y 5 7 Y 3 V t d W x h d G l 2 Z S B o b 3 N w a X R h b G l 6 Z W Q g K H R v d G F s K S B t Z W R p Y W 4 s M j Y 1 f S Z x d W 9 0 O y w m c X V v d D t T Z W N 0 a W 9 u M S 9 j M T l z I H J l c 3 V s d H M g Z G V 0 Y W l s Z W Q v V G l w b y B j Y W 1 i a W F k b y 5 7 Y 3 V t d W x h d G l 2 Z S B o b 3 N w a X R h b G l 6 Z W Q g K H R v d G F s K S B s b 3 d l c i B i b 3 V u Z C w y N j Z 9 J n F 1 b 3 Q 7 L C Z x d W 9 0 O 1 N l Y 3 R p b 2 4 x L 2 M x O X M g c m V z d W x 0 c y B k Z X R h a W x l Z C 9 U a X B v I G N h b W J p Y W R v L n t j d W 1 1 b G F 0 a X Z l I G h v c 3 B p d G F s a X p l Z C A o d G 9 0 Y W w p I H V w c G V y I G J v d W 5 k L D I 2 N 3 0 m c X V v d D s s J n F 1 b 3 Q 7 U 2 V j d G l v b j E v Y z E 5 c y B y Z X N 1 b H R z I G R l d G F p b G V k L 1 R p c G 8 g Y 2 F t Y m l h Z G 8 u e 2 N 1 b X V s Y X R p d m U g a G 9 z c G l 0 Y W x p e m V k I C g w L T k p I G 1 l Z G l h b i w y N j h 9 J n F 1 b 3 Q 7 L C Z x d W 9 0 O 1 N l Y 3 R p b 2 4 x L 2 M x O X M g c m V z d W x 0 c y B k Z X R h a W x l Z C 9 U a X B v I G N h b W J p Y W R v L n t j d W 1 1 b G F 0 a X Z l I G h v c 3 B p d G F s a X p l Z C A o M C 0 5 K S B s b 3 d l c i B i b 3 V u Z C w y N j l 9 J n F 1 b 3 Q 7 L C Z x d W 9 0 O 1 N l Y 3 R p b 2 4 x L 2 M x O X M g c m V z d W x 0 c y B k Z X R h a W x l Z C 9 U a X B v I G N h b W J p Y W R v L n t j d W 1 1 b G F 0 a X Z l I G h v c 3 B p d G F s a X p l Z C A o M C 0 5 K S B 1 c H B l c i B i b 3 V u Z C w y N z B 9 J n F 1 b 3 Q 7 L C Z x d W 9 0 O 1 N l Y 3 R p b 2 4 x L 2 M x O X M g c m V z d W x 0 c y B k Z X R h a W x l Z C 9 U a X B v I G N h b W J p Y W R v L n t j d W 1 1 b G F 0 a X Z l I G h v c 3 B p d G F s a X p l Z C A o M T A t M T k p I G 1 l Z G l h b i w y N z F 9 J n F 1 b 3 Q 7 L C Z x d W 9 0 O 1 N l Y 3 R p b 2 4 x L 2 M x O X M g c m V z d W x 0 c y B k Z X R h a W x l Z C 9 U a X B v I G N h b W J p Y W R v L n t j d W 1 1 b G F 0 a X Z l I G h v c 3 B p d G F s a X p l Z C A o M T A t M T k p I G x v d 2 V y I G J v d W 5 k L D I 3 M n 0 m c X V v d D s s J n F 1 b 3 Q 7 U 2 V j d G l v b j E v Y z E 5 c y B y Z X N 1 b H R z I G R l d G F p b G V k L 1 R p c G 8 g Y 2 F t Y m l h Z G 8 u e 2 N 1 b X V s Y X R p d m U g a G 9 z c G l 0 Y W x p e m V k I C g x M C 0 x O S k g d X B w Z X I g Y m 9 1 b m Q s M j c z f S Z x d W 9 0 O y w m c X V v d D t T Z W N 0 a W 9 u M S 9 j M T l z I H J l c 3 V s d H M g Z G V 0 Y W l s Z W Q v V G l w b y B j Y W 1 i a W F k b y 5 7 Y 3 V t d W x h d G l 2 Z S B o b 3 N w a X R h b G l 6 Z W Q g K D I w L T I 5 K S B t Z W R p Y W 4 s M j c 0 f S Z x d W 9 0 O y w m c X V v d D t T Z W N 0 a W 9 u M S 9 j M T l z I H J l c 3 V s d H M g Z G V 0 Y W l s Z W Q v V G l w b y B j Y W 1 i a W F k b y 5 7 Y 3 V t d W x h d G l 2 Z S B o b 3 N w a X R h b G l 6 Z W Q g K D I w L T I 5 K S B s b 3 d l c i B i b 3 V u Z C w y N z V 9 J n F 1 b 3 Q 7 L C Z x d W 9 0 O 1 N l Y 3 R p b 2 4 x L 2 M x O X M g c m V z d W x 0 c y B k Z X R h a W x l Z C 9 U a X B v I G N h b W J p Y W R v L n t j d W 1 1 b G F 0 a X Z l I G h v c 3 B p d G F s a X p l Z C A o M j A t M j k p I H V w c G V y I G J v d W 5 k L D I 3 N n 0 m c X V v d D s s J n F 1 b 3 Q 7 U 2 V j d G l v b j E v Y z E 5 c y B y Z X N 1 b H R z I G R l d G F p b G V k L 1 R p c G 8 g Y 2 F t Y m l h Z G 8 u e 2 N 1 b X V s Y X R p d m U g a G 9 z c G l 0 Y W x p e m V k I C g z M C 0 z O S k g b W V k a W F u L D I 3 N 3 0 m c X V v d D s s J n F 1 b 3 Q 7 U 2 V j d G l v b j E v Y z E 5 c y B y Z X N 1 b H R z I G R l d G F p b G V k L 1 R p c G 8 g Y 2 F t Y m l h Z G 8 u e 2 N 1 b X V s Y X R p d m U g a G 9 z c G l 0 Y W x p e m V k I C g z M C 0 z O S k g b G 9 3 Z X I g Y m 9 1 b m Q s M j c 4 f S Z x d W 9 0 O y w m c X V v d D t T Z W N 0 a W 9 u M S 9 j M T l z I H J l c 3 V s d H M g Z G V 0 Y W l s Z W Q v V G l w b y B j Y W 1 i a W F k b y 5 7 Y 3 V t d W x h d G l 2 Z S B o b 3 N w a X R h b G l 6 Z W Q g K D M w L T M 5 K S B 1 c H B l c i B i b 3 V u Z C w y N z l 9 J n F 1 b 3 Q 7 L C Z x d W 9 0 O 1 N l Y 3 R p b 2 4 x L 2 M x O X M g c m V z d W x 0 c y B k Z X R h a W x l Z C 9 U a X B v I G N h b W J p Y W R v L n t j d W 1 1 b G F 0 a X Z l I G h v c 3 B p d G F s a X p l Z C A o N D A t N D k p I G 1 l Z G l h b i w y O D B 9 J n F 1 b 3 Q 7 L C Z x d W 9 0 O 1 N l Y 3 R p b 2 4 x L 2 M x O X M g c m V z d W x 0 c y B k Z X R h a W x l Z C 9 U a X B v I G N h b W J p Y W R v L n t j d W 1 1 b G F 0 a X Z l I G h v c 3 B p d G F s a X p l Z C A o N D A t N D k p I G x v d 2 V y I G J v d W 5 k L D I 4 M X 0 m c X V v d D s s J n F 1 b 3 Q 7 U 2 V j d G l v b j E v Y z E 5 c y B y Z X N 1 b H R z I G R l d G F p b G V k L 1 R p c G 8 g Y 2 F t Y m l h Z G 8 u e 2 N 1 b X V s Y X R p d m U g a G 9 z c G l 0 Y W x p e m V k I C g 0 M C 0 0 O S k g d X B w Z X I g Y m 9 1 b m Q s M j g y f S Z x d W 9 0 O y w m c X V v d D t T Z W N 0 a W 9 u M S 9 j M T l z I H J l c 3 V s d H M g Z G V 0 Y W l s Z W Q v V G l w b y B j Y W 1 i a W F k b y 5 7 Y 3 V t d W x h d G l 2 Z S B o b 3 N w a X R h b G l 6 Z W Q g K D U w L T U 5 K S B t Z W R p Y W 4 s M j g z f S Z x d W 9 0 O y w m c X V v d D t T Z W N 0 a W 9 u M S 9 j M T l z I H J l c 3 V s d H M g Z G V 0 Y W l s Z W Q v V G l w b y B j Y W 1 i a W F k b y 5 7 Y 3 V t d W x h d G l 2 Z S B o b 3 N w a X R h b G l 6 Z W Q g K D U w L T U 5 K S B s b 3 d l c i B i b 3 V u Z C w y O D R 9 J n F 1 b 3 Q 7 L C Z x d W 9 0 O 1 N l Y 3 R p b 2 4 x L 2 M x O X M g c m V z d W x 0 c y B k Z X R h a W x l Z C 9 U a X B v I G N h b W J p Y W R v L n t j d W 1 1 b G F 0 a X Z l I G h v c 3 B p d G F s a X p l Z C A o N T A t N T k p I H V w c G V y I G J v d W 5 k L D I 4 N X 0 m c X V v d D s s J n F 1 b 3 Q 7 U 2 V j d G l v b j E v Y z E 5 c y B y Z X N 1 b H R z I G R l d G F p b G V k L 1 R p c G 8 g Y 2 F t Y m l h Z G 8 u e 2 N 1 b X V s Y X R p d m U g a G 9 z c G l 0 Y W x p e m V k I C g 2 M C 0 2 O S k g b W V k a W F u L D I 4 N n 0 m c X V v d D s s J n F 1 b 3 Q 7 U 2 V j d G l v b j E v Y z E 5 c y B y Z X N 1 b H R z I G R l d G F p b G V k L 1 R p c G 8 g Y 2 F t Y m l h Z G 8 u e 2 N 1 b X V s Y X R p d m U g a G 9 z c G l 0 Y W x p e m V k I C g 2 M C 0 2 O S k g b G 9 3 Z X I g Y m 9 1 b m Q s M j g 3 f S Z x d W 9 0 O y w m c X V v d D t T Z W N 0 a W 9 u M S 9 j M T l z I H J l c 3 V s d H M g Z G V 0 Y W l s Z W Q v V G l w b y B j Y W 1 i a W F k b y 5 7 Y 3 V t d W x h d G l 2 Z S B o b 3 N w a X R h b G l 6 Z W Q g K D Y w L T Y 5 K S B 1 c H B l c i B i b 3 V u Z C w y O D h 9 J n F 1 b 3 Q 7 L C Z x d W 9 0 O 1 N l Y 3 R p b 2 4 x L 2 M x O X M g c m V z d W x 0 c y B k Z X R h a W x l Z C 9 U a X B v I G N h b W J p Y W R v L n t j d W 1 1 b G F 0 a X Z l I G h v c 3 B p d G F s a X p l Z C A o N z A t N z k p I G 1 l Z G l h b i w y O D l 9 J n F 1 b 3 Q 7 L C Z x d W 9 0 O 1 N l Y 3 R p b 2 4 x L 2 M x O X M g c m V z d W x 0 c y B k Z X R h a W x l Z C 9 U a X B v I G N h b W J p Y W R v L n t j d W 1 1 b G F 0 a X Z l I G h v c 3 B p d G F s a X p l Z C A o N z A t N z k p I G x v d 2 V y I G J v d W 5 k L D I 5 M H 0 m c X V v d D s s J n F 1 b 3 Q 7 U 2 V j d G l v b j E v Y z E 5 c y B y Z X N 1 b H R z I G R l d G F p b G V k L 1 R p c G 8 g Y 2 F t Y m l h Z G 8 u e 2 N 1 b X V s Y X R p d m U g a G 9 z c G l 0 Y W x p e m V k I C g 3 M C 0 3 O S k g d X B w Z X I g Y m 9 1 b m Q s M j k x f S Z x d W 9 0 O y w m c X V v d D t T Z W N 0 a W 9 u M S 9 j M T l z I H J l c 3 V s d H M g Z G V 0 Y W l s Z W Q v V G l w b y B j Y W 1 i a W F k b y 5 7 Y 3 V t d W x h d G l 2 Z S B o b 3 N w a X R h b G l 6 Z W Q g K D g w K y k g b W V k a W F u L D I 5 M n 0 m c X V v d D s s J n F 1 b 3 Q 7 U 2 V j d G l v b j E v Y z E 5 c y B y Z X N 1 b H R z I G R l d G F p b G V k L 1 R p c G 8 g Y 2 F t Y m l h Z G 8 u e 2 N 1 b X V s Y X R p d m U g a G 9 z c G l 0 Y W x p e m V k I C g 4 M C s p I G x v d 2 V y I G J v d W 5 k L D I 5 M 3 0 m c X V v d D s s J n F 1 b 3 Q 7 U 2 V j d G l v b j E v Y z E 5 c y B y Z X N 1 b H R z I G R l d G F p b G V k L 1 R p c G 8 g Y 2 F t Y m l h Z G 8 u e 2 N 1 b X V s Y X R p d m U g a G 9 z c G l 0 Y W x p e m V k I C g 4 M C s p I H V w c G V y I G J v d W 5 k L D I 5 N H 0 m c X V v d D s s J n F 1 b 3 Q 7 U 2 V j d G l v b j E v Y z E 5 c y B y Z X N 1 b H R z I G R l d G F p b G V k L 1 R p c G 8 g Y 2 F t Y m l h Z G 8 u e 2 N 1 b X V s Y X R p d m U g a G 9 z c G l 0 Y W x p e m V k I C h 0 b 3 R h b C k g b W V k a W F u X z I 1 L D I 5 N X 0 m c X V v d D s s J n F 1 b 3 Q 7 U 2 V j d G l v b j E v Y z E 5 c y B y Z X N 1 b H R z I G R l d G F p b G V k L 1 R p c G 8 g Y 2 F t Y m l h Z G 8 u e 2 N 1 b X V s Y X R p d m U g a G 9 z c G l 0 Y W x p e m V k I C h 0 b 3 R h b C k g b G 9 3 Z X I g Y m 9 1 b m R f M j Y s M j k 2 f S Z x d W 9 0 O y w m c X V v d D t T Z W N 0 a W 9 u M S 9 j M T l z I H J l c 3 V s d H M g Z G V 0 Y W l s Z W Q v V G l w b y B j Y W 1 i a W F k b y 5 7 Y 3 V t d W x h d G l 2 Z S B o b 3 N w a X R h b G l 6 Z W Q g K H R v d G F s K S B 1 c H B l c i B i b 3 V u Z F 8 y N y w y O T d 9 J n F 1 b 3 Q 7 L C Z x d W 9 0 O 1 N l Y 3 R p b 2 4 x L 2 M x O X M g c m V z d W x 0 c y B k Z X R h a W x l Z C 9 U a X B v I G N h b W J p Y W R v L n t j d W 1 1 b G F 0 a X Z l I G Z h d G F s a X R 5 I C h 0 b 3 R h b C k g b W V k a W F u L D I 5 O H 0 m c X V v d D s s J n F 1 b 3 Q 7 U 2 V j d G l v b j E v Y z E 5 c y B y Z X N 1 b H R z I G R l d G F p b G V k L 1 R p c G 8 g Y 2 F t Y m l h Z G 8 u e 2 N 1 b X V s Y X R p d m U g Z m F 0 Y W x p d H k g K H R v d G F s K S B s b 3 d l c i B i b 3 V u Z C w y O T l 9 J n F 1 b 3 Q 7 L C Z x d W 9 0 O 1 N l Y 3 R p b 2 4 x L 2 M x O X M g c m V z d W x 0 c y B k Z X R h a W x l Z C 9 U a X B v I G N h b W J p Y W R v L n t j d W 1 1 b G F 0 a X Z l I G Z h d G F s a X R 5 I C h 0 b 3 R h b C k g d X B w Z X I g Y m 9 1 b m Q s M z A w f S Z x d W 9 0 O y w m c X V v d D t T Z W N 0 a W 9 u M S 9 j M T l z I H J l c 3 V s d H M g Z G V 0 Y W l s Z W Q v V G l w b y B j Y W 1 i a W F k b y 5 7 Y 3 V t d W x h d G l 2 Z S B m Y X R h b G l 0 e S A o M C 0 5 K S B t Z W R p Y W 4 s M z A x f S Z x d W 9 0 O y w m c X V v d D t T Z W N 0 a W 9 u M S 9 j M T l z I H J l c 3 V s d H M g Z G V 0 Y W l s Z W Q v V G l w b y B j Y W 1 i a W F k b y 5 7 Y 3 V t d W x h d G l 2 Z S B m Y X R h b G l 0 e S A o M C 0 5 K S B s b 3 d l c i B i b 3 V u Z C w z M D J 9 J n F 1 b 3 Q 7 L C Z x d W 9 0 O 1 N l Y 3 R p b 2 4 x L 2 M x O X M g c m V z d W x 0 c y B k Z X R h a W x l Z C 9 U a X B v I G N h b W J p Y W R v L n t j d W 1 1 b G F 0 a X Z l I G Z h d G F s a X R 5 I C g w L T k p I H V w c G V y I G J v d W 5 k L D M w M 3 0 m c X V v d D s s J n F 1 b 3 Q 7 U 2 V j d G l v b j E v Y z E 5 c y B y Z X N 1 b H R z I G R l d G F p b G V k L 1 R p c G 8 g Y 2 F t Y m l h Z G 8 u e 2 N 1 b X V s Y X R p d m U g Z m F 0 Y W x p d H k g K D E w L T E 5 K S B t Z W R p Y W 4 s M z A 0 f S Z x d W 9 0 O y w m c X V v d D t T Z W N 0 a W 9 u M S 9 j M T l z I H J l c 3 V s d H M g Z G V 0 Y W l s Z W Q v V G l w b y B j Y W 1 i a W F k b y 5 7 Y 3 V t d W x h d G l 2 Z S B m Y X R h b G l 0 e S A o M T A t M T k p I G x v d 2 V y I G J v d W 5 k L D M w N X 0 m c X V v d D s s J n F 1 b 3 Q 7 U 2 V j d G l v b j E v Y z E 5 c y B y Z X N 1 b H R z I G R l d G F p b G V k L 1 R p c G 8 g Y 2 F t Y m l h Z G 8 u e 2 N 1 b X V s Y X R p d m U g Z m F 0 Y W x p d H k g K D E w L T E 5 K S B 1 c H B l c i B i b 3 V u Z C w z M D Z 9 J n F 1 b 3 Q 7 L C Z x d W 9 0 O 1 N l Y 3 R p b 2 4 x L 2 M x O X M g c m V z d W x 0 c y B k Z X R h a W x l Z C 9 U a X B v I G N h b W J p Y W R v L n t j d W 1 1 b G F 0 a X Z l I G Z h d G F s a X R 5 I C g y M C 0 y O S k g b W V k a W F u L D M w N 3 0 m c X V v d D s s J n F 1 b 3 Q 7 U 2 V j d G l v b j E v Y z E 5 c y B y Z X N 1 b H R z I G R l d G F p b G V k L 1 R p c G 8 g Y 2 F t Y m l h Z G 8 u e 2 N 1 b X V s Y X R p d m U g Z m F 0 Y W x p d H k g K D I w L T I 5 K S B s b 3 d l c i B i b 3 V u Z C w z M D h 9 J n F 1 b 3 Q 7 L C Z x d W 9 0 O 1 N l Y 3 R p b 2 4 x L 2 M x O X M g c m V z d W x 0 c y B k Z X R h a W x l Z C 9 U a X B v I G N h b W J p Y W R v L n t j d W 1 1 b G F 0 a X Z l I G Z h d G F s a X R 5 I C g y M C 0 y O S k g d X B w Z X I g Y m 9 1 b m Q s M z A 5 f S Z x d W 9 0 O y w m c X V v d D t T Z W N 0 a W 9 u M S 9 j M T l z I H J l c 3 V s d H M g Z G V 0 Y W l s Z W Q v V G l w b y B j Y W 1 i a W F k b y 5 7 Y 3 V t d W x h d G l 2 Z S B m Y X R h b G l 0 e S A o M z A t M z k p I G 1 l Z G l h b i w z M T B 9 J n F 1 b 3 Q 7 L C Z x d W 9 0 O 1 N l Y 3 R p b 2 4 x L 2 M x O X M g c m V z d W x 0 c y B k Z X R h a W x l Z C 9 U a X B v I G N h b W J p Y W R v L n t j d W 1 1 b G F 0 a X Z l I G Z h d G F s a X R 5 I C g z M C 0 z O S k g b G 9 3 Z X I g Y m 9 1 b m Q s M z E x f S Z x d W 9 0 O y w m c X V v d D t T Z W N 0 a W 9 u M S 9 j M T l z I H J l c 3 V s d H M g Z G V 0 Y W l s Z W Q v V G l w b y B j Y W 1 i a W F k b y 5 7 Y 3 V t d W x h d G l 2 Z S B m Y X R h b G l 0 e S A o M z A t M z k p I H V w c G V y I G J v d W 5 k L D M x M n 0 m c X V v d D s s J n F 1 b 3 Q 7 U 2 V j d G l v b j E v Y z E 5 c y B y Z X N 1 b H R z I G R l d G F p b G V k L 1 R p c G 8 g Y 2 F t Y m l h Z G 8 u e 2 N 1 b X V s Y X R p d m U g Z m F 0 Y W x p d H k g K D Q w L T Q 5 K S B t Z W R p Y W 4 s M z E z f S Z x d W 9 0 O y w m c X V v d D t T Z W N 0 a W 9 u M S 9 j M T l z I H J l c 3 V s d H M g Z G V 0 Y W l s Z W Q v V G l w b y B j Y W 1 i a W F k b y 5 7 Y 3 V t d W x h d G l 2 Z S B m Y X R h b G l 0 e S A o N D A t N D k p I G x v d 2 V y I G J v d W 5 k L D M x N H 0 m c X V v d D s s J n F 1 b 3 Q 7 U 2 V j d G l v b j E v Y z E 5 c y B y Z X N 1 b H R z I G R l d G F p b G V k L 1 R p c G 8 g Y 2 F t Y m l h Z G 8 u e 2 N 1 b X V s Y X R p d m U g Z m F 0 Y W x p d H k g K D Q w L T Q 5 K S B 1 c H B l c i B i b 3 V u Z C w z M T V 9 J n F 1 b 3 Q 7 L C Z x d W 9 0 O 1 N l Y 3 R p b 2 4 x L 2 M x O X M g c m V z d W x 0 c y B k Z X R h a W x l Z C 9 U a X B v I G N h b W J p Y W R v L n t j d W 1 1 b G F 0 a X Z l I G Z h d G F s a X R 5 I C g 1 M C 0 1 O S k g b W V k a W F u L D M x N n 0 m c X V v d D s s J n F 1 b 3 Q 7 U 2 V j d G l v b j E v Y z E 5 c y B y Z X N 1 b H R z I G R l d G F p b G V k L 1 R p c G 8 g Y 2 F t Y m l h Z G 8 u e 2 N 1 b X V s Y X R p d m U g Z m F 0 Y W x p d H k g K D U w L T U 5 K S B s b 3 d l c i B i b 3 V u Z C w z M T d 9 J n F 1 b 3 Q 7 L C Z x d W 9 0 O 1 N l Y 3 R p b 2 4 x L 2 M x O X M g c m V z d W x 0 c y B k Z X R h a W x l Z C 9 U a X B v I G N h b W J p Y W R v L n t j d W 1 1 b G F 0 a X Z l I G Z h d G F s a X R 5 I C g 1 M C 0 1 O S k g d X B w Z X I g Y m 9 1 b m Q s M z E 4 f S Z x d W 9 0 O y w m c X V v d D t T Z W N 0 a W 9 u M S 9 j M T l z I H J l c 3 V s d H M g Z G V 0 Y W l s Z W Q v V G l w b y B j Y W 1 i a W F k b y 5 7 Y 3 V t d W x h d G l 2 Z S B m Y X R h b G l 0 e S A o N j A t N j k p I G 1 l Z G l h b i w z M T l 9 J n F 1 b 3 Q 7 L C Z x d W 9 0 O 1 N l Y 3 R p b 2 4 x L 2 M x O X M g c m V z d W x 0 c y B k Z X R h a W x l Z C 9 U a X B v I G N h b W J p Y W R v L n t j d W 1 1 b G F 0 a X Z l I G Z h d G F s a X R 5 I C g 2 M C 0 2 O S k g b G 9 3 Z X I g Y m 9 1 b m Q s M z I w f S Z x d W 9 0 O y w m c X V v d D t T Z W N 0 a W 9 u M S 9 j M T l z I H J l c 3 V s d H M g Z G V 0 Y W l s Z W Q v V G l w b y B j Y W 1 i a W F k b y 5 7 Y 3 V t d W x h d G l 2 Z S B m Y X R h b G l 0 e S A o N j A t N j k p I H V w c G V y I G J v d W 5 k L D M y M X 0 m c X V v d D s s J n F 1 b 3 Q 7 U 2 V j d G l v b j E v Y z E 5 c y B y Z X N 1 b H R z I G R l d G F p b G V k L 1 R p c G 8 g Y 2 F t Y m l h Z G 8 u e 2 N 1 b X V s Y X R p d m U g Z m F 0 Y W x p d H k g K D c w L T c 5 K S B t Z W R p Y W 4 s M z I y f S Z x d W 9 0 O y w m c X V v d D t T Z W N 0 a W 9 u M S 9 j M T l z I H J l c 3 V s d H M g Z G V 0 Y W l s Z W Q v V G l w b y B j Y W 1 i a W F k b y 5 7 Y 3 V t d W x h d G l 2 Z S B m Y X R h b G l 0 e S A o N z A t N z k p I G x v d 2 V y I G J v d W 5 k L D M y M 3 0 m c X V v d D s s J n F 1 b 3 Q 7 U 2 V j d G l v b j E v Y z E 5 c y B y Z X N 1 b H R z I G R l d G F p b G V k L 1 R p c G 8 g Y 2 F t Y m l h Z G 8 u e 2 N 1 b X V s Y X R p d m U g Z m F 0 Y W x p d H k g K D c w L T c 5 K S B 1 c H B l c i B i b 3 V u Z C w z M j R 9 J n F 1 b 3 Q 7 L C Z x d W 9 0 O 1 N l Y 3 R p b 2 4 x L 2 M x O X M g c m V z d W x 0 c y B k Z X R h a W x l Z C 9 U a X B v I G N h b W J p Y W R v L n t j d W 1 1 b G F 0 a X Z l I G Z h d G F s a X R 5 I C g 4 M C s p I G 1 l Z G l h b i w z M j V 9 J n F 1 b 3 Q 7 L C Z x d W 9 0 O 1 N l Y 3 R p b 2 4 x L 2 M x O X M g c m V z d W x 0 c y B k Z X R h a W x l Z C 9 U a X B v I G N h b W J p Y W R v L n t j d W 1 1 b G F 0 a X Z l I G Z h d G F s a X R 5 I C g 4 M C s p I G x v d 2 V y I G J v d W 5 k L D M y N n 0 m c X V v d D s s J n F 1 b 3 Q 7 U 2 V j d G l v b j E v Y z E 5 c y B y Z X N 1 b H R z I G R l d G F p b G V k L 1 R p c G 8 g Y 2 F t Y m l h Z G 8 u e 2 N 1 b X V s Y X R p d m U g Z m F 0 Y W x p d H k g K D g w K y k g d X B w Z X I g Y m 9 1 b m Q s M z I 3 f S Z x d W 9 0 O y w m c X V v d D t T Z W N 0 a W 9 u M S 9 j M T l z I H J l c 3 V s d H M g Z G V 0 Y W l s Z W Q v V G l w b y B j Y W 1 i a W F k b y 5 7 Y 3 V t d W x h d G l 2 Z S B m Y X R h b G l 0 e S A o d G 9 0 Y W w p I G 1 l Z G l h b l 8 y O C w z M j h 9 J n F 1 b 3 Q 7 L C Z x d W 9 0 O 1 N l Y 3 R p b 2 4 x L 2 M x O X M g c m V z d W x 0 c y B k Z X R h a W x l Z C 9 U a X B v I G N h b W J p Y W R v L n t j d W 1 1 b G F 0 a X Z l I G Z h d G F s a X R 5 I C h 0 b 3 R h b C k g b G 9 3 Z X I g Y m 9 1 b m R f M j k s M z I 5 f S Z x d W 9 0 O y w m c X V v d D t T Z W N 0 a W 9 u M S 9 j M T l z I H J l c 3 V s d H M g Z G V 0 Y W l s Z W Q v V G l w b y B j Y W 1 i a W F k b y 5 7 Y 3 V t d W x h d G l 2 Z S B m Y X R h b G l 0 e S A o d G 9 0 Y W w p I H V w c G V y I G J v d W 5 k X z M w L D M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M x O X M l M j B y Z X N 1 b H R z J T I w Z G V 0 Y W l s Z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z E 5 c y U y M H J l c 3 V s d H M l M j B k Z X R h a W x l Z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T l z J T I w c m V z d W x 0 c y U y M G R l d G F p b G V k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T 2 S 1 a g K D T a 6 t R g E o I 5 E 2 A A A A A A I A A A A A A B B m A A A A A Q A A I A A A A A P N o k H e o 4 H 9 q V X b k 5 + j l g r L M h d r 4 b 6 A V F g I W 7 J d m A r L A A A A A A 6 A A A A A A g A A I A A A A J k V g G Z v d 7 m v E x d h q Y b 8 g j L Q 0 h Y h b y D s 0 F H Q F J a b z E Q N U A A A A O 9 c B m k z 6 + w z / X 7 7 N y q O z K a i z 3 Q s 7 0 E j o 0 d g 1 U n i H H d 8 M M H + q J 3 n L 1 o F D l / r I 4 1 g 6 v 9 7 L b E M Y D 3 a 3 o m P G f M m f h S O E D 3 0 k 8 O n K 8 4 N 3 A O T C 2 D n Q A A A A D H S X e V W 7 1 u Q w i o b B n K u I J P d x 8 P r q 2 4 8 a 3 I K g X P A W H u J C Y M x F s / i s q L B p 7 2 z X H p 1 j L U x q M P E R O J g T A q 7 Z S + / A C 0 = < / D a t a M a s h u p > 
</file>

<file path=customXml/itemProps1.xml><?xml version="1.0" encoding="utf-8"?>
<ds:datastoreItem xmlns:ds="http://schemas.openxmlformats.org/officeDocument/2006/customXml" ds:itemID="{9B83DC06-A11F-47C8-929E-98E3102D82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39B891-B696-4531-95C5-9F34F43D8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c4082a-883d-40dc-924f-d3dd256e7d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2E03FF-543D-4A3D-A628-2753124C1CA4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17c4082a-883d-40dc-924f-d3dd256e7dca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A7640CC0-1BBE-4ADD-B7E6-F253930F28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Hoja4</vt:lpstr>
      <vt:lpstr>SimFit</vt:lpstr>
      <vt:lpstr>SimPrev90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Casaboza</dc:creator>
  <cp:lastModifiedBy>Juan Casaboza</cp:lastModifiedBy>
  <dcterms:created xsi:type="dcterms:W3CDTF">2020-03-25T01:07:20Z</dcterms:created>
  <dcterms:modified xsi:type="dcterms:W3CDTF">2020-07-28T22:46:23Z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0x010100553B5DA1A979F1499635D615CB38D0FE</vt:lpwstr>
  </property>
  <property fmtid="{D5CDD505-2E9C-101B-9397-08002B2CF9AE}" pid="3" name="Workbook id">
    <vt:lpwstr>88215413-3e01-48e5-8ee4-d3968351253e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