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/>
  <mc:AlternateContent xmlns:mc="http://schemas.openxmlformats.org/markup-compatibility/2006">
    <mc:Choice Requires="x15">
      <x15ac:absPath xmlns:x15ac="http://schemas.microsoft.com/office/spreadsheetml/2010/11/ac" url="C:\Users\josec\Downloads\"/>
    </mc:Choice>
  </mc:AlternateContent>
  <xr:revisionPtr revIDLastSave="0" documentId="13_ncr:1_{9E0B967F-7B86-4775-88D5-2AAA7FE59D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 Savings 2024" sheetId="1" r:id="rId1"/>
    <sheet name="RESUMO" sheetId="2" r:id="rId2"/>
  </sheets>
  <definedNames>
    <definedName name="_xlnm._FilterDatabase" localSheetId="0" hidden="1">'Controle Savings 2024'!$A$1:$J$389</definedName>
    <definedName name="_xlnm._FilterDatabase" localSheetId="1" hidden="1">RESUMO!$B$4:$E$4</definedName>
    <definedName name="_xlnm.Print_Area" localSheetId="1">RESUMO!$B$1:$F$30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0" i="1" l="1"/>
  <c r="F390" i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 l="1"/>
  <c r="I129" i="1" s="1"/>
  <c r="H128" i="1"/>
  <c r="I128" i="1" s="1"/>
  <c r="H127" i="1"/>
  <c r="I127" i="1" s="1"/>
  <c r="F126" i="1"/>
  <c r="H126" i="1" s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G117" i="1"/>
  <c r="H117" i="1" s="1"/>
  <c r="I117" i="1" s="1"/>
  <c r="H116" i="1"/>
  <c r="I116" i="1" s="1"/>
  <c r="H115" i="1"/>
  <c r="I115" i="1" s="1"/>
  <c r="H114" i="1"/>
  <c r="I114" i="1" s="1"/>
  <c r="G113" i="1"/>
  <c r="H113" i="1" s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G106" i="1"/>
  <c r="H106" i="1" s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G67" i="1"/>
  <c r="H67" i="1" s="1"/>
  <c r="I67" i="1" s="1"/>
  <c r="H66" i="1"/>
  <c r="I66" i="1" s="1"/>
  <c r="H65" i="1"/>
  <c r="I65" i="1" s="1"/>
  <c r="H64" i="1"/>
  <c r="I64" i="1" s="1"/>
  <c r="G63" i="1"/>
  <c r="H63" i="1" s="1"/>
  <c r="I63" i="1" s="1"/>
  <c r="G62" i="1"/>
  <c r="H62" i="1" s="1"/>
  <c r="I62" i="1" s="1"/>
  <c r="G61" i="1"/>
  <c r="H61" i="1" s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18" i="1" l="1"/>
  <c r="I18" i="1" s="1"/>
  <c r="H17" i="1"/>
  <c r="I17" i="1" s="1"/>
  <c r="H16" i="1"/>
  <c r="I16" i="1" s="1"/>
  <c r="H15" i="1" l="1"/>
  <c r="I15" i="1" s="1"/>
  <c r="H14" i="1" l="1"/>
  <c r="I14" i="1" s="1"/>
  <c r="H13" i="1" l="1"/>
  <c r="I13" i="1" s="1"/>
  <c r="H12" i="1" l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 l="1"/>
  <c r="I4" i="1" s="1"/>
  <c r="H3" i="1"/>
  <c r="I3" i="1" s="1"/>
  <c r="C22" i="2" l="1"/>
  <c r="D22" i="2"/>
  <c r="C13" i="2"/>
  <c r="D13" i="2"/>
  <c r="C14" i="2"/>
  <c r="D14" i="2"/>
  <c r="C15" i="2"/>
  <c r="D15" i="2"/>
  <c r="C12" i="2"/>
  <c r="D12" i="2"/>
  <c r="C11" i="2"/>
  <c r="D11" i="2"/>
  <c r="D23" i="2"/>
  <c r="C23" i="2"/>
  <c r="D10" i="2" l="1"/>
  <c r="C10" i="2"/>
  <c r="E22" i="2"/>
  <c r="F22" i="2" s="1"/>
  <c r="E13" i="2"/>
  <c r="F13" i="2" s="1"/>
  <c r="E12" i="2"/>
  <c r="F12" i="2" s="1"/>
  <c r="E15" i="2"/>
  <c r="F15" i="2" s="1"/>
  <c r="E14" i="2"/>
  <c r="F14" i="2" s="1"/>
  <c r="E11" i="2"/>
  <c r="F11" i="2" s="1"/>
  <c r="E10" i="2" l="1"/>
  <c r="F10" i="2" s="1"/>
  <c r="C25" i="2"/>
  <c r="D25" i="2"/>
  <c r="C20" i="2"/>
  <c r="D24" i="2"/>
  <c r="C24" i="2"/>
  <c r="D29" i="2"/>
  <c r="D28" i="2"/>
  <c r="D27" i="2"/>
  <c r="D21" i="2"/>
  <c r="D20" i="2"/>
  <c r="C29" i="2"/>
  <c r="C28" i="2"/>
  <c r="C27" i="2"/>
  <c r="C21" i="2"/>
  <c r="D9" i="2"/>
  <c r="D8" i="2"/>
  <c r="D7" i="2"/>
  <c r="D6" i="2"/>
  <c r="D5" i="2"/>
  <c r="C9" i="2"/>
  <c r="C8" i="2"/>
  <c r="C7" i="2"/>
  <c r="C6" i="2"/>
  <c r="C5" i="2"/>
  <c r="H2" i="1"/>
  <c r="I2" i="1" l="1"/>
  <c r="H390" i="1"/>
  <c r="C16" i="2"/>
  <c r="D16" i="2"/>
  <c r="E9" i="2"/>
  <c r="F9" i="2" s="1"/>
  <c r="E8" i="2"/>
  <c r="F8" i="2" s="1"/>
  <c r="D26" i="2"/>
  <c r="D30" i="2" s="1"/>
  <c r="C26" i="2"/>
  <c r="C30" i="2" s="1"/>
  <c r="E25" i="2"/>
  <c r="F25" i="2" s="1"/>
  <c r="E29" i="2"/>
  <c r="F29" i="2" s="1"/>
  <c r="E24" i="2"/>
  <c r="F24" i="2" s="1"/>
  <c r="E28" i="2"/>
  <c r="F28" i="2" s="1"/>
  <c r="E27" i="2"/>
  <c r="F27" i="2" s="1"/>
  <c r="E23" i="2"/>
  <c r="F23" i="2" s="1"/>
  <c r="E21" i="2"/>
  <c r="F21" i="2" s="1"/>
  <c r="E20" i="2"/>
  <c r="F20" i="2" s="1"/>
  <c r="E6" i="2"/>
  <c r="F6" i="2" s="1"/>
  <c r="E7" i="2"/>
  <c r="F7" i="2" s="1"/>
  <c r="E5" i="2"/>
  <c r="E16" i="2" l="1"/>
  <c r="E26" i="2"/>
  <c r="F26" i="2" s="1"/>
  <c r="F5" i="2"/>
  <c r="F16" i="2" l="1"/>
  <c r="E30" i="2"/>
  <c r="F30" i="2" s="1"/>
</calcChain>
</file>

<file path=xl/sharedStrings.xml><?xml version="1.0" encoding="utf-8"?>
<sst xmlns="http://schemas.openxmlformats.org/spreadsheetml/2006/main" count="1224" uniqueCount="238">
  <si>
    <t>Comprador</t>
  </si>
  <si>
    <t>Empresa</t>
  </si>
  <si>
    <t>Pedido de Compra</t>
  </si>
  <si>
    <t>Valor Inicial</t>
  </si>
  <si>
    <t>Valor Negociado</t>
  </si>
  <si>
    <t>SPE SALVADOR</t>
  </si>
  <si>
    <t>SPE IMIGRANTES</t>
  </si>
  <si>
    <t>ANHEMBI</t>
  </si>
  <si>
    <t>Fornecedor</t>
  </si>
  <si>
    <t>Data Pedido</t>
  </si>
  <si>
    <t>RIOCENTRO</t>
  </si>
  <si>
    <t>ARENA</t>
  </si>
  <si>
    <t>SANTOS</t>
  </si>
  <si>
    <t>EXHIBTIONS</t>
  </si>
  <si>
    <t>DESCONTO (%)</t>
  </si>
  <si>
    <t>DESCONTO (R$)</t>
  </si>
  <si>
    <t>Total por Comprador</t>
  </si>
  <si>
    <t>Total por Empresa</t>
  </si>
  <si>
    <t>TOTAL GERAL</t>
  </si>
  <si>
    <t>HOTEL</t>
  </si>
  <si>
    <t>LIVE</t>
  </si>
  <si>
    <t xml:space="preserve">DESCONTO - R$ </t>
  </si>
  <si>
    <t>DESCONTO - %</t>
  </si>
  <si>
    <t>TROCA DE PROCESSO INTERNO</t>
  </si>
  <si>
    <t>Ingrid Augusto</t>
  </si>
  <si>
    <t>GL BRASIL</t>
  </si>
  <si>
    <t>FRIO DUQUE</t>
  </si>
  <si>
    <t>Controle de Savings e Negociações Finalizadas - Depto de Compras - GL events Brasil 2024</t>
  </si>
  <si>
    <t xml:space="preserve">LUA NOVA </t>
  </si>
  <si>
    <t xml:space="preserve">GL SUPRIMENTOS </t>
  </si>
  <si>
    <t>BRAZ E BRITO</t>
  </si>
  <si>
    <t>PAIVA ELETRICA</t>
  </si>
  <si>
    <t>BORMIX</t>
  </si>
  <si>
    <t>4500049796/ 4500049797</t>
  </si>
  <si>
    <t>L MACHADO DOS SANTOS LTDA</t>
  </si>
  <si>
    <t>CORRENTES GUANABARA OFFSHORE LTDA</t>
  </si>
  <si>
    <t>NHJ DO BRASIL</t>
  </si>
  <si>
    <t>ALPHAMAX ENGENHARIA DE SEGURANCA CO</t>
  </si>
  <si>
    <t>GMR EQUIPAMENTOS ELETRICOS LTDA</t>
  </si>
  <si>
    <t xml:space="preserve">NOBELESS COMERCIO ATACADISTA </t>
  </si>
  <si>
    <t>RIOFLUX EQUIPAMENTOS E SERVIÇOS</t>
  </si>
  <si>
    <t>SPRINGER CARRIER LTDA</t>
  </si>
  <si>
    <t>Daniel Santos</t>
  </si>
  <si>
    <t>Union Rhac</t>
  </si>
  <si>
    <t>Concrelongo</t>
  </si>
  <si>
    <t>Jundsondas</t>
  </si>
  <si>
    <t>Dissídio Graber</t>
  </si>
  <si>
    <t>Graber</t>
  </si>
  <si>
    <t>GPS Predial</t>
  </si>
  <si>
    <t>Top Service</t>
  </si>
  <si>
    <t>De Lazzari</t>
  </si>
  <si>
    <t>Gera Center</t>
  </si>
  <si>
    <t>Andre Marcel</t>
  </si>
  <si>
    <t>SCL Smartech</t>
  </si>
  <si>
    <t>Locação Chillers</t>
  </si>
  <si>
    <t xml:space="preserve">Trane </t>
  </si>
  <si>
    <t>Aquisição Chillers</t>
  </si>
  <si>
    <t>CCO SPEXPO</t>
  </si>
  <si>
    <t>Elemento Soluçoes</t>
  </si>
  <si>
    <t>Enfel</t>
  </si>
  <si>
    <t>Cypriano</t>
  </si>
  <si>
    <t>AutoDrive</t>
  </si>
  <si>
    <t>Water Meyer</t>
  </si>
  <si>
    <t>Contrato Guarda-Chuva</t>
  </si>
  <si>
    <t xml:space="preserve">Multilixo </t>
  </si>
  <si>
    <t>RENATO SANTOS</t>
  </si>
  <si>
    <t>ERJO ASSESSORIA</t>
  </si>
  <si>
    <t>PREMIUM SERVIÇOS</t>
  </si>
  <si>
    <t>SLC-SP</t>
  </si>
  <si>
    <t>CN7 / SLC-SP</t>
  </si>
  <si>
    <t>CAVA SEGURANÇA</t>
  </si>
  <si>
    <t xml:space="preserve">DELTA BRIGADA </t>
  </si>
  <si>
    <t>SP TAPEÇARIA</t>
  </si>
  <si>
    <t>VERTIX RÁDIOS</t>
  </si>
  <si>
    <t>RODAS VIVAS</t>
  </si>
  <si>
    <t>COMPACTAR</t>
  </si>
  <si>
    <t>TRANS EXECUTIVA</t>
  </si>
  <si>
    <t>GL LIVE</t>
  </si>
  <si>
    <t xml:space="preserve">INNOVARE </t>
  </si>
  <si>
    <t>DS ALADO ASSESSORIA</t>
  </si>
  <si>
    <t>BOOMERANG LIMPEZA</t>
  </si>
  <si>
    <t>PROSEG SEGURANÇA E SERVIÇOS</t>
  </si>
  <si>
    <t>REMOVIP</t>
  </si>
  <si>
    <t>EQUILOC LOCAÇÃO</t>
  </si>
  <si>
    <t>RAPHAEL DE MATOS</t>
  </si>
  <si>
    <t>NAMSOS FLEXCAR</t>
  </si>
  <si>
    <t>L. V. ATTO</t>
  </si>
  <si>
    <t>MAIZ BRAZIL</t>
  </si>
  <si>
    <t>CARIOCA EVENTOS - FR COSENZA</t>
  </si>
  <si>
    <t>L F M PAIVA LOCACAO E EVENTOS</t>
  </si>
  <si>
    <t>VERTIX EQUIPAMENTOS E SERVICOS DE AUDIO LTDA</t>
  </si>
  <si>
    <t>KVARIO LOCAÇÕES</t>
  </si>
  <si>
    <t>SILK STUDIO RJ LTDA</t>
  </si>
  <si>
    <t>EXECUTA LIMPEZA</t>
  </si>
  <si>
    <t>PITTA SEGURANÇA</t>
  </si>
  <si>
    <t>05/012024</t>
  </si>
  <si>
    <t>SOTEL LOCAÇÃO DE RÁDIOS</t>
  </si>
  <si>
    <t>37004440_95</t>
  </si>
  <si>
    <t>LEK EVENTOS</t>
  </si>
  <si>
    <t>SP ARTE TAPEÇARIA</t>
  </si>
  <si>
    <t>P.V. ESTAMPARIA E COMERCIO LTDA</t>
  </si>
  <si>
    <t>IBC CARTÕES</t>
  </si>
  <si>
    <t>ELO EQUIPAMENTOS</t>
  </si>
  <si>
    <t>GO PLUG LOCACAO</t>
  </si>
  <si>
    <t>ORGUEL LOCACAO DE EQUIPAMENTOS S.A.</t>
  </si>
  <si>
    <t>BOOMERANG COLETA</t>
  </si>
  <si>
    <t>37004912/5004</t>
  </si>
  <si>
    <t>AXXUS TRAN PRESTADORA</t>
  </si>
  <si>
    <t>SARA DA SILVA</t>
  </si>
  <si>
    <t>OSMAG RIO</t>
  </si>
  <si>
    <t>REI AIR</t>
  </si>
  <si>
    <t>NOVA BONI DISTRIBUIDORA DE MATERIAL</t>
  </si>
  <si>
    <t>4500041034_41039</t>
  </si>
  <si>
    <t>VIKS IMPORTAÇÃO / VIVA COR TINTAS</t>
  </si>
  <si>
    <t>PAIVA CARVALHO FERRAGENS</t>
  </si>
  <si>
    <t>ETHOS SUSTENTABILIDADE E SOLUÇÕES</t>
  </si>
  <si>
    <t>4500041361_41360_41373</t>
  </si>
  <si>
    <t>FERRAGENS LINDORIO / NOVA BONI DISTRIBUIDORA DE MATERIAL / ELETRICA PJ</t>
  </si>
  <si>
    <t>4500044328_44329</t>
  </si>
  <si>
    <t>PAIVA / FERRAGENS LINDORIO</t>
  </si>
  <si>
    <t>4500044326_25_27</t>
  </si>
  <si>
    <t>DOIS IRMÃOS / ELETRICA KVA / RIO DO PINCEL</t>
  </si>
  <si>
    <t xml:space="preserve">ANNI SERVIÇOS </t>
  </si>
  <si>
    <t>4500044902_44901</t>
  </si>
  <si>
    <t>ENTRE PEÇAS / RK REFRIGERAÇÃO / CJA REFRIGERAÇÃO</t>
  </si>
  <si>
    <t>RK REFRIGERAÇÃO</t>
  </si>
  <si>
    <t xml:space="preserve">CLAUDIA CRISTINA BASTOS MENDES </t>
  </si>
  <si>
    <t xml:space="preserve">4500047562 / </t>
  </si>
  <si>
    <t>3000021408 RC TENDENCIA EM REVESTIMENTOS LTDA</t>
  </si>
  <si>
    <t>FERRAGENS LINDORIO</t>
  </si>
  <si>
    <t>TARGUS</t>
  </si>
  <si>
    <t>LUCINEIA COELHO</t>
  </si>
  <si>
    <t>LOPES COMERCIAL ELETRICA LTDA (3000016792)</t>
  </si>
  <si>
    <t>CARBON STEEL - COMERCIO DE FERRAGEN LTDA (3000019326)</t>
  </si>
  <si>
    <t>LEO MADEIRAS, MAQUINAS E FERRAGENS (3000012971)</t>
  </si>
  <si>
    <t>MAD MAIS MADEIRAS LTDA (3000016448)</t>
  </si>
  <si>
    <t>GUARACAI INDUSTRIA, COMERCIO E DISTRIBUICAO DE ADESIVOS LTDA. (3000014755)</t>
  </si>
  <si>
    <t>TRIO MAD COMERCIO DE MADEIRAS E FERRAGENS LTDA (3000011322)</t>
  </si>
  <si>
    <t>TUDO EM CORES COMERCIO DE TINTAS E VERNIZES LTDA (3000013167)</t>
  </si>
  <si>
    <t>GEMARCA COMERCIO DE PLASTICOS E ESP LTDA (3000010960)</t>
  </si>
  <si>
    <t>QUALITY FIX DO BRASIL, INDUSTRIA, COMERCIO, IMPORTACAO E EXPORTACAO L (3000015678)</t>
  </si>
  <si>
    <t>TAMBORE COMERCIOS DE MATERIAIS PARA CONSTRUCAO PISOS E REVESTIMENTOS (3000015597)</t>
  </si>
  <si>
    <t>FLAVIENSE DO BRASIL MADEIRAS COMERC LTDA (3000018861)</t>
  </si>
  <si>
    <t>INTERPLAST INDUSTRIA E COMERCIO DE VINILICOS LTDA (3000011778)</t>
  </si>
  <si>
    <t>ADERE PRODUTOS AUTO ADESIVOS LTDA (3000012509)</t>
  </si>
  <si>
    <t>MARTINS BASTOS &amp; CIA LTDA. (3000015074)</t>
  </si>
  <si>
    <t>GEMARCA COMERCIO DE PLASTICOS E ESP LTDA (3000019650)</t>
  </si>
  <si>
    <t>NEW ACO - TUBOS DE ACO E PERFIS LAMINADOS LTDA (3000016262)</t>
  </si>
  <si>
    <t>BM1 DIGITAL IMPORTACAO,EXPORTACAO E COMERCIO DE MAQUINAS E EQUIPAMENTOS (3000015403)</t>
  </si>
  <si>
    <t>CABOS DE ACO SAO JOSE INDUSTRIA E COMERCIO LTDA (3000021276)</t>
  </si>
  <si>
    <t>E. M. COMERCIO DE TINTAS LTDA (3000020259)</t>
  </si>
  <si>
    <t>NOMACO COMERCIO DE FERRO E ACO LTDA (3000011289)</t>
  </si>
  <si>
    <t>ELOTOTAL COMERCIO, IMPORTACAO E EXPORTACAO DE PLASTICOS LTDA (3000014450)</t>
  </si>
  <si>
    <t>MAD MAIS MADEIRAS LTDA (3000011253)</t>
  </si>
  <si>
    <t>C. VILELLA BIZZOTTO COMERCIO E SERV DE REFRIGERACAO (3000012399)</t>
  </si>
  <si>
    <t>MIAMI MATTRESS LTDA (3000014785)</t>
  </si>
  <si>
    <t>BERNUTTY COMERCIAL ELETRICA LTDA (3000013248)</t>
  </si>
  <si>
    <t>TECNOFAST INDUSTRIA E COMERCIO LTDA (3000021463)</t>
  </si>
  <si>
    <t>H LOUIS BAXMANN PRODUTOS METALURGIC LTDA (3000012831)</t>
  </si>
  <si>
    <t>ACTOS COMERCIO IMPORTACAO E EXPORTA EIRELI (3000013497)</t>
  </si>
  <si>
    <t>VIDROS FERREIRA &amp; RODRIGUES LTDA (3000001327)</t>
  </si>
  <si>
    <t>BALASKA EQUIPE INDUSTRIA E COMERCIO LTDA EM RECUPERACAO JUDICIAL (3000013977)</t>
  </si>
  <si>
    <t>CORSI - RENTAL LTDA (3000018359)</t>
  </si>
  <si>
    <t>MILLS LOCACAO, SERVICOS E LOGISTICA (3000002221)</t>
  </si>
  <si>
    <t>GALASSI MATERIAIS ELETRICOS LTDA (3000016893)</t>
  </si>
  <si>
    <t>GENERAL WIRING DO BRASIL INDUSTRIA COMERCIO EIRELI (3000014095)</t>
  </si>
  <si>
    <t>TRIOMAD PAINEIS LTDA (3000018885)</t>
  </si>
  <si>
    <t>DE BASTIANI COMERCIO ATACADISTA DE MADEIRAS LTDA (3000020990)</t>
  </si>
  <si>
    <t>CATEQUESE MATERIAIS DE CONSTRUCOES LTDA EPP (3000001848)</t>
  </si>
  <si>
    <t>NOVA LIMP COMERCIO DE EMBALAGENS E DESCARTAVEIS LTDA (3000000195)</t>
  </si>
  <si>
    <t>SUPPLYPACK INDUSTRIA COMERCIO E IMPORTACAO DE MAQUINAS E EMBALAGENS (3000020183)</t>
  </si>
  <si>
    <t>COMERCIAL MABAFIX EIRELI (3000015831)</t>
  </si>
  <si>
    <t>OXIBRAS EQUIPAMENTOS LTDA (3000021048)</t>
  </si>
  <si>
    <t>M A F E ALVES EVENTOS  ME (3000001584)</t>
  </si>
  <si>
    <t>SUPRICORP SUPRIMENTOS LTDA (3000002573)</t>
  </si>
  <si>
    <t>IMPRIMAX INDUSTRIA DE AUTO ADESIVOS (3000012324)</t>
  </si>
  <si>
    <t>BOLD PARTICIPACOES S.A. SP (FILIAL) (3000015606)</t>
  </si>
  <si>
    <t>W F COMERCIO, IMPORTACAO E EXPORTAC DE FERRAMENTAS E MAQUINAS LTDA. (3000014800)</t>
  </si>
  <si>
    <t>MIZA FERRO E ACO EM GERAL LTDA (3000011283)</t>
  </si>
  <si>
    <t>ESTAMP INDUSTRIA E COMERCIO DE AVIAMENTOS LTDA (3000013960)</t>
  </si>
  <si>
    <t>CORSI  RENTAL LTDA (3000018359)</t>
  </si>
  <si>
    <t>ENDUTEX TRADING LTDA (3000013596)</t>
  </si>
  <si>
    <t>SERILON BRASIL LTDA (3000018840)</t>
  </si>
  <si>
    <t>VS SUPRIMENTOS PARA COMUNICACAO VIS LTDA. (3000018337)</t>
  </si>
  <si>
    <t>TATIANA PEDROSO</t>
  </si>
  <si>
    <t>PAIVA CARVALHO FERRAGENS LTDA</t>
  </si>
  <si>
    <t>DELLA VIA PNEUS LTDA</t>
  </si>
  <si>
    <t>INDUSTRIA DE FELTROS SANTA FE S A</t>
  </si>
  <si>
    <t>FRAGATA SOLDAS COMERCIO DE EQUIPAME</t>
  </si>
  <si>
    <t>COBREFLEX INDUSTRIA, DISTRIBUICAO E COMERCIO DE FIOS E CABOS</t>
  </si>
  <si>
    <t>E M PEREIRA FERRAGENS E FERRAMENTA</t>
  </si>
  <si>
    <t>COMERCIAL ELETRICA P.J.LTDA</t>
  </si>
  <si>
    <t>GUARUCABOS COMERCIO DE MATERIAIS ELETRICOS LTDA</t>
  </si>
  <si>
    <t>FORCA 1 LOCACAO DE MAQUINAS E EQUIPAMENTOS LTDA</t>
  </si>
  <si>
    <t>CASA NOVA MERCANTIL DE FERRAGENS ELETRICA E HIDRAULICA LTDA</t>
  </si>
  <si>
    <t>NOVA LIMP COMERCIO DE EMBALAGENS E DESCARTAVEIS LTDA</t>
  </si>
  <si>
    <t>GEMARCA COMERCIO DE PLASTICOS E ESP LTDA</t>
  </si>
  <si>
    <t>EPISEG EQUIPAMENTOS E UNIFORMES LTD</t>
  </si>
  <si>
    <t>CONTRATO GUARDA CHUVA</t>
  </si>
  <si>
    <t>FIRE FIGHTERS - CONTRATO GUARDA CHUVA</t>
  </si>
  <si>
    <t>JHULIA CARVALHO</t>
  </si>
  <si>
    <t>ARTECOM MADEIRAS LTDA</t>
  </si>
  <si>
    <t>NOVA LIMP COMERCIO DE EMBALAGENS E</t>
  </si>
  <si>
    <t xml:space="preserve">JAQUELINE MARTINS </t>
  </si>
  <si>
    <t>STUDIO M COMERCIO DE MOVEIS E DECOR</t>
  </si>
  <si>
    <t>BRANDAO CONSTRUCAO, REFORMA E</t>
  </si>
  <si>
    <t>BRAVO PINTURAS SP LTDA</t>
  </si>
  <si>
    <t>TELCABOS TELECOMUNICACOES E INFORMA</t>
  </si>
  <si>
    <t>RATAO TERRAPLANAGEM LTDA</t>
  </si>
  <si>
    <t xml:space="preserve"> BR ALMEIDA ENGENHARIA LTDA</t>
  </si>
  <si>
    <t xml:space="preserve">BEBEDOUROS CANOVAS </t>
  </si>
  <si>
    <t>PLASTOLANDIA HIDRAULICA E PLASTICOS</t>
  </si>
  <si>
    <t>WAGNER VIEIRA PELICULAS</t>
  </si>
  <si>
    <t>BRAKEY COMERCIO DE PRODUTOS DE HIGI</t>
  </si>
  <si>
    <t>GRADISA SOLUCOES EM FERRO LTDA</t>
  </si>
  <si>
    <t>G F A COMERCIO E MONTAGEM DE FILTRO</t>
  </si>
  <si>
    <t xml:space="preserve"> FELIPE RODRIGUES STOCO</t>
  </si>
  <si>
    <t xml:space="preserve"> LIONEL AUTO DOS SANTOS J</t>
  </si>
  <si>
    <t>JUNDSONDAS POCOS ARTESIANOS LTDA</t>
  </si>
  <si>
    <t>PCF-EC SERVICOS DE INSTALACAO E</t>
  </si>
  <si>
    <t>SMART SUPPLY COMERCIO E SERVICOS LT</t>
  </si>
  <si>
    <t xml:space="preserve">ACQUALIFE INDUSTRIA E COMERCIO DE RESERVATÓRIOS </t>
  </si>
  <si>
    <t xml:space="preserve"> COLUMBIA COMERCIO DE DESCARTAVEIS L</t>
  </si>
  <si>
    <t>WATER MEYER TRATAMENTO DA AGUA E DO</t>
  </si>
  <si>
    <t xml:space="preserve"> W. ELETRIC TECNOLOGIA ELETRICA LTDA</t>
  </si>
  <si>
    <t>ALVARO CHEMISCOK VAZ DA SILVA</t>
  </si>
  <si>
    <t>CATEQUESE MATERIAIS DE CONSTRUCOES</t>
  </si>
  <si>
    <t>ANDRA S A ELECTRIC SOLUTIONS</t>
  </si>
  <si>
    <t>NEODOOR PORTAS LTDA</t>
  </si>
  <si>
    <t>ELETRICA COMERCIAL ANDRA LTDA</t>
  </si>
  <si>
    <t>ROBOCORE TECNOLOGIA LTDA</t>
  </si>
  <si>
    <t>JOÃO CARLOS GRATIERI - ME</t>
  </si>
  <si>
    <t>HMF SISTEMAS DE ENERGIA</t>
  </si>
  <si>
    <t xml:space="preserve"> DATA EQUIPAMENTOS DE SEGURANCA LTDA</t>
  </si>
  <si>
    <t>DISTRIBUIDORA SAFARI LTDA</t>
  </si>
  <si>
    <t>DUTRA MAQUINAS COMERCIAL E TECNICA</t>
  </si>
  <si>
    <t>MAGAZINE LUIZA S/A</t>
  </si>
  <si>
    <t>LOPES COMERCIAL ELETRICA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</si>
</sst>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9"/>
      <color rgb="FF000000"/>
      <name val="Aptos Display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name val="Aptos Display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0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6" fillId="5" borderId="8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4" fontId="5" fillId="2" borderId="11" xfId="1" applyFont="1" applyFill="1" applyBorder="1" applyAlignment="1">
      <alignment horizontal="center" vertical="center"/>
    </xf>
    <xf numFmtId="44" fontId="5" fillId="2" borderId="12" xfId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9" fillId="0" borderId="3" xfId="0" applyFont="1" applyBorder="1" applyAlignment="1">
      <alignment horizontal="centerContinuous" vertical="center"/>
    </xf>
    <xf numFmtId="0" fontId="9" fillId="0" borderId="4" xfId="0" applyFont="1" applyBorder="1" applyAlignment="1">
      <alignment horizontal="centerContinuous" vertical="center"/>
    </xf>
    <xf numFmtId="0" fontId="9" fillId="0" borderId="5" xfId="0" applyFont="1" applyBorder="1" applyAlignment="1">
      <alignment horizontal="centerContinuous" vertical="center"/>
    </xf>
    <xf numFmtId="165" fontId="6" fillId="5" borderId="8" xfId="2" applyNumberFormat="1" applyFont="1" applyFill="1" applyBorder="1" applyAlignment="1">
      <alignment horizontal="center" vertical="center"/>
    </xf>
    <xf numFmtId="165" fontId="6" fillId="5" borderId="8" xfId="0" applyNumberFormat="1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6" fillId="5" borderId="15" xfId="0" applyNumberFormat="1" applyFont="1" applyFill="1" applyBorder="1" applyAlignment="1">
      <alignment horizontal="center" vertical="center"/>
    </xf>
    <xf numFmtId="165" fontId="6" fillId="5" borderId="15" xfId="0" applyNumberFormat="1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44" fontId="6" fillId="6" borderId="5" xfId="0" applyNumberFormat="1" applyFont="1" applyFill="1" applyBorder="1" applyAlignment="1">
      <alignment horizontal="center" vertical="center"/>
    </xf>
    <xf numFmtId="165" fontId="6" fillId="6" borderId="5" xfId="2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6" fillId="5" borderId="1" xfId="0" applyNumberFormat="1" applyFont="1" applyFill="1" applyBorder="1" applyAlignment="1">
      <alignment horizontal="center" vertical="center"/>
    </xf>
    <xf numFmtId="44" fontId="5" fillId="2" borderId="20" xfId="1" applyFont="1" applyFill="1" applyBorder="1" applyAlignment="1">
      <alignment horizontal="center" vertical="center"/>
    </xf>
    <xf numFmtId="44" fontId="6" fillId="5" borderId="2" xfId="0" applyNumberFormat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44" fontId="0" fillId="0" borderId="21" xfId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0" fontId="6" fillId="7" borderId="2" xfId="2" applyNumberFormat="1" applyFont="1" applyFill="1" applyBorder="1" applyAlignment="1">
      <alignment horizontal="center" vertical="center"/>
    </xf>
    <xf numFmtId="10" fontId="7" fillId="3" borderId="19" xfId="2" applyNumberFormat="1" applyFont="1" applyFill="1" applyBorder="1" applyAlignment="1">
      <alignment horizontal="center" vertical="center"/>
    </xf>
    <xf numFmtId="10" fontId="6" fillId="7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44" fontId="5" fillId="2" borderId="27" xfId="1" applyFont="1" applyFill="1" applyBorder="1" applyAlignment="1">
      <alignment horizontal="center" vertical="center"/>
    </xf>
    <xf numFmtId="44" fontId="5" fillId="2" borderId="28" xfId="1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44" fontId="0" fillId="0" borderId="30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6" fillId="5" borderId="13" xfId="0" applyNumberFormat="1" applyFont="1" applyFill="1" applyBorder="1" applyAlignment="1">
      <alignment horizontal="center" vertical="center"/>
    </xf>
    <xf numFmtId="165" fontId="6" fillId="5" borderId="13" xfId="2" applyNumberFormat="1" applyFont="1" applyFill="1" applyBorder="1" applyAlignment="1">
      <alignment horizontal="center" vertical="center"/>
    </xf>
    <xf numFmtId="44" fontId="0" fillId="0" borderId="31" xfId="1" applyFont="1" applyBorder="1" applyAlignment="1">
      <alignment horizontal="center" vertical="center"/>
    </xf>
    <xf numFmtId="44" fontId="0" fillId="0" borderId="32" xfId="1" applyFont="1" applyBorder="1" applyAlignment="1">
      <alignment horizontal="center" vertical="center"/>
    </xf>
    <xf numFmtId="44" fontId="6" fillId="5" borderId="33" xfId="0" applyNumberFormat="1" applyFont="1" applyFill="1" applyBorder="1" applyAlignment="1">
      <alignment horizontal="center" vertical="center"/>
    </xf>
    <xf numFmtId="165" fontId="6" fillId="5" borderId="33" xfId="2" applyNumberFormat="1" applyFont="1" applyFill="1" applyBorder="1" applyAlignment="1">
      <alignment horizontal="center" vertical="center"/>
    </xf>
    <xf numFmtId="14" fontId="11" fillId="0" borderId="34" xfId="0" applyNumberFormat="1" applyFont="1" applyBorder="1" applyAlignment="1">
      <alignment horizontal="center"/>
    </xf>
    <xf numFmtId="0" fontId="13" fillId="8" borderId="18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44" fontId="6" fillId="5" borderId="9" xfId="0" applyNumberFormat="1" applyFont="1" applyFill="1" applyBorder="1" applyAlignment="1">
      <alignment horizontal="center" vertical="center"/>
    </xf>
    <xf numFmtId="44" fontId="11" fillId="0" borderId="34" xfId="6" applyFont="1" applyBorder="1"/>
    <xf numFmtId="44" fontId="11" fillId="0" borderId="35" xfId="6" applyFont="1" applyBorder="1"/>
    <xf numFmtId="44" fontId="14" fillId="0" borderId="1" xfId="0" applyNumberFormat="1" applyFont="1" applyBorder="1"/>
    <xf numFmtId="44" fontId="14" fillId="0" borderId="1" xfId="1" applyFont="1" applyFill="1" applyBorder="1"/>
    <xf numFmtId="44" fontId="11" fillId="0" borderId="34" xfId="1" applyFont="1" applyBorder="1"/>
    <xf numFmtId="44" fontId="15" fillId="0" borderId="34" xfId="1" applyFont="1" applyBorder="1"/>
    <xf numFmtId="44" fontId="11" fillId="0" borderId="35" xfId="1" applyFont="1" applyBorder="1"/>
    <xf numFmtId="44" fontId="11" fillId="9" borderId="34" xfId="1" applyFont="1" applyFill="1" applyBorder="1"/>
    <xf numFmtId="44" fontId="14" fillId="0" borderId="1" xfId="1" applyFont="1" applyBorder="1"/>
    <xf numFmtId="44" fontId="6" fillId="0" borderId="0" xfId="1" applyFont="1" applyAlignment="1">
      <alignment horizontal="center" vertical="center"/>
    </xf>
  </cellXfs>
  <cellStyles count="7">
    <cellStyle name="Moeda" xfId="1" builtinId="4"/>
    <cellStyle name="Moeda 2" xfId="4" xr:uid="{518AC4C0-705C-476A-BAEA-F210EB7BD785}"/>
    <cellStyle name="Moeda 3" xfId="3" xr:uid="{3E2B82A8-9F68-4FB2-BD05-0FE729DB0A43}"/>
    <cellStyle name="Moeda 4" xfId="6" xr:uid="{E9B2E292-FC7E-4FAE-A5CF-7B7EBFDE2E64}"/>
    <cellStyle name="Normal" xfId="0" builtinId="0"/>
    <cellStyle name="Normal 2" xfId="5" xr:uid="{6BCD1944-8DC3-4422-82FA-D13B63B78ABA}"/>
    <cellStyle name="Porcentagem" xfId="2" builtinId="5"/>
  </cellStyles>
  <dxfs count="0"/>
  <tableStyles count="0" defaultTableStyle="TableStyleMedium2" defaultPivotStyle="PivotStyleLight16"/>
  <colors>
    <mruColors>
      <color rgb="FF9900CC"/>
      <color rgb="FFFF7C80"/>
      <color rgb="FFFFFF66"/>
      <color rgb="FFEBF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1"/>
  <sheetViews>
    <sheetView showGridLines="0" tabSelected="1" topLeftCell="B366" zoomScale="98" zoomScaleNormal="98" workbookViewId="0">
      <selection activeCell="E2" sqref="E2:E389"/>
    </sheetView>
  </sheetViews>
  <sheetFormatPr defaultColWidth="9.21875" defaultRowHeight="15.6" x14ac:dyDescent="0.3"/>
  <cols>
    <col min="1" max="1" width="34.77734375" style="11" bestFit="1" customWidth="1"/>
    <col min="2" max="2" width="19" style="1" customWidth="1"/>
    <col min="3" max="3" width="21.5546875" style="2" customWidth="1"/>
    <col min="4" max="4" width="23.21875" style="2" customWidth="1"/>
    <col min="5" max="5" width="71.77734375" style="2" bestFit="1" customWidth="1"/>
    <col min="6" max="7" width="21.5546875" style="4" customWidth="1"/>
    <col min="8" max="8" width="21.5546875" style="11" customWidth="1"/>
    <col min="9" max="9" width="25.5546875" style="52" customWidth="1"/>
    <col min="10" max="16384" width="9.21875" style="3"/>
  </cols>
  <sheetData>
    <row r="1" spans="1:12" s="7" customFormat="1" ht="27" customHeight="1" thickBot="1" x14ac:dyDescent="0.35">
      <c r="A1" s="13" t="s">
        <v>2</v>
      </c>
      <c r="B1" s="9" t="s">
        <v>9</v>
      </c>
      <c r="C1" s="10" t="s">
        <v>0</v>
      </c>
      <c r="D1" s="10" t="s">
        <v>1</v>
      </c>
      <c r="E1" s="15" t="s">
        <v>8</v>
      </c>
      <c r="F1" s="16" t="s">
        <v>3</v>
      </c>
      <c r="G1" s="37" t="s">
        <v>4</v>
      </c>
      <c r="H1" s="39" t="s">
        <v>21</v>
      </c>
      <c r="I1" s="50" t="s">
        <v>22</v>
      </c>
    </row>
    <row r="2" spans="1:12" x14ac:dyDescent="0.25">
      <c r="A2" s="14">
        <v>4500047983</v>
      </c>
      <c r="B2" s="69">
        <v>45503</v>
      </c>
      <c r="C2" s="44" t="s">
        <v>24</v>
      </c>
      <c r="D2" s="44" t="s">
        <v>20</v>
      </c>
      <c r="E2" s="5" t="s">
        <v>26</v>
      </c>
      <c r="F2" s="53">
        <v>195100</v>
      </c>
      <c r="G2" s="6">
        <v>190600</v>
      </c>
      <c r="H2" s="38">
        <f t="shared" ref="H2" si="0">F2-G2</f>
        <v>4500</v>
      </c>
      <c r="I2" s="49">
        <f t="shared" ref="I2" si="1">IFERROR(H2/F2,"-")</f>
        <v>2.3065094823167605E-2</v>
      </c>
    </row>
    <row r="3" spans="1:12" x14ac:dyDescent="0.25">
      <c r="A3" s="14">
        <v>4500047844</v>
      </c>
      <c r="B3" s="69">
        <v>45503</v>
      </c>
      <c r="C3" s="44" t="s">
        <v>24</v>
      </c>
      <c r="D3" s="44" t="s">
        <v>20</v>
      </c>
      <c r="E3" s="5" t="s">
        <v>28</v>
      </c>
      <c r="F3" s="53">
        <v>49360</v>
      </c>
      <c r="G3" s="6">
        <v>40000</v>
      </c>
      <c r="H3" s="38">
        <f t="shared" ref="H3" si="2">F3-G3</f>
        <v>9360</v>
      </c>
      <c r="I3" s="49">
        <f t="shared" ref="I3" si="3">IFERROR(H3/F3,"-")</f>
        <v>0.18962722852512157</v>
      </c>
    </row>
    <row r="4" spans="1:12" x14ac:dyDescent="0.25">
      <c r="A4" s="14">
        <v>4500047999</v>
      </c>
      <c r="B4" s="69">
        <v>45505</v>
      </c>
      <c r="C4" s="44" t="s">
        <v>24</v>
      </c>
      <c r="D4" s="44" t="s">
        <v>20</v>
      </c>
      <c r="E4" s="5" t="s">
        <v>29</v>
      </c>
      <c r="F4" s="53">
        <v>1405</v>
      </c>
      <c r="G4" s="6">
        <v>1250</v>
      </c>
      <c r="H4" s="38">
        <f t="shared" ref="H4" si="4">F4-G4</f>
        <v>155</v>
      </c>
      <c r="I4" s="49">
        <f t="shared" ref="I4" si="5">IFERROR(H4/F4,"-")</f>
        <v>0.1103202846975089</v>
      </c>
    </row>
    <row r="5" spans="1:12" x14ac:dyDescent="0.25">
      <c r="A5" s="14">
        <v>4500047296</v>
      </c>
      <c r="B5" s="69">
        <v>45502</v>
      </c>
      <c r="C5" s="44" t="s">
        <v>24</v>
      </c>
      <c r="D5" s="44" t="s">
        <v>20</v>
      </c>
      <c r="E5" s="5" t="s">
        <v>30</v>
      </c>
      <c r="F5" s="53">
        <v>9680</v>
      </c>
      <c r="G5" s="6">
        <v>4600</v>
      </c>
      <c r="H5" s="38">
        <f t="shared" ref="H5:H18" si="6">F5-G5</f>
        <v>5080</v>
      </c>
      <c r="I5" s="49">
        <f t="shared" ref="I5:I18" si="7">IFERROR(H5/F5,"-")</f>
        <v>0.52479338842975209</v>
      </c>
      <c r="L5" s="40"/>
    </row>
    <row r="6" spans="1:12" x14ac:dyDescent="0.25">
      <c r="A6" s="14">
        <v>4500049099</v>
      </c>
      <c r="B6" s="69">
        <v>45533</v>
      </c>
      <c r="C6" s="44" t="s">
        <v>24</v>
      </c>
      <c r="D6" s="44" t="s">
        <v>20</v>
      </c>
      <c r="E6" s="5" t="s">
        <v>31</v>
      </c>
      <c r="F6" s="53">
        <v>5883.2</v>
      </c>
      <c r="G6" s="6">
        <v>5059.2</v>
      </c>
      <c r="H6" s="36">
        <f t="shared" si="6"/>
        <v>824</v>
      </c>
      <c r="I6" s="49">
        <f t="shared" si="7"/>
        <v>0.14005983138428066</v>
      </c>
    </row>
    <row r="7" spans="1:12" x14ac:dyDescent="0.25">
      <c r="A7" s="14" t="s">
        <v>33</v>
      </c>
      <c r="B7" s="69">
        <v>45554</v>
      </c>
      <c r="C7" s="44" t="s">
        <v>24</v>
      </c>
      <c r="D7" s="44" t="s">
        <v>20</v>
      </c>
      <c r="E7" s="5" t="s">
        <v>32</v>
      </c>
      <c r="F7" s="53">
        <v>6426.6</v>
      </c>
      <c r="G7" s="6">
        <v>5524</v>
      </c>
      <c r="H7" s="36">
        <f t="shared" si="6"/>
        <v>902.60000000000036</v>
      </c>
      <c r="I7" s="49">
        <f t="shared" si="7"/>
        <v>0.14044751501571598</v>
      </c>
    </row>
    <row r="8" spans="1:12" x14ac:dyDescent="0.25">
      <c r="A8" s="14">
        <v>4500052066</v>
      </c>
      <c r="B8" s="69">
        <v>45554</v>
      </c>
      <c r="C8" s="44" t="s">
        <v>24</v>
      </c>
      <c r="D8" s="44" t="s">
        <v>20</v>
      </c>
      <c r="E8" s="5" t="s">
        <v>30</v>
      </c>
      <c r="F8" s="53">
        <v>936</v>
      </c>
      <c r="G8" s="6">
        <v>870</v>
      </c>
      <c r="H8" s="36">
        <f t="shared" si="6"/>
        <v>66</v>
      </c>
      <c r="I8" s="49">
        <f t="shared" si="7"/>
        <v>7.0512820512820512E-2</v>
      </c>
    </row>
    <row r="9" spans="1:12" x14ac:dyDescent="0.25">
      <c r="A9" s="14">
        <v>4500053469</v>
      </c>
      <c r="B9" s="69">
        <v>45628</v>
      </c>
      <c r="C9" s="44" t="s">
        <v>24</v>
      </c>
      <c r="D9" s="44" t="s">
        <v>20</v>
      </c>
      <c r="E9" s="5" t="s">
        <v>34</v>
      </c>
      <c r="F9" s="53">
        <v>30540</v>
      </c>
      <c r="G9" s="6">
        <v>30000</v>
      </c>
      <c r="H9" s="36">
        <f t="shared" si="6"/>
        <v>540</v>
      </c>
      <c r="I9" s="49">
        <f t="shared" si="7"/>
        <v>1.768172888015717E-2</v>
      </c>
    </row>
    <row r="10" spans="1:12" x14ac:dyDescent="0.25">
      <c r="A10" s="14">
        <v>4500053199</v>
      </c>
      <c r="B10" s="69">
        <v>45628</v>
      </c>
      <c r="C10" s="44" t="s">
        <v>24</v>
      </c>
      <c r="D10" s="44" t="s">
        <v>20</v>
      </c>
      <c r="E10" s="5" t="s">
        <v>35</v>
      </c>
      <c r="F10" s="53">
        <v>5500</v>
      </c>
      <c r="G10" s="6">
        <v>1900</v>
      </c>
      <c r="H10" s="36">
        <f t="shared" si="6"/>
        <v>3600</v>
      </c>
      <c r="I10" s="49">
        <f t="shared" si="7"/>
        <v>0.65454545454545454</v>
      </c>
    </row>
    <row r="11" spans="1:12" x14ac:dyDescent="0.25">
      <c r="A11" s="14">
        <v>4500040464</v>
      </c>
      <c r="B11" s="69">
        <v>45331</v>
      </c>
      <c r="C11" s="44" t="s">
        <v>24</v>
      </c>
      <c r="D11" s="44" t="s">
        <v>20</v>
      </c>
      <c r="E11" s="5" t="s">
        <v>26</v>
      </c>
      <c r="F11" s="53">
        <v>20200</v>
      </c>
      <c r="G11" s="6">
        <v>19000</v>
      </c>
      <c r="H11" s="36">
        <f t="shared" si="6"/>
        <v>1200</v>
      </c>
      <c r="I11" s="49">
        <f t="shared" si="7"/>
        <v>5.9405940594059403E-2</v>
      </c>
    </row>
    <row r="12" spans="1:12" x14ac:dyDescent="0.25">
      <c r="A12" s="14">
        <v>4500048817</v>
      </c>
      <c r="B12" s="69">
        <v>45524</v>
      </c>
      <c r="C12" s="44" t="s">
        <v>24</v>
      </c>
      <c r="D12" s="44" t="s">
        <v>20</v>
      </c>
      <c r="E12" s="5" t="s">
        <v>36</v>
      </c>
      <c r="F12" s="53">
        <v>16000</v>
      </c>
      <c r="G12" s="6">
        <v>8000</v>
      </c>
      <c r="H12" s="36">
        <f t="shared" si="6"/>
        <v>8000</v>
      </c>
      <c r="I12" s="49">
        <f t="shared" si="7"/>
        <v>0.5</v>
      </c>
    </row>
    <row r="13" spans="1:12" x14ac:dyDescent="0.25">
      <c r="A13" s="14">
        <v>4500049099</v>
      </c>
      <c r="B13" s="69">
        <v>45530</v>
      </c>
      <c r="C13" s="44" t="s">
        <v>24</v>
      </c>
      <c r="D13" s="44" t="s">
        <v>20</v>
      </c>
      <c r="E13" s="5" t="s">
        <v>31</v>
      </c>
      <c r="F13" s="53">
        <v>7156</v>
      </c>
      <c r="G13" s="6">
        <v>5859.2</v>
      </c>
      <c r="H13" s="36">
        <f t="shared" si="6"/>
        <v>1296.8000000000002</v>
      </c>
      <c r="I13" s="49">
        <f t="shared" si="7"/>
        <v>0.18121855785354948</v>
      </c>
    </row>
    <row r="14" spans="1:12" x14ac:dyDescent="0.25">
      <c r="A14" s="14">
        <v>4500050534</v>
      </c>
      <c r="B14" s="69">
        <v>45565</v>
      </c>
      <c r="C14" s="44" t="s">
        <v>24</v>
      </c>
      <c r="D14" s="44" t="s">
        <v>20</v>
      </c>
      <c r="E14" s="5" t="s">
        <v>37</v>
      </c>
      <c r="F14" s="53">
        <v>2760</v>
      </c>
      <c r="G14" s="6">
        <v>2639</v>
      </c>
      <c r="H14" s="36">
        <f t="shared" si="6"/>
        <v>121</v>
      </c>
      <c r="I14" s="49">
        <f t="shared" si="7"/>
        <v>4.3840579710144927E-2</v>
      </c>
    </row>
    <row r="15" spans="1:12" x14ac:dyDescent="0.25">
      <c r="A15" s="14">
        <v>4500049845</v>
      </c>
      <c r="B15" s="69">
        <v>45588</v>
      </c>
      <c r="C15" s="44" t="s">
        <v>24</v>
      </c>
      <c r="D15" s="44" t="s">
        <v>20</v>
      </c>
      <c r="E15" s="5" t="s">
        <v>38</v>
      </c>
      <c r="F15" s="53">
        <v>22858.400000000001</v>
      </c>
      <c r="G15" s="6">
        <v>22276.3</v>
      </c>
      <c r="H15" s="36">
        <f t="shared" si="6"/>
        <v>582.10000000000218</v>
      </c>
      <c r="I15" s="49">
        <f t="shared" si="7"/>
        <v>2.5465474398908155E-2</v>
      </c>
    </row>
    <row r="16" spans="1:12" x14ac:dyDescent="0.25">
      <c r="A16" s="14">
        <v>4500049724</v>
      </c>
      <c r="B16" s="69">
        <v>45545</v>
      </c>
      <c r="C16" s="44" t="s">
        <v>24</v>
      </c>
      <c r="D16" s="44" t="s">
        <v>20</v>
      </c>
      <c r="E16" s="5" t="s">
        <v>39</v>
      </c>
      <c r="F16" s="53">
        <v>3700.3</v>
      </c>
      <c r="G16" s="6">
        <v>3499.16</v>
      </c>
      <c r="H16" s="36">
        <f t="shared" si="6"/>
        <v>201.14000000000033</v>
      </c>
      <c r="I16" s="49">
        <f t="shared" si="7"/>
        <v>5.4357754776639816E-2</v>
      </c>
    </row>
    <row r="17" spans="1:9" x14ac:dyDescent="0.25">
      <c r="A17" s="14">
        <v>4500048798</v>
      </c>
      <c r="B17" s="69">
        <v>45509</v>
      </c>
      <c r="C17" s="44" t="s">
        <v>24</v>
      </c>
      <c r="D17" s="44" t="s">
        <v>20</v>
      </c>
      <c r="E17" s="5" t="s">
        <v>40</v>
      </c>
      <c r="F17" s="53">
        <v>8750</v>
      </c>
      <c r="G17" s="6">
        <v>6720</v>
      </c>
      <c r="H17" s="36">
        <f t="shared" si="6"/>
        <v>2030</v>
      </c>
      <c r="I17" s="49">
        <f t="shared" si="7"/>
        <v>0.23200000000000001</v>
      </c>
    </row>
    <row r="18" spans="1:9" ht="15.6" customHeight="1" x14ac:dyDescent="0.25">
      <c r="A18" s="14">
        <v>4500047376</v>
      </c>
      <c r="B18" s="69">
        <v>45490</v>
      </c>
      <c r="C18" s="44" t="s">
        <v>24</v>
      </c>
      <c r="D18" s="44" t="s">
        <v>20</v>
      </c>
      <c r="E18" s="5" t="s">
        <v>41</v>
      </c>
      <c r="F18" s="53">
        <v>1006400</v>
      </c>
      <c r="G18" s="6">
        <v>510000</v>
      </c>
      <c r="H18" s="36">
        <f t="shared" si="6"/>
        <v>496400</v>
      </c>
      <c r="I18" s="49">
        <f t="shared" si="7"/>
        <v>0.49324324324324326</v>
      </c>
    </row>
    <row r="19" spans="1:9" x14ac:dyDescent="0.25">
      <c r="A19" s="14">
        <v>4500039112</v>
      </c>
      <c r="B19" s="69">
        <v>45297</v>
      </c>
      <c r="C19" s="70" t="s">
        <v>42</v>
      </c>
      <c r="D19" s="71" t="s">
        <v>6</v>
      </c>
      <c r="E19" s="5" t="s">
        <v>43</v>
      </c>
      <c r="F19" s="73">
        <v>61406.52</v>
      </c>
      <c r="G19" s="73">
        <v>58371.22</v>
      </c>
      <c r="H19" s="72">
        <v>3035.2999999999956</v>
      </c>
      <c r="I19" s="49">
        <v>4.9429604543621684E-2</v>
      </c>
    </row>
    <row r="20" spans="1:9" x14ac:dyDescent="0.25">
      <c r="A20" s="14">
        <v>4500039258</v>
      </c>
      <c r="B20" s="69">
        <v>45302</v>
      </c>
      <c r="C20" s="70" t="s">
        <v>42</v>
      </c>
      <c r="D20" s="71" t="s">
        <v>7</v>
      </c>
      <c r="E20" s="5" t="s">
        <v>44</v>
      </c>
      <c r="F20" s="73">
        <v>241645.72</v>
      </c>
      <c r="G20" s="73">
        <v>217839.26</v>
      </c>
      <c r="H20" s="72">
        <v>23806.459999999992</v>
      </c>
      <c r="I20" s="49">
        <v>9.8518028790247111E-2</v>
      </c>
    </row>
    <row r="21" spans="1:9" x14ac:dyDescent="0.25">
      <c r="A21" s="14">
        <v>4500040245</v>
      </c>
      <c r="B21" s="69">
        <v>45327</v>
      </c>
      <c r="C21" s="70" t="s">
        <v>42</v>
      </c>
      <c r="D21" s="71" t="s">
        <v>6</v>
      </c>
      <c r="E21" s="5" t="s">
        <v>43</v>
      </c>
      <c r="F21" s="73">
        <v>61406.52</v>
      </c>
      <c r="G21" s="73">
        <v>58371.22</v>
      </c>
      <c r="H21" s="72">
        <v>3035.2999999999956</v>
      </c>
      <c r="I21" s="49">
        <v>4.9429604543621684E-2</v>
      </c>
    </row>
    <row r="22" spans="1:9" x14ac:dyDescent="0.25">
      <c r="A22" s="14">
        <v>4500040903</v>
      </c>
      <c r="B22" s="69">
        <v>45345</v>
      </c>
      <c r="C22" s="70" t="s">
        <v>42</v>
      </c>
      <c r="D22" s="71" t="s">
        <v>6</v>
      </c>
      <c r="E22" s="5" t="s">
        <v>43</v>
      </c>
      <c r="F22" s="73">
        <v>614065.19999999995</v>
      </c>
      <c r="G22" s="73">
        <v>583712.19999999995</v>
      </c>
      <c r="H22" s="72">
        <v>30353</v>
      </c>
      <c r="I22" s="49">
        <v>4.9429604543621754E-2</v>
      </c>
    </row>
    <row r="23" spans="1:9" x14ac:dyDescent="0.25">
      <c r="A23" s="14">
        <v>4500040883</v>
      </c>
      <c r="B23" s="69">
        <v>45345</v>
      </c>
      <c r="C23" s="70" t="s">
        <v>42</v>
      </c>
      <c r="D23" s="71" t="s">
        <v>6</v>
      </c>
      <c r="E23" s="5" t="s">
        <v>45</v>
      </c>
      <c r="F23" s="73">
        <v>23180</v>
      </c>
      <c r="G23" s="73">
        <v>20000</v>
      </c>
      <c r="H23" s="72">
        <v>3180</v>
      </c>
      <c r="I23" s="49">
        <v>0.13718723037100949</v>
      </c>
    </row>
    <row r="24" spans="1:9" x14ac:dyDescent="0.25">
      <c r="A24" s="14" t="s">
        <v>46</v>
      </c>
      <c r="B24" s="69">
        <v>45383</v>
      </c>
      <c r="C24" s="70" t="s">
        <v>42</v>
      </c>
      <c r="D24" s="71" t="s">
        <v>6</v>
      </c>
      <c r="E24" s="5" t="s">
        <v>47</v>
      </c>
      <c r="F24" s="73">
        <v>4300417.1999999993</v>
      </c>
      <c r="G24" s="73">
        <v>4183790.2800000003</v>
      </c>
      <c r="H24" s="72">
        <v>116626.91999999899</v>
      </c>
      <c r="I24" s="49">
        <v>2.7119908273085462E-2</v>
      </c>
    </row>
    <row r="25" spans="1:9" x14ac:dyDescent="0.25">
      <c r="A25" s="14" t="s">
        <v>46</v>
      </c>
      <c r="B25" s="69">
        <v>45383</v>
      </c>
      <c r="C25" s="70" t="s">
        <v>42</v>
      </c>
      <c r="D25" s="71" t="s">
        <v>20</v>
      </c>
      <c r="E25" s="5" t="s">
        <v>47</v>
      </c>
      <c r="F25" s="73">
        <v>698405.04</v>
      </c>
      <c r="G25" s="73">
        <v>679464.36</v>
      </c>
      <c r="H25" s="72">
        <v>18940.680000000051</v>
      </c>
      <c r="I25" s="49">
        <v>2.7119907382111747E-2</v>
      </c>
    </row>
    <row r="26" spans="1:9" x14ac:dyDescent="0.25">
      <c r="A26" s="14" t="s">
        <v>46</v>
      </c>
      <c r="B26" s="69">
        <v>45383</v>
      </c>
      <c r="C26" s="70" t="s">
        <v>42</v>
      </c>
      <c r="D26" s="71" t="s">
        <v>7</v>
      </c>
      <c r="E26" s="5" t="s">
        <v>48</v>
      </c>
      <c r="F26" s="73">
        <v>1895196.2399999998</v>
      </c>
      <c r="G26" s="73">
        <v>1843798.6800000002</v>
      </c>
      <c r="H26" s="72">
        <v>51397.55999999959</v>
      </c>
      <c r="I26" s="49">
        <v>2.7119914505528777E-2</v>
      </c>
    </row>
    <row r="27" spans="1:9" x14ac:dyDescent="0.25">
      <c r="A27" s="14" t="s">
        <v>46</v>
      </c>
      <c r="B27" s="69">
        <v>45383</v>
      </c>
      <c r="C27" s="70" t="s">
        <v>42</v>
      </c>
      <c r="D27" s="71" t="s">
        <v>5</v>
      </c>
      <c r="E27" s="5" t="s">
        <v>47</v>
      </c>
      <c r="F27" s="73">
        <v>1317880.7999999998</v>
      </c>
      <c r="G27" s="73">
        <v>1282140</v>
      </c>
      <c r="H27" s="72">
        <v>35740.799999999814</v>
      </c>
      <c r="I27" s="49">
        <v>2.7119903408563066E-2</v>
      </c>
    </row>
    <row r="28" spans="1:9" x14ac:dyDescent="0.25">
      <c r="A28" s="14" t="s">
        <v>46</v>
      </c>
      <c r="B28" s="69">
        <v>45383</v>
      </c>
      <c r="C28" s="70" t="s">
        <v>42</v>
      </c>
      <c r="D28" s="71" t="s">
        <v>19</v>
      </c>
      <c r="E28" s="5" t="s">
        <v>47</v>
      </c>
      <c r="F28" s="73">
        <v>923799.60000000009</v>
      </c>
      <c r="G28" s="73">
        <v>883731.36</v>
      </c>
      <c r="H28" s="72">
        <v>40068.240000000107</v>
      </c>
      <c r="I28" s="49">
        <v>4.3373303041049277E-2</v>
      </c>
    </row>
    <row r="29" spans="1:9" x14ac:dyDescent="0.25">
      <c r="A29" s="14" t="s">
        <v>46</v>
      </c>
      <c r="B29" s="69">
        <v>45383</v>
      </c>
      <c r="C29" s="70" t="s">
        <v>42</v>
      </c>
      <c r="D29" s="71" t="s">
        <v>11</v>
      </c>
      <c r="E29" s="5" t="s">
        <v>47</v>
      </c>
      <c r="F29" s="73">
        <v>300262.08</v>
      </c>
      <c r="G29" s="73">
        <v>287238.72000000003</v>
      </c>
      <c r="H29" s="72">
        <v>13023.359999999986</v>
      </c>
      <c r="I29" s="49">
        <v>4.3373309077190121E-2</v>
      </c>
    </row>
    <row r="30" spans="1:9" x14ac:dyDescent="0.25">
      <c r="A30" s="14" t="s">
        <v>46</v>
      </c>
      <c r="B30" s="69">
        <v>45383</v>
      </c>
      <c r="C30" s="70" t="s">
        <v>42</v>
      </c>
      <c r="D30" s="71" t="s">
        <v>20</v>
      </c>
      <c r="E30" s="5" t="s">
        <v>47</v>
      </c>
      <c r="F30" s="73">
        <v>1036264.7999999999</v>
      </c>
      <c r="G30" s="73">
        <v>991318.56</v>
      </c>
      <c r="H30" s="72">
        <v>44946.239999999874</v>
      </c>
      <c r="I30" s="49">
        <v>4.3373315391973054E-2</v>
      </c>
    </row>
    <row r="31" spans="1:9" x14ac:dyDescent="0.25">
      <c r="A31" s="14" t="s">
        <v>46</v>
      </c>
      <c r="B31" s="69">
        <v>45383</v>
      </c>
      <c r="C31" s="70" t="s">
        <v>42</v>
      </c>
      <c r="D31" s="71" t="s">
        <v>19</v>
      </c>
      <c r="E31" s="5" t="s">
        <v>47</v>
      </c>
      <c r="F31" s="73">
        <v>303185.27999999997</v>
      </c>
      <c r="G31" s="73">
        <v>290035.19999999995</v>
      </c>
      <c r="H31" s="72">
        <v>13150.080000000016</v>
      </c>
      <c r="I31" s="49">
        <v>4.3373081964929228E-2</v>
      </c>
    </row>
    <row r="32" spans="1:9" x14ac:dyDescent="0.25">
      <c r="A32" s="14" t="s">
        <v>46</v>
      </c>
      <c r="B32" s="69">
        <v>45383</v>
      </c>
      <c r="C32" s="70" t="s">
        <v>42</v>
      </c>
      <c r="D32" s="71" t="s">
        <v>6</v>
      </c>
      <c r="E32" s="5" t="s">
        <v>49</v>
      </c>
      <c r="F32" s="73">
        <v>247906.19999999998</v>
      </c>
      <c r="G32" s="73">
        <v>236670.12</v>
      </c>
      <c r="H32" s="72">
        <v>11236.079999999987</v>
      </c>
      <c r="I32" s="49">
        <v>4.5323916868557496E-2</v>
      </c>
    </row>
    <row r="33" spans="1:9" x14ac:dyDescent="0.25">
      <c r="A33" s="14">
        <v>4500042932</v>
      </c>
      <c r="B33" s="69">
        <v>45393</v>
      </c>
      <c r="C33" s="70" t="s">
        <v>42</v>
      </c>
      <c r="D33" s="71" t="s">
        <v>6</v>
      </c>
      <c r="E33" s="5" t="s">
        <v>50</v>
      </c>
      <c r="F33" s="73">
        <v>290721.29000000004</v>
      </c>
      <c r="G33" s="73">
        <v>264314.39</v>
      </c>
      <c r="H33" s="72">
        <v>26406.900000000023</v>
      </c>
      <c r="I33" s="49">
        <v>9.0832356997315261E-2</v>
      </c>
    </row>
    <row r="34" spans="1:9" x14ac:dyDescent="0.25">
      <c r="A34" s="14">
        <v>28002914</v>
      </c>
      <c r="B34" s="69">
        <v>45411</v>
      </c>
      <c r="C34" s="70" t="s">
        <v>42</v>
      </c>
      <c r="D34" s="71" t="s">
        <v>6</v>
      </c>
      <c r="E34" s="5" t="s">
        <v>51</v>
      </c>
      <c r="F34" s="74">
        <v>528000</v>
      </c>
      <c r="G34" s="74">
        <v>441400</v>
      </c>
      <c r="H34" s="72">
        <v>86600</v>
      </c>
      <c r="I34" s="49">
        <v>0.1640151515151515</v>
      </c>
    </row>
    <row r="35" spans="1:9" x14ac:dyDescent="0.25">
      <c r="A35" s="14">
        <v>4500045297</v>
      </c>
      <c r="B35" s="69">
        <v>45447</v>
      </c>
      <c r="C35" s="70" t="s">
        <v>42</v>
      </c>
      <c r="D35" s="71" t="s">
        <v>20</v>
      </c>
      <c r="E35" s="5" t="s">
        <v>52</v>
      </c>
      <c r="F35" s="73">
        <v>15390.36</v>
      </c>
      <c r="G35" s="73">
        <v>15000</v>
      </c>
      <c r="H35" s="72">
        <v>390.36000000000058</v>
      </c>
      <c r="I35" s="49">
        <v>2.5363929108870784E-2</v>
      </c>
    </row>
    <row r="36" spans="1:9" x14ac:dyDescent="0.25">
      <c r="A36" s="14">
        <v>4500049820</v>
      </c>
      <c r="B36" s="69">
        <v>45547</v>
      </c>
      <c r="C36" s="70" t="s">
        <v>42</v>
      </c>
      <c r="D36" s="71" t="s">
        <v>20</v>
      </c>
      <c r="E36" s="5" t="s">
        <v>53</v>
      </c>
      <c r="F36" s="73">
        <v>49765</v>
      </c>
      <c r="G36" s="73">
        <v>48260</v>
      </c>
      <c r="H36" s="72">
        <v>1505</v>
      </c>
      <c r="I36" s="49">
        <v>3.0242138048829498E-2</v>
      </c>
    </row>
    <row r="37" spans="1:9" x14ac:dyDescent="0.25">
      <c r="A37" s="14" t="s">
        <v>54</v>
      </c>
      <c r="B37" s="69">
        <v>45554</v>
      </c>
      <c r="C37" s="70" t="s">
        <v>42</v>
      </c>
      <c r="D37" s="71" t="s">
        <v>6</v>
      </c>
      <c r="E37" s="5" t="s">
        <v>55</v>
      </c>
      <c r="F37" s="73">
        <v>826810</v>
      </c>
      <c r="G37" s="73">
        <v>692600</v>
      </c>
      <c r="H37" s="72">
        <v>134210</v>
      </c>
      <c r="I37" s="49">
        <v>0.16232266179654334</v>
      </c>
    </row>
    <row r="38" spans="1:9" x14ac:dyDescent="0.25">
      <c r="A38" s="14" t="s">
        <v>56</v>
      </c>
      <c r="B38" s="69">
        <v>45559</v>
      </c>
      <c r="C38" s="70" t="s">
        <v>42</v>
      </c>
      <c r="D38" s="71" t="s">
        <v>6</v>
      </c>
      <c r="E38" s="5" t="s">
        <v>55</v>
      </c>
      <c r="F38" s="73">
        <v>2527722</v>
      </c>
      <c r="G38" s="73">
        <v>2311348</v>
      </c>
      <c r="H38" s="72">
        <v>216374</v>
      </c>
      <c r="I38" s="49">
        <v>8.5600394347163183E-2</v>
      </c>
    </row>
    <row r="39" spans="1:9" x14ac:dyDescent="0.25">
      <c r="A39" s="14">
        <v>4500050508</v>
      </c>
      <c r="B39" s="69">
        <v>45565</v>
      </c>
      <c r="C39" s="70" t="s">
        <v>42</v>
      </c>
      <c r="D39" s="71" t="s">
        <v>6</v>
      </c>
      <c r="E39" s="5" t="s">
        <v>50</v>
      </c>
      <c r="F39" s="73">
        <v>71931.76999999999</v>
      </c>
      <c r="G39" s="73">
        <v>65373.77</v>
      </c>
      <c r="H39" s="72">
        <v>6557.9999999999927</v>
      </c>
      <c r="I39" s="49">
        <v>9.1169729314320963E-2</v>
      </c>
    </row>
    <row r="40" spans="1:9" x14ac:dyDescent="0.25">
      <c r="A40" s="14" t="s">
        <v>57</v>
      </c>
      <c r="B40" s="69">
        <v>45572</v>
      </c>
      <c r="C40" s="70" t="s">
        <v>42</v>
      </c>
      <c r="D40" s="71" t="s">
        <v>6</v>
      </c>
      <c r="E40" s="5" t="s">
        <v>47</v>
      </c>
      <c r="F40" s="73">
        <v>96947.85</v>
      </c>
      <c r="G40" s="73">
        <v>92203.11</v>
      </c>
      <c r="H40" s="72">
        <v>4744.7400000000052</v>
      </c>
      <c r="I40" s="49">
        <v>4.8941157539852662E-2</v>
      </c>
    </row>
    <row r="41" spans="1:9" x14ac:dyDescent="0.25">
      <c r="A41" s="14">
        <v>4500051691</v>
      </c>
      <c r="B41" s="69">
        <v>45590</v>
      </c>
      <c r="C41" s="70" t="s">
        <v>42</v>
      </c>
      <c r="D41" s="71" t="s">
        <v>6</v>
      </c>
      <c r="E41" s="5" t="s">
        <v>58</v>
      </c>
      <c r="F41" s="73">
        <v>298960</v>
      </c>
      <c r="G41" s="73">
        <v>271140</v>
      </c>
      <c r="H41" s="72">
        <v>27820</v>
      </c>
      <c r="I41" s="49">
        <v>9.3055927214343054E-2</v>
      </c>
    </row>
    <row r="42" spans="1:9" x14ac:dyDescent="0.25">
      <c r="A42" s="14">
        <v>28003469</v>
      </c>
      <c r="B42" s="69">
        <v>45593</v>
      </c>
      <c r="C42" s="70" t="s">
        <v>42</v>
      </c>
      <c r="D42" s="71" t="s">
        <v>6</v>
      </c>
      <c r="E42" s="5" t="s">
        <v>51</v>
      </c>
      <c r="F42" s="73">
        <v>297500</v>
      </c>
      <c r="G42" s="73">
        <v>249950</v>
      </c>
      <c r="H42" s="72">
        <v>47550</v>
      </c>
      <c r="I42" s="49">
        <v>0.15983193277310925</v>
      </c>
    </row>
    <row r="43" spans="1:9" x14ac:dyDescent="0.25">
      <c r="A43" s="14">
        <v>28003470</v>
      </c>
      <c r="B43" s="69">
        <v>45593</v>
      </c>
      <c r="C43" s="70" t="s">
        <v>42</v>
      </c>
      <c r="D43" s="71" t="s">
        <v>6</v>
      </c>
      <c r="E43" s="5" t="s">
        <v>51</v>
      </c>
      <c r="F43" s="73">
        <v>297500</v>
      </c>
      <c r="G43" s="73">
        <v>249950</v>
      </c>
      <c r="H43" s="72">
        <v>47550</v>
      </c>
      <c r="I43" s="49">
        <v>0.15983193277310925</v>
      </c>
    </row>
    <row r="44" spans="1:9" x14ac:dyDescent="0.25">
      <c r="A44" s="14">
        <v>4500051949</v>
      </c>
      <c r="B44" s="69">
        <v>45596</v>
      </c>
      <c r="C44" s="70" t="s">
        <v>42</v>
      </c>
      <c r="D44" s="71" t="s">
        <v>20</v>
      </c>
      <c r="E44" s="5" t="s">
        <v>59</v>
      </c>
      <c r="F44" s="73">
        <v>12000</v>
      </c>
      <c r="G44" s="73">
        <v>11500</v>
      </c>
      <c r="H44" s="72">
        <v>500</v>
      </c>
      <c r="I44" s="49">
        <v>4.1666666666666664E-2</v>
      </c>
    </row>
    <row r="45" spans="1:9" x14ac:dyDescent="0.25">
      <c r="A45" s="14">
        <v>4500052950</v>
      </c>
      <c r="B45" s="69">
        <v>45622</v>
      </c>
      <c r="C45" s="70" t="s">
        <v>42</v>
      </c>
      <c r="D45" s="71" t="s">
        <v>6</v>
      </c>
      <c r="E45" s="5" t="s">
        <v>60</v>
      </c>
      <c r="F45" s="73">
        <v>20775</v>
      </c>
      <c r="G45" s="73">
        <v>20100</v>
      </c>
      <c r="H45" s="72">
        <v>675</v>
      </c>
      <c r="I45" s="49">
        <v>3.2490974729241874E-2</v>
      </c>
    </row>
    <row r="46" spans="1:9" x14ac:dyDescent="0.25">
      <c r="A46" s="14">
        <v>4500053064</v>
      </c>
      <c r="B46" s="69">
        <v>45623</v>
      </c>
      <c r="C46" s="70" t="s">
        <v>42</v>
      </c>
      <c r="D46" s="71" t="s">
        <v>5</v>
      </c>
      <c r="E46" s="5" t="s">
        <v>61</v>
      </c>
      <c r="F46" s="73">
        <v>7200</v>
      </c>
      <c r="G46" s="73">
        <v>6800</v>
      </c>
      <c r="H46" s="72">
        <v>400</v>
      </c>
      <c r="I46" s="49">
        <v>5.5555555555555552E-2</v>
      </c>
    </row>
    <row r="47" spans="1:9" x14ac:dyDescent="0.25">
      <c r="A47" s="14">
        <v>28003620</v>
      </c>
      <c r="B47" s="69">
        <v>45624</v>
      </c>
      <c r="C47" s="70" t="s">
        <v>42</v>
      </c>
      <c r="D47" s="71" t="s">
        <v>6</v>
      </c>
      <c r="E47" s="5" t="s">
        <v>51</v>
      </c>
      <c r="F47" s="73">
        <v>297500</v>
      </c>
      <c r="G47" s="73">
        <v>250000</v>
      </c>
      <c r="H47" s="72">
        <v>47500</v>
      </c>
      <c r="I47" s="49">
        <v>0.15966386554621848</v>
      </c>
    </row>
    <row r="48" spans="1:9" x14ac:dyDescent="0.25">
      <c r="A48" s="14">
        <v>28003621</v>
      </c>
      <c r="B48" s="69">
        <v>45624</v>
      </c>
      <c r="C48" s="70" t="s">
        <v>42</v>
      </c>
      <c r="D48" s="71" t="s">
        <v>6</v>
      </c>
      <c r="E48" s="5" t="s">
        <v>51</v>
      </c>
      <c r="F48" s="73">
        <v>297500</v>
      </c>
      <c r="G48" s="73">
        <v>250000</v>
      </c>
      <c r="H48" s="72">
        <v>47500</v>
      </c>
      <c r="I48" s="49">
        <v>0.15966386554621848</v>
      </c>
    </row>
    <row r="49" spans="1:9" x14ac:dyDescent="0.25">
      <c r="A49" s="14">
        <v>4500053846</v>
      </c>
      <c r="B49" s="69">
        <v>45637</v>
      </c>
      <c r="C49" s="70" t="s">
        <v>42</v>
      </c>
      <c r="D49" s="71" t="s">
        <v>6</v>
      </c>
      <c r="E49" s="5" t="s">
        <v>62</v>
      </c>
      <c r="F49" s="73">
        <v>91624.08</v>
      </c>
      <c r="G49" s="73">
        <v>89460</v>
      </c>
      <c r="H49" s="72">
        <v>2164.0800000000017</v>
      </c>
      <c r="I49" s="49">
        <v>2.3619118467546978E-2</v>
      </c>
    </row>
    <row r="50" spans="1:9" x14ac:dyDescent="0.25">
      <c r="A50" s="14" t="s">
        <v>63</v>
      </c>
      <c r="B50" s="69">
        <v>45638</v>
      </c>
      <c r="C50" s="70" t="s">
        <v>42</v>
      </c>
      <c r="D50" s="71" t="s">
        <v>6</v>
      </c>
      <c r="E50" s="5" t="s">
        <v>64</v>
      </c>
      <c r="F50" s="73">
        <v>1906250</v>
      </c>
      <c r="G50" s="73">
        <v>1756868.87</v>
      </c>
      <c r="H50" s="72">
        <v>149381.12999999989</v>
      </c>
      <c r="I50" s="49">
        <v>7.8363871475409783E-2</v>
      </c>
    </row>
    <row r="51" spans="1:9" x14ac:dyDescent="0.25">
      <c r="A51" s="14">
        <v>37004300</v>
      </c>
      <c r="B51" s="69">
        <v>45229</v>
      </c>
      <c r="C51" s="70" t="s">
        <v>65</v>
      </c>
      <c r="D51" s="71" t="s">
        <v>13</v>
      </c>
      <c r="E51" s="5" t="s">
        <v>66</v>
      </c>
      <c r="F51" s="75">
        <v>6000</v>
      </c>
      <c r="G51" s="76">
        <v>5670</v>
      </c>
      <c r="H51" s="72">
        <f t="shared" ref="H51:H121" si="8">F51-G51</f>
        <v>330</v>
      </c>
      <c r="I51" s="49">
        <f t="shared" ref="I51:I112" si="9">H51/F51</f>
        <v>5.5E-2</v>
      </c>
    </row>
    <row r="52" spans="1:9" x14ac:dyDescent="0.25">
      <c r="A52" s="14">
        <v>37004301</v>
      </c>
      <c r="B52" s="69">
        <v>45229</v>
      </c>
      <c r="C52" s="70" t="s">
        <v>65</v>
      </c>
      <c r="D52" s="71" t="s">
        <v>13</v>
      </c>
      <c r="E52" s="5" t="s">
        <v>66</v>
      </c>
      <c r="F52" s="75">
        <v>6000</v>
      </c>
      <c r="G52" s="76">
        <v>5670</v>
      </c>
      <c r="H52" s="72">
        <f t="shared" si="8"/>
        <v>330</v>
      </c>
      <c r="I52" s="49">
        <f t="shared" si="9"/>
        <v>5.5E-2</v>
      </c>
    </row>
    <row r="53" spans="1:9" x14ac:dyDescent="0.25">
      <c r="A53" s="14">
        <v>37004299</v>
      </c>
      <c r="B53" s="69">
        <v>45229</v>
      </c>
      <c r="C53" s="70" t="s">
        <v>65</v>
      </c>
      <c r="D53" s="71" t="s">
        <v>13</v>
      </c>
      <c r="E53" s="5" t="s">
        <v>66</v>
      </c>
      <c r="F53" s="75">
        <v>6000</v>
      </c>
      <c r="G53" s="76">
        <v>5670</v>
      </c>
      <c r="H53" s="72">
        <f t="shared" si="8"/>
        <v>330</v>
      </c>
      <c r="I53" s="49">
        <f t="shared" si="9"/>
        <v>5.5E-2</v>
      </c>
    </row>
    <row r="54" spans="1:9" x14ac:dyDescent="0.25">
      <c r="A54" s="14">
        <v>37004304</v>
      </c>
      <c r="B54" s="69">
        <v>45244</v>
      </c>
      <c r="C54" s="70" t="s">
        <v>65</v>
      </c>
      <c r="D54" s="71" t="s">
        <v>13</v>
      </c>
      <c r="E54" s="5" t="s">
        <v>67</v>
      </c>
      <c r="F54" s="75">
        <v>22320</v>
      </c>
      <c r="G54" s="76">
        <v>17985</v>
      </c>
      <c r="H54" s="72">
        <f t="shared" si="8"/>
        <v>4335</v>
      </c>
      <c r="I54" s="49">
        <f t="shared" si="9"/>
        <v>0.19422043010752688</v>
      </c>
    </row>
    <row r="55" spans="1:9" x14ac:dyDescent="0.25">
      <c r="A55" s="14">
        <v>37004303</v>
      </c>
      <c r="B55" s="69">
        <v>45244</v>
      </c>
      <c r="C55" s="70" t="s">
        <v>65</v>
      </c>
      <c r="D55" s="71" t="s">
        <v>13</v>
      </c>
      <c r="E55" s="5" t="s">
        <v>67</v>
      </c>
      <c r="F55" s="75">
        <v>16872</v>
      </c>
      <c r="G55" s="76">
        <v>16490</v>
      </c>
      <c r="H55" s="72">
        <f t="shared" si="8"/>
        <v>382</v>
      </c>
      <c r="I55" s="49">
        <f t="shared" si="9"/>
        <v>2.2641062114746324E-2</v>
      </c>
    </row>
    <row r="56" spans="1:9" x14ac:dyDescent="0.25">
      <c r="A56" s="14">
        <v>37004302</v>
      </c>
      <c r="B56" s="69">
        <v>45244</v>
      </c>
      <c r="C56" s="70" t="s">
        <v>65</v>
      </c>
      <c r="D56" s="71" t="s">
        <v>13</v>
      </c>
      <c r="E56" s="5" t="s">
        <v>67</v>
      </c>
      <c r="F56" s="75">
        <v>23488.75</v>
      </c>
      <c r="G56" s="76">
        <v>20735</v>
      </c>
      <c r="H56" s="72">
        <f t="shared" si="8"/>
        <v>2753.75</v>
      </c>
      <c r="I56" s="49">
        <f t="shared" si="9"/>
        <v>0.11723697514767709</v>
      </c>
    </row>
    <row r="57" spans="1:9" x14ac:dyDescent="0.25">
      <c r="A57" s="14">
        <v>37004306</v>
      </c>
      <c r="B57" s="69">
        <v>45244</v>
      </c>
      <c r="C57" s="70" t="s">
        <v>65</v>
      </c>
      <c r="D57" s="71" t="s">
        <v>13</v>
      </c>
      <c r="E57" s="5" t="s">
        <v>68</v>
      </c>
      <c r="F57" s="75">
        <v>35820</v>
      </c>
      <c r="G57" s="76">
        <v>34710</v>
      </c>
      <c r="H57" s="72">
        <f t="shared" si="8"/>
        <v>1110</v>
      </c>
      <c r="I57" s="49">
        <f t="shared" si="9"/>
        <v>3.0988274706867672E-2</v>
      </c>
    </row>
    <row r="58" spans="1:9" x14ac:dyDescent="0.25">
      <c r="A58" s="14">
        <v>37004305</v>
      </c>
      <c r="B58" s="69">
        <v>45244</v>
      </c>
      <c r="C58" s="70" t="s">
        <v>65</v>
      </c>
      <c r="D58" s="71" t="s">
        <v>13</v>
      </c>
      <c r="E58" s="5" t="s">
        <v>69</v>
      </c>
      <c r="F58" s="75">
        <v>26888.400000000001</v>
      </c>
      <c r="G58" s="76">
        <v>22606</v>
      </c>
      <c r="H58" s="72">
        <f t="shared" si="8"/>
        <v>4282.4000000000015</v>
      </c>
      <c r="I58" s="49">
        <f t="shared" si="9"/>
        <v>0.15926570565745829</v>
      </c>
    </row>
    <row r="59" spans="1:9" x14ac:dyDescent="0.25">
      <c r="A59" s="14">
        <v>37004547</v>
      </c>
      <c r="B59" s="69">
        <v>45244</v>
      </c>
      <c r="C59" s="70" t="s">
        <v>65</v>
      </c>
      <c r="D59" s="71" t="s">
        <v>13</v>
      </c>
      <c r="E59" s="5" t="s">
        <v>69</v>
      </c>
      <c r="F59" s="75">
        <v>45000</v>
      </c>
      <c r="G59" s="76">
        <v>42720</v>
      </c>
      <c r="H59" s="72">
        <f t="shared" si="8"/>
        <v>2280</v>
      </c>
      <c r="I59" s="49">
        <f t="shared" si="9"/>
        <v>5.0666666666666665E-2</v>
      </c>
    </row>
    <row r="60" spans="1:9" x14ac:dyDescent="0.25">
      <c r="A60" s="14">
        <v>37004308</v>
      </c>
      <c r="B60" s="69">
        <v>45244</v>
      </c>
      <c r="C60" s="70" t="s">
        <v>65</v>
      </c>
      <c r="D60" s="71" t="s">
        <v>13</v>
      </c>
      <c r="E60" s="5" t="s">
        <v>70</v>
      </c>
      <c r="F60" s="75">
        <v>31500</v>
      </c>
      <c r="G60" s="76">
        <v>31200</v>
      </c>
      <c r="H60" s="72">
        <f t="shared" si="8"/>
        <v>300</v>
      </c>
      <c r="I60" s="49">
        <f t="shared" si="9"/>
        <v>9.5238095238095247E-3</v>
      </c>
    </row>
    <row r="61" spans="1:9" x14ac:dyDescent="0.25">
      <c r="A61" s="14">
        <v>37004310</v>
      </c>
      <c r="B61" s="69">
        <v>45244</v>
      </c>
      <c r="C61" s="70" t="s">
        <v>65</v>
      </c>
      <c r="D61" s="71" t="s">
        <v>13</v>
      </c>
      <c r="E61" s="5" t="s">
        <v>71</v>
      </c>
      <c r="F61" s="75">
        <v>7680</v>
      </c>
      <c r="G61" s="76">
        <f>36*200+400</f>
        <v>7600</v>
      </c>
      <c r="H61" s="72">
        <f t="shared" si="8"/>
        <v>80</v>
      </c>
      <c r="I61" s="49">
        <f t="shared" si="9"/>
        <v>1.0416666666666666E-2</v>
      </c>
    </row>
    <row r="62" spans="1:9" x14ac:dyDescent="0.25">
      <c r="A62" s="14">
        <v>37004311</v>
      </c>
      <c r="B62" s="69">
        <v>45244</v>
      </c>
      <c r="C62" s="70" t="s">
        <v>65</v>
      </c>
      <c r="D62" s="71" t="s">
        <v>13</v>
      </c>
      <c r="E62" s="5" t="s">
        <v>71</v>
      </c>
      <c r="F62" s="75">
        <v>6656</v>
      </c>
      <c r="G62" s="76">
        <f>30*200+400</f>
        <v>6400</v>
      </c>
      <c r="H62" s="72">
        <f t="shared" si="8"/>
        <v>256</v>
      </c>
      <c r="I62" s="49">
        <f t="shared" si="9"/>
        <v>3.8461538461538464E-2</v>
      </c>
    </row>
    <row r="63" spans="1:9" x14ac:dyDescent="0.25">
      <c r="A63" s="14">
        <v>37004312</v>
      </c>
      <c r="B63" s="69">
        <v>45244</v>
      </c>
      <c r="C63" s="70" t="s">
        <v>65</v>
      </c>
      <c r="D63" s="71" t="s">
        <v>13</v>
      </c>
      <c r="E63" s="5" t="s">
        <v>71</v>
      </c>
      <c r="F63" s="75">
        <v>11287.5</v>
      </c>
      <c r="G63" s="76">
        <f>44*200+400</f>
        <v>9200</v>
      </c>
      <c r="H63" s="72">
        <f t="shared" si="8"/>
        <v>2087.5</v>
      </c>
      <c r="I63" s="49">
        <f t="shared" si="9"/>
        <v>0.1849390919158361</v>
      </c>
    </row>
    <row r="64" spans="1:9" x14ac:dyDescent="0.25">
      <c r="A64" s="14">
        <v>37004545</v>
      </c>
      <c r="B64" s="69">
        <v>45244</v>
      </c>
      <c r="C64" s="70" t="s">
        <v>65</v>
      </c>
      <c r="D64" s="71" t="s">
        <v>13</v>
      </c>
      <c r="E64" s="5" t="s">
        <v>72</v>
      </c>
      <c r="F64" s="75">
        <v>115000</v>
      </c>
      <c r="G64" s="76">
        <v>102828</v>
      </c>
      <c r="H64" s="72">
        <f t="shared" si="8"/>
        <v>12172</v>
      </c>
      <c r="I64" s="49">
        <f t="shared" si="9"/>
        <v>0.10584347826086957</v>
      </c>
    </row>
    <row r="65" spans="1:9" x14ac:dyDescent="0.25">
      <c r="A65" s="14">
        <v>37004546</v>
      </c>
      <c r="B65" s="69">
        <v>45244</v>
      </c>
      <c r="C65" s="70" t="s">
        <v>65</v>
      </c>
      <c r="D65" s="71" t="s">
        <v>13</v>
      </c>
      <c r="E65" s="5" t="s">
        <v>72</v>
      </c>
      <c r="F65" s="75">
        <v>19668</v>
      </c>
      <c r="G65" s="76">
        <v>4276.8</v>
      </c>
      <c r="H65" s="72">
        <f t="shared" si="8"/>
        <v>15391.2</v>
      </c>
      <c r="I65" s="49">
        <f t="shared" si="9"/>
        <v>0.78255033557046982</v>
      </c>
    </row>
    <row r="66" spans="1:9" x14ac:dyDescent="0.25">
      <c r="A66" s="14">
        <v>37004544</v>
      </c>
      <c r="B66" s="69">
        <v>45244</v>
      </c>
      <c r="C66" s="70" t="s">
        <v>65</v>
      </c>
      <c r="D66" s="71" t="s">
        <v>13</v>
      </c>
      <c r="E66" s="5" t="s">
        <v>72</v>
      </c>
      <c r="F66" s="75">
        <v>60000</v>
      </c>
      <c r="G66" s="76">
        <v>58164</v>
      </c>
      <c r="H66" s="72">
        <f t="shared" si="8"/>
        <v>1836</v>
      </c>
      <c r="I66" s="49">
        <f t="shared" si="9"/>
        <v>3.0599999999999999E-2</v>
      </c>
    </row>
    <row r="67" spans="1:9" x14ac:dyDescent="0.25">
      <c r="A67" s="14">
        <v>37004359</v>
      </c>
      <c r="B67" s="69">
        <v>45244</v>
      </c>
      <c r="C67" s="70" t="s">
        <v>65</v>
      </c>
      <c r="D67" s="71" t="s">
        <v>13</v>
      </c>
      <c r="E67" s="5" t="s">
        <v>73</v>
      </c>
      <c r="F67" s="75">
        <v>2151.6</v>
      </c>
      <c r="G67" s="76">
        <f>1661.08+29.82</f>
        <v>1690.8999999999999</v>
      </c>
      <c r="H67" s="72">
        <f t="shared" si="8"/>
        <v>460.70000000000005</v>
      </c>
      <c r="I67" s="49">
        <f t="shared" si="9"/>
        <v>0.21411972485592121</v>
      </c>
    </row>
    <row r="68" spans="1:9" x14ac:dyDescent="0.25">
      <c r="A68" s="14">
        <v>37004360</v>
      </c>
      <c r="B68" s="69">
        <v>45244</v>
      </c>
      <c r="C68" s="70" t="s">
        <v>65</v>
      </c>
      <c r="D68" s="71" t="s">
        <v>13</v>
      </c>
      <c r="E68" s="5" t="s">
        <v>73</v>
      </c>
      <c r="F68" s="75">
        <v>2494</v>
      </c>
      <c r="G68" s="76">
        <v>2254.5500000000002</v>
      </c>
      <c r="H68" s="72">
        <f t="shared" si="8"/>
        <v>239.44999999999982</v>
      </c>
      <c r="I68" s="49">
        <f t="shared" si="9"/>
        <v>9.6010425020048043E-2</v>
      </c>
    </row>
    <row r="69" spans="1:9" x14ac:dyDescent="0.25">
      <c r="A69" s="14">
        <v>37004316</v>
      </c>
      <c r="B69" s="69">
        <v>45252</v>
      </c>
      <c r="C69" s="70" t="s">
        <v>65</v>
      </c>
      <c r="D69" s="71" t="s">
        <v>13</v>
      </c>
      <c r="E69" s="5" t="s">
        <v>74</v>
      </c>
      <c r="F69" s="75">
        <v>1322.25</v>
      </c>
      <c r="G69" s="76">
        <v>820</v>
      </c>
      <c r="H69" s="72">
        <f t="shared" si="8"/>
        <v>502.25</v>
      </c>
      <c r="I69" s="49">
        <f t="shared" si="9"/>
        <v>0.37984496124031009</v>
      </c>
    </row>
    <row r="70" spans="1:9" x14ac:dyDescent="0.25">
      <c r="A70" s="14">
        <v>37004317</v>
      </c>
      <c r="B70" s="69">
        <v>45252</v>
      </c>
      <c r="C70" s="70" t="s">
        <v>65</v>
      </c>
      <c r="D70" s="71" t="s">
        <v>13</v>
      </c>
      <c r="E70" s="5" t="s">
        <v>74</v>
      </c>
      <c r="F70" s="75">
        <v>2000</v>
      </c>
      <c r="G70" s="76">
        <v>1180</v>
      </c>
      <c r="H70" s="72">
        <f t="shared" si="8"/>
        <v>820</v>
      </c>
      <c r="I70" s="49">
        <f t="shared" si="9"/>
        <v>0.41</v>
      </c>
    </row>
    <row r="71" spans="1:9" x14ac:dyDescent="0.25">
      <c r="A71" s="14">
        <v>37004543</v>
      </c>
      <c r="B71" s="69">
        <v>45239</v>
      </c>
      <c r="C71" s="70" t="s">
        <v>65</v>
      </c>
      <c r="D71" s="71" t="s">
        <v>13</v>
      </c>
      <c r="E71" s="5" t="s">
        <v>75</v>
      </c>
      <c r="F71" s="75">
        <v>9417</v>
      </c>
      <c r="G71" s="76">
        <v>6850</v>
      </c>
      <c r="H71" s="72">
        <f t="shared" si="8"/>
        <v>2567</v>
      </c>
      <c r="I71" s="49">
        <f t="shared" si="9"/>
        <v>0.27259212063289795</v>
      </c>
    </row>
    <row r="72" spans="1:9" x14ac:dyDescent="0.25">
      <c r="A72" s="14">
        <v>37004851</v>
      </c>
      <c r="B72" s="69">
        <v>45640</v>
      </c>
      <c r="C72" s="70" t="s">
        <v>65</v>
      </c>
      <c r="D72" s="71" t="s">
        <v>13</v>
      </c>
      <c r="E72" s="5" t="s">
        <v>76</v>
      </c>
      <c r="F72" s="75">
        <v>19296</v>
      </c>
      <c r="G72" s="76">
        <v>15600</v>
      </c>
      <c r="H72" s="72">
        <f t="shared" si="8"/>
        <v>3696</v>
      </c>
      <c r="I72" s="49">
        <f t="shared" si="9"/>
        <v>0.19154228855721392</v>
      </c>
    </row>
    <row r="73" spans="1:9" x14ac:dyDescent="0.25">
      <c r="A73" s="14">
        <v>37004649</v>
      </c>
      <c r="B73" s="69">
        <v>45640</v>
      </c>
      <c r="C73" s="70" t="s">
        <v>65</v>
      </c>
      <c r="D73" s="71" t="s">
        <v>13</v>
      </c>
      <c r="E73" s="5" t="s">
        <v>76</v>
      </c>
      <c r="F73" s="75">
        <v>36458.629999999997</v>
      </c>
      <c r="G73" s="76">
        <v>35800</v>
      </c>
      <c r="H73" s="72">
        <f t="shared" si="8"/>
        <v>658.62999999999738</v>
      </c>
      <c r="I73" s="49">
        <f t="shared" si="9"/>
        <v>1.8065133001431963E-2</v>
      </c>
    </row>
    <row r="74" spans="1:9" x14ac:dyDescent="0.25">
      <c r="A74" s="14">
        <v>37004648</v>
      </c>
      <c r="B74" s="69">
        <v>45253</v>
      </c>
      <c r="C74" s="70" t="s">
        <v>65</v>
      </c>
      <c r="D74" s="71" t="s">
        <v>13</v>
      </c>
      <c r="E74" s="5" t="s">
        <v>77</v>
      </c>
      <c r="F74" s="75">
        <v>40000</v>
      </c>
      <c r="G74" s="76">
        <v>29700</v>
      </c>
      <c r="H74" s="72">
        <f t="shared" si="8"/>
        <v>10300</v>
      </c>
      <c r="I74" s="49">
        <f t="shared" si="9"/>
        <v>0.25750000000000001</v>
      </c>
    </row>
    <row r="75" spans="1:9" x14ac:dyDescent="0.25">
      <c r="A75" s="14">
        <v>37004520</v>
      </c>
      <c r="B75" s="69">
        <v>45425</v>
      </c>
      <c r="C75" s="70" t="s">
        <v>65</v>
      </c>
      <c r="D75" s="71" t="s">
        <v>13</v>
      </c>
      <c r="E75" s="5" t="s">
        <v>78</v>
      </c>
      <c r="F75" s="75">
        <v>7598</v>
      </c>
      <c r="G75" s="76">
        <v>5643</v>
      </c>
      <c r="H75" s="72">
        <f t="shared" si="8"/>
        <v>1955</v>
      </c>
      <c r="I75" s="49">
        <f t="shared" si="9"/>
        <v>0.25730455382995526</v>
      </c>
    </row>
    <row r="76" spans="1:9" x14ac:dyDescent="0.25">
      <c r="A76" s="14">
        <v>37004754</v>
      </c>
      <c r="B76" s="69">
        <v>45475</v>
      </c>
      <c r="C76" s="70" t="s">
        <v>65</v>
      </c>
      <c r="D76" s="71" t="s">
        <v>13</v>
      </c>
      <c r="E76" s="5" t="s">
        <v>79</v>
      </c>
      <c r="F76" s="75">
        <v>21793</v>
      </c>
      <c r="G76" s="76">
        <v>14820</v>
      </c>
      <c r="H76" s="72">
        <f t="shared" si="8"/>
        <v>6973</v>
      </c>
      <c r="I76" s="49">
        <f t="shared" si="9"/>
        <v>0.3199651264167393</v>
      </c>
    </row>
    <row r="77" spans="1:9" x14ac:dyDescent="0.25">
      <c r="A77" s="14">
        <v>37004792</v>
      </c>
      <c r="B77" s="69">
        <v>45475</v>
      </c>
      <c r="C77" s="70" t="s">
        <v>65</v>
      </c>
      <c r="D77" s="71" t="s">
        <v>13</v>
      </c>
      <c r="E77" s="5" t="s">
        <v>80</v>
      </c>
      <c r="F77" s="75">
        <v>125000</v>
      </c>
      <c r="G77" s="76">
        <v>101493</v>
      </c>
      <c r="H77" s="72">
        <f t="shared" si="8"/>
        <v>23507</v>
      </c>
      <c r="I77" s="49">
        <f t="shared" si="9"/>
        <v>0.188056</v>
      </c>
    </row>
    <row r="78" spans="1:9" x14ac:dyDescent="0.25">
      <c r="A78" s="14">
        <v>37004970</v>
      </c>
      <c r="B78" s="69">
        <v>45544</v>
      </c>
      <c r="C78" s="70" t="s">
        <v>65</v>
      </c>
      <c r="D78" s="71" t="s">
        <v>13</v>
      </c>
      <c r="E78" s="5" t="s">
        <v>80</v>
      </c>
      <c r="F78" s="75">
        <v>19557</v>
      </c>
      <c r="G78" s="76">
        <v>14020</v>
      </c>
      <c r="H78" s="72">
        <f t="shared" si="8"/>
        <v>5537</v>
      </c>
      <c r="I78" s="49">
        <f t="shared" si="9"/>
        <v>0.28312113309812342</v>
      </c>
    </row>
    <row r="79" spans="1:9" x14ac:dyDescent="0.25">
      <c r="A79" s="14">
        <v>37004753</v>
      </c>
      <c r="B79" s="69">
        <v>45475</v>
      </c>
      <c r="C79" s="70" t="s">
        <v>65</v>
      </c>
      <c r="D79" s="71" t="s">
        <v>13</v>
      </c>
      <c r="E79" s="5" t="s">
        <v>81</v>
      </c>
      <c r="F79" s="75">
        <v>133664.46</v>
      </c>
      <c r="G79" s="76">
        <v>120709.98</v>
      </c>
      <c r="H79" s="72">
        <f t="shared" si="8"/>
        <v>12954.479999999996</v>
      </c>
      <c r="I79" s="49">
        <f t="shared" si="9"/>
        <v>9.6917909218351667E-2</v>
      </c>
    </row>
    <row r="80" spans="1:9" x14ac:dyDescent="0.25">
      <c r="A80" s="14">
        <v>37004791</v>
      </c>
      <c r="B80" s="69">
        <v>45475</v>
      </c>
      <c r="C80" s="70" t="s">
        <v>65</v>
      </c>
      <c r="D80" s="71" t="s">
        <v>13</v>
      </c>
      <c r="E80" s="5" t="s">
        <v>82</v>
      </c>
      <c r="F80" s="75">
        <v>68791</v>
      </c>
      <c r="G80" s="76">
        <v>44150</v>
      </c>
      <c r="H80" s="72">
        <f t="shared" si="8"/>
        <v>24641</v>
      </c>
      <c r="I80" s="49">
        <f t="shared" si="9"/>
        <v>0.3582009274469044</v>
      </c>
    </row>
    <row r="81" spans="1:10" x14ac:dyDescent="0.25">
      <c r="A81" s="14">
        <v>37004975</v>
      </c>
      <c r="B81" s="69">
        <v>45451</v>
      </c>
      <c r="C81" s="70" t="s">
        <v>65</v>
      </c>
      <c r="D81" s="71" t="s">
        <v>13</v>
      </c>
      <c r="E81" s="5" t="s">
        <v>83</v>
      </c>
      <c r="F81" s="75">
        <v>8985</v>
      </c>
      <c r="G81" s="76">
        <v>1800</v>
      </c>
      <c r="H81" s="72">
        <f t="shared" si="8"/>
        <v>7185</v>
      </c>
      <c r="I81" s="49">
        <f t="shared" si="9"/>
        <v>0.79966611018363942</v>
      </c>
    </row>
    <row r="82" spans="1:10" x14ac:dyDescent="0.25">
      <c r="A82" s="14">
        <v>37004975</v>
      </c>
      <c r="B82" s="69">
        <v>45451</v>
      </c>
      <c r="C82" s="70" t="s">
        <v>65</v>
      </c>
      <c r="D82" s="71" t="s">
        <v>13</v>
      </c>
      <c r="E82" s="5" t="s">
        <v>83</v>
      </c>
      <c r="F82" s="75">
        <v>48048</v>
      </c>
      <c r="G82" s="76">
        <v>4050</v>
      </c>
      <c r="H82" s="72">
        <f t="shared" si="8"/>
        <v>43998</v>
      </c>
      <c r="I82" s="49">
        <f t="shared" si="9"/>
        <v>0.91570929070929075</v>
      </c>
    </row>
    <row r="83" spans="1:10" x14ac:dyDescent="0.25">
      <c r="A83" s="14">
        <v>37004937</v>
      </c>
      <c r="B83" s="69">
        <v>45489</v>
      </c>
      <c r="C83" s="70" t="s">
        <v>65</v>
      </c>
      <c r="D83" s="71" t="s">
        <v>13</v>
      </c>
      <c r="E83" s="5" t="s">
        <v>84</v>
      </c>
      <c r="F83" s="75">
        <v>10000</v>
      </c>
      <c r="G83" s="76">
        <v>8450</v>
      </c>
      <c r="H83" s="72">
        <f t="shared" si="8"/>
        <v>1550</v>
      </c>
      <c r="I83" s="49">
        <f t="shared" si="9"/>
        <v>0.155</v>
      </c>
      <c r="J83" s="3" t="s">
        <v>23</v>
      </c>
    </row>
    <row r="84" spans="1:10" x14ac:dyDescent="0.25">
      <c r="A84" s="14">
        <v>37004752</v>
      </c>
      <c r="B84" s="69">
        <v>45488</v>
      </c>
      <c r="C84" s="70" t="s">
        <v>65</v>
      </c>
      <c r="D84" s="71" t="s">
        <v>13</v>
      </c>
      <c r="E84" s="5" t="s">
        <v>85</v>
      </c>
      <c r="F84" s="75">
        <v>3400</v>
      </c>
      <c r="G84" s="76">
        <v>3200</v>
      </c>
      <c r="H84" s="72">
        <f t="shared" si="8"/>
        <v>200</v>
      </c>
      <c r="I84" s="49">
        <f t="shared" si="9"/>
        <v>5.8823529411764705E-2</v>
      </c>
    </row>
    <row r="85" spans="1:10" x14ac:dyDescent="0.25">
      <c r="A85" s="14">
        <v>37004902</v>
      </c>
      <c r="B85" s="69">
        <v>45496</v>
      </c>
      <c r="C85" s="70" t="s">
        <v>65</v>
      </c>
      <c r="D85" s="71" t="s">
        <v>13</v>
      </c>
      <c r="E85" s="5" t="s">
        <v>86</v>
      </c>
      <c r="F85" s="75">
        <v>64646.25</v>
      </c>
      <c r="G85" s="76">
        <v>34652</v>
      </c>
      <c r="H85" s="72">
        <f t="shared" si="8"/>
        <v>29994.25</v>
      </c>
      <c r="I85" s="49">
        <f t="shared" si="9"/>
        <v>0.4639750952298084</v>
      </c>
    </row>
    <row r="86" spans="1:10" x14ac:dyDescent="0.25">
      <c r="A86" s="14">
        <v>37004995</v>
      </c>
      <c r="B86" s="69">
        <v>45566</v>
      </c>
      <c r="C86" s="70" t="s">
        <v>65</v>
      </c>
      <c r="D86" s="71" t="s">
        <v>13</v>
      </c>
      <c r="E86" s="5" t="s">
        <v>86</v>
      </c>
      <c r="F86" s="75">
        <v>7000</v>
      </c>
      <c r="G86" s="76">
        <v>6611.7</v>
      </c>
      <c r="H86" s="72">
        <f t="shared" si="8"/>
        <v>388.30000000000018</v>
      </c>
      <c r="I86" s="49">
        <f t="shared" si="9"/>
        <v>5.5471428571428595E-2</v>
      </c>
    </row>
    <row r="87" spans="1:10" x14ac:dyDescent="0.25">
      <c r="A87" s="14">
        <v>37004848</v>
      </c>
      <c r="B87" s="69">
        <v>45492</v>
      </c>
      <c r="C87" s="70" t="s">
        <v>65</v>
      </c>
      <c r="D87" s="71" t="s">
        <v>13</v>
      </c>
      <c r="E87" s="5" t="s">
        <v>87</v>
      </c>
      <c r="F87" s="75">
        <v>176612</v>
      </c>
      <c r="G87" s="76">
        <v>146748.47</v>
      </c>
      <c r="H87" s="72">
        <f t="shared" si="8"/>
        <v>29863.53</v>
      </c>
      <c r="I87" s="49">
        <f t="shared" si="9"/>
        <v>0.16909117160781825</v>
      </c>
    </row>
    <row r="88" spans="1:10" x14ac:dyDescent="0.25">
      <c r="A88" s="14">
        <v>37004819</v>
      </c>
      <c r="B88" s="69">
        <v>45448</v>
      </c>
      <c r="C88" s="70" t="s">
        <v>65</v>
      </c>
      <c r="D88" s="71" t="s">
        <v>13</v>
      </c>
      <c r="E88" s="5" t="s">
        <v>88</v>
      </c>
      <c r="F88" s="75">
        <v>3600</v>
      </c>
      <c r="G88" s="76">
        <v>2880</v>
      </c>
      <c r="H88" s="72">
        <f t="shared" si="8"/>
        <v>720</v>
      </c>
      <c r="I88" s="49">
        <f t="shared" si="9"/>
        <v>0.2</v>
      </c>
    </row>
    <row r="89" spans="1:10" x14ac:dyDescent="0.25">
      <c r="A89" s="14">
        <v>37004880</v>
      </c>
      <c r="B89" s="69">
        <v>45451</v>
      </c>
      <c r="C89" s="70" t="s">
        <v>65</v>
      </c>
      <c r="D89" s="71" t="s">
        <v>13</v>
      </c>
      <c r="E89" s="5" t="s">
        <v>89</v>
      </c>
      <c r="F89" s="75">
        <v>130000</v>
      </c>
      <c r="G89" s="76">
        <v>64950</v>
      </c>
      <c r="H89" s="72">
        <f t="shared" si="8"/>
        <v>65050</v>
      </c>
      <c r="I89" s="49">
        <f t="shared" si="9"/>
        <v>0.50038461538461543</v>
      </c>
    </row>
    <row r="90" spans="1:10" x14ac:dyDescent="0.25">
      <c r="A90" s="14">
        <v>37004874</v>
      </c>
      <c r="B90" s="69">
        <v>45492</v>
      </c>
      <c r="C90" s="70" t="s">
        <v>65</v>
      </c>
      <c r="D90" s="71" t="s">
        <v>13</v>
      </c>
      <c r="E90" s="5" t="s">
        <v>90</v>
      </c>
      <c r="F90" s="75">
        <v>5100</v>
      </c>
      <c r="G90" s="76">
        <v>5000</v>
      </c>
      <c r="H90" s="72">
        <f t="shared" si="8"/>
        <v>100</v>
      </c>
      <c r="I90" s="49">
        <f t="shared" si="9"/>
        <v>1.9607843137254902E-2</v>
      </c>
    </row>
    <row r="91" spans="1:10" x14ac:dyDescent="0.25">
      <c r="A91" s="14">
        <v>37004849</v>
      </c>
      <c r="B91" s="69">
        <v>45448</v>
      </c>
      <c r="C91" s="70" t="s">
        <v>65</v>
      </c>
      <c r="D91" s="71" t="s">
        <v>13</v>
      </c>
      <c r="E91" s="5" t="s">
        <v>91</v>
      </c>
      <c r="F91" s="75">
        <v>8178</v>
      </c>
      <c r="G91" s="76">
        <v>6900</v>
      </c>
      <c r="H91" s="72">
        <f t="shared" si="8"/>
        <v>1278</v>
      </c>
      <c r="I91" s="49">
        <f t="shared" si="9"/>
        <v>0.15627292736610418</v>
      </c>
    </row>
    <row r="92" spans="1:10" x14ac:dyDescent="0.25">
      <c r="A92" s="14">
        <v>37004849</v>
      </c>
      <c r="B92" s="69">
        <v>45448</v>
      </c>
      <c r="C92" s="70" t="s">
        <v>65</v>
      </c>
      <c r="D92" s="71" t="s">
        <v>13</v>
      </c>
      <c r="E92" s="5" t="s">
        <v>91</v>
      </c>
      <c r="F92" s="75">
        <v>198000</v>
      </c>
      <c r="G92" s="76">
        <v>195000</v>
      </c>
      <c r="H92" s="72">
        <f t="shared" si="8"/>
        <v>3000</v>
      </c>
      <c r="I92" s="49">
        <f t="shared" si="9"/>
        <v>1.5151515151515152E-2</v>
      </c>
    </row>
    <row r="93" spans="1:10" x14ac:dyDescent="0.25">
      <c r="A93" s="14">
        <v>37004849</v>
      </c>
      <c r="B93" s="69">
        <v>45449</v>
      </c>
      <c r="C93" s="70" t="s">
        <v>65</v>
      </c>
      <c r="D93" s="71" t="s">
        <v>13</v>
      </c>
      <c r="E93" s="5" t="s">
        <v>91</v>
      </c>
      <c r="F93" s="75">
        <v>22115</v>
      </c>
      <c r="G93" s="76">
        <v>10000</v>
      </c>
      <c r="H93" s="72">
        <f t="shared" si="8"/>
        <v>12115</v>
      </c>
      <c r="I93" s="49">
        <f t="shared" si="9"/>
        <v>0.54781822292561611</v>
      </c>
    </row>
    <row r="94" spans="1:10" x14ac:dyDescent="0.25">
      <c r="A94" s="14">
        <v>37004860</v>
      </c>
      <c r="B94" s="69">
        <v>45516</v>
      </c>
      <c r="C94" s="70" t="s">
        <v>65</v>
      </c>
      <c r="D94" s="71" t="s">
        <v>13</v>
      </c>
      <c r="E94" s="5" t="s">
        <v>92</v>
      </c>
      <c r="F94" s="75">
        <v>3445</v>
      </c>
      <c r="G94" s="76">
        <v>3200</v>
      </c>
      <c r="H94" s="72">
        <f t="shared" si="8"/>
        <v>245</v>
      </c>
      <c r="I94" s="49">
        <f t="shared" si="9"/>
        <v>7.1117561683599423E-2</v>
      </c>
    </row>
    <row r="95" spans="1:10" x14ac:dyDescent="0.25">
      <c r="A95" s="14">
        <v>37004405</v>
      </c>
      <c r="B95" s="69">
        <v>45390</v>
      </c>
      <c r="C95" s="70" t="s">
        <v>65</v>
      </c>
      <c r="D95" s="71" t="s">
        <v>13</v>
      </c>
      <c r="E95" s="5" t="s">
        <v>93</v>
      </c>
      <c r="F95" s="75">
        <v>102500</v>
      </c>
      <c r="G95" s="76">
        <v>84277.94</v>
      </c>
      <c r="H95" s="72">
        <f t="shared" si="8"/>
        <v>18222.059999999998</v>
      </c>
      <c r="I95" s="49">
        <f t="shared" si="9"/>
        <v>0.1777761951219512</v>
      </c>
    </row>
    <row r="96" spans="1:10" x14ac:dyDescent="0.25">
      <c r="A96" s="14">
        <v>37004352</v>
      </c>
      <c r="B96" s="69">
        <v>45366</v>
      </c>
      <c r="C96" s="70" t="s">
        <v>65</v>
      </c>
      <c r="D96" s="71" t="s">
        <v>13</v>
      </c>
      <c r="E96" s="5" t="s">
        <v>94</v>
      </c>
      <c r="F96" s="75">
        <v>160000</v>
      </c>
      <c r="G96" s="76">
        <v>153500</v>
      </c>
      <c r="H96" s="72">
        <f t="shared" si="8"/>
        <v>6500</v>
      </c>
      <c r="I96" s="49">
        <f t="shared" si="9"/>
        <v>4.0625000000000001E-2</v>
      </c>
    </row>
    <row r="97" spans="1:9" x14ac:dyDescent="0.25">
      <c r="A97" s="14">
        <v>3700</v>
      </c>
      <c r="B97" s="69" t="s">
        <v>95</v>
      </c>
      <c r="C97" s="70" t="s">
        <v>65</v>
      </c>
      <c r="D97" s="71" t="s">
        <v>13</v>
      </c>
      <c r="E97" s="5" t="s">
        <v>96</v>
      </c>
      <c r="F97" s="75">
        <v>10735</v>
      </c>
      <c r="G97" s="76">
        <v>10300</v>
      </c>
      <c r="H97" s="72">
        <f t="shared" si="8"/>
        <v>435</v>
      </c>
      <c r="I97" s="49">
        <f t="shared" si="9"/>
        <v>4.0521658127619938E-2</v>
      </c>
    </row>
    <row r="98" spans="1:9" x14ac:dyDescent="0.25">
      <c r="A98" s="14" t="s">
        <v>97</v>
      </c>
      <c r="B98" s="69">
        <v>45329</v>
      </c>
      <c r="C98" s="70" t="s">
        <v>65</v>
      </c>
      <c r="D98" s="71" t="s">
        <v>13</v>
      </c>
      <c r="E98" s="5" t="s">
        <v>98</v>
      </c>
      <c r="F98" s="75">
        <v>129000</v>
      </c>
      <c r="G98" s="76">
        <v>106281.37</v>
      </c>
      <c r="H98" s="72">
        <f t="shared" si="8"/>
        <v>22718.630000000005</v>
      </c>
      <c r="I98" s="49">
        <f t="shared" si="9"/>
        <v>0.1761134108527132</v>
      </c>
    </row>
    <row r="99" spans="1:9" x14ac:dyDescent="0.25">
      <c r="A99" s="14">
        <v>37004394</v>
      </c>
      <c r="B99" s="69">
        <v>45352</v>
      </c>
      <c r="C99" s="70" t="s">
        <v>65</v>
      </c>
      <c r="D99" s="71" t="s">
        <v>13</v>
      </c>
      <c r="E99" s="5" t="s">
        <v>99</v>
      </c>
      <c r="F99" s="75">
        <v>80752.42</v>
      </c>
      <c r="G99" s="76">
        <v>61791.5</v>
      </c>
      <c r="H99" s="72">
        <f t="shared" si="8"/>
        <v>18960.919999999998</v>
      </c>
      <c r="I99" s="49">
        <f t="shared" si="9"/>
        <v>0.23480311797466874</v>
      </c>
    </row>
    <row r="100" spans="1:9" x14ac:dyDescent="0.25">
      <c r="A100" s="14">
        <v>37004387</v>
      </c>
      <c r="B100" s="69">
        <v>45384</v>
      </c>
      <c r="C100" s="70" t="s">
        <v>65</v>
      </c>
      <c r="D100" s="71" t="s">
        <v>13</v>
      </c>
      <c r="E100" s="5" t="s">
        <v>100</v>
      </c>
      <c r="F100" s="75">
        <v>2000</v>
      </c>
      <c r="G100" s="76">
        <v>1375</v>
      </c>
      <c r="H100" s="72">
        <f t="shared" si="8"/>
        <v>625</v>
      </c>
      <c r="I100" s="49">
        <f t="shared" si="9"/>
        <v>0.3125</v>
      </c>
    </row>
    <row r="101" spans="1:9" x14ac:dyDescent="0.25">
      <c r="A101" s="14">
        <v>37004397</v>
      </c>
      <c r="B101" s="69">
        <v>45383</v>
      </c>
      <c r="C101" s="70" t="s">
        <v>65</v>
      </c>
      <c r="D101" s="71" t="s">
        <v>13</v>
      </c>
      <c r="E101" s="5" t="s">
        <v>101</v>
      </c>
      <c r="F101" s="75">
        <v>10340</v>
      </c>
      <c r="G101" s="76">
        <v>7745</v>
      </c>
      <c r="H101" s="72">
        <f t="shared" si="8"/>
        <v>2595</v>
      </c>
      <c r="I101" s="49">
        <f t="shared" si="9"/>
        <v>0.25096711798839461</v>
      </c>
    </row>
    <row r="102" spans="1:9" x14ac:dyDescent="0.25">
      <c r="A102" s="14">
        <v>37004418</v>
      </c>
      <c r="B102" s="69">
        <v>45383</v>
      </c>
      <c r="C102" s="70" t="s">
        <v>65</v>
      </c>
      <c r="D102" s="71" t="s">
        <v>13</v>
      </c>
      <c r="E102" s="5" t="s">
        <v>102</v>
      </c>
      <c r="F102" s="75">
        <v>25970</v>
      </c>
      <c r="G102" s="76">
        <v>14850</v>
      </c>
      <c r="H102" s="72">
        <f t="shared" si="8"/>
        <v>11120</v>
      </c>
      <c r="I102" s="49">
        <f t="shared" si="9"/>
        <v>0.42818636888717754</v>
      </c>
    </row>
    <row r="103" spans="1:9" x14ac:dyDescent="0.25">
      <c r="A103" s="14">
        <v>37004419</v>
      </c>
      <c r="B103" s="69"/>
      <c r="C103" s="70" t="s">
        <v>65</v>
      </c>
      <c r="D103" s="71" t="s">
        <v>13</v>
      </c>
      <c r="E103" s="5" t="s">
        <v>103</v>
      </c>
      <c r="F103" s="75">
        <v>15000</v>
      </c>
      <c r="G103" s="76">
        <v>13000</v>
      </c>
      <c r="H103" s="72">
        <f t="shared" si="8"/>
        <v>2000</v>
      </c>
      <c r="I103" s="49">
        <f t="shared" si="9"/>
        <v>0.13333333333333333</v>
      </c>
    </row>
    <row r="104" spans="1:9" x14ac:dyDescent="0.25">
      <c r="A104" s="14">
        <v>37004881</v>
      </c>
      <c r="B104" s="69">
        <v>45496</v>
      </c>
      <c r="C104" s="70" t="s">
        <v>65</v>
      </c>
      <c r="D104" s="71" t="s">
        <v>13</v>
      </c>
      <c r="E104" s="5" t="s">
        <v>104</v>
      </c>
      <c r="F104" s="75">
        <v>8736</v>
      </c>
      <c r="G104" s="76">
        <v>7200</v>
      </c>
      <c r="H104" s="72">
        <f t="shared" si="8"/>
        <v>1536</v>
      </c>
      <c r="I104" s="49">
        <f t="shared" si="9"/>
        <v>0.17582417582417584</v>
      </c>
    </row>
    <row r="105" spans="1:9" x14ac:dyDescent="0.25">
      <c r="A105" s="14">
        <v>37005126</v>
      </c>
      <c r="B105" s="69">
        <v>45514</v>
      </c>
      <c r="C105" s="70" t="s">
        <v>65</v>
      </c>
      <c r="D105" s="71" t="s">
        <v>13</v>
      </c>
      <c r="E105" s="5" t="s">
        <v>105</v>
      </c>
      <c r="F105" s="75">
        <v>22500</v>
      </c>
      <c r="G105" s="76">
        <v>21750</v>
      </c>
      <c r="H105" s="72">
        <f t="shared" si="8"/>
        <v>750</v>
      </c>
      <c r="I105" s="49">
        <f t="shared" si="9"/>
        <v>3.3333333333333333E-2</v>
      </c>
    </row>
    <row r="106" spans="1:9" x14ac:dyDescent="0.25">
      <c r="A106" s="14" t="s">
        <v>106</v>
      </c>
      <c r="B106" s="69">
        <v>45537</v>
      </c>
      <c r="C106" s="70" t="s">
        <v>65</v>
      </c>
      <c r="D106" s="71" t="s">
        <v>13</v>
      </c>
      <c r="E106" s="5" t="s">
        <v>107</v>
      </c>
      <c r="F106" s="75">
        <v>20631.5</v>
      </c>
      <c r="G106" s="76">
        <f>13320.01+3180</f>
        <v>16500.010000000002</v>
      </c>
      <c r="H106" s="72">
        <f t="shared" si="8"/>
        <v>4131.489999999998</v>
      </c>
      <c r="I106" s="49">
        <f t="shared" si="9"/>
        <v>0.20025155708503978</v>
      </c>
    </row>
    <row r="107" spans="1:9" x14ac:dyDescent="0.25">
      <c r="A107" s="14">
        <v>37004984</v>
      </c>
      <c r="B107" s="69">
        <v>45517</v>
      </c>
      <c r="C107" s="70" t="s">
        <v>65</v>
      </c>
      <c r="D107" s="71" t="s">
        <v>13</v>
      </c>
      <c r="E107" s="5" t="s">
        <v>108</v>
      </c>
      <c r="F107" s="75">
        <v>10900</v>
      </c>
      <c r="G107" s="76">
        <v>8000</v>
      </c>
      <c r="H107" s="72">
        <f t="shared" si="8"/>
        <v>2900</v>
      </c>
      <c r="I107" s="49">
        <f t="shared" si="9"/>
        <v>0.26605504587155965</v>
      </c>
    </row>
    <row r="108" spans="1:9" x14ac:dyDescent="0.25">
      <c r="A108" s="14">
        <v>37005171</v>
      </c>
      <c r="B108" s="69">
        <v>45638</v>
      </c>
      <c r="C108" s="70" t="s">
        <v>65</v>
      </c>
      <c r="D108" s="71" t="s">
        <v>13</v>
      </c>
      <c r="E108" s="5" t="s">
        <v>80</v>
      </c>
      <c r="F108" s="75">
        <v>3200</v>
      </c>
      <c r="G108" s="76">
        <v>2800</v>
      </c>
      <c r="H108" s="72">
        <f t="shared" si="8"/>
        <v>400</v>
      </c>
      <c r="I108" s="49">
        <f t="shared" si="9"/>
        <v>0.125</v>
      </c>
    </row>
    <row r="109" spans="1:9" x14ac:dyDescent="0.25">
      <c r="A109" s="14">
        <v>4500039245</v>
      </c>
      <c r="B109" s="69">
        <v>45337</v>
      </c>
      <c r="C109" s="70" t="s">
        <v>65</v>
      </c>
      <c r="D109" s="71" t="s">
        <v>19</v>
      </c>
      <c r="E109" s="5" t="s">
        <v>109</v>
      </c>
      <c r="F109" s="75">
        <v>12500</v>
      </c>
      <c r="G109" s="76">
        <v>9442</v>
      </c>
      <c r="H109" s="72">
        <f t="shared" si="8"/>
        <v>3058</v>
      </c>
      <c r="I109" s="49">
        <f t="shared" si="9"/>
        <v>0.24464</v>
      </c>
    </row>
    <row r="110" spans="1:9" x14ac:dyDescent="0.25">
      <c r="A110" s="14">
        <v>4500039277</v>
      </c>
      <c r="B110" s="69">
        <v>45338</v>
      </c>
      <c r="C110" s="70" t="s">
        <v>65</v>
      </c>
      <c r="D110" s="71" t="s">
        <v>19</v>
      </c>
      <c r="E110" s="5" t="s">
        <v>26</v>
      </c>
      <c r="F110" s="75">
        <v>12499</v>
      </c>
      <c r="G110" s="76">
        <v>11082</v>
      </c>
      <c r="H110" s="72">
        <f t="shared" si="8"/>
        <v>1417</v>
      </c>
      <c r="I110" s="49">
        <f t="shared" si="9"/>
        <v>0.11336906952556204</v>
      </c>
    </row>
    <row r="111" spans="1:9" x14ac:dyDescent="0.25">
      <c r="A111" s="14">
        <v>4500040716</v>
      </c>
      <c r="B111" s="69">
        <v>45342</v>
      </c>
      <c r="C111" s="70" t="s">
        <v>65</v>
      </c>
      <c r="D111" s="71" t="s">
        <v>19</v>
      </c>
      <c r="E111" s="5" t="s">
        <v>110</v>
      </c>
      <c r="F111" s="75">
        <v>21115.33</v>
      </c>
      <c r="G111" s="76">
        <v>18983.8</v>
      </c>
      <c r="H111" s="72">
        <f t="shared" si="8"/>
        <v>2131.5300000000025</v>
      </c>
      <c r="I111" s="49">
        <f t="shared" si="9"/>
        <v>0.10094703705791017</v>
      </c>
    </row>
    <row r="112" spans="1:9" x14ac:dyDescent="0.25">
      <c r="A112" s="14">
        <v>4500040906</v>
      </c>
      <c r="B112" s="69">
        <v>45315</v>
      </c>
      <c r="C112" s="70" t="s">
        <v>65</v>
      </c>
      <c r="D112" s="71" t="s">
        <v>19</v>
      </c>
      <c r="E112" s="5" t="s">
        <v>111</v>
      </c>
      <c r="F112" s="75">
        <v>2216.15</v>
      </c>
      <c r="G112" s="76">
        <v>1813.25</v>
      </c>
      <c r="H112" s="72">
        <f t="shared" si="8"/>
        <v>402.90000000000009</v>
      </c>
      <c r="I112" s="49">
        <f t="shared" si="9"/>
        <v>0.18180177334566708</v>
      </c>
    </row>
    <row r="113" spans="1:9" x14ac:dyDescent="0.25">
      <c r="A113" s="14" t="s">
        <v>112</v>
      </c>
      <c r="B113" s="69">
        <v>45348</v>
      </c>
      <c r="C113" s="70" t="s">
        <v>65</v>
      </c>
      <c r="D113" s="71" t="s">
        <v>19</v>
      </c>
      <c r="E113" s="5" t="s">
        <v>113</v>
      </c>
      <c r="F113" s="75">
        <v>18823.099999999999</v>
      </c>
      <c r="G113" s="76">
        <f>13339.79+674.5</f>
        <v>14014.29</v>
      </c>
      <c r="H113" s="36">
        <f t="shared" si="8"/>
        <v>4808.8099999999977</v>
      </c>
      <c r="I113" s="51">
        <f t="shared" ref="I113:I129" si="10">IFERROR(H113/F113,"-")</f>
        <v>0.255473859247414</v>
      </c>
    </row>
    <row r="114" spans="1:9" x14ac:dyDescent="0.25">
      <c r="A114" s="14">
        <v>4500041150</v>
      </c>
      <c r="B114" s="69">
        <v>45358</v>
      </c>
      <c r="C114" s="70" t="s">
        <v>65</v>
      </c>
      <c r="D114" s="71" t="s">
        <v>19</v>
      </c>
      <c r="E114" s="5" t="s">
        <v>114</v>
      </c>
      <c r="F114" s="75">
        <v>16929.2</v>
      </c>
      <c r="G114" s="76">
        <v>13882.9</v>
      </c>
      <c r="H114" s="36">
        <f t="shared" si="8"/>
        <v>3046.3000000000011</v>
      </c>
      <c r="I114" s="51">
        <f t="shared" si="10"/>
        <v>0.17994352952295448</v>
      </c>
    </row>
    <row r="115" spans="1:9" x14ac:dyDescent="0.25">
      <c r="A115" s="14">
        <v>4500041621</v>
      </c>
      <c r="B115" s="69">
        <v>45358</v>
      </c>
      <c r="C115" s="70" t="s">
        <v>65</v>
      </c>
      <c r="D115" s="71" t="s">
        <v>19</v>
      </c>
      <c r="E115" s="5" t="s">
        <v>115</v>
      </c>
      <c r="F115" s="75">
        <v>6300</v>
      </c>
      <c r="G115" s="76">
        <v>3750</v>
      </c>
      <c r="H115" s="36">
        <f t="shared" si="8"/>
        <v>2550</v>
      </c>
      <c r="I115" s="51">
        <f t="shared" si="10"/>
        <v>0.40476190476190477</v>
      </c>
    </row>
    <row r="116" spans="1:9" x14ac:dyDescent="0.25">
      <c r="A116" s="14">
        <v>4500041379</v>
      </c>
      <c r="B116" s="69">
        <v>45358</v>
      </c>
      <c r="C116" s="70" t="s">
        <v>65</v>
      </c>
      <c r="D116" s="71" t="s">
        <v>19</v>
      </c>
      <c r="E116" s="5" t="s">
        <v>110</v>
      </c>
      <c r="F116" s="75">
        <v>19919.5</v>
      </c>
      <c r="G116" s="76">
        <v>15369.23</v>
      </c>
      <c r="H116" s="36">
        <f t="shared" si="8"/>
        <v>4550.2700000000004</v>
      </c>
      <c r="I116" s="51">
        <f t="shared" si="10"/>
        <v>0.22843294259394065</v>
      </c>
    </row>
    <row r="117" spans="1:9" x14ac:dyDescent="0.25">
      <c r="A117" s="14" t="s">
        <v>116</v>
      </c>
      <c r="B117" s="69">
        <v>45359</v>
      </c>
      <c r="C117" s="70" t="s">
        <v>65</v>
      </c>
      <c r="D117" s="71" t="s">
        <v>19</v>
      </c>
      <c r="E117" s="5" t="s">
        <v>117</v>
      </c>
      <c r="F117" s="75">
        <v>9668.93</v>
      </c>
      <c r="G117" s="76">
        <f>4847.5+340.88+552</f>
        <v>5740.38</v>
      </c>
      <c r="H117" s="36">
        <f t="shared" si="8"/>
        <v>3928.55</v>
      </c>
      <c r="I117" s="51">
        <f t="shared" si="10"/>
        <v>0.40630659235303185</v>
      </c>
    </row>
    <row r="118" spans="1:9" x14ac:dyDescent="0.25">
      <c r="A118" s="14">
        <v>4500043085</v>
      </c>
      <c r="B118" s="69">
        <v>45401</v>
      </c>
      <c r="C118" s="70" t="s">
        <v>65</v>
      </c>
      <c r="D118" s="71" t="s">
        <v>19</v>
      </c>
      <c r="E118" s="5" t="s">
        <v>110</v>
      </c>
      <c r="F118" s="75">
        <v>2663.7</v>
      </c>
      <c r="G118" s="76">
        <v>2348.5</v>
      </c>
      <c r="H118" s="36">
        <f t="shared" si="8"/>
        <v>315.19999999999982</v>
      </c>
      <c r="I118" s="51">
        <f t="shared" si="10"/>
        <v>0.11833164395389865</v>
      </c>
    </row>
    <row r="119" spans="1:9" x14ac:dyDescent="0.25">
      <c r="A119" s="14" t="s">
        <v>118</v>
      </c>
      <c r="B119" s="69">
        <v>45425</v>
      </c>
      <c r="C119" s="70" t="s">
        <v>65</v>
      </c>
      <c r="D119" s="71" t="s">
        <v>19</v>
      </c>
      <c r="E119" s="5" t="s">
        <v>119</v>
      </c>
      <c r="F119" s="75">
        <v>8067.6</v>
      </c>
      <c r="G119" s="76">
        <v>6764.39</v>
      </c>
      <c r="H119" s="36">
        <f t="shared" si="8"/>
        <v>1303.21</v>
      </c>
      <c r="I119" s="51">
        <f t="shared" si="10"/>
        <v>0.16153626853091377</v>
      </c>
    </row>
    <row r="120" spans="1:9" x14ac:dyDescent="0.25">
      <c r="A120" s="14" t="s">
        <v>120</v>
      </c>
      <c r="B120" s="69">
        <v>45426</v>
      </c>
      <c r="C120" s="70" t="s">
        <v>65</v>
      </c>
      <c r="D120" s="71" t="s">
        <v>19</v>
      </c>
      <c r="E120" s="5" t="s">
        <v>121</v>
      </c>
      <c r="F120" s="75">
        <v>6927.5</v>
      </c>
      <c r="G120" s="76">
        <v>5093.6000000000004</v>
      </c>
      <c r="H120" s="36">
        <f t="shared" si="8"/>
        <v>1833.8999999999996</v>
      </c>
      <c r="I120" s="51">
        <f t="shared" si="10"/>
        <v>0.26472753518585346</v>
      </c>
    </row>
    <row r="121" spans="1:9" x14ac:dyDescent="0.25">
      <c r="A121" s="14">
        <v>4500044403</v>
      </c>
      <c r="B121" s="69">
        <v>45427</v>
      </c>
      <c r="C121" s="70" t="s">
        <v>65</v>
      </c>
      <c r="D121" s="71" t="s">
        <v>10</v>
      </c>
      <c r="E121" s="5" t="s">
        <v>122</v>
      </c>
      <c r="F121" s="75">
        <v>33770</v>
      </c>
      <c r="G121" s="76">
        <v>18100</v>
      </c>
      <c r="H121" s="36">
        <f t="shared" si="8"/>
        <v>15670</v>
      </c>
      <c r="I121" s="51">
        <f t="shared" si="10"/>
        <v>0.46402132069884511</v>
      </c>
    </row>
    <row r="122" spans="1:9" x14ac:dyDescent="0.25">
      <c r="A122" s="14" t="s">
        <v>123</v>
      </c>
      <c r="B122" s="69">
        <v>45441</v>
      </c>
      <c r="C122" s="70" t="s">
        <v>65</v>
      </c>
      <c r="D122" s="71" t="s">
        <v>19</v>
      </c>
      <c r="E122" s="5" t="s">
        <v>124</v>
      </c>
      <c r="F122" s="75">
        <v>32732.5</v>
      </c>
      <c r="G122" s="76">
        <v>24530</v>
      </c>
      <c r="H122" s="36">
        <f t="shared" ref="H122:H185" si="11">F122-G122</f>
        <v>8202.5</v>
      </c>
      <c r="I122" s="51">
        <f t="shared" si="10"/>
        <v>0.25059191934621555</v>
      </c>
    </row>
    <row r="123" spans="1:9" x14ac:dyDescent="0.25">
      <c r="A123" s="14">
        <v>4500045815</v>
      </c>
      <c r="B123" s="69">
        <v>45453</v>
      </c>
      <c r="C123" s="70" t="s">
        <v>65</v>
      </c>
      <c r="D123" s="71" t="s">
        <v>19</v>
      </c>
      <c r="E123" s="5" t="s">
        <v>125</v>
      </c>
      <c r="F123" s="75">
        <v>358000</v>
      </c>
      <c r="G123" s="76">
        <v>326500</v>
      </c>
      <c r="H123" s="36">
        <f t="shared" si="11"/>
        <v>31500</v>
      </c>
      <c r="I123" s="51">
        <f t="shared" si="10"/>
        <v>8.7988826815642462E-2</v>
      </c>
    </row>
    <row r="124" spans="1:9" x14ac:dyDescent="0.25">
      <c r="A124" s="14">
        <v>4500045655</v>
      </c>
      <c r="B124" s="69">
        <v>45453</v>
      </c>
      <c r="C124" s="70" t="s">
        <v>65</v>
      </c>
      <c r="D124" s="71" t="s">
        <v>19</v>
      </c>
      <c r="E124" s="5" t="s">
        <v>126</v>
      </c>
      <c r="F124" s="75">
        <v>3790</v>
      </c>
      <c r="G124" s="76">
        <v>2490</v>
      </c>
      <c r="H124" s="36">
        <f t="shared" si="11"/>
        <v>1300</v>
      </c>
      <c r="I124" s="51">
        <f t="shared" si="10"/>
        <v>0.34300791556728233</v>
      </c>
    </row>
    <row r="125" spans="1:9" x14ac:dyDescent="0.25">
      <c r="A125" s="14">
        <v>4500046942</v>
      </c>
      <c r="B125" s="69">
        <v>45488</v>
      </c>
      <c r="C125" s="70" t="s">
        <v>65</v>
      </c>
      <c r="D125" s="71" t="s">
        <v>19</v>
      </c>
      <c r="E125" s="5" t="s">
        <v>125</v>
      </c>
      <c r="F125" s="75">
        <v>31500</v>
      </c>
      <c r="G125" s="76">
        <v>11900</v>
      </c>
      <c r="H125" s="36">
        <f t="shared" si="11"/>
        <v>19600</v>
      </c>
      <c r="I125" s="51">
        <f t="shared" si="10"/>
        <v>0.62222222222222223</v>
      </c>
    </row>
    <row r="126" spans="1:9" x14ac:dyDescent="0.25">
      <c r="A126" s="14">
        <v>4500046944</v>
      </c>
      <c r="B126" s="69">
        <v>45474</v>
      </c>
      <c r="C126" s="70" t="s">
        <v>65</v>
      </c>
      <c r="D126" s="71" t="s">
        <v>19</v>
      </c>
      <c r="E126" s="5" t="s">
        <v>126</v>
      </c>
      <c r="F126" s="75">
        <f>220*25.52</f>
        <v>5614.4</v>
      </c>
      <c r="G126" s="76">
        <v>4380</v>
      </c>
      <c r="H126" s="36">
        <f t="shared" si="11"/>
        <v>1234.3999999999996</v>
      </c>
      <c r="I126" s="51">
        <f t="shared" si="10"/>
        <v>0.219863208891422</v>
      </c>
    </row>
    <row r="127" spans="1:9" x14ac:dyDescent="0.25">
      <c r="A127" s="14" t="s">
        <v>127</v>
      </c>
      <c r="B127" s="69">
        <v>45482</v>
      </c>
      <c r="C127" s="70" t="s">
        <v>65</v>
      </c>
      <c r="D127" s="71" t="s">
        <v>19</v>
      </c>
      <c r="E127" s="5" t="s">
        <v>128</v>
      </c>
      <c r="F127" s="75">
        <v>25601.95</v>
      </c>
      <c r="G127" s="76">
        <v>24320</v>
      </c>
      <c r="H127" s="36">
        <f t="shared" si="11"/>
        <v>1281.9500000000007</v>
      </c>
      <c r="I127" s="51">
        <f t="shared" si="10"/>
        <v>5.0072357769623044E-2</v>
      </c>
    </row>
    <row r="128" spans="1:9" x14ac:dyDescent="0.25">
      <c r="A128" s="14">
        <v>4500047544</v>
      </c>
      <c r="B128" s="69">
        <v>45496</v>
      </c>
      <c r="C128" s="70" t="s">
        <v>65</v>
      </c>
      <c r="D128" s="71" t="s">
        <v>19</v>
      </c>
      <c r="E128" s="5" t="s">
        <v>129</v>
      </c>
      <c r="F128" s="75">
        <v>5615</v>
      </c>
      <c r="G128" s="76">
        <v>4543</v>
      </c>
      <c r="H128" s="36">
        <f t="shared" si="11"/>
        <v>1072</v>
      </c>
      <c r="I128" s="51">
        <f t="shared" si="10"/>
        <v>0.19091718610863759</v>
      </c>
    </row>
    <row r="129" spans="1:9" x14ac:dyDescent="0.25">
      <c r="A129" s="14">
        <v>4500047675</v>
      </c>
      <c r="B129" s="69">
        <v>45511</v>
      </c>
      <c r="C129" s="70" t="s">
        <v>65</v>
      </c>
      <c r="D129" s="71" t="s">
        <v>19</v>
      </c>
      <c r="E129" s="5" t="s">
        <v>130</v>
      </c>
      <c r="F129" s="75">
        <v>10906.2</v>
      </c>
      <c r="G129" s="76">
        <v>9272.82</v>
      </c>
      <c r="H129" s="36">
        <f t="shared" si="11"/>
        <v>1633.380000000001</v>
      </c>
      <c r="I129" s="51">
        <f t="shared" si="10"/>
        <v>0.14976618803983063</v>
      </c>
    </row>
    <row r="130" spans="1:9" x14ac:dyDescent="0.25">
      <c r="A130" s="14">
        <v>4500041689</v>
      </c>
      <c r="B130" s="69">
        <v>45366</v>
      </c>
      <c r="C130" s="70" t="s">
        <v>131</v>
      </c>
      <c r="D130" s="71" t="s">
        <v>20</v>
      </c>
      <c r="E130" s="5" t="s">
        <v>132</v>
      </c>
      <c r="F130" s="77">
        <v>2526</v>
      </c>
      <c r="G130" s="77">
        <v>2450.2199999999998</v>
      </c>
      <c r="H130" s="72">
        <f t="shared" si="11"/>
        <v>75.7800000000002</v>
      </c>
      <c r="I130" s="49">
        <f>H130/F130</f>
        <v>3.0000000000000079E-2</v>
      </c>
    </row>
    <row r="131" spans="1:9" x14ac:dyDescent="0.25">
      <c r="A131" s="14">
        <v>4500041749</v>
      </c>
      <c r="B131" s="69">
        <v>45369</v>
      </c>
      <c r="C131" s="70" t="s">
        <v>131</v>
      </c>
      <c r="D131" s="71" t="s">
        <v>20</v>
      </c>
      <c r="E131" s="5" t="s">
        <v>133</v>
      </c>
      <c r="F131" s="77">
        <v>18135</v>
      </c>
      <c r="G131" s="78">
        <v>17000</v>
      </c>
      <c r="H131" s="72">
        <f t="shared" si="11"/>
        <v>1135</v>
      </c>
      <c r="I131" s="49">
        <f t="shared" ref="I131:I194" si="12">H131/F131</f>
        <v>6.2586159360352903E-2</v>
      </c>
    </row>
    <row r="132" spans="1:9" x14ac:dyDescent="0.25">
      <c r="A132" s="14">
        <v>4500042083</v>
      </c>
      <c r="B132" s="69">
        <v>45376</v>
      </c>
      <c r="C132" s="70" t="s">
        <v>131</v>
      </c>
      <c r="D132" s="71" t="s">
        <v>20</v>
      </c>
      <c r="E132" s="5" t="s">
        <v>134</v>
      </c>
      <c r="F132" s="77">
        <v>12490.04</v>
      </c>
      <c r="G132" s="77">
        <v>10049.450000000001</v>
      </c>
      <c r="H132" s="72">
        <f t="shared" si="11"/>
        <v>2440.59</v>
      </c>
      <c r="I132" s="49">
        <f t="shared" si="12"/>
        <v>0.1954028970283522</v>
      </c>
    </row>
    <row r="133" spans="1:9" x14ac:dyDescent="0.25">
      <c r="A133" s="14">
        <v>4500042047</v>
      </c>
      <c r="B133" s="69">
        <v>45376</v>
      </c>
      <c r="C133" s="70" t="s">
        <v>131</v>
      </c>
      <c r="D133" s="71" t="s">
        <v>20</v>
      </c>
      <c r="E133" s="5" t="s">
        <v>135</v>
      </c>
      <c r="F133" s="77">
        <v>82745</v>
      </c>
      <c r="G133" s="78">
        <v>82030</v>
      </c>
      <c r="H133" s="72">
        <f t="shared" si="11"/>
        <v>715</v>
      </c>
      <c r="I133" s="49">
        <f t="shared" si="12"/>
        <v>8.6410054988216804E-3</v>
      </c>
    </row>
    <row r="134" spans="1:9" x14ac:dyDescent="0.25">
      <c r="A134" s="14">
        <v>4500042023</v>
      </c>
      <c r="B134" s="69">
        <v>45376</v>
      </c>
      <c r="C134" s="70" t="s">
        <v>131</v>
      </c>
      <c r="D134" s="71" t="s">
        <v>20</v>
      </c>
      <c r="E134" s="5" t="s">
        <v>136</v>
      </c>
      <c r="F134" s="77">
        <v>12800</v>
      </c>
      <c r="G134" s="77">
        <v>12500</v>
      </c>
      <c r="H134" s="72">
        <f t="shared" si="11"/>
        <v>300</v>
      </c>
      <c r="I134" s="49">
        <f t="shared" si="12"/>
        <v>2.34375E-2</v>
      </c>
    </row>
    <row r="135" spans="1:9" x14ac:dyDescent="0.25">
      <c r="A135" s="14">
        <v>4500042141</v>
      </c>
      <c r="B135" s="69">
        <v>45377</v>
      </c>
      <c r="C135" s="70" t="s">
        <v>131</v>
      </c>
      <c r="D135" s="71" t="s">
        <v>20</v>
      </c>
      <c r="E135" s="5" t="s">
        <v>134</v>
      </c>
      <c r="F135" s="77">
        <v>35880.94</v>
      </c>
      <c r="G135" s="77">
        <v>29995</v>
      </c>
      <c r="H135" s="72">
        <f t="shared" si="11"/>
        <v>5885.9400000000023</v>
      </c>
      <c r="I135" s="49">
        <f t="shared" si="12"/>
        <v>0.16404085288735473</v>
      </c>
    </row>
    <row r="136" spans="1:9" x14ac:dyDescent="0.25">
      <c r="A136" s="14">
        <v>4500042457</v>
      </c>
      <c r="B136" s="69">
        <v>45384</v>
      </c>
      <c r="C136" s="70" t="s">
        <v>131</v>
      </c>
      <c r="D136" s="71" t="s">
        <v>20</v>
      </c>
      <c r="E136" s="5" t="s">
        <v>137</v>
      </c>
      <c r="F136" s="77">
        <v>6000</v>
      </c>
      <c r="G136" s="77">
        <v>5500</v>
      </c>
      <c r="H136" s="72">
        <f t="shared" si="11"/>
        <v>500</v>
      </c>
      <c r="I136" s="49">
        <f t="shared" si="12"/>
        <v>8.3333333333333329E-2</v>
      </c>
    </row>
    <row r="137" spans="1:9" x14ac:dyDescent="0.25">
      <c r="A137" s="14">
        <v>4500042440</v>
      </c>
      <c r="B137" s="69">
        <v>45384</v>
      </c>
      <c r="C137" s="70" t="s">
        <v>131</v>
      </c>
      <c r="D137" s="71" t="s">
        <v>20</v>
      </c>
      <c r="E137" s="5" t="s">
        <v>138</v>
      </c>
      <c r="F137" s="77">
        <v>1530</v>
      </c>
      <c r="G137" s="77">
        <v>1400</v>
      </c>
      <c r="H137" s="72">
        <f t="shared" si="11"/>
        <v>130</v>
      </c>
      <c r="I137" s="49">
        <f t="shared" si="12"/>
        <v>8.4967320261437912E-2</v>
      </c>
    </row>
    <row r="138" spans="1:9" x14ac:dyDescent="0.25">
      <c r="A138" s="14">
        <v>4500042535</v>
      </c>
      <c r="B138" s="69">
        <v>45385</v>
      </c>
      <c r="C138" s="70" t="s">
        <v>131</v>
      </c>
      <c r="D138" s="71" t="s">
        <v>20</v>
      </c>
      <c r="E138" s="5" t="s">
        <v>139</v>
      </c>
      <c r="F138" s="77">
        <v>78300</v>
      </c>
      <c r="G138" s="77">
        <v>75600</v>
      </c>
      <c r="H138" s="72">
        <f t="shared" si="11"/>
        <v>2700</v>
      </c>
      <c r="I138" s="49">
        <f t="shared" si="12"/>
        <v>3.4482758620689655E-2</v>
      </c>
    </row>
    <row r="139" spans="1:9" x14ac:dyDescent="0.25">
      <c r="A139" s="14">
        <v>4500042502</v>
      </c>
      <c r="B139" s="69">
        <v>45385</v>
      </c>
      <c r="C139" s="70" t="s">
        <v>131</v>
      </c>
      <c r="D139" s="71" t="s">
        <v>20</v>
      </c>
      <c r="E139" s="5" t="s">
        <v>140</v>
      </c>
      <c r="F139" s="77">
        <v>6500</v>
      </c>
      <c r="G139" s="77">
        <v>5900</v>
      </c>
      <c r="H139" s="72">
        <f t="shared" si="11"/>
        <v>600</v>
      </c>
      <c r="I139" s="49">
        <f t="shared" si="12"/>
        <v>9.2307692307692313E-2</v>
      </c>
    </row>
    <row r="140" spans="1:9" x14ac:dyDescent="0.25">
      <c r="A140" s="14">
        <v>4500042744</v>
      </c>
      <c r="B140" s="69">
        <v>45390</v>
      </c>
      <c r="C140" s="70" t="s">
        <v>131</v>
      </c>
      <c r="D140" s="71" t="s">
        <v>20</v>
      </c>
      <c r="E140" s="5" t="s">
        <v>134</v>
      </c>
      <c r="F140" s="77">
        <v>15890.25</v>
      </c>
      <c r="G140" s="77">
        <v>13266</v>
      </c>
      <c r="H140" s="72">
        <f t="shared" si="11"/>
        <v>2624.25</v>
      </c>
      <c r="I140" s="49">
        <f t="shared" si="12"/>
        <v>0.16514844008118185</v>
      </c>
    </row>
    <row r="141" spans="1:9" x14ac:dyDescent="0.25">
      <c r="A141" s="14">
        <v>4500042793</v>
      </c>
      <c r="B141" s="69">
        <v>45391</v>
      </c>
      <c r="C141" s="70" t="s">
        <v>131</v>
      </c>
      <c r="D141" s="71" t="s">
        <v>20</v>
      </c>
      <c r="E141" s="5" t="s">
        <v>141</v>
      </c>
      <c r="F141" s="77">
        <v>8120</v>
      </c>
      <c r="G141" s="77">
        <v>7826</v>
      </c>
      <c r="H141" s="72">
        <f t="shared" si="11"/>
        <v>294</v>
      </c>
      <c r="I141" s="49">
        <f t="shared" si="12"/>
        <v>3.6206896551724141E-2</v>
      </c>
    </row>
    <row r="142" spans="1:9" x14ac:dyDescent="0.25">
      <c r="A142" s="14">
        <v>4500042786</v>
      </c>
      <c r="B142" s="69">
        <v>45391</v>
      </c>
      <c r="C142" s="70" t="s">
        <v>131</v>
      </c>
      <c r="D142" s="71" t="s">
        <v>20</v>
      </c>
      <c r="E142" s="5" t="s">
        <v>142</v>
      </c>
      <c r="F142" s="77">
        <v>2445</v>
      </c>
      <c r="G142" s="77">
        <v>2400</v>
      </c>
      <c r="H142" s="72">
        <f t="shared" si="11"/>
        <v>45</v>
      </c>
      <c r="I142" s="49">
        <f t="shared" si="12"/>
        <v>1.8404907975460124E-2</v>
      </c>
    </row>
    <row r="143" spans="1:9" x14ac:dyDescent="0.25">
      <c r="A143" s="14">
        <v>4500042881</v>
      </c>
      <c r="B143" s="69">
        <v>45392</v>
      </c>
      <c r="C143" s="70" t="s">
        <v>131</v>
      </c>
      <c r="D143" s="71" t="s">
        <v>20</v>
      </c>
      <c r="E143" s="5" t="s">
        <v>135</v>
      </c>
      <c r="F143" s="77">
        <v>4450</v>
      </c>
      <c r="G143" s="77">
        <v>4415.5</v>
      </c>
      <c r="H143" s="72">
        <f t="shared" si="11"/>
        <v>34.5</v>
      </c>
      <c r="I143" s="49">
        <f t="shared" si="12"/>
        <v>7.7528089887640445E-3</v>
      </c>
    </row>
    <row r="144" spans="1:9" x14ac:dyDescent="0.25">
      <c r="A144" s="14">
        <v>4500042959</v>
      </c>
      <c r="B144" s="69">
        <v>45393</v>
      </c>
      <c r="C144" s="70" t="s">
        <v>131</v>
      </c>
      <c r="D144" s="71" t="s">
        <v>20</v>
      </c>
      <c r="E144" s="5" t="s">
        <v>143</v>
      </c>
      <c r="F144" s="77">
        <v>7968</v>
      </c>
      <c r="G144" s="77">
        <v>7888</v>
      </c>
      <c r="H144" s="72">
        <f t="shared" si="11"/>
        <v>80</v>
      </c>
      <c r="I144" s="49">
        <f t="shared" si="12"/>
        <v>1.0040160642570281E-2</v>
      </c>
    </row>
    <row r="145" spans="1:9" x14ac:dyDescent="0.25">
      <c r="A145" s="14">
        <v>4500042947</v>
      </c>
      <c r="B145" s="69">
        <v>45393</v>
      </c>
      <c r="C145" s="70" t="s">
        <v>131</v>
      </c>
      <c r="D145" s="71" t="s">
        <v>20</v>
      </c>
      <c r="E145" s="5" t="s">
        <v>134</v>
      </c>
      <c r="F145" s="77">
        <v>7671.76</v>
      </c>
      <c r="G145" s="77">
        <v>7522.38</v>
      </c>
      <c r="H145" s="72">
        <f t="shared" si="11"/>
        <v>149.38000000000011</v>
      </c>
      <c r="I145" s="49">
        <f t="shared" si="12"/>
        <v>1.9471412035830124E-2</v>
      </c>
    </row>
    <row r="146" spans="1:9" x14ac:dyDescent="0.25">
      <c r="A146" s="14">
        <v>4500043111</v>
      </c>
      <c r="B146" s="69">
        <v>45398</v>
      </c>
      <c r="C146" s="70" t="s">
        <v>131</v>
      </c>
      <c r="D146" s="71" t="s">
        <v>20</v>
      </c>
      <c r="E146" s="5" t="s">
        <v>144</v>
      </c>
      <c r="F146" s="77">
        <v>9720</v>
      </c>
      <c r="G146" s="77">
        <v>9717.44</v>
      </c>
      <c r="H146" s="72">
        <f t="shared" si="11"/>
        <v>2.5599999999994907</v>
      </c>
      <c r="I146" s="49">
        <f t="shared" si="12"/>
        <v>2.6337448559665542E-4</v>
      </c>
    </row>
    <row r="147" spans="1:9" x14ac:dyDescent="0.25">
      <c r="A147" s="14">
        <v>4500045190</v>
      </c>
      <c r="B147" s="69">
        <v>45441</v>
      </c>
      <c r="C147" s="70" t="s">
        <v>131</v>
      </c>
      <c r="D147" s="71" t="s">
        <v>20</v>
      </c>
      <c r="E147" s="5" t="s">
        <v>137</v>
      </c>
      <c r="F147" s="77">
        <v>24500</v>
      </c>
      <c r="G147" s="77">
        <v>21500</v>
      </c>
      <c r="H147" s="72">
        <f t="shared" si="11"/>
        <v>3000</v>
      </c>
      <c r="I147" s="49">
        <f t="shared" si="12"/>
        <v>0.12244897959183673</v>
      </c>
    </row>
    <row r="148" spans="1:9" x14ac:dyDescent="0.25">
      <c r="A148" s="14">
        <v>4500045182</v>
      </c>
      <c r="B148" s="69">
        <v>45441</v>
      </c>
      <c r="C148" s="70" t="s">
        <v>131</v>
      </c>
      <c r="D148" s="71" t="s">
        <v>20</v>
      </c>
      <c r="E148" s="5" t="s">
        <v>145</v>
      </c>
      <c r="F148" s="77">
        <v>13395</v>
      </c>
      <c r="G148" s="77">
        <v>8758.5</v>
      </c>
      <c r="H148" s="72">
        <f t="shared" si="11"/>
        <v>4636.5</v>
      </c>
      <c r="I148" s="49">
        <f t="shared" si="12"/>
        <v>0.34613661814109742</v>
      </c>
    </row>
    <row r="149" spans="1:9" x14ac:dyDescent="0.25">
      <c r="A149" s="14">
        <v>4500045179</v>
      </c>
      <c r="B149" s="69">
        <v>45441</v>
      </c>
      <c r="C149" s="70" t="s">
        <v>131</v>
      </c>
      <c r="D149" s="71" t="s">
        <v>20</v>
      </c>
      <c r="E149" s="5" t="s">
        <v>146</v>
      </c>
      <c r="F149" s="77">
        <v>742.5</v>
      </c>
      <c r="G149" s="77">
        <v>687</v>
      </c>
      <c r="H149" s="72">
        <f t="shared" si="11"/>
        <v>55.5</v>
      </c>
      <c r="I149" s="49">
        <f t="shared" si="12"/>
        <v>7.4747474747474743E-2</v>
      </c>
    </row>
    <row r="150" spans="1:9" x14ac:dyDescent="0.25">
      <c r="A150" s="14">
        <v>4500045176</v>
      </c>
      <c r="B150" s="69">
        <v>45441</v>
      </c>
      <c r="C150" s="70" t="s">
        <v>131</v>
      </c>
      <c r="D150" s="71" t="s">
        <v>20</v>
      </c>
      <c r="E150" s="5" t="s">
        <v>142</v>
      </c>
      <c r="F150" s="79">
        <v>1575</v>
      </c>
      <c r="G150" s="79">
        <v>1320</v>
      </c>
      <c r="H150" s="72">
        <f t="shared" si="11"/>
        <v>255</v>
      </c>
      <c r="I150" s="49">
        <f t="shared" si="12"/>
        <v>0.16190476190476191</v>
      </c>
    </row>
    <row r="151" spans="1:9" x14ac:dyDescent="0.25">
      <c r="A151" s="14">
        <v>4500045283</v>
      </c>
      <c r="B151" s="69">
        <v>45446</v>
      </c>
      <c r="C151" s="70" t="s">
        <v>131</v>
      </c>
      <c r="D151" s="71" t="s">
        <v>20</v>
      </c>
      <c r="E151" s="5" t="s">
        <v>138</v>
      </c>
      <c r="F151" s="77">
        <v>36409.800000000003</v>
      </c>
      <c r="G151" s="77">
        <v>34500</v>
      </c>
      <c r="H151" s="72">
        <f t="shared" si="11"/>
        <v>1909.8000000000029</v>
      </c>
      <c r="I151" s="49">
        <f t="shared" si="12"/>
        <v>5.2452911029448192E-2</v>
      </c>
    </row>
    <row r="152" spans="1:9" x14ac:dyDescent="0.25">
      <c r="A152" s="14">
        <v>4500045462</v>
      </c>
      <c r="B152" s="69">
        <v>45448</v>
      </c>
      <c r="C152" s="70" t="s">
        <v>131</v>
      </c>
      <c r="D152" s="71" t="s">
        <v>20</v>
      </c>
      <c r="E152" s="5" t="s">
        <v>146</v>
      </c>
      <c r="F152" s="77">
        <v>30771</v>
      </c>
      <c r="G152" s="77">
        <v>30627</v>
      </c>
      <c r="H152" s="72">
        <f t="shared" si="11"/>
        <v>144</v>
      </c>
      <c r="I152" s="49">
        <f t="shared" si="12"/>
        <v>4.6797309154723602E-3</v>
      </c>
    </row>
    <row r="153" spans="1:9" x14ac:dyDescent="0.25">
      <c r="A153" s="14">
        <v>4500045416</v>
      </c>
      <c r="B153" s="69">
        <v>45448</v>
      </c>
      <c r="C153" s="70" t="s">
        <v>131</v>
      </c>
      <c r="D153" s="71" t="s">
        <v>20</v>
      </c>
      <c r="E153" s="5" t="s">
        <v>133</v>
      </c>
      <c r="F153" s="77">
        <v>9900</v>
      </c>
      <c r="G153" s="77">
        <v>9500</v>
      </c>
      <c r="H153" s="72">
        <f t="shared" si="11"/>
        <v>400</v>
      </c>
      <c r="I153" s="49">
        <f t="shared" si="12"/>
        <v>4.0404040404040407E-2</v>
      </c>
    </row>
    <row r="154" spans="1:9" x14ac:dyDescent="0.25">
      <c r="A154" s="14">
        <v>4500046133</v>
      </c>
      <c r="B154" s="69">
        <v>45462</v>
      </c>
      <c r="C154" s="70" t="s">
        <v>131</v>
      </c>
      <c r="D154" s="71" t="s">
        <v>20</v>
      </c>
      <c r="E154" s="5" t="s">
        <v>145</v>
      </c>
      <c r="F154" s="77">
        <v>6882.5</v>
      </c>
      <c r="G154" s="77">
        <v>6780</v>
      </c>
      <c r="H154" s="72">
        <f t="shared" si="11"/>
        <v>102.5</v>
      </c>
      <c r="I154" s="49">
        <f t="shared" si="12"/>
        <v>1.4892844169996368E-2</v>
      </c>
    </row>
    <row r="155" spans="1:9" x14ac:dyDescent="0.25">
      <c r="A155" s="14">
        <v>4500046243</v>
      </c>
      <c r="B155" s="69">
        <v>45464</v>
      </c>
      <c r="C155" s="70" t="s">
        <v>131</v>
      </c>
      <c r="D155" s="71" t="s">
        <v>20</v>
      </c>
      <c r="E155" s="5" t="s">
        <v>142</v>
      </c>
      <c r="F155" s="77">
        <v>41900</v>
      </c>
      <c r="G155" s="77">
        <v>38000</v>
      </c>
      <c r="H155" s="72">
        <f t="shared" si="11"/>
        <v>3900</v>
      </c>
      <c r="I155" s="49">
        <f t="shared" si="12"/>
        <v>9.3078758949880672E-2</v>
      </c>
    </row>
    <row r="156" spans="1:9" x14ac:dyDescent="0.25">
      <c r="A156" s="14">
        <v>4500046266</v>
      </c>
      <c r="B156" s="69">
        <v>45465</v>
      </c>
      <c r="C156" s="70" t="s">
        <v>131</v>
      </c>
      <c r="D156" s="71" t="s">
        <v>20</v>
      </c>
      <c r="E156" s="5" t="s">
        <v>147</v>
      </c>
      <c r="F156" s="77">
        <v>24940</v>
      </c>
      <c r="G156" s="77">
        <v>24937.5</v>
      </c>
      <c r="H156" s="72">
        <f t="shared" si="11"/>
        <v>2.5</v>
      </c>
      <c r="I156" s="49">
        <f t="shared" si="12"/>
        <v>1.0024057738572574E-4</v>
      </c>
    </row>
    <row r="157" spans="1:9" x14ac:dyDescent="0.25">
      <c r="A157" s="14">
        <v>4500046294</v>
      </c>
      <c r="B157" s="69">
        <v>45467</v>
      </c>
      <c r="C157" s="70" t="s">
        <v>131</v>
      </c>
      <c r="D157" s="71" t="s">
        <v>20</v>
      </c>
      <c r="E157" s="5" t="s">
        <v>134</v>
      </c>
      <c r="F157" s="77">
        <v>12938.5</v>
      </c>
      <c r="G157" s="77">
        <v>12599.5</v>
      </c>
      <c r="H157" s="72">
        <f t="shared" si="11"/>
        <v>339</v>
      </c>
      <c r="I157" s="49">
        <f t="shared" si="12"/>
        <v>2.6200873362445413E-2</v>
      </c>
    </row>
    <row r="158" spans="1:9" x14ac:dyDescent="0.25">
      <c r="A158" s="14">
        <v>4500046351</v>
      </c>
      <c r="B158" s="69">
        <v>45468</v>
      </c>
      <c r="C158" s="70" t="s">
        <v>131</v>
      </c>
      <c r="D158" s="71" t="s">
        <v>20</v>
      </c>
      <c r="E158" s="5" t="s">
        <v>134</v>
      </c>
      <c r="F158" s="77">
        <v>3976.79</v>
      </c>
      <c r="G158" s="77">
        <v>3689.93</v>
      </c>
      <c r="H158" s="72">
        <f t="shared" si="11"/>
        <v>286.86000000000013</v>
      </c>
      <c r="I158" s="49">
        <f t="shared" si="12"/>
        <v>7.2133554952612561E-2</v>
      </c>
    </row>
    <row r="159" spans="1:9" x14ac:dyDescent="0.25">
      <c r="A159" s="14">
        <v>4500046348</v>
      </c>
      <c r="B159" s="69">
        <v>45468</v>
      </c>
      <c r="C159" s="70" t="s">
        <v>131</v>
      </c>
      <c r="D159" s="71" t="s">
        <v>20</v>
      </c>
      <c r="E159" s="5" t="s">
        <v>134</v>
      </c>
      <c r="F159" s="77">
        <v>6152.05</v>
      </c>
      <c r="G159" s="77">
        <v>6000</v>
      </c>
      <c r="H159" s="72">
        <f t="shared" si="11"/>
        <v>152.05000000000018</v>
      </c>
      <c r="I159" s="49">
        <f t="shared" si="12"/>
        <v>2.4715338789509218E-2</v>
      </c>
    </row>
    <row r="160" spans="1:9" x14ac:dyDescent="0.25">
      <c r="A160" s="14">
        <v>4500046543</v>
      </c>
      <c r="B160" s="69">
        <v>45470</v>
      </c>
      <c r="C160" s="70" t="s">
        <v>131</v>
      </c>
      <c r="D160" s="71" t="s">
        <v>20</v>
      </c>
      <c r="E160" s="5" t="s">
        <v>134</v>
      </c>
      <c r="F160" s="77">
        <v>17484.5</v>
      </c>
      <c r="G160" s="77">
        <v>17444.5</v>
      </c>
      <c r="H160" s="72">
        <f t="shared" si="11"/>
        <v>40</v>
      </c>
      <c r="I160" s="49">
        <f t="shared" si="12"/>
        <v>2.2877405702193369E-3</v>
      </c>
    </row>
    <row r="161" spans="1:9" x14ac:dyDescent="0.25">
      <c r="A161" s="14">
        <v>4500046521</v>
      </c>
      <c r="B161" s="69">
        <v>45470</v>
      </c>
      <c r="C161" s="70" t="s">
        <v>131</v>
      </c>
      <c r="D161" s="71" t="s">
        <v>20</v>
      </c>
      <c r="E161" s="5" t="s">
        <v>148</v>
      </c>
      <c r="F161" s="77">
        <v>8990</v>
      </c>
      <c r="G161" s="77">
        <v>7138.92</v>
      </c>
      <c r="H161" s="72">
        <f t="shared" si="11"/>
        <v>1851.08</v>
      </c>
      <c r="I161" s="49">
        <f t="shared" si="12"/>
        <v>0.2059043381535039</v>
      </c>
    </row>
    <row r="162" spans="1:9" x14ac:dyDescent="0.25">
      <c r="A162" s="14">
        <v>4500046584</v>
      </c>
      <c r="B162" s="69">
        <v>45471</v>
      </c>
      <c r="C162" s="70" t="s">
        <v>131</v>
      </c>
      <c r="D162" s="71" t="s">
        <v>20</v>
      </c>
      <c r="E162" s="5" t="s">
        <v>134</v>
      </c>
      <c r="F162" s="77">
        <v>20880</v>
      </c>
      <c r="G162" s="77">
        <v>20580.599999999999</v>
      </c>
      <c r="H162" s="72">
        <f t="shared" si="11"/>
        <v>299.40000000000146</v>
      </c>
      <c r="I162" s="49">
        <f t="shared" si="12"/>
        <v>1.4339080459770184E-2</v>
      </c>
    </row>
    <row r="163" spans="1:9" x14ac:dyDescent="0.25">
      <c r="A163" s="14">
        <v>4500046578</v>
      </c>
      <c r="B163" s="69">
        <v>45471</v>
      </c>
      <c r="C163" s="70" t="s">
        <v>131</v>
      </c>
      <c r="D163" s="71" t="s">
        <v>20</v>
      </c>
      <c r="E163" s="5" t="s">
        <v>145</v>
      </c>
      <c r="F163" s="77">
        <v>5488</v>
      </c>
      <c r="G163" s="77">
        <v>5100</v>
      </c>
      <c r="H163" s="72">
        <f t="shared" si="11"/>
        <v>388</v>
      </c>
      <c r="I163" s="49">
        <f t="shared" si="12"/>
        <v>7.0699708454810495E-2</v>
      </c>
    </row>
    <row r="164" spans="1:9" x14ac:dyDescent="0.25">
      <c r="A164" s="14">
        <v>4500046792</v>
      </c>
      <c r="B164" s="69">
        <v>45476</v>
      </c>
      <c r="C164" s="70" t="s">
        <v>131</v>
      </c>
      <c r="D164" s="71" t="s">
        <v>20</v>
      </c>
      <c r="E164" s="5" t="s">
        <v>138</v>
      </c>
      <c r="F164" s="77">
        <v>17305</v>
      </c>
      <c r="G164" s="77">
        <v>16800</v>
      </c>
      <c r="H164" s="72">
        <f t="shared" si="11"/>
        <v>505</v>
      </c>
      <c r="I164" s="49">
        <f t="shared" si="12"/>
        <v>2.9182317249349898E-2</v>
      </c>
    </row>
    <row r="165" spans="1:9" x14ac:dyDescent="0.25">
      <c r="A165" s="14">
        <v>4500047178</v>
      </c>
      <c r="B165" s="69">
        <v>45488</v>
      </c>
      <c r="C165" s="70" t="s">
        <v>131</v>
      </c>
      <c r="D165" s="71" t="s">
        <v>20</v>
      </c>
      <c r="E165" s="5" t="s">
        <v>149</v>
      </c>
      <c r="F165" s="77">
        <v>276570</v>
      </c>
      <c r="G165" s="77">
        <v>236431.25</v>
      </c>
      <c r="H165" s="72">
        <f>F165-G165</f>
        <v>40138.75</v>
      </c>
      <c r="I165" s="49">
        <f t="shared" si="12"/>
        <v>0.14513052753371661</v>
      </c>
    </row>
    <row r="166" spans="1:9" x14ac:dyDescent="0.25">
      <c r="A166" s="14">
        <v>4500047403</v>
      </c>
      <c r="B166" s="69">
        <v>45490</v>
      </c>
      <c r="C166" s="70" t="s">
        <v>131</v>
      </c>
      <c r="D166" s="71" t="s">
        <v>20</v>
      </c>
      <c r="E166" s="5" t="s">
        <v>138</v>
      </c>
      <c r="F166" s="77">
        <v>2445</v>
      </c>
      <c r="G166" s="77">
        <v>2300</v>
      </c>
      <c r="H166" s="72">
        <f t="shared" si="11"/>
        <v>145</v>
      </c>
      <c r="I166" s="49">
        <f t="shared" si="12"/>
        <v>5.9304703476482618E-2</v>
      </c>
    </row>
    <row r="167" spans="1:9" x14ac:dyDescent="0.25">
      <c r="A167" s="14">
        <v>4500047451</v>
      </c>
      <c r="B167" s="69">
        <v>45491</v>
      </c>
      <c r="C167" s="70" t="s">
        <v>131</v>
      </c>
      <c r="D167" s="71" t="s">
        <v>20</v>
      </c>
      <c r="E167" s="5" t="s">
        <v>132</v>
      </c>
      <c r="F167" s="77">
        <v>7825</v>
      </c>
      <c r="G167" s="77">
        <v>7000</v>
      </c>
      <c r="H167" s="72">
        <f t="shared" si="11"/>
        <v>825</v>
      </c>
      <c r="I167" s="49">
        <f t="shared" si="12"/>
        <v>0.10543130990415335</v>
      </c>
    </row>
    <row r="168" spans="1:9" x14ac:dyDescent="0.25">
      <c r="A168" s="14">
        <v>4500047439</v>
      </c>
      <c r="B168" s="69">
        <v>45491</v>
      </c>
      <c r="C168" s="70" t="s">
        <v>131</v>
      </c>
      <c r="D168" s="71" t="s">
        <v>20</v>
      </c>
      <c r="E168" s="5" t="s">
        <v>150</v>
      </c>
      <c r="F168" s="77">
        <v>2249.25</v>
      </c>
      <c r="G168" s="77">
        <v>2200</v>
      </c>
      <c r="H168" s="72">
        <f t="shared" si="11"/>
        <v>49.25</v>
      </c>
      <c r="I168" s="49">
        <f t="shared" si="12"/>
        <v>2.189618761809492E-2</v>
      </c>
    </row>
    <row r="169" spans="1:9" x14ac:dyDescent="0.25">
      <c r="A169" s="14">
        <v>4500047467</v>
      </c>
      <c r="B169" s="69">
        <v>45492</v>
      </c>
      <c r="C169" s="70" t="s">
        <v>131</v>
      </c>
      <c r="D169" s="71" t="s">
        <v>20</v>
      </c>
      <c r="E169" s="5" t="s">
        <v>151</v>
      </c>
      <c r="F169" s="77">
        <v>22500</v>
      </c>
      <c r="G169" s="77">
        <v>22000</v>
      </c>
      <c r="H169" s="72">
        <f t="shared" si="11"/>
        <v>500</v>
      </c>
      <c r="I169" s="49">
        <f t="shared" si="12"/>
        <v>2.2222222222222223E-2</v>
      </c>
    </row>
    <row r="170" spans="1:9" x14ac:dyDescent="0.25">
      <c r="A170" s="14">
        <v>4500047567</v>
      </c>
      <c r="B170" s="69">
        <v>45495</v>
      </c>
      <c r="C170" s="70" t="s">
        <v>131</v>
      </c>
      <c r="D170" s="71" t="s">
        <v>20</v>
      </c>
      <c r="E170" s="5" t="s">
        <v>132</v>
      </c>
      <c r="F170" s="77">
        <v>1610</v>
      </c>
      <c r="G170" s="77">
        <v>1400</v>
      </c>
      <c r="H170" s="72">
        <f t="shared" si="11"/>
        <v>210</v>
      </c>
      <c r="I170" s="49">
        <f t="shared" si="12"/>
        <v>0.13043478260869565</v>
      </c>
    </row>
    <row r="171" spans="1:9" x14ac:dyDescent="0.25">
      <c r="A171" s="14">
        <v>4500047565</v>
      </c>
      <c r="B171" s="69">
        <v>45495</v>
      </c>
      <c r="C171" s="70" t="s">
        <v>131</v>
      </c>
      <c r="D171" s="71" t="s">
        <v>20</v>
      </c>
      <c r="E171" s="5" t="s">
        <v>151</v>
      </c>
      <c r="F171" s="77">
        <v>44600</v>
      </c>
      <c r="G171" s="77">
        <v>44000</v>
      </c>
      <c r="H171" s="72">
        <f t="shared" si="11"/>
        <v>600</v>
      </c>
      <c r="I171" s="49">
        <f t="shared" si="12"/>
        <v>1.3452914798206279E-2</v>
      </c>
    </row>
    <row r="172" spans="1:9" x14ac:dyDescent="0.25">
      <c r="A172" s="14">
        <v>4500047561</v>
      </c>
      <c r="B172" s="69">
        <v>45495</v>
      </c>
      <c r="C172" s="70" t="s">
        <v>131</v>
      </c>
      <c r="D172" s="71" t="s">
        <v>20</v>
      </c>
      <c r="E172" s="5" t="s">
        <v>147</v>
      </c>
      <c r="F172" s="77">
        <v>10072</v>
      </c>
      <c r="G172" s="77">
        <v>9466.69</v>
      </c>
      <c r="H172" s="72">
        <f t="shared" si="11"/>
        <v>605.30999999999949</v>
      </c>
      <c r="I172" s="49">
        <f t="shared" si="12"/>
        <v>6.0098292295472547E-2</v>
      </c>
    </row>
    <row r="173" spans="1:9" x14ac:dyDescent="0.25">
      <c r="A173" s="14">
        <v>4500047548</v>
      </c>
      <c r="B173" s="69">
        <v>45495</v>
      </c>
      <c r="C173" s="70" t="s">
        <v>131</v>
      </c>
      <c r="D173" s="71" t="s">
        <v>20</v>
      </c>
      <c r="E173" s="5" t="s">
        <v>145</v>
      </c>
      <c r="F173" s="77">
        <v>17833.3</v>
      </c>
      <c r="G173" s="77">
        <v>17200</v>
      </c>
      <c r="H173" s="72">
        <f t="shared" si="11"/>
        <v>633.29999999999927</v>
      </c>
      <c r="I173" s="49">
        <f t="shared" si="12"/>
        <v>3.5512215910683903E-2</v>
      </c>
    </row>
    <row r="174" spans="1:9" x14ac:dyDescent="0.25">
      <c r="A174" s="14">
        <v>4500047708</v>
      </c>
      <c r="B174" s="69">
        <v>45498</v>
      </c>
      <c r="C174" s="70" t="s">
        <v>131</v>
      </c>
      <c r="D174" s="71" t="s">
        <v>20</v>
      </c>
      <c r="E174" s="5" t="s">
        <v>145</v>
      </c>
      <c r="F174" s="77">
        <v>23347.5</v>
      </c>
      <c r="G174" s="77">
        <v>22000</v>
      </c>
      <c r="H174" s="72">
        <f t="shared" si="11"/>
        <v>1347.5</v>
      </c>
      <c r="I174" s="49">
        <f t="shared" si="12"/>
        <v>5.7714958775029447E-2</v>
      </c>
    </row>
    <row r="175" spans="1:9" x14ac:dyDescent="0.25">
      <c r="A175" s="14">
        <v>4500047700</v>
      </c>
      <c r="B175" s="69">
        <v>45498</v>
      </c>
      <c r="C175" s="70" t="s">
        <v>131</v>
      </c>
      <c r="D175" s="71" t="s">
        <v>20</v>
      </c>
      <c r="E175" s="5" t="s">
        <v>151</v>
      </c>
      <c r="F175" s="77">
        <v>2460</v>
      </c>
      <c r="G175" s="77">
        <v>2400</v>
      </c>
      <c r="H175" s="72">
        <f t="shared" si="11"/>
        <v>60</v>
      </c>
      <c r="I175" s="49">
        <f t="shared" si="12"/>
        <v>2.4390243902439025E-2</v>
      </c>
    </row>
    <row r="176" spans="1:9" x14ac:dyDescent="0.25">
      <c r="A176" s="14">
        <v>4500048119</v>
      </c>
      <c r="B176" s="69">
        <v>45509</v>
      </c>
      <c r="C176" s="70" t="s">
        <v>131</v>
      </c>
      <c r="D176" s="71" t="s">
        <v>20</v>
      </c>
      <c r="E176" s="5" t="s">
        <v>152</v>
      </c>
      <c r="F176" s="77">
        <v>5269</v>
      </c>
      <c r="G176" s="77">
        <v>5000</v>
      </c>
      <c r="H176" s="72">
        <f t="shared" si="11"/>
        <v>269</v>
      </c>
      <c r="I176" s="49">
        <f t="shared" si="12"/>
        <v>5.1053330802808883E-2</v>
      </c>
    </row>
    <row r="177" spans="1:9" x14ac:dyDescent="0.25">
      <c r="A177" s="14">
        <v>4500048196</v>
      </c>
      <c r="B177" s="69">
        <v>45510</v>
      </c>
      <c r="C177" s="70" t="s">
        <v>131</v>
      </c>
      <c r="D177" s="71" t="s">
        <v>20</v>
      </c>
      <c r="E177" s="5" t="s">
        <v>145</v>
      </c>
      <c r="F177" s="77">
        <v>7674.5</v>
      </c>
      <c r="G177" s="77">
        <v>6790</v>
      </c>
      <c r="H177" s="72">
        <f t="shared" si="11"/>
        <v>884.5</v>
      </c>
      <c r="I177" s="49">
        <f t="shared" si="12"/>
        <v>0.11525180793537038</v>
      </c>
    </row>
    <row r="178" spans="1:9" x14ac:dyDescent="0.25">
      <c r="A178" s="14">
        <v>4500048296</v>
      </c>
      <c r="B178" s="69">
        <v>45511</v>
      </c>
      <c r="C178" s="70" t="s">
        <v>131</v>
      </c>
      <c r="D178" s="71" t="s">
        <v>20</v>
      </c>
      <c r="E178" s="5" t="s">
        <v>138</v>
      </c>
      <c r="F178" s="77">
        <v>34535</v>
      </c>
      <c r="G178" s="77">
        <v>34000</v>
      </c>
      <c r="H178" s="72">
        <f t="shared" si="11"/>
        <v>535</v>
      </c>
      <c r="I178" s="49">
        <f t="shared" si="12"/>
        <v>1.5491530331547706E-2</v>
      </c>
    </row>
    <row r="179" spans="1:9" x14ac:dyDescent="0.25">
      <c r="A179" s="14">
        <v>4500048348</v>
      </c>
      <c r="B179" s="69">
        <v>45512</v>
      </c>
      <c r="C179" s="70" t="s">
        <v>131</v>
      </c>
      <c r="D179" s="71" t="s">
        <v>20</v>
      </c>
      <c r="E179" s="5" t="s">
        <v>153</v>
      </c>
      <c r="F179" s="77">
        <v>24000</v>
      </c>
      <c r="G179" s="77">
        <v>22800</v>
      </c>
      <c r="H179" s="72">
        <f t="shared" si="11"/>
        <v>1200</v>
      </c>
      <c r="I179" s="49">
        <f t="shared" si="12"/>
        <v>0.05</v>
      </c>
    </row>
    <row r="180" spans="1:9" x14ac:dyDescent="0.25">
      <c r="A180" s="14">
        <v>4500048367</v>
      </c>
      <c r="B180" s="69">
        <v>45513</v>
      </c>
      <c r="C180" s="70" t="s">
        <v>131</v>
      </c>
      <c r="D180" s="71" t="s">
        <v>20</v>
      </c>
      <c r="E180" s="5" t="s">
        <v>132</v>
      </c>
      <c r="F180" s="77">
        <v>3085</v>
      </c>
      <c r="G180" s="77">
        <v>2900</v>
      </c>
      <c r="H180" s="72">
        <f t="shared" si="11"/>
        <v>185</v>
      </c>
      <c r="I180" s="49">
        <f t="shared" si="12"/>
        <v>5.9967585089141004E-2</v>
      </c>
    </row>
    <row r="181" spans="1:9" x14ac:dyDescent="0.25">
      <c r="A181" s="14">
        <v>4500048536</v>
      </c>
      <c r="B181" s="69">
        <v>45517</v>
      </c>
      <c r="C181" s="70" t="s">
        <v>131</v>
      </c>
      <c r="D181" s="71" t="s">
        <v>20</v>
      </c>
      <c r="E181" s="5" t="s">
        <v>132</v>
      </c>
      <c r="F181" s="77">
        <v>1065</v>
      </c>
      <c r="G181" s="77">
        <v>899.4</v>
      </c>
      <c r="H181" s="72">
        <f t="shared" si="11"/>
        <v>165.60000000000002</v>
      </c>
      <c r="I181" s="49">
        <f t="shared" si="12"/>
        <v>0.15549295774647889</v>
      </c>
    </row>
    <row r="182" spans="1:9" x14ac:dyDescent="0.25">
      <c r="A182" s="14">
        <v>4500048531</v>
      </c>
      <c r="B182" s="69">
        <v>45517</v>
      </c>
      <c r="C182" s="70" t="s">
        <v>131</v>
      </c>
      <c r="D182" s="71" t="s">
        <v>20</v>
      </c>
      <c r="E182" s="5" t="s">
        <v>154</v>
      </c>
      <c r="F182" s="77">
        <v>7630</v>
      </c>
      <c r="G182" s="77">
        <v>5980</v>
      </c>
      <c r="H182" s="72">
        <f t="shared" si="11"/>
        <v>1650</v>
      </c>
      <c r="I182" s="49">
        <f t="shared" si="12"/>
        <v>0.21625163826998689</v>
      </c>
    </row>
    <row r="183" spans="1:9" x14ac:dyDescent="0.25">
      <c r="A183" s="14">
        <v>4500048509</v>
      </c>
      <c r="B183" s="69">
        <v>45517</v>
      </c>
      <c r="C183" s="70" t="s">
        <v>131</v>
      </c>
      <c r="D183" s="71" t="s">
        <v>20</v>
      </c>
      <c r="E183" s="5" t="s">
        <v>155</v>
      </c>
      <c r="F183" s="77">
        <v>130065</v>
      </c>
      <c r="G183" s="77">
        <v>113100</v>
      </c>
      <c r="H183" s="72">
        <f t="shared" si="11"/>
        <v>16965</v>
      </c>
      <c r="I183" s="49">
        <f t="shared" si="12"/>
        <v>0.13043478260869565</v>
      </c>
    </row>
    <row r="184" spans="1:9" x14ac:dyDescent="0.25">
      <c r="A184" s="14">
        <v>4500048661</v>
      </c>
      <c r="B184" s="69">
        <v>45519</v>
      </c>
      <c r="C184" s="70" t="s">
        <v>131</v>
      </c>
      <c r="D184" s="71" t="s">
        <v>20</v>
      </c>
      <c r="E184" s="5" t="s">
        <v>138</v>
      </c>
      <c r="F184" s="77">
        <v>9305</v>
      </c>
      <c r="G184" s="77">
        <v>8800</v>
      </c>
      <c r="H184" s="72">
        <f t="shared" si="11"/>
        <v>505</v>
      </c>
      <c r="I184" s="49">
        <f t="shared" si="12"/>
        <v>5.4271896829661471E-2</v>
      </c>
    </row>
    <row r="185" spans="1:9" x14ac:dyDescent="0.25">
      <c r="A185" s="14">
        <v>4500048639</v>
      </c>
      <c r="B185" s="69">
        <v>45519</v>
      </c>
      <c r="C185" s="70" t="s">
        <v>131</v>
      </c>
      <c r="D185" s="71" t="s">
        <v>20</v>
      </c>
      <c r="E185" s="5" t="s">
        <v>156</v>
      </c>
      <c r="F185" s="77">
        <v>14250</v>
      </c>
      <c r="G185" s="77">
        <v>13000</v>
      </c>
      <c r="H185" s="72">
        <f t="shared" si="11"/>
        <v>1250</v>
      </c>
      <c r="I185" s="49">
        <f t="shared" si="12"/>
        <v>8.771929824561403E-2</v>
      </c>
    </row>
    <row r="186" spans="1:9" x14ac:dyDescent="0.25">
      <c r="A186" s="14">
        <v>4500048635</v>
      </c>
      <c r="B186" s="69">
        <v>45519</v>
      </c>
      <c r="C186" s="70" t="s">
        <v>131</v>
      </c>
      <c r="D186" s="71" t="s">
        <v>20</v>
      </c>
      <c r="E186" s="5" t="s">
        <v>153</v>
      </c>
      <c r="F186" s="77">
        <v>3727.4</v>
      </c>
      <c r="G186" s="77">
        <v>3510</v>
      </c>
      <c r="H186" s="72">
        <f t="shared" ref="H186:H249" si="13">F186-G186</f>
        <v>217.40000000000009</v>
      </c>
      <c r="I186" s="49">
        <f t="shared" si="12"/>
        <v>5.8324837688469196E-2</v>
      </c>
    </row>
    <row r="187" spans="1:9" x14ac:dyDescent="0.25">
      <c r="A187" s="14">
        <v>4500048603</v>
      </c>
      <c r="B187" s="69">
        <v>45519</v>
      </c>
      <c r="C187" s="70" t="s">
        <v>131</v>
      </c>
      <c r="D187" s="71" t="s">
        <v>20</v>
      </c>
      <c r="E187" s="5" t="s">
        <v>132</v>
      </c>
      <c r="F187" s="77">
        <v>2652</v>
      </c>
      <c r="G187" s="77">
        <v>2572.44</v>
      </c>
      <c r="H187" s="72">
        <f t="shared" si="13"/>
        <v>79.559999999999945</v>
      </c>
      <c r="I187" s="49">
        <f t="shared" si="12"/>
        <v>2.9999999999999978E-2</v>
      </c>
    </row>
    <row r="188" spans="1:9" x14ac:dyDescent="0.25">
      <c r="A188" s="14">
        <v>4500048820</v>
      </c>
      <c r="B188" s="69">
        <v>45524</v>
      </c>
      <c r="C188" s="70" t="s">
        <v>131</v>
      </c>
      <c r="D188" s="71" t="s">
        <v>20</v>
      </c>
      <c r="E188" s="5" t="s">
        <v>132</v>
      </c>
      <c r="F188" s="77">
        <v>1218</v>
      </c>
      <c r="G188" s="77">
        <v>1142.27</v>
      </c>
      <c r="H188" s="72">
        <f t="shared" si="13"/>
        <v>75.730000000000018</v>
      </c>
      <c r="I188" s="49">
        <f t="shared" si="12"/>
        <v>6.2175697865353055E-2</v>
      </c>
    </row>
    <row r="189" spans="1:9" x14ac:dyDescent="0.25">
      <c r="A189" s="14">
        <v>4500048881</v>
      </c>
      <c r="B189" s="69">
        <v>45525</v>
      </c>
      <c r="C189" s="70" t="s">
        <v>131</v>
      </c>
      <c r="D189" s="71" t="s">
        <v>20</v>
      </c>
      <c r="E189" s="5" t="s">
        <v>132</v>
      </c>
      <c r="F189" s="77">
        <v>677.5</v>
      </c>
      <c r="G189" s="77">
        <v>600</v>
      </c>
      <c r="H189" s="72">
        <f t="shared" si="13"/>
        <v>77.5</v>
      </c>
      <c r="I189" s="49">
        <f t="shared" si="12"/>
        <v>0.11439114391143912</v>
      </c>
    </row>
    <row r="190" spans="1:9" x14ac:dyDescent="0.25">
      <c r="A190" s="14">
        <v>4500048951</v>
      </c>
      <c r="B190" s="69">
        <v>45527</v>
      </c>
      <c r="C190" s="70" t="s">
        <v>131</v>
      </c>
      <c r="D190" s="71" t="s">
        <v>20</v>
      </c>
      <c r="E190" s="5" t="s">
        <v>157</v>
      </c>
      <c r="F190" s="77">
        <v>26393.5</v>
      </c>
      <c r="G190" s="77">
        <v>24409.7</v>
      </c>
      <c r="H190" s="72">
        <f t="shared" si="13"/>
        <v>1983.7999999999993</v>
      </c>
      <c r="I190" s="49">
        <f t="shared" si="12"/>
        <v>7.5162445299031932E-2</v>
      </c>
    </row>
    <row r="191" spans="1:9" x14ac:dyDescent="0.25">
      <c r="A191" s="14">
        <v>4500048969</v>
      </c>
      <c r="B191" s="69">
        <v>45528</v>
      </c>
      <c r="C191" s="70" t="s">
        <v>131</v>
      </c>
      <c r="D191" s="71" t="s">
        <v>20</v>
      </c>
      <c r="E191" s="5" t="s">
        <v>134</v>
      </c>
      <c r="F191" s="77">
        <v>4276.5</v>
      </c>
      <c r="G191" s="77">
        <v>4250.3999999999996</v>
      </c>
      <c r="H191" s="72">
        <f t="shared" si="13"/>
        <v>26.100000000000364</v>
      </c>
      <c r="I191" s="49">
        <f t="shared" si="12"/>
        <v>6.103121711680197E-3</v>
      </c>
    </row>
    <row r="192" spans="1:9" x14ac:dyDescent="0.25">
      <c r="A192" s="14">
        <v>4500049006</v>
      </c>
      <c r="B192" s="69">
        <v>45530</v>
      </c>
      <c r="C192" s="70" t="s">
        <v>131</v>
      </c>
      <c r="D192" s="71" t="s">
        <v>20</v>
      </c>
      <c r="E192" s="5" t="s">
        <v>158</v>
      </c>
      <c r="F192" s="80">
        <v>8510</v>
      </c>
      <c r="G192" s="77">
        <v>8256</v>
      </c>
      <c r="H192" s="72">
        <f t="shared" si="13"/>
        <v>254</v>
      </c>
      <c r="I192" s="49">
        <f t="shared" si="12"/>
        <v>2.9847238542890717E-2</v>
      </c>
    </row>
    <row r="193" spans="1:9" x14ac:dyDescent="0.25">
      <c r="A193" s="14">
        <v>4500049000</v>
      </c>
      <c r="B193" s="69">
        <v>45530</v>
      </c>
      <c r="C193" s="70" t="s">
        <v>131</v>
      </c>
      <c r="D193" s="71" t="s">
        <v>20</v>
      </c>
      <c r="E193" s="5" t="s">
        <v>159</v>
      </c>
      <c r="F193" s="77">
        <v>6140</v>
      </c>
      <c r="G193" s="77">
        <v>5400</v>
      </c>
      <c r="H193" s="72">
        <f t="shared" si="13"/>
        <v>740</v>
      </c>
      <c r="I193" s="49">
        <f t="shared" si="12"/>
        <v>0.12052117263843648</v>
      </c>
    </row>
    <row r="194" spans="1:9" x14ac:dyDescent="0.25">
      <c r="A194" s="14">
        <v>4500049075</v>
      </c>
      <c r="B194" s="69">
        <v>45531</v>
      </c>
      <c r="C194" s="70" t="s">
        <v>131</v>
      </c>
      <c r="D194" s="71" t="s">
        <v>20</v>
      </c>
      <c r="E194" s="5" t="s">
        <v>160</v>
      </c>
      <c r="F194" s="77">
        <v>9900</v>
      </c>
      <c r="G194" s="77">
        <v>9000</v>
      </c>
      <c r="H194" s="72">
        <f t="shared" si="13"/>
        <v>900</v>
      </c>
      <c r="I194" s="49">
        <f t="shared" si="12"/>
        <v>9.0909090909090912E-2</v>
      </c>
    </row>
    <row r="195" spans="1:9" x14ac:dyDescent="0.25">
      <c r="A195" s="14">
        <v>4500049051</v>
      </c>
      <c r="B195" s="69">
        <v>45531</v>
      </c>
      <c r="C195" s="70" t="s">
        <v>131</v>
      </c>
      <c r="D195" s="71" t="s">
        <v>20</v>
      </c>
      <c r="E195" s="5" t="s">
        <v>138</v>
      </c>
      <c r="F195" s="77">
        <v>1872</v>
      </c>
      <c r="G195" s="77">
        <v>1800</v>
      </c>
      <c r="H195" s="72">
        <f t="shared" si="13"/>
        <v>72</v>
      </c>
      <c r="I195" s="49">
        <f t="shared" ref="I195:I258" si="14">H195/F195</f>
        <v>3.8461538461538464E-2</v>
      </c>
    </row>
    <row r="196" spans="1:9" x14ac:dyDescent="0.25">
      <c r="A196" s="14">
        <v>4500049118</v>
      </c>
      <c r="B196" s="69">
        <v>45532</v>
      </c>
      <c r="C196" s="70" t="s">
        <v>131</v>
      </c>
      <c r="D196" s="71" t="s">
        <v>20</v>
      </c>
      <c r="E196" s="5" t="s">
        <v>161</v>
      </c>
      <c r="F196" s="77">
        <v>3507.8</v>
      </c>
      <c r="G196" s="77">
        <v>3382.8</v>
      </c>
      <c r="H196" s="72">
        <f t="shared" si="13"/>
        <v>125</v>
      </c>
      <c r="I196" s="49">
        <f t="shared" si="14"/>
        <v>3.5634870859228007E-2</v>
      </c>
    </row>
    <row r="197" spans="1:9" x14ac:dyDescent="0.25">
      <c r="A197" s="14">
        <v>4500049117</v>
      </c>
      <c r="B197" s="69">
        <v>45532</v>
      </c>
      <c r="C197" s="70" t="s">
        <v>131</v>
      </c>
      <c r="D197" s="71" t="s">
        <v>20</v>
      </c>
      <c r="E197" s="5" t="s">
        <v>142</v>
      </c>
      <c r="F197" s="77">
        <v>61200</v>
      </c>
      <c r="G197" s="77">
        <v>55000</v>
      </c>
      <c r="H197" s="72">
        <f t="shared" si="13"/>
        <v>6200</v>
      </c>
      <c r="I197" s="49">
        <f t="shared" si="14"/>
        <v>0.10130718954248366</v>
      </c>
    </row>
    <row r="198" spans="1:9" x14ac:dyDescent="0.25">
      <c r="A198" s="14">
        <v>4500049109</v>
      </c>
      <c r="B198" s="69">
        <v>45532</v>
      </c>
      <c r="C198" s="70" t="s">
        <v>131</v>
      </c>
      <c r="D198" s="71" t="s">
        <v>20</v>
      </c>
      <c r="E198" s="5" t="s">
        <v>145</v>
      </c>
      <c r="F198" s="77">
        <v>1654</v>
      </c>
      <c r="G198" s="77">
        <v>1500</v>
      </c>
      <c r="H198" s="72">
        <f t="shared" si="13"/>
        <v>154</v>
      </c>
      <c r="I198" s="49">
        <f t="shared" si="14"/>
        <v>9.3107617896009673E-2</v>
      </c>
    </row>
    <row r="199" spans="1:9" x14ac:dyDescent="0.25">
      <c r="A199" s="14">
        <v>4500049100</v>
      </c>
      <c r="B199" s="69">
        <v>45532</v>
      </c>
      <c r="C199" s="70" t="s">
        <v>131</v>
      </c>
      <c r="D199" s="71" t="s">
        <v>20</v>
      </c>
      <c r="E199" s="5" t="s">
        <v>138</v>
      </c>
      <c r="F199" s="77">
        <v>1960</v>
      </c>
      <c r="G199" s="77">
        <v>1900</v>
      </c>
      <c r="H199" s="72">
        <f t="shared" si="13"/>
        <v>60</v>
      </c>
      <c r="I199" s="49">
        <f t="shared" si="14"/>
        <v>3.0612244897959183E-2</v>
      </c>
    </row>
    <row r="200" spans="1:9" x14ac:dyDescent="0.25">
      <c r="A200" s="14">
        <v>4500049162</v>
      </c>
      <c r="B200" s="69">
        <v>45533</v>
      </c>
      <c r="C200" s="70" t="s">
        <v>131</v>
      </c>
      <c r="D200" s="71" t="s">
        <v>20</v>
      </c>
      <c r="E200" s="5" t="s">
        <v>138</v>
      </c>
      <c r="F200" s="77">
        <v>2750</v>
      </c>
      <c r="G200" s="77">
        <v>2600</v>
      </c>
      <c r="H200" s="72">
        <f t="shared" si="13"/>
        <v>150</v>
      </c>
      <c r="I200" s="49">
        <f t="shared" si="14"/>
        <v>5.4545454545454543E-2</v>
      </c>
    </row>
    <row r="201" spans="1:9" x14ac:dyDescent="0.25">
      <c r="A201" s="14">
        <v>4500049135</v>
      </c>
      <c r="B201" s="69">
        <v>45533</v>
      </c>
      <c r="C201" s="70" t="s">
        <v>131</v>
      </c>
      <c r="D201" s="71" t="s">
        <v>20</v>
      </c>
      <c r="E201" s="5" t="s">
        <v>162</v>
      </c>
      <c r="F201" s="77">
        <v>10474</v>
      </c>
      <c r="G201" s="77">
        <v>10080</v>
      </c>
      <c r="H201" s="72">
        <f t="shared" si="13"/>
        <v>394</v>
      </c>
      <c r="I201" s="49">
        <f t="shared" si="14"/>
        <v>3.7616956272675195E-2</v>
      </c>
    </row>
    <row r="202" spans="1:9" x14ac:dyDescent="0.25">
      <c r="A202" s="14">
        <v>4500049352</v>
      </c>
      <c r="B202" s="69">
        <v>45538</v>
      </c>
      <c r="C202" s="70" t="s">
        <v>131</v>
      </c>
      <c r="D202" s="71" t="s">
        <v>20</v>
      </c>
      <c r="E202" s="5" t="s">
        <v>138</v>
      </c>
      <c r="F202" s="77">
        <v>1500</v>
      </c>
      <c r="G202" s="77">
        <v>1425</v>
      </c>
      <c r="H202" s="72">
        <f t="shared" si="13"/>
        <v>75</v>
      </c>
      <c r="I202" s="49">
        <f t="shared" si="14"/>
        <v>0.05</v>
      </c>
    </row>
    <row r="203" spans="1:9" x14ac:dyDescent="0.25">
      <c r="A203" s="14">
        <v>4500049337</v>
      </c>
      <c r="B203" s="69">
        <v>45538</v>
      </c>
      <c r="C203" s="70" t="s">
        <v>131</v>
      </c>
      <c r="D203" s="71" t="s">
        <v>20</v>
      </c>
      <c r="E203" s="5" t="s">
        <v>163</v>
      </c>
      <c r="F203" s="77">
        <v>58796.42</v>
      </c>
      <c r="G203" s="77">
        <v>50000</v>
      </c>
      <c r="H203" s="72">
        <f t="shared" si="13"/>
        <v>8796.4199999999983</v>
      </c>
      <c r="I203" s="49">
        <f t="shared" si="14"/>
        <v>0.14960808838361245</v>
      </c>
    </row>
    <row r="204" spans="1:9" x14ac:dyDescent="0.25">
      <c r="A204" s="14">
        <v>4500049424</v>
      </c>
      <c r="B204" s="69">
        <v>45539</v>
      </c>
      <c r="C204" s="70" t="s">
        <v>131</v>
      </c>
      <c r="D204" s="71" t="s">
        <v>20</v>
      </c>
      <c r="E204" s="5" t="s">
        <v>162</v>
      </c>
      <c r="F204" s="77">
        <v>9380</v>
      </c>
      <c r="G204" s="77">
        <v>6900</v>
      </c>
      <c r="H204" s="72">
        <f t="shared" si="13"/>
        <v>2480</v>
      </c>
      <c r="I204" s="49">
        <f t="shared" si="14"/>
        <v>0.26439232409381663</v>
      </c>
    </row>
    <row r="205" spans="1:9" x14ac:dyDescent="0.25">
      <c r="A205" s="14">
        <v>4500049422</v>
      </c>
      <c r="B205" s="69">
        <v>45539</v>
      </c>
      <c r="C205" s="70" t="s">
        <v>131</v>
      </c>
      <c r="D205" s="71" t="s">
        <v>20</v>
      </c>
      <c r="E205" s="5" t="s">
        <v>153</v>
      </c>
      <c r="F205" s="77">
        <v>7683.8</v>
      </c>
      <c r="G205" s="77">
        <v>7100</v>
      </c>
      <c r="H205" s="72">
        <f t="shared" si="13"/>
        <v>583.80000000000018</v>
      </c>
      <c r="I205" s="49">
        <f t="shared" si="14"/>
        <v>7.5978031703063609E-2</v>
      </c>
    </row>
    <row r="206" spans="1:9" x14ac:dyDescent="0.25">
      <c r="A206" s="14">
        <v>4500049486</v>
      </c>
      <c r="B206" s="69">
        <v>45540</v>
      </c>
      <c r="C206" s="70" t="s">
        <v>131</v>
      </c>
      <c r="D206" s="71" t="s">
        <v>20</v>
      </c>
      <c r="E206" s="5" t="s">
        <v>132</v>
      </c>
      <c r="F206" s="77">
        <v>1994</v>
      </c>
      <c r="G206" s="77">
        <v>1800</v>
      </c>
      <c r="H206" s="72">
        <f t="shared" si="13"/>
        <v>194</v>
      </c>
      <c r="I206" s="49">
        <f t="shared" si="14"/>
        <v>9.7291875626880645E-2</v>
      </c>
    </row>
    <row r="207" spans="1:9" x14ac:dyDescent="0.25">
      <c r="A207" s="14">
        <v>4500049470</v>
      </c>
      <c r="B207" s="69">
        <v>45540</v>
      </c>
      <c r="C207" s="70" t="s">
        <v>131</v>
      </c>
      <c r="D207" s="71" t="s">
        <v>20</v>
      </c>
      <c r="E207" s="5" t="s">
        <v>164</v>
      </c>
      <c r="F207" s="77">
        <v>897.5</v>
      </c>
      <c r="G207" s="77">
        <v>700</v>
      </c>
      <c r="H207" s="72">
        <f t="shared" si="13"/>
        <v>197.5</v>
      </c>
      <c r="I207" s="49">
        <f t="shared" si="14"/>
        <v>0.22005571030640669</v>
      </c>
    </row>
    <row r="208" spans="1:9" x14ac:dyDescent="0.25">
      <c r="A208" s="14">
        <v>4500049466</v>
      </c>
      <c r="B208" s="69">
        <v>45540</v>
      </c>
      <c r="C208" s="70" t="s">
        <v>131</v>
      </c>
      <c r="D208" s="71" t="s">
        <v>20</v>
      </c>
      <c r="E208" s="5" t="s">
        <v>165</v>
      </c>
      <c r="F208" s="77">
        <v>8338.89</v>
      </c>
      <c r="G208" s="77">
        <v>7899.85</v>
      </c>
      <c r="H208" s="72">
        <f t="shared" si="13"/>
        <v>439.03999999999905</v>
      </c>
      <c r="I208" s="49">
        <f t="shared" si="14"/>
        <v>5.2649693184584408E-2</v>
      </c>
    </row>
    <row r="209" spans="1:9" x14ac:dyDescent="0.25">
      <c r="A209" s="14">
        <v>4500049552</v>
      </c>
      <c r="B209" s="69">
        <v>45541</v>
      </c>
      <c r="C209" s="70" t="s">
        <v>131</v>
      </c>
      <c r="D209" s="71" t="s">
        <v>20</v>
      </c>
      <c r="E209" s="5" t="s">
        <v>136</v>
      </c>
      <c r="F209" s="77">
        <v>8750</v>
      </c>
      <c r="G209" s="77">
        <v>8680</v>
      </c>
      <c r="H209" s="72">
        <f t="shared" si="13"/>
        <v>70</v>
      </c>
      <c r="I209" s="49">
        <f t="shared" si="14"/>
        <v>8.0000000000000002E-3</v>
      </c>
    </row>
    <row r="210" spans="1:9" x14ac:dyDescent="0.25">
      <c r="A210" s="14">
        <v>4500049624</v>
      </c>
      <c r="B210" s="69">
        <v>45544</v>
      </c>
      <c r="C210" s="70" t="s">
        <v>131</v>
      </c>
      <c r="D210" s="71" t="s">
        <v>20</v>
      </c>
      <c r="E210" s="5" t="s">
        <v>153</v>
      </c>
      <c r="F210" s="77">
        <v>10045</v>
      </c>
      <c r="G210" s="77">
        <v>8787.35</v>
      </c>
      <c r="H210" s="72">
        <f t="shared" si="13"/>
        <v>1257.6499999999996</v>
      </c>
      <c r="I210" s="49">
        <f t="shared" si="14"/>
        <v>0.12520159283225482</v>
      </c>
    </row>
    <row r="211" spans="1:9" x14ac:dyDescent="0.25">
      <c r="A211" s="14">
        <v>4500049620</v>
      </c>
      <c r="B211" s="69">
        <v>45544</v>
      </c>
      <c r="C211" s="70" t="s">
        <v>131</v>
      </c>
      <c r="D211" s="71" t="s">
        <v>20</v>
      </c>
      <c r="E211" s="5" t="s">
        <v>147</v>
      </c>
      <c r="F211" s="77">
        <v>26220.59</v>
      </c>
      <c r="G211" s="77">
        <v>25585.118999999999</v>
      </c>
      <c r="H211" s="72">
        <f t="shared" si="13"/>
        <v>635.47100000000137</v>
      </c>
      <c r="I211" s="49">
        <f t="shared" si="14"/>
        <v>2.4235572120993514E-2</v>
      </c>
    </row>
    <row r="212" spans="1:9" x14ac:dyDescent="0.25">
      <c r="A212" s="14">
        <v>4500049611</v>
      </c>
      <c r="B212" s="69">
        <v>45544</v>
      </c>
      <c r="C212" s="70" t="s">
        <v>131</v>
      </c>
      <c r="D212" s="71" t="s">
        <v>20</v>
      </c>
      <c r="E212" s="5" t="s">
        <v>142</v>
      </c>
      <c r="F212" s="77">
        <v>32460</v>
      </c>
      <c r="G212" s="77">
        <v>29000</v>
      </c>
      <c r="H212" s="72">
        <f t="shared" si="13"/>
        <v>3460</v>
      </c>
      <c r="I212" s="49">
        <f t="shared" si="14"/>
        <v>0.10659272951324707</v>
      </c>
    </row>
    <row r="213" spans="1:9" x14ac:dyDescent="0.25">
      <c r="A213" s="14">
        <v>4500049718</v>
      </c>
      <c r="B213" s="69">
        <v>45545</v>
      </c>
      <c r="C213" s="70" t="s">
        <v>131</v>
      </c>
      <c r="D213" s="71" t="s">
        <v>20</v>
      </c>
      <c r="E213" s="5" t="s">
        <v>145</v>
      </c>
      <c r="F213" s="77">
        <v>19855</v>
      </c>
      <c r="G213" s="77">
        <v>17900</v>
      </c>
      <c r="H213" s="72">
        <f t="shared" si="13"/>
        <v>1955</v>
      </c>
      <c r="I213" s="49">
        <f t="shared" si="14"/>
        <v>9.8463863006799296E-2</v>
      </c>
    </row>
    <row r="214" spans="1:9" x14ac:dyDescent="0.25">
      <c r="A214" s="14">
        <v>4500049716</v>
      </c>
      <c r="B214" s="69">
        <v>45545</v>
      </c>
      <c r="C214" s="70" t="s">
        <v>131</v>
      </c>
      <c r="D214" s="71" t="s">
        <v>20</v>
      </c>
      <c r="E214" s="5" t="s">
        <v>132</v>
      </c>
      <c r="F214" s="77">
        <v>1820</v>
      </c>
      <c r="G214" s="77">
        <v>1750</v>
      </c>
      <c r="H214" s="72">
        <f t="shared" si="13"/>
        <v>70</v>
      </c>
      <c r="I214" s="49">
        <f t="shared" si="14"/>
        <v>3.8461538461538464E-2</v>
      </c>
    </row>
    <row r="215" spans="1:9" x14ac:dyDescent="0.25">
      <c r="A215" s="14">
        <v>4500049714</v>
      </c>
      <c r="B215" s="69">
        <v>45545</v>
      </c>
      <c r="C215" s="70" t="s">
        <v>131</v>
      </c>
      <c r="D215" s="71" t="s">
        <v>20</v>
      </c>
      <c r="E215" s="5" t="s">
        <v>152</v>
      </c>
      <c r="F215" s="77">
        <v>15807</v>
      </c>
      <c r="G215" s="77">
        <v>14370</v>
      </c>
      <c r="H215" s="72">
        <f t="shared" si="13"/>
        <v>1437</v>
      </c>
      <c r="I215" s="49">
        <f t="shared" si="14"/>
        <v>9.0909090909090912E-2</v>
      </c>
    </row>
    <row r="216" spans="1:9" x14ac:dyDescent="0.25">
      <c r="A216" s="14">
        <v>4500049713</v>
      </c>
      <c r="B216" s="69">
        <v>45545</v>
      </c>
      <c r="C216" s="70" t="s">
        <v>131</v>
      </c>
      <c r="D216" s="71" t="s">
        <v>20</v>
      </c>
      <c r="E216" s="5" t="s">
        <v>138</v>
      </c>
      <c r="F216" s="77">
        <v>8970</v>
      </c>
      <c r="G216" s="77">
        <v>8550</v>
      </c>
      <c r="H216" s="72">
        <f t="shared" si="13"/>
        <v>420</v>
      </c>
      <c r="I216" s="49">
        <f t="shared" si="14"/>
        <v>4.6822742474916385E-2</v>
      </c>
    </row>
    <row r="217" spans="1:9" x14ac:dyDescent="0.25">
      <c r="A217" s="14">
        <v>4500049709</v>
      </c>
      <c r="B217" s="69">
        <v>45545</v>
      </c>
      <c r="C217" s="70" t="s">
        <v>131</v>
      </c>
      <c r="D217" s="71" t="s">
        <v>20</v>
      </c>
      <c r="E217" s="5" t="s">
        <v>166</v>
      </c>
      <c r="F217" s="77">
        <v>26335</v>
      </c>
      <c r="G217" s="77">
        <v>22000</v>
      </c>
      <c r="H217" s="72">
        <f t="shared" si="13"/>
        <v>4335</v>
      </c>
      <c r="I217" s="49">
        <f t="shared" si="14"/>
        <v>0.16460983482058097</v>
      </c>
    </row>
    <row r="218" spans="1:9" x14ac:dyDescent="0.25">
      <c r="A218" s="14">
        <v>4500049699</v>
      </c>
      <c r="B218" s="69">
        <v>45545</v>
      </c>
      <c r="C218" s="70" t="s">
        <v>131</v>
      </c>
      <c r="D218" s="71" t="s">
        <v>20</v>
      </c>
      <c r="E218" s="5" t="s">
        <v>156</v>
      </c>
      <c r="F218" s="77">
        <v>2406.75</v>
      </c>
      <c r="G218" s="77">
        <v>2290</v>
      </c>
      <c r="H218" s="72">
        <f t="shared" si="13"/>
        <v>116.75</v>
      </c>
      <c r="I218" s="49">
        <f t="shared" si="14"/>
        <v>4.8509400644022024E-2</v>
      </c>
    </row>
    <row r="219" spans="1:9" x14ac:dyDescent="0.25">
      <c r="A219" s="14">
        <v>4500049757</v>
      </c>
      <c r="B219" s="69">
        <v>45546</v>
      </c>
      <c r="C219" s="70" t="s">
        <v>131</v>
      </c>
      <c r="D219" s="71" t="s">
        <v>20</v>
      </c>
      <c r="E219" s="5" t="s">
        <v>142</v>
      </c>
      <c r="F219" s="77">
        <v>10100</v>
      </c>
      <c r="G219" s="77">
        <v>9800</v>
      </c>
      <c r="H219" s="72">
        <f t="shared" si="13"/>
        <v>300</v>
      </c>
      <c r="I219" s="49">
        <f t="shared" si="14"/>
        <v>2.9702970297029702E-2</v>
      </c>
    </row>
    <row r="220" spans="1:9" x14ac:dyDescent="0.25">
      <c r="A220" s="14">
        <v>4500049803</v>
      </c>
      <c r="B220" s="69">
        <v>45547</v>
      </c>
      <c r="C220" s="70" t="s">
        <v>131</v>
      </c>
      <c r="D220" s="71" t="s">
        <v>20</v>
      </c>
      <c r="E220" s="5" t="s">
        <v>138</v>
      </c>
      <c r="F220" s="77">
        <v>4065</v>
      </c>
      <c r="G220" s="77">
        <v>3300</v>
      </c>
      <c r="H220" s="72">
        <f t="shared" si="13"/>
        <v>765</v>
      </c>
      <c r="I220" s="49">
        <f t="shared" si="14"/>
        <v>0.18819188191881919</v>
      </c>
    </row>
    <row r="221" spans="1:9" x14ac:dyDescent="0.25">
      <c r="A221" s="14">
        <v>4500049781</v>
      </c>
      <c r="B221" s="69">
        <v>45547</v>
      </c>
      <c r="C221" s="70" t="s">
        <v>131</v>
      </c>
      <c r="D221" s="71" t="s">
        <v>20</v>
      </c>
      <c r="E221" s="5" t="s">
        <v>153</v>
      </c>
      <c r="F221" s="77">
        <v>65800</v>
      </c>
      <c r="G221" s="77">
        <v>59500</v>
      </c>
      <c r="H221" s="72">
        <f t="shared" si="13"/>
        <v>6300</v>
      </c>
      <c r="I221" s="49">
        <f t="shared" si="14"/>
        <v>9.5744680851063829E-2</v>
      </c>
    </row>
    <row r="222" spans="1:9" x14ac:dyDescent="0.25">
      <c r="A222" s="14">
        <v>4500049780</v>
      </c>
      <c r="B222" s="69">
        <v>45547</v>
      </c>
      <c r="C222" s="70" t="s">
        <v>131</v>
      </c>
      <c r="D222" s="71" t="s">
        <v>20</v>
      </c>
      <c r="E222" s="5" t="s">
        <v>142</v>
      </c>
      <c r="F222" s="77">
        <v>23500</v>
      </c>
      <c r="G222" s="77">
        <v>22900</v>
      </c>
      <c r="H222" s="72">
        <f t="shared" si="13"/>
        <v>600</v>
      </c>
      <c r="I222" s="49">
        <f t="shared" si="14"/>
        <v>2.553191489361702E-2</v>
      </c>
    </row>
    <row r="223" spans="1:9" x14ac:dyDescent="0.25">
      <c r="A223" s="14">
        <v>4500049778</v>
      </c>
      <c r="B223" s="69">
        <v>45547</v>
      </c>
      <c r="C223" s="70" t="s">
        <v>131</v>
      </c>
      <c r="D223" s="71" t="s">
        <v>20</v>
      </c>
      <c r="E223" s="5" t="s">
        <v>153</v>
      </c>
      <c r="F223" s="77">
        <v>94806</v>
      </c>
      <c r="G223" s="77">
        <v>82000</v>
      </c>
      <c r="H223" s="72">
        <f t="shared" si="13"/>
        <v>12806</v>
      </c>
      <c r="I223" s="49">
        <f t="shared" si="14"/>
        <v>0.13507583908191464</v>
      </c>
    </row>
    <row r="224" spans="1:9" x14ac:dyDescent="0.25">
      <c r="A224" s="14">
        <v>4500049880</v>
      </c>
      <c r="B224" s="69">
        <v>45548</v>
      </c>
      <c r="C224" s="70" t="s">
        <v>131</v>
      </c>
      <c r="D224" s="71" t="s">
        <v>20</v>
      </c>
      <c r="E224" s="5" t="s">
        <v>151</v>
      </c>
      <c r="F224" s="77">
        <v>16600</v>
      </c>
      <c r="G224" s="77">
        <v>16000</v>
      </c>
      <c r="H224" s="72">
        <f t="shared" si="13"/>
        <v>600</v>
      </c>
      <c r="I224" s="49">
        <f t="shared" si="14"/>
        <v>3.614457831325301E-2</v>
      </c>
    </row>
    <row r="225" spans="1:9" x14ac:dyDescent="0.25">
      <c r="A225" s="14">
        <v>4500049877</v>
      </c>
      <c r="B225" s="69">
        <v>45548</v>
      </c>
      <c r="C225" s="70" t="s">
        <v>131</v>
      </c>
      <c r="D225" s="71" t="s">
        <v>20</v>
      </c>
      <c r="E225" s="5" t="s">
        <v>147</v>
      </c>
      <c r="F225" s="77">
        <v>10710</v>
      </c>
      <c r="G225" s="77">
        <v>10651.2</v>
      </c>
      <c r="H225" s="72">
        <f t="shared" si="13"/>
        <v>58.799999999999272</v>
      </c>
      <c r="I225" s="49">
        <f t="shared" si="14"/>
        <v>5.490196078431305E-3</v>
      </c>
    </row>
    <row r="226" spans="1:9" x14ac:dyDescent="0.25">
      <c r="A226" s="14">
        <v>4500049868</v>
      </c>
      <c r="B226" s="69">
        <v>45548</v>
      </c>
      <c r="C226" s="70" t="s">
        <v>131</v>
      </c>
      <c r="D226" s="71" t="s">
        <v>20</v>
      </c>
      <c r="E226" s="5" t="s">
        <v>163</v>
      </c>
      <c r="F226" s="77">
        <v>23963.01</v>
      </c>
      <c r="G226" s="77">
        <v>21442.82</v>
      </c>
      <c r="H226" s="72">
        <f t="shared" si="13"/>
        <v>2520.1899999999987</v>
      </c>
      <c r="I226" s="49">
        <f t="shared" si="14"/>
        <v>0.10517000994449358</v>
      </c>
    </row>
    <row r="227" spans="1:9" x14ac:dyDescent="0.25">
      <c r="A227" s="14">
        <v>4500049863</v>
      </c>
      <c r="B227" s="69">
        <v>45548</v>
      </c>
      <c r="C227" s="70" t="s">
        <v>131</v>
      </c>
      <c r="D227" s="71" t="s">
        <v>20</v>
      </c>
      <c r="E227" s="5" t="s">
        <v>145</v>
      </c>
      <c r="F227" s="77">
        <v>8495</v>
      </c>
      <c r="G227" s="77">
        <v>7700</v>
      </c>
      <c r="H227" s="72">
        <f t="shared" si="13"/>
        <v>795</v>
      </c>
      <c r="I227" s="49">
        <f t="shared" si="14"/>
        <v>9.3584461447910536E-2</v>
      </c>
    </row>
    <row r="228" spans="1:9" x14ac:dyDescent="0.25">
      <c r="A228" s="14">
        <v>4500050010</v>
      </c>
      <c r="B228" s="69">
        <v>45551</v>
      </c>
      <c r="C228" s="70" t="s">
        <v>131</v>
      </c>
      <c r="D228" s="71" t="s">
        <v>20</v>
      </c>
      <c r="E228" s="5" t="s">
        <v>138</v>
      </c>
      <c r="F228" s="77">
        <v>1975</v>
      </c>
      <c r="G228" s="77">
        <v>1800</v>
      </c>
      <c r="H228" s="72">
        <f t="shared" si="13"/>
        <v>175</v>
      </c>
      <c r="I228" s="49">
        <f t="shared" si="14"/>
        <v>8.8607594936708861E-2</v>
      </c>
    </row>
    <row r="229" spans="1:9" x14ac:dyDescent="0.25">
      <c r="A229" s="14">
        <v>4500050009</v>
      </c>
      <c r="B229" s="69">
        <v>45551</v>
      </c>
      <c r="C229" s="70" t="s">
        <v>131</v>
      </c>
      <c r="D229" s="71" t="s">
        <v>20</v>
      </c>
      <c r="E229" s="5" t="s">
        <v>166</v>
      </c>
      <c r="F229" s="77">
        <v>66950</v>
      </c>
      <c r="G229" s="77">
        <v>54000</v>
      </c>
      <c r="H229" s="72">
        <f t="shared" si="13"/>
        <v>12950</v>
      </c>
      <c r="I229" s="49">
        <f t="shared" si="14"/>
        <v>0.19342793129200897</v>
      </c>
    </row>
    <row r="230" spans="1:9" x14ac:dyDescent="0.25">
      <c r="A230" s="14">
        <v>4500050008</v>
      </c>
      <c r="B230" s="69">
        <v>45551</v>
      </c>
      <c r="C230" s="70" t="s">
        <v>131</v>
      </c>
      <c r="D230" s="71" t="s">
        <v>20</v>
      </c>
      <c r="E230" s="5" t="s">
        <v>138</v>
      </c>
      <c r="F230" s="77">
        <v>25640</v>
      </c>
      <c r="G230" s="77">
        <v>24500</v>
      </c>
      <c r="H230" s="72">
        <f t="shared" si="13"/>
        <v>1140</v>
      </c>
      <c r="I230" s="49">
        <f t="shared" si="14"/>
        <v>4.4461778471138844E-2</v>
      </c>
    </row>
    <row r="231" spans="1:9" x14ac:dyDescent="0.25">
      <c r="A231" s="14">
        <v>4500049999</v>
      </c>
      <c r="B231" s="69">
        <v>45551</v>
      </c>
      <c r="C231" s="70" t="s">
        <v>131</v>
      </c>
      <c r="D231" s="71" t="s">
        <v>20</v>
      </c>
      <c r="E231" s="5" t="s">
        <v>132</v>
      </c>
      <c r="F231" s="77">
        <v>1653</v>
      </c>
      <c r="G231" s="77">
        <v>1390</v>
      </c>
      <c r="H231" s="72">
        <f t="shared" si="13"/>
        <v>263</v>
      </c>
      <c r="I231" s="49">
        <f t="shared" si="14"/>
        <v>0.15910465819721717</v>
      </c>
    </row>
    <row r="232" spans="1:9" x14ac:dyDescent="0.25">
      <c r="A232" s="14">
        <v>4500049962</v>
      </c>
      <c r="B232" s="69">
        <v>45551</v>
      </c>
      <c r="C232" s="70" t="s">
        <v>131</v>
      </c>
      <c r="D232" s="71" t="s">
        <v>20</v>
      </c>
      <c r="E232" s="5" t="s">
        <v>167</v>
      </c>
      <c r="F232" s="77">
        <v>90000</v>
      </c>
      <c r="G232" s="77">
        <v>88000</v>
      </c>
      <c r="H232" s="72">
        <f t="shared" si="13"/>
        <v>2000</v>
      </c>
      <c r="I232" s="49">
        <f t="shared" si="14"/>
        <v>2.2222222222222223E-2</v>
      </c>
    </row>
    <row r="233" spans="1:9" x14ac:dyDescent="0.25">
      <c r="A233" s="14">
        <v>4500050154</v>
      </c>
      <c r="B233" s="69">
        <v>45553</v>
      </c>
      <c r="C233" s="70" t="s">
        <v>131</v>
      </c>
      <c r="D233" s="71" t="s">
        <v>20</v>
      </c>
      <c r="E233" s="5" t="s">
        <v>145</v>
      </c>
      <c r="F233" s="77">
        <v>1773.63</v>
      </c>
      <c r="G233" s="77">
        <v>1600</v>
      </c>
      <c r="H233" s="72">
        <f t="shared" si="13"/>
        <v>173.63000000000011</v>
      </c>
      <c r="I233" s="49">
        <f t="shared" si="14"/>
        <v>9.7895276917959267E-2</v>
      </c>
    </row>
    <row r="234" spans="1:9" x14ac:dyDescent="0.25">
      <c r="A234" s="14">
        <v>4500050148</v>
      </c>
      <c r="B234" s="69">
        <v>45553</v>
      </c>
      <c r="C234" s="70" t="s">
        <v>131</v>
      </c>
      <c r="D234" s="71" t="s">
        <v>20</v>
      </c>
      <c r="E234" s="5" t="s">
        <v>142</v>
      </c>
      <c r="F234" s="77">
        <v>65545.5</v>
      </c>
      <c r="G234" s="77">
        <v>64900</v>
      </c>
      <c r="H234" s="72">
        <f t="shared" si="13"/>
        <v>645.5</v>
      </c>
      <c r="I234" s="49">
        <f t="shared" si="14"/>
        <v>9.8481207710674271E-3</v>
      </c>
    </row>
    <row r="235" spans="1:9" x14ac:dyDescent="0.25">
      <c r="A235" s="14">
        <v>4500050450</v>
      </c>
      <c r="B235" s="69">
        <v>45561</v>
      </c>
      <c r="C235" s="70" t="s">
        <v>131</v>
      </c>
      <c r="D235" s="71" t="s">
        <v>20</v>
      </c>
      <c r="E235" s="5" t="s">
        <v>168</v>
      </c>
      <c r="F235" s="77">
        <v>171.64</v>
      </c>
      <c r="G235" s="77">
        <v>158.97</v>
      </c>
      <c r="H235" s="72">
        <f t="shared" si="13"/>
        <v>12.669999999999987</v>
      </c>
      <c r="I235" s="49">
        <f t="shared" si="14"/>
        <v>7.3817292006525217E-2</v>
      </c>
    </row>
    <row r="236" spans="1:9" x14ac:dyDescent="0.25">
      <c r="A236" s="14">
        <v>4500050448</v>
      </c>
      <c r="B236" s="69">
        <v>45561</v>
      </c>
      <c r="C236" s="70" t="s">
        <v>131</v>
      </c>
      <c r="D236" s="71" t="s">
        <v>20</v>
      </c>
      <c r="E236" s="5" t="s">
        <v>138</v>
      </c>
      <c r="F236" s="77">
        <v>1370</v>
      </c>
      <c r="G236" s="77">
        <v>1300</v>
      </c>
      <c r="H236" s="72">
        <f t="shared" si="13"/>
        <v>70</v>
      </c>
      <c r="I236" s="49">
        <f t="shared" si="14"/>
        <v>5.1094890510948905E-2</v>
      </c>
    </row>
    <row r="237" spans="1:9" x14ac:dyDescent="0.25">
      <c r="A237" s="14">
        <v>4500050487</v>
      </c>
      <c r="B237" s="69">
        <v>45562</v>
      </c>
      <c r="C237" s="70" t="s">
        <v>131</v>
      </c>
      <c r="D237" s="71" t="s">
        <v>20</v>
      </c>
      <c r="E237" s="5" t="s">
        <v>132</v>
      </c>
      <c r="F237" s="77">
        <v>564</v>
      </c>
      <c r="G237" s="77">
        <v>490</v>
      </c>
      <c r="H237" s="72">
        <f t="shared" si="13"/>
        <v>74</v>
      </c>
      <c r="I237" s="49">
        <f t="shared" si="14"/>
        <v>0.13120567375886524</v>
      </c>
    </row>
    <row r="238" spans="1:9" x14ac:dyDescent="0.25">
      <c r="A238" s="14">
        <v>4500050477</v>
      </c>
      <c r="B238" s="69">
        <v>45562</v>
      </c>
      <c r="C238" s="70" t="s">
        <v>131</v>
      </c>
      <c r="D238" s="71" t="s">
        <v>20</v>
      </c>
      <c r="E238" s="5" t="s">
        <v>132</v>
      </c>
      <c r="F238" s="77">
        <v>2212.5</v>
      </c>
      <c r="G238" s="77">
        <v>2000</v>
      </c>
      <c r="H238" s="72">
        <f t="shared" si="13"/>
        <v>212.5</v>
      </c>
      <c r="I238" s="49">
        <f t="shared" si="14"/>
        <v>9.6045197740112997E-2</v>
      </c>
    </row>
    <row r="239" spans="1:9" x14ac:dyDescent="0.25">
      <c r="A239" s="14">
        <v>4500050474</v>
      </c>
      <c r="B239" s="69">
        <v>45562</v>
      </c>
      <c r="C239" s="70" t="s">
        <v>131</v>
      </c>
      <c r="D239" s="71" t="s">
        <v>20</v>
      </c>
      <c r="E239" s="5" t="s">
        <v>164</v>
      </c>
      <c r="F239" s="77">
        <v>1400</v>
      </c>
      <c r="G239" s="77">
        <v>1200</v>
      </c>
      <c r="H239" s="72">
        <f t="shared" si="13"/>
        <v>200</v>
      </c>
      <c r="I239" s="49">
        <f t="shared" si="14"/>
        <v>0.14285714285714285</v>
      </c>
    </row>
    <row r="240" spans="1:9" x14ac:dyDescent="0.25">
      <c r="A240" s="14">
        <v>4500050472</v>
      </c>
      <c r="B240" s="69">
        <v>45562</v>
      </c>
      <c r="C240" s="70" t="s">
        <v>131</v>
      </c>
      <c r="D240" s="71" t="s">
        <v>20</v>
      </c>
      <c r="E240" s="5" t="s">
        <v>169</v>
      </c>
      <c r="F240" s="77">
        <v>1497.38</v>
      </c>
      <c r="G240" s="77">
        <v>1453.6</v>
      </c>
      <c r="H240" s="72">
        <f t="shared" si="13"/>
        <v>43.7800000000002</v>
      </c>
      <c r="I240" s="49">
        <f t="shared" si="14"/>
        <v>2.9237735244226713E-2</v>
      </c>
    </row>
    <row r="241" spans="1:9" x14ac:dyDescent="0.25">
      <c r="A241" s="14">
        <v>4500050558</v>
      </c>
      <c r="B241" s="69">
        <v>45565</v>
      </c>
      <c r="C241" s="70" t="s">
        <v>131</v>
      </c>
      <c r="D241" s="71" t="s">
        <v>20</v>
      </c>
      <c r="E241" s="5" t="s">
        <v>132</v>
      </c>
      <c r="F241" s="77">
        <v>1034.5999999999999</v>
      </c>
      <c r="G241" s="77">
        <v>981.54</v>
      </c>
      <c r="H241" s="72">
        <f t="shared" si="13"/>
        <v>53.059999999999945</v>
      </c>
      <c r="I241" s="49">
        <f t="shared" si="14"/>
        <v>5.1285520974289532E-2</v>
      </c>
    </row>
    <row r="242" spans="1:9" x14ac:dyDescent="0.25">
      <c r="A242" s="14">
        <v>4500050548</v>
      </c>
      <c r="B242" s="69">
        <v>45565</v>
      </c>
      <c r="C242" s="70" t="s">
        <v>131</v>
      </c>
      <c r="D242" s="71" t="s">
        <v>20</v>
      </c>
      <c r="E242" s="5" t="s">
        <v>161</v>
      </c>
      <c r="F242" s="77">
        <v>2235</v>
      </c>
      <c r="G242" s="77">
        <v>2190</v>
      </c>
      <c r="H242" s="72">
        <f t="shared" si="13"/>
        <v>45</v>
      </c>
      <c r="I242" s="49">
        <f t="shared" si="14"/>
        <v>2.0134228187919462E-2</v>
      </c>
    </row>
    <row r="243" spans="1:9" x14ac:dyDescent="0.25">
      <c r="A243" s="14">
        <v>4500050539</v>
      </c>
      <c r="B243" s="69">
        <v>45565</v>
      </c>
      <c r="C243" s="70" t="s">
        <v>131</v>
      </c>
      <c r="D243" s="71" t="s">
        <v>20</v>
      </c>
      <c r="E243" s="5" t="s">
        <v>170</v>
      </c>
      <c r="F243" s="77">
        <v>3350</v>
      </c>
      <c r="G243" s="77">
        <v>3265</v>
      </c>
      <c r="H243" s="72">
        <f t="shared" si="13"/>
        <v>85</v>
      </c>
      <c r="I243" s="49">
        <f t="shared" si="14"/>
        <v>2.5373134328358207E-2</v>
      </c>
    </row>
    <row r="244" spans="1:9" x14ac:dyDescent="0.25">
      <c r="A244" s="14">
        <v>4500050530</v>
      </c>
      <c r="B244" s="69">
        <v>45565</v>
      </c>
      <c r="C244" s="70" t="s">
        <v>131</v>
      </c>
      <c r="D244" s="71" t="s">
        <v>20</v>
      </c>
      <c r="E244" s="5" t="s">
        <v>139</v>
      </c>
      <c r="F244" s="77">
        <v>66007.5</v>
      </c>
      <c r="G244" s="77">
        <v>64320</v>
      </c>
      <c r="H244" s="72">
        <f t="shared" si="13"/>
        <v>1687.5</v>
      </c>
      <c r="I244" s="49">
        <f t="shared" si="14"/>
        <v>2.556527667310533E-2</v>
      </c>
    </row>
    <row r="245" spans="1:9" x14ac:dyDescent="0.25">
      <c r="A245" s="14">
        <v>4500050506</v>
      </c>
      <c r="B245" s="69">
        <v>45565</v>
      </c>
      <c r="C245" s="70" t="s">
        <v>131</v>
      </c>
      <c r="D245" s="71" t="s">
        <v>20</v>
      </c>
      <c r="E245" s="5" t="s">
        <v>171</v>
      </c>
      <c r="F245" s="77">
        <v>1769.7</v>
      </c>
      <c r="G245" s="77">
        <v>1600</v>
      </c>
      <c r="H245" s="72">
        <f t="shared" si="13"/>
        <v>169.70000000000005</v>
      </c>
      <c r="I245" s="49">
        <f t="shared" si="14"/>
        <v>9.5891959089111176E-2</v>
      </c>
    </row>
    <row r="246" spans="1:9" x14ac:dyDescent="0.25">
      <c r="A246" s="14">
        <v>4500050612</v>
      </c>
      <c r="B246" s="69">
        <v>45566</v>
      </c>
      <c r="C246" s="70" t="s">
        <v>131</v>
      </c>
      <c r="D246" s="71" t="s">
        <v>20</v>
      </c>
      <c r="E246" s="5" t="s">
        <v>138</v>
      </c>
      <c r="F246" s="77">
        <v>19110</v>
      </c>
      <c r="G246" s="77">
        <v>16200</v>
      </c>
      <c r="H246" s="72">
        <f t="shared" si="13"/>
        <v>2910</v>
      </c>
      <c r="I246" s="49">
        <f t="shared" si="14"/>
        <v>0.15227629513343799</v>
      </c>
    </row>
    <row r="247" spans="1:9" x14ac:dyDescent="0.25">
      <c r="A247" s="14">
        <v>4500050602</v>
      </c>
      <c r="B247" s="69">
        <v>45566</v>
      </c>
      <c r="C247" s="70" t="s">
        <v>131</v>
      </c>
      <c r="D247" s="71" t="s">
        <v>20</v>
      </c>
      <c r="E247" s="5" t="s">
        <v>172</v>
      </c>
      <c r="F247" s="77">
        <v>2323.12</v>
      </c>
      <c r="G247" s="77">
        <v>2307.64</v>
      </c>
      <c r="H247" s="72">
        <f t="shared" si="13"/>
        <v>15.480000000000018</v>
      </c>
      <c r="I247" s="49">
        <f t="shared" si="14"/>
        <v>6.6634525982299745E-3</v>
      </c>
    </row>
    <row r="248" spans="1:9" x14ac:dyDescent="0.25">
      <c r="A248" s="14">
        <v>4500050690</v>
      </c>
      <c r="B248" s="69">
        <v>45567</v>
      </c>
      <c r="C248" s="70" t="s">
        <v>131</v>
      </c>
      <c r="D248" s="71" t="s">
        <v>20</v>
      </c>
      <c r="E248" s="5" t="s">
        <v>145</v>
      </c>
      <c r="F248" s="77">
        <v>14225</v>
      </c>
      <c r="G248" s="77">
        <v>13000</v>
      </c>
      <c r="H248" s="72">
        <f t="shared" si="13"/>
        <v>1225</v>
      </c>
      <c r="I248" s="49">
        <f t="shared" si="14"/>
        <v>8.6115992970123026E-2</v>
      </c>
    </row>
    <row r="249" spans="1:9" x14ac:dyDescent="0.25">
      <c r="A249" s="14">
        <v>4500050687</v>
      </c>
      <c r="B249" s="69">
        <v>45567</v>
      </c>
      <c r="C249" s="70" t="s">
        <v>131</v>
      </c>
      <c r="D249" s="71" t="s">
        <v>20</v>
      </c>
      <c r="E249" s="5" t="s">
        <v>156</v>
      </c>
      <c r="F249" s="77">
        <v>1848</v>
      </c>
      <c r="G249" s="77">
        <v>1750</v>
      </c>
      <c r="H249" s="72">
        <f t="shared" si="13"/>
        <v>98</v>
      </c>
      <c r="I249" s="49">
        <f t="shared" si="14"/>
        <v>5.3030303030303032E-2</v>
      </c>
    </row>
    <row r="250" spans="1:9" x14ac:dyDescent="0.25">
      <c r="A250" s="14">
        <v>4500050685</v>
      </c>
      <c r="B250" s="69">
        <v>45567</v>
      </c>
      <c r="C250" s="70" t="s">
        <v>131</v>
      </c>
      <c r="D250" s="71" t="s">
        <v>20</v>
      </c>
      <c r="E250" s="5" t="s">
        <v>132</v>
      </c>
      <c r="F250" s="77">
        <v>1655.41</v>
      </c>
      <c r="G250" s="77">
        <v>1400</v>
      </c>
      <c r="H250" s="72">
        <f t="shared" ref="H250:H313" si="15">F250-G250</f>
        <v>255.41000000000008</v>
      </c>
      <c r="I250" s="49">
        <f t="shared" si="14"/>
        <v>0.15428806156782915</v>
      </c>
    </row>
    <row r="251" spans="1:9" x14ac:dyDescent="0.25">
      <c r="A251" s="14">
        <v>4500050667</v>
      </c>
      <c r="B251" s="69">
        <v>45567</v>
      </c>
      <c r="C251" s="70" t="s">
        <v>131</v>
      </c>
      <c r="D251" s="71" t="s">
        <v>20</v>
      </c>
      <c r="E251" s="5" t="s">
        <v>156</v>
      </c>
      <c r="F251" s="77">
        <v>1145</v>
      </c>
      <c r="G251" s="77">
        <v>1022</v>
      </c>
      <c r="H251" s="72">
        <f t="shared" si="15"/>
        <v>123</v>
      </c>
      <c r="I251" s="49">
        <f t="shared" si="14"/>
        <v>0.10742358078602621</v>
      </c>
    </row>
    <row r="252" spans="1:9" x14ac:dyDescent="0.25">
      <c r="A252" s="14">
        <v>4500050755</v>
      </c>
      <c r="B252" s="69">
        <v>45569</v>
      </c>
      <c r="C252" s="70" t="s">
        <v>131</v>
      </c>
      <c r="D252" s="71" t="s">
        <v>20</v>
      </c>
      <c r="E252" s="5" t="s">
        <v>168</v>
      </c>
      <c r="F252" s="77">
        <v>1029.8399999999999</v>
      </c>
      <c r="G252" s="77">
        <v>953.82</v>
      </c>
      <c r="H252" s="72">
        <f t="shared" si="15"/>
        <v>76.019999999999868</v>
      </c>
      <c r="I252" s="49">
        <f t="shared" si="14"/>
        <v>7.3817292006525162E-2</v>
      </c>
    </row>
    <row r="253" spans="1:9" x14ac:dyDescent="0.25">
      <c r="A253" s="14">
        <v>4500050826</v>
      </c>
      <c r="B253" s="69">
        <v>45572</v>
      </c>
      <c r="C253" s="70" t="s">
        <v>131</v>
      </c>
      <c r="D253" s="71" t="s">
        <v>20</v>
      </c>
      <c r="E253" s="5" t="s">
        <v>173</v>
      </c>
      <c r="F253" s="77">
        <v>72000</v>
      </c>
      <c r="G253" s="77">
        <v>66000</v>
      </c>
      <c r="H253" s="72">
        <f t="shared" si="15"/>
        <v>6000</v>
      </c>
      <c r="I253" s="49">
        <f t="shared" si="14"/>
        <v>8.3333333333333329E-2</v>
      </c>
    </row>
    <row r="254" spans="1:9" x14ac:dyDescent="0.25">
      <c r="A254" s="14">
        <v>4500050930</v>
      </c>
      <c r="B254" s="69">
        <v>45573</v>
      </c>
      <c r="C254" s="70" t="s">
        <v>131</v>
      </c>
      <c r="D254" s="71" t="s">
        <v>20</v>
      </c>
      <c r="E254" s="5" t="s">
        <v>138</v>
      </c>
      <c r="F254" s="77">
        <v>1800</v>
      </c>
      <c r="G254" s="77">
        <v>1660</v>
      </c>
      <c r="H254" s="72">
        <f t="shared" si="15"/>
        <v>140</v>
      </c>
      <c r="I254" s="49">
        <f t="shared" si="14"/>
        <v>7.7777777777777779E-2</v>
      </c>
    </row>
    <row r="255" spans="1:9" x14ac:dyDescent="0.25">
      <c r="A255" s="14">
        <v>4500050952</v>
      </c>
      <c r="B255" s="69">
        <v>45574</v>
      </c>
      <c r="C255" s="70" t="s">
        <v>131</v>
      </c>
      <c r="D255" s="71" t="s">
        <v>20</v>
      </c>
      <c r="E255" s="5" t="s">
        <v>132</v>
      </c>
      <c r="F255" s="77">
        <v>1068.5999999999999</v>
      </c>
      <c r="G255" s="77">
        <v>1000</v>
      </c>
      <c r="H255" s="72">
        <f t="shared" si="15"/>
        <v>68.599999999999909</v>
      </c>
      <c r="I255" s="49">
        <f t="shared" si="14"/>
        <v>6.4196144488115212E-2</v>
      </c>
    </row>
    <row r="256" spans="1:9" x14ac:dyDescent="0.25">
      <c r="A256" s="14">
        <v>4500050950</v>
      </c>
      <c r="B256" s="69">
        <v>45574</v>
      </c>
      <c r="C256" s="70" t="s">
        <v>131</v>
      </c>
      <c r="D256" s="71" t="s">
        <v>20</v>
      </c>
      <c r="E256" s="5" t="s">
        <v>174</v>
      </c>
      <c r="F256" s="77">
        <v>167.4</v>
      </c>
      <c r="G256" s="77">
        <v>132</v>
      </c>
      <c r="H256" s="72">
        <f t="shared" si="15"/>
        <v>35.400000000000006</v>
      </c>
      <c r="I256" s="49">
        <f t="shared" si="14"/>
        <v>0.21146953405017924</v>
      </c>
    </row>
    <row r="257" spans="1:9" x14ac:dyDescent="0.25">
      <c r="A257" s="14">
        <v>4500050946</v>
      </c>
      <c r="B257" s="69">
        <v>45574</v>
      </c>
      <c r="C257" s="70" t="s">
        <v>131</v>
      </c>
      <c r="D257" s="71" t="s">
        <v>20</v>
      </c>
      <c r="E257" s="5" t="s">
        <v>174</v>
      </c>
      <c r="F257" s="77">
        <v>2469.4899999999998</v>
      </c>
      <c r="G257" s="77">
        <v>2200</v>
      </c>
      <c r="H257" s="72">
        <f t="shared" si="15"/>
        <v>269.48999999999978</v>
      </c>
      <c r="I257" s="49">
        <f t="shared" si="14"/>
        <v>0.10912779561771856</v>
      </c>
    </row>
    <row r="258" spans="1:9" x14ac:dyDescent="0.25">
      <c r="A258" s="14">
        <v>4500051026</v>
      </c>
      <c r="B258" s="69">
        <v>45575</v>
      </c>
      <c r="C258" s="70" t="s">
        <v>131</v>
      </c>
      <c r="D258" s="71" t="s">
        <v>20</v>
      </c>
      <c r="E258" s="5" t="s">
        <v>149</v>
      </c>
      <c r="F258" s="77">
        <v>73916.63</v>
      </c>
      <c r="G258" s="77">
        <v>65850</v>
      </c>
      <c r="H258" s="72">
        <f t="shared" si="15"/>
        <v>8066.6300000000047</v>
      </c>
      <c r="I258" s="49">
        <f t="shared" si="14"/>
        <v>0.1091314633797564</v>
      </c>
    </row>
    <row r="259" spans="1:9" x14ac:dyDescent="0.25">
      <c r="A259" s="14">
        <v>4500051022</v>
      </c>
      <c r="B259" s="69">
        <v>45575</v>
      </c>
      <c r="C259" s="70" t="s">
        <v>131</v>
      </c>
      <c r="D259" s="71" t="s">
        <v>20</v>
      </c>
      <c r="E259" s="5" t="s">
        <v>132</v>
      </c>
      <c r="F259" s="77">
        <v>347.1</v>
      </c>
      <c r="G259" s="77">
        <v>320</v>
      </c>
      <c r="H259" s="72">
        <f t="shared" si="15"/>
        <v>27.100000000000023</v>
      </c>
      <c r="I259" s="49">
        <f t="shared" ref="I259:I322" si="16">H259/F259</f>
        <v>7.8075482569864657E-2</v>
      </c>
    </row>
    <row r="260" spans="1:9" x14ac:dyDescent="0.25">
      <c r="A260" s="14">
        <v>4500051117</v>
      </c>
      <c r="B260" s="69">
        <v>45576</v>
      </c>
      <c r="C260" s="70" t="s">
        <v>131</v>
      </c>
      <c r="D260" s="71" t="s">
        <v>20</v>
      </c>
      <c r="E260" s="5" t="s">
        <v>134</v>
      </c>
      <c r="F260" s="77">
        <v>5253</v>
      </c>
      <c r="G260" s="77">
        <v>4844</v>
      </c>
      <c r="H260" s="72">
        <f t="shared" si="15"/>
        <v>409</v>
      </c>
      <c r="I260" s="49">
        <f t="shared" si="16"/>
        <v>7.7860270321720923E-2</v>
      </c>
    </row>
    <row r="261" spans="1:9" x14ac:dyDescent="0.25">
      <c r="A261" s="14">
        <v>4500051099</v>
      </c>
      <c r="B261" s="69">
        <v>45576</v>
      </c>
      <c r="C261" s="70" t="s">
        <v>131</v>
      </c>
      <c r="D261" s="71" t="s">
        <v>20</v>
      </c>
      <c r="E261" s="5" t="s">
        <v>142</v>
      </c>
      <c r="F261" s="77">
        <v>71397</v>
      </c>
      <c r="G261" s="77">
        <v>69498</v>
      </c>
      <c r="H261" s="72">
        <f t="shared" si="15"/>
        <v>1899</v>
      </c>
      <c r="I261" s="49">
        <f t="shared" si="16"/>
        <v>2.6597756208244044E-2</v>
      </c>
    </row>
    <row r="262" spans="1:9" x14ac:dyDescent="0.25">
      <c r="A262" s="14">
        <v>4500051180</v>
      </c>
      <c r="B262" s="69">
        <v>45579</v>
      </c>
      <c r="C262" s="70" t="s">
        <v>131</v>
      </c>
      <c r="D262" s="71" t="s">
        <v>20</v>
      </c>
      <c r="E262" s="5" t="s">
        <v>160</v>
      </c>
      <c r="F262" s="77">
        <v>495</v>
      </c>
      <c r="G262" s="77">
        <v>400</v>
      </c>
      <c r="H262" s="72">
        <f t="shared" si="15"/>
        <v>95</v>
      </c>
      <c r="I262" s="49">
        <f t="shared" si="16"/>
        <v>0.19191919191919191</v>
      </c>
    </row>
    <row r="263" spans="1:9" x14ac:dyDescent="0.25">
      <c r="A263" s="14">
        <v>4500051167</v>
      </c>
      <c r="B263" s="69">
        <v>45579</v>
      </c>
      <c r="C263" s="70" t="s">
        <v>131</v>
      </c>
      <c r="D263" s="71" t="s">
        <v>20</v>
      </c>
      <c r="E263" s="5" t="s">
        <v>134</v>
      </c>
      <c r="F263" s="77">
        <v>9330.2099999999991</v>
      </c>
      <c r="G263" s="77">
        <v>9326.56</v>
      </c>
      <c r="H263" s="72">
        <f t="shared" si="15"/>
        <v>3.6499999999996362</v>
      </c>
      <c r="I263" s="49">
        <f t="shared" si="16"/>
        <v>3.9120234164071723E-4</v>
      </c>
    </row>
    <row r="264" spans="1:9" x14ac:dyDescent="0.25">
      <c r="A264" s="14">
        <v>4500051247</v>
      </c>
      <c r="B264" s="69">
        <v>45580</v>
      </c>
      <c r="C264" s="70" t="s">
        <v>131</v>
      </c>
      <c r="D264" s="71" t="s">
        <v>20</v>
      </c>
      <c r="E264" s="5" t="s">
        <v>132</v>
      </c>
      <c r="F264" s="77">
        <v>1820</v>
      </c>
      <c r="G264" s="77">
        <v>1700</v>
      </c>
      <c r="H264" s="72">
        <f t="shared" si="15"/>
        <v>120</v>
      </c>
      <c r="I264" s="49">
        <f t="shared" si="16"/>
        <v>6.5934065934065936E-2</v>
      </c>
    </row>
    <row r="265" spans="1:9" x14ac:dyDescent="0.25">
      <c r="A265" s="14">
        <v>4500051237</v>
      </c>
      <c r="B265" s="69">
        <v>45580</v>
      </c>
      <c r="C265" s="70" t="s">
        <v>131</v>
      </c>
      <c r="D265" s="71" t="s">
        <v>20</v>
      </c>
      <c r="E265" s="5" t="s">
        <v>175</v>
      </c>
      <c r="F265" s="77">
        <v>16209.69</v>
      </c>
      <c r="G265" s="77">
        <v>15875.45</v>
      </c>
      <c r="H265" s="72">
        <f t="shared" si="15"/>
        <v>334.23999999999978</v>
      </c>
      <c r="I265" s="49">
        <f t="shared" si="16"/>
        <v>2.0619765091127576E-2</v>
      </c>
    </row>
    <row r="266" spans="1:9" x14ac:dyDescent="0.25">
      <c r="A266" s="14">
        <v>4500051228</v>
      </c>
      <c r="B266" s="69">
        <v>45580</v>
      </c>
      <c r="C266" s="70" t="s">
        <v>131</v>
      </c>
      <c r="D266" s="71" t="s">
        <v>20</v>
      </c>
      <c r="E266" s="5" t="s">
        <v>138</v>
      </c>
      <c r="F266" s="77">
        <v>3530</v>
      </c>
      <c r="G266" s="77">
        <v>3200</v>
      </c>
      <c r="H266" s="72">
        <f t="shared" si="15"/>
        <v>330</v>
      </c>
      <c r="I266" s="49">
        <f t="shared" si="16"/>
        <v>9.3484419263456089E-2</v>
      </c>
    </row>
    <row r="267" spans="1:9" x14ac:dyDescent="0.25">
      <c r="A267" s="14">
        <v>4500051224</v>
      </c>
      <c r="B267" s="69">
        <v>45580</v>
      </c>
      <c r="C267" s="70" t="s">
        <v>131</v>
      </c>
      <c r="D267" s="71" t="s">
        <v>20</v>
      </c>
      <c r="E267" s="5" t="s">
        <v>153</v>
      </c>
      <c r="F267" s="77">
        <v>2099</v>
      </c>
      <c r="G267" s="77">
        <v>2000</v>
      </c>
      <c r="H267" s="72">
        <f t="shared" si="15"/>
        <v>99</v>
      </c>
      <c r="I267" s="49">
        <f t="shared" si="16"/>
        <v>4.7165316817532159E-2</v>
      </c>
    </row>
    <row r="268" spans="1:9" x14ac:dyDescent="0.25">
      <c r="A268" s="14">
        <v>4500051222</v>
      </c>
      <c r="B268" s="69">
        <v>45580</v>
      </c>
      <c r="C268" s="70" t="s">
        <v>131</v>
      </c>
      <c r="D268" s="71" t="s">
        <v>20</v>
      </c>
      <c r="E268" s="5" t="s">
        <v>150</v>
      </c>
      <c r="F268" s="77">
        <v>10500</v>
      </c>
      <c r="G268" s="77">
        <v>10285.5</v>
      </c>
      <c r="H268" s="72">
        <f t="shared" si="15"/>
        <v>214.5</v>
      </c>
      <c r="I268" s="49">
        <f t="shared" si="16"/>
        <v>2.0428571428571428E-2</v>
      </c>
    </row>
    <row r="269" spans="1:9" x14ac:dyDescent="0.25">
      <c r="A269" s="14">
        <v>4500051318</v>
      </c>
      <c r="B269" s="69">
        <v>45581</v>
      </c>
      <c r="C269" s="70" t="s">
        <v>131</v>
      </c>
      <c r="D269" s="71" t="s">
        <v>20</v>
      </c>
      <c r="E269" s="5" t="s">
        <v>134</v>
      </c>
      <c r="F269" s="77">
        <v>4757.3999999999996</v>
      </c>
      <c r="G269" s="77">
        <v>4399.5</v>
      </c>
      <c r="H269" s="72">
        <f t="shared" si="15"/>
        <v>357.89999999999964</v>
      </c>
      <c r="I269" s="49">
        <f t="shared" si="16"/>
        <v>7.5230167738680714E-2</v>
      </c>
    </row>
    <row r="270" spans="1:9" x14ac:dyDescent="0.25">
      <c r="A270" s="14">
        <v>4500051317</v>
      </c>
      <c r="B270" s="69">
        <v>45581</v>
      </c>
      <c r="C270" s="70" t="s">
        <v>131</v>
      </c>
      <c r="D270" s="71" t="s">
        <v>20</v>
      </c>
      <c r="E270" s="5" t="s">
        <v>160</v>
      </c>
      <c r="F270" s="77">
        <v>370</v>
      </c>
      <c r="G270" s="77">
        <v>350</v>
      </c>
      <c r="H270" s="72">
        <f t="shared" si="15"/>
        <v>20</v>
      </c>
      <c r="I270" s="49">
        <f t="shared" si="16"/>
        <v>5.4054054054054057E-2</v>
      </c>
    </row>
    <row r="271" spans="1:9" x14ac:dyDescent="0.25">
      <c r="A271" s="14">
        <v>4500051306</v>
      </c>
      <c r="B271" s="69">
        <v>45581</v>
      </c>
      <c r="C271" s="70" t="s">
        <v>131</v>
      </c>
      <c r="D271" s="71" t="s">
        <v>20</v>
      </c>
      <c r="E271" s="5" t="s">
        <v>134</v>
      </c>
      <c r="F271" s="77">
        <v>13163.7</v>
      </c>
      <c r="G271" s="77">
        <v>11087.7</v>
      </c>
      <c r="H271" s="72">
        <f t="shared" si="15"/>
        <v>2076</v>
      </c>
      <c r="I271" s="49">
        <f t="shared" si="16"/>
        <v>0.15770641992752796</v>
      </c>
    </row>
    <row r="272" spans="1:9" x14ac:dyDescent="0.25">
      <c r="A272" s="14">
        <v>4500051409</v>
      </c>
      <c r="B272" s="69">
        <v>45583</v>
      </c>
      <c r="C272" s="70" t="s">
        <v>131</v>
      </c>
      <c r="D272" s="71" t="s">
        <v>20</v>
      </c>
      <c r="E272" s="5" t="s">
        <v>138</v>
      </c>
      <c r="F272" s="77">
        <v>880</v>
      </c>
      <c r="G272" s="77">
        <v>830</v>
      </c>
      <c r="H272" s="72">
        <f t="shared" si="15"/>
        <v>50</v>
      </c>
      <c r="I272" s="49">
        <f t="shared" si="16"/>
        <v>5.6818181818181816E-2</v>
      </c>
    </row>
    <row r="273" spans="1:9" x14ac:dyDescent="0.25">
      <c r="A273" s="14">
        <v>4500051407</v>
      </c>
      <c r="B273" s="69">
        <v>45583</v>
      </c>
      <c r="C273" s="70" t="s">
        <v>131</v>
      </c>
      <c r="D273" s="71" t="s">
        <v>20</v>
      </c>
      <c r="E273" s="5" t="s">
        <v>176</v>
      </c>
      <c r="F273" s="77">
        <v>2934.78</v>
      </c>
      <c r="G273" s="77">
        <v>2917.75</v>
      </c>
      <c r="H273" s="72">
        <f t="shared" si="15"/>
        <v>17.0300000000002</v>
      </c>
      <c r="I273" s="49">
        <f t="shared" si="16"/>
        <v>5.8028199728770808E-3</v>
      </c>
    </row>
    <row r="274" spans="1:9" x14ac:dyDescent="0.25">
      <c r="A274" s="14">
        <v>4500051471</v>
      </c>
      <c r="B274" s="69">
        <v>45586</v>
      </c>
      <c r="C274" s="70" t="s">
        <v>131</v>
      </c>
      <c r="D274" s="71" t="s">
        <v>20</v>
      </c>
      <c r="E274" s="5" t="s">
        <v>156</v>
      </c>
      <c r="F274" s="77">
        <v>7368</v>
      </c>
      <c r="G274" s="77">
        <v>6700</v>
      </c>
      <c r="H274" s="72">
        <f t="shared" si="15"/>
        <v>668</v>
      </c>
      <c r="I274" s="49">
        <f t="shared" si="16"/>
        <v>9.0662323561346361E-2</v>
      </c>
    </row>
    <row r="275" spans="1:9" x14ac:dyDescent="0.25">
      <c r="A275" s="14">
        <v>4500051462</v>
      </c>
      <c r="B275" s="69">
        <v>45586</v>
      </c>
      <c r="C275" s="70" t="s">
        <v>131</v>
      </c>
      <c r="D275" s="71" t="s">
        <v>20</v>
      </c>
      <c r="E275" s="5" t="s">
        <v>132</v>
      </c>
      <c r="F275" s="77">
        <v>2863.75</v>
      </c>
      <c r="G275" s="77">
        <v>2600</v>
      </c>
      <c r="H275" s="72">
        <f t="shared" si="15"/>
        <v>263.75</v>
      </c>
      <c r="I275" s="49">
        <f t="shared" si="16"/>
        <v>9.2099519860322998E-2</v>
      </c>
    </row>
    <row r="276" spans="1:9" x14ac:dyDescent="0.25">
      <c r="A276" s="14">
        <v>4500051519</v>
      </c>
      <c r="B276" s="69">
        <v>45587</v>
      </c>
      <c r="C276" s="70" t="s">
        <v>131</v>
      </c>
      <c r="D276" s="71" t="s">
        <v>20</v>
      </c>
      <c r="E276" s="5" t="s">
        <v>153</v>
      </c>
      <c r="F276" s="77">
        <v>10777.5</v>
      </c>
      <c r="G276" s="77">
        <v>9500</v>
      </c>
      <c r="H276" s="72">
        <f t="shared" si="15"/>
        <v>1277.5</v>
      </c>
      <c r="I276" s="49">
        <f t="shared" si="16"/>
        <v>0.11853398283460914</v>
      </c>
    </row>
    <row r="277" spans="1:9" x14ac:dyDescent="0.25">
      <c r="A277" s="14">
        <v>4500051486</v>
      </c>
      <c r="B277" s="69">
        <v>45587</v>
      </c>
      <c r="C277" s="70" t="s">
        <v>131</v>
      </c>
      <c r="D277" s="71" t="s">
        <v>20</v>
      </c>
      <c r="E277" s="5" t="s">
        <v>151</v>
      </c>
      <c r="F277" s="77">
        <v>11400</v>
      </c>
      <c r="G277" s="77">
        <v>11100</v>
      </c>
      <c r="H277" s="72">
        <f t="shared" si="15"/>
        <v>300</v>
      </c>
      <c r="I277" s="49">
        <f t="shared" si="16"/>
        <v>2.6315789473684209E-2</v>
      </c>
    </row>
    <row r="278" spans="1:9" x14ac:dyDescent="0.25">
      <c r="A278" s="14">
        <v>4500051533</v>
      </c>
      <c r="B278" s="69">
        <v>45588</v>
      </c>
      <c r="C278" s="70" t="s">
        <v>131</v>
      </c>
      <c r="D278" s="71" t="s">
        <v>20</v>
      </c>
      <c r="E278" s="5" t="s">
        <v>177</v>
      </c>
      <c r="F278" s="77">
        <v>2558</v>
      </c>
      <c r="G278" s="77">
        <v>2481.2600000000002</v>
      </c>
      <c r="H278" s="72">
        <f t="shared" si="15"/>
        <v>76.739999999999782</v>
      </c>
      <c r="I278" s="49">
        <f t="shared" si="16"/>
        <v>2.9999999999999916E-2</v>
      </c>
    </row>
    <row r="279" spans="1:9" x14ac:dyDescent="0.25">
      <c r="A279" s="14">
        <v>4500051611</v>
      </c>
      <c r="B279" s="69">
        <v>45589</v>
      </c>
      <c r="C279" s="70" t="s">
        <v>131</v>
      </c>
      <c r="D279" s="71" t="s">
        <v>20</v>
      </c>
      <c r="E279" s="5" t="s">
        <v>138</v>
      </c>
      <c r="F279" s="77">
        <v>4366</v>
      </c>
      <c r="G279" s="77">
        <v>4000</v>
      </c>
      <c r="H279" s="72">
        <f t="shared" si="15"/>
        <v>366</v>
      </c>
      <c r="I279" s="49">
        <f t="shared" si="16"/>
        <v>8.3829592304168574E-2</v>
      </c>
    </row>
    <row r="280" spans="1:9" x14ac:dyDescent="0.25">
      <c r="A280" s="14">
        <v>4500051717</v>
      </c>
      <c r="B280" s="69">
        <v>45590</v>
      </c>
      <c r="C280" s="70" t="s">
        <v>131</v>
      </c>
      <c r="D280" s="71" t="s">
        <v>20</v>
      </c>
      <c r="E280" s="5" t="s">
        <v>138</v>
      </c>
      <c r="F280" s="77">
        <v>2248</v>
      </c>
      <c r="G280" s="77">
        <v>2050</v>
      </c>
      <c r="H280" s="72">
        <f t="shared" si="15"/>
        <v>198</v>
      </c>
      <c r="I280" s="49">
        <f t="shared" si="16"/>
        <v>8.8078291814946613E-2</v>
      </c>
    </row>
    <row r="281" spans="1:9" x14ac:dyDescent="0.25">
      <c r="A281" s="14">
        <v>4500051702</v>
      </c>
      <c r="B281" s="69">
        <v>45590</v>
      </c>
      <c r="C281" s="70" t="s">
        <v>131</v>
      </c>
      <c r="D281" s="71" t="s">
        <v>20</v>
      </c>
      <c r="E281" s="5" t="s">
        <v>153</v>
      </c>
      <c r="F281" s="77">
        <v>258004</v>
      </c>
      <c r="G281" s="77">
        <v>220000</v>
      </c>
      <c r="H281" s="72">
        <f t="shared" si="15"/>
        <v>38004</v>
      </c>
      <c r="I281" s="49">
        <f t="shared" si="16"/>
        <v>0.14730004185981613</v>
      </c>
    </row>
    <row r="282" spans="1:9" x14ac:dyDescent="0.25">
      <c r="A282" s="14">
        <v>4500051689</v>
      </c>
      <c r="B282" s="69">
        <v>45590</v>
      </c>
      <c r="C282" s="70" t="s">
        <v>131</v>
      </c>
      <c r="D282" s="71" t="s">
        <v>20</v>
      </c>
      <c r="E282" s="5" t="s">
        <v>153</v>
      </c>
      <c r="F282" s="77">
        <v>1100</v>
      </c>
      <c r="G282" s="77">
        <v>1050</v>
      </c>
      <c r="H282" s="72">
        <f t="shared" si="15"/>
        <v>50</v>
      </c>
      <c r="I282" s="49">
        <f t="shared" si="16"/>
        <v>4.5454545454545456E-2</v>
      </c>
    </row>
    <row r="283" spans="1:9" x14ac:dyDescent="0.25">
      <c r="A283" s="14">
        <v>4500051675</v>
      </c>
      <c r="B283" s="69">
        <v>45590</v>
      </c>
      <c r="C283" s="70" t="s">
        <v>131</v>
      </c>
      <c r="D283" s="71" t="s">
        <v>20</v>
      </c>
      <c r="E283" s="5" t="s">
        <v>145</v>
      </c>
      <c r="F283" s="77">
        <v>9452</v>
      </c>
      <c r="G283" s="77">
        <v>8478.44</v>
      </c>
      <c r="H283" s="72">
        <f t="shared" si="15"/>
        <v>973.55999999999949</v>
      </c>
      <c r="I283" s="49">
        <f t="shared" si="16"/>
        <v>0.10300042319085902</v>
      </c>
    </row>
    <row r="284" spans="1:9" x14ac:dyDescent="0.25">
      <c r="A284" s="14">
        <v>4500051778</v>
      </c>
      <c r="B284" s="69">
        <v>45593</v>
      </c>
      <c r="C284" s="70" t="s">
        <v>131</v>
      </c>
      <c r="D284" s="71" t="s">
        <v>20</v>
      </c>
      <c r="E284" s="5" t="s">
        <v>142</v>
      </c>
      <c r="F284" s="77">
        <v>11100</v>
      </c>
      <c r="G284" s="77">
        <v>10500</v>
      </c>
      <c r="H284" s="72">
        <f t="shared" si="15"/>
        <v>600</v>
      </c>
      <c r="I284" s="49">
        <f t="shared" si="16"/>
        <v>5.4054054054054057E-2</v>
      </c>
    </row>
    <row r="285" spans="1:9" x14ac:dyDescent="0.25">
      <c r="A285" s="14">
        <v>4500051747</v>
      </c>
      <c r="B285" s="69">
        <v>45593</v>
      </c>
      <c r="C285" s="70" t="s">
        <v>131</v>
      </c>
      <c r="D285" s="71" t="s">
        <v>20</v>
      </c>
      <c r="E285" s="5" t="s">
        <v>178</v>
      </c>
      <c r="F285" s="77">
        <v>3850</v>
      </c>
      <c r="G285" s="77">
        <v>3730</v>
      </c>
      <c r="H285" s="72">
        <f t="shared" si="15"/>
        <v>120</v>
      </c>
      <c r="I285" s="49">
        <f t="shared" si="16"/>
        <v>3.1168831168831169E-2</v>
      </c>
    </row>
    <row r="286" spans="1:9" x14ac:dyDescent="0.25">
      <c r="A286" s="14">
        <v>4500051746</v>
      </c>
      <c r="B286" s="69">
        <v>45593</v>
      </c>
      <c r="C286" s="70" t="s">
        <v>131</v>
      </c>
      <c r="D286" s="71" t="s">
        <v>20</v>
      </c>
      <c r="E286" s="5" t="s">
        <v>132</v>
      </c>
      <c r="F286" s="77">
        <v>2025.3</v>
      </c>
      <c r="G286" s="77">
        <v>1800</v>
      </c>
      <c r="H286" s="72">
        <f t="shared" si="15"/>
        <v>225.29999999999995</v>
      </c>
      <c r="I286" s="49">
        <f t="shared" si="16"/>
        <v>0.11124277884757812</v>
      </c>
    </row>
    <row r="287" spans="1:9" x14ac:dyDescent="0.25">
      <c r="A287" s="14">
        <v>4500051899</v>
      </c>
      <c r="B287" s="69">
        <v>45595</v>
      </c>
      <c r="C287" s="70" t="s">
        <v>131</v>
      </c>
      <c r="D287" s="71" t="s">
        <v>20</v>
      </c>
      <c r="E287" s="5" t="s">
        <v>156</v>
      </c>
      <c r="F287" s="77">
        <v>3975</v>
      </c>
      <c r="G287" s="77">
        <v>3700</v>
      </c>
      <c r="H287" s="72">
        <f t="shared" si="15"/>
        <v>275</v>
      </c>
      <c r="I287" s="49">
        <f t="shared" si="16"/>
        <v>6.9182389937106917E-2</v>
      </c>
    </row>
    <row r="288" spans="1:9" x14ac:dyDescent="0.25">
      <c r="A288" s="14">
        <v>4500051962</v>
      </c>
      <c r="B288" s="69">
        <v>45596</v>
      </c>
      <c r="C288" s="70" t="s">
        <v>131</v>
      </c>
      <c r="D288" s="71" t="s">
        <v>20</v>
      </c>
      <c r="E288" s="5" t="s">
        <v>138</v>
      </c>
      <c r="F288" s="77">
        <v>480</v>
      </c>
      <c r="G288" s="77">
        <v>450</v>
      </c>
      <c r="H288" s="72">
        <f t="shared" si="15"/>
        <v>30</v>
      </c>
      <c r="I288" s="49">
        <f t="shared" si="16"/>
        <v>6.25E-2</v>
      </c>
    </row>
    <row r="289" spans="1:9" x14ac:dyDescent="0.25">
      <c r="A289" s="14">
        <v>4500051941</v>
      </c>
      <c r="B289" s="69">
        <v>45596</v>
      </c>
      <c r="C289" s="70" t="s">
        <v>131</v>
      </c>
      <c r="D289" s="71" t="s">
        <v>20</v>
      </c>
      <c r="E289" s="5" t="s">
        <v>132</v>
      </c>
      <c r="F289" s="77">
        <v>298</v>
      </c>
      <c r="G289" s="77">
        <v>277.95999999999998</v>
      </c>
      <c r="H289" s="72">
        <f t="shared" si="15"/>
        <v>20.04000000000002</v>
      </c>
      <c r="I289" s="49">
        <f t="shared" si="16"/>
        <v>6.7248322147651071E-2</v>
      </c>
    </row>
    <row r="290" spans="1:9" x14ac:dyDescent="0.25">
      <c r="A290" s="14">
        <v>4500051928</v>
      </c>
      <c r="B290" s="69">
        <v>45596</v>
      </c>
      <c r="C290" s="70" t="s">
        <v>131</v>
      </c>
      <c r="D290" s="71" t="s">
        <v>20</v>
      </c>
      <c r="E290" s="5" t="s">
        <v>134</v>
      </c>
      <c r="F290" s="79">
        <v>20517.169999999998</v>
      </c>
      <c r="G290" s="79">
        <v>17999.990000000002</v>
      </c>
      <c r="H290" s="72">
        <f t="shared" si="15"/>
        <v>2517.1799999999967</v>
      </c>
      <c r="I290" s="49">
        <f t="shared" si="16"/>
        <v>0.12268651085895359</v>
      </c>
    </row>
    <row r="291" spans="1:9" x14ac:dyDescent="0.25">
      <c r="A291" s="14">
        <v>4500052173</v>
      </c>
      <c r="B291" s="69">
        <v>45601</v>
      </c>
      <c r="C291" s="70" t="s">
        <v>131</v>
      </c>
      <c r="D291" s="71" t="s">
        <v>20</v>
      </c>
      <c r="E291" s="5" t="s">
        <v>138</v>
      </c>
      <c r="F291" s="75">
        <v>1949.4</v>
      </c>
      <c r="G291" s="81">
        <v>1800</v>
      </c>
      <c r="H291" s="72">
        <f t="shared" si="15"/>
        <v>149.40000000000009</v>
      </c>
      <c r="I291" s="49">
        <f t="shared" si="16"/>
        <v>7.6638965835641781E-2</v>
      </c>
    </row>
    <row r="292" spans="1:9" x14ac:dyDescent="0.25">
      <c r="A292" s="14">
        <v>4500052226</v>
      </c>
      <c r="B292" s="69">
        <v>45602</v>
      </c>
      <c r="C292" s="70" t="s">
        <v>131</v>
      </c>
      <c r="D292" s="71" t="s">
        <v>20</v>
      </c>
      <c r="E292" s="5" t="s">
        <v>132</v>
      </c>
      <c r="F292" s="75">
        <v>905.45</v>
      </c>
      <c r="G292" s="81">
        <v>869.23</v>
      </c>
      <c r="H292" s="72">
        <f t="shared" si="15"/>
        <v>36.220000000000027</v>
      </c>
      <c r="I292" s="49">
        <f t="shared" si="16"/>
        <v>4.0002208846429979E-2</v>
      </c>
    </row>
    <row r="293" spans="1:9" x14ac:dyDescent="0.25">
      <c r="A293" s="14">
        <v>4500052358</v>
      </c>
      <c r="B293" s="69">
        <v>45604</v>
      </c>
      <c r="C293" s="70" t="s">
        <v>131</v>
      </c>
      <c r="D293" s="71" t="s">
        <v>20</v>
      </c>
      <c r="E293" s="5" t="s">
        <v>132</v>
      </c>
      <c r="F293" s="75">
        <v>10183.5</v>
      </c>
      <c r="G293" s="81">
        <v>9500</v>
      </c>
      <c r="H293" s="72">
        <f t="shared" si="15"/>
        <v>683.5</v>
      </c>
      <c r="I293" s="49">
        <f t="shared" si="16"/>
        <v>6.7118377767957968E-2</v>
      </c>
    </row>
    <row r="294" spans="1:9" x14ac:dyDescent="0.25">
      <c r="A294" s="14">
        <v>4500052355</v>
      </c>
      <c r="B294" s="69">
        <v>45604</v>
      </c>
      <c r="C294" s="70" t="s">
        <v>131</v>
      </c>
      <c r="D294" s="71" t="s">
        <v>20</v>
      </c>
      <c r="E294" s="5" t="s">
        <v>138</v>
      </c>
      <c r="F294" s="75">
        <v>4206.25</v>
      </c>
      <c r="G294" s="81">
        <v>3990</v>
      </c>
      <c r="H294" s="72">
        <f t="shared" si="15"/>
        <v>216.25</v>
      </c>
      <c r="I294" s="49">
        <f t="shared" si="16"/>
        <v>5.1411589895988111E-2</v>
      </c>
    </row>
    <row r="295" spans="1:9" x14ac:dyDescent="0.25">
      <c r="A295" s="14">
        <v>4500052354</v>
      </c>
      <c r="B295" s="69">
        <v>45604</v>
      </c>
      <c r="C295" s="70" t="s">
        <v>131</v>
      </c>
      <c r="D295" s="71" t="s">
        <v>20</v>
      </c>
      <c r="E295" s="5" t="s">
        <v>145</v>
      </c>
      <c r="F295" s="75">
        <v>17394</v>
      </c>
      <c r="G295" s="81">
        <v>16150</v>
      </c>
      <c r="H295" s="72">
        <f t="shared" si="15"/>
        <v>1244</v>
      </c>
      <c r="I295" s="49">
        <f t="shared" si="16"/>
        <v>7.1518914568241929E-2</v>
      </c>
    </row>
    <row r="296" spans="1:9" x14ac:dyDescent="0.25">
      <c r="A296" s="14">
        <v>4500052326</v>
      </c>
      <c r="B296" s="69">
        <v>45604</v>
      </c>
      <c r="C296" s="70" t="s">
        <v>131</v>
      </c>
      <c r="D296" s="71" t="s">
        <v>20</v>
      </c>
      <c r="E296" s="5" t="s">
        <v>138</v>
      </c>
      <c r="F296" s="75">
        <v>35718.9</v>
      </c>
      <c r="G296" s="81">
        <v>34000</v>
      </c>
      <c r="H296" s="72">
        <f t="shared" si="15"/>
        <v>1718.9000000000015</v>
      </c>
      <c r="I296" s="49">
        <f t="shared" si="16"/>
        <v>4.8122982510659662E-2</v>
      </c>
    </row>
    <row r="297" spans="1:9" x14ac:dyDescent="0.25">
      <c r="A297" s="14">
        <v>4500052568</v>
      </c>
      <c r="B297" s="69">
        <v>45609</v>
      </c>
      <c r="C297" s="70" t="s">
        <v>131</v>
      </c>
      <c r="D297" s="71" t="s">
        <v>20</v>
      </c>
      <c r="E297" s="5" t="s">
        <v>153</v>
      </c>
      <c r="F297" s="75">
        <v>19800</v>
      </c>
      <c r="G297" s="81">
        <v>17600</v>
      </c>
      <c r="H297" s="72">
        <f t="shared" si="15"/>
        <v>2200</v>
      </c>
      <c r="I297" s="49">
        <f t="shared" si="16"/>
        <v>0.1111111111111111</v>
      </c>
    </row>
    <row r="298" spans="1:9" x14ac:dyDescent="0.25">
      <c r="A298" s="14">
        <v>4500052626</v>
      </c>
      <c r="B298" s="69">
        <v>45610</v>
      </c>
      <c r="C298" s="70" t="s">
        <v>131</v>
      </c>
      <c r="D298" s="71" t="s">
        <v>20</v>
      </c>
      <c r="E298" s="5" t="s">
        <v>136</v>
      </c>
      <c r="F298" s="75">
        <v>12500</v>
      </c>
      <c r="G298" s="81">
        <v>12400</v>
      </c>
      <c r="H298" s="72">
        <f t="shared" si="15"/>
        <v>100</v>
      </c>
      <c r="I298" s="49">
        <f t="shared" si="16"/>
        <v>8.0000000000000002E-3</v>
      </c>
    </row>
    <row r="299" spans="1:9" x14ac:dyDescent="0.25">
      <c r="A299" s="14">
        <v>4500052622</v>
      </c>
      <c r="B299" s="69">
        <v>45610</v>
      </c>
      <c r="C299" s="70" t="s">
        <v>131</v>
      </c>
      <c r="D299" s="71" t="s">
        <v>20</v>
      </c>
      <c r="E299" s="5" t="s">
        <v>179</v>
      </c>
      <c r="F299" s="75">
        <v>3150</v>
      </c>
      <c r="G299" s="81">
        <v>3000</v>
      </c>
      <c r="H299" s="72">
        <f t="shared" si="15"/>
        <v>150</v>
      </c>
      <c r="I299" s="49">
        <f t="shared" si="16"/>
        <v>4.7619047619047616E-2</v>
      </c>
    </row>
    <row r="300" spans="1:9" x14ac:dyDescent="0.25">
      <c r="A300" s="14">
        <v>4500052612</v>
      </c>
      <c r="B300" s="69">
        <v>45610</v>
      </c>
      <c r="C300" s="70" t="s">
        <v>131</v>
      </c>
      <c r="D300" s="71" t="s">
        <v>20</v>
      </c>
      <c r="E300" s="5" t="s">
        <v>168</v>
      </c>
      <c r="F300" s="75">
        <v>833.1</v>
      </c>
      <c r="G300" s="81">
        <v>808</v>
      </c>
      <c r="H300" s="72">
        <f t="shared" si="15"/>
        <v>25.100000000000023</v>
      </c>
      <c r="I300" s="49">
        <f t="shared" si="16"/>
        <v>3.0128435962069405E-2</v>
      </c>
    </row>
    <row r="301" spans="1:9" x14ac:dyDescent="0.25">
      <c r="A301" s="14">
        <v>4500052598</v>
      </c>
      <c r="B301" s="69">
        <v>45610</v>
      </c>
      <c r="C301" s="70" t="s">
        <v>131</v>
      </c>
      <c r="D301" s="71" t="s">
        <v>20</v>
      </c>
      <c r="E301" s="5" t="s">
        <v>138</v>
      </c>
      <c r="F301" s="75">
        <v>2316</v>
      </c>
      <c r="G301" s="81">
        <v>2200</v>
      </c>
      <c r="H301" s="72">
        <f t="shared" si="15"/>
        <v>116</v>
      </c>
      <c r="I301" s="49">
        <f t="shared" si="16"/>
        <v>5.0086355785837651E-2</v>
      </c>
    </row>
    <row r="302" spans="1:9" x14ac:dyDescent="0.25">
      <c r="A302" s="14">
        <v>4500052587</v>
      </c>
      <c r="B302" s="69">
        <v>45610</v>
      </c>
      <c r="C302" s="70" t="s">
        <v>131</v>
      </c>
      <c r="D302" s="71" t="s">
        <v>20</v>
      </c>
      <c r="E302" s="5" t="s">
        <v>180</v>
      </c>
      <c r="F302" s="75">
        <v>26162</v>
      </c>
      <c r="G302" s="81">
        <v>25100</v>
      </c>
      <c r="H302" s="72">
        <f t="shared" si="15"/>
        <v>1062</v>
      </c>
      <c r="I302" s="49">
        <f t="shared" si="16"/>
        <v>4.0593226817521595E-2</v>
      </c>
    </row>
    <row r="303" spans="1:9" x14ac:dyDescent="0.25">
      <c r="A303" s="14">
        <v>4500052576</v>
      </c>
      <c r="B303" s="69">
        <v>45610</v>
      </c>
      <c r="C303" s="70" t="s">
        <v>131</v>
      </c>
      <c r="D303" s="71" t="s">
        <v>20</v>
      </c>
      <c r="E303" s="5" t="s">
        <v>151</v>
      </c>
      <c r="F303" s="75">
        <v>42840</v>
      </c>
      <c r="G303" s="81">
        <v>42140</v>
      </c>
      <c r="H303" s="72">
        <f t="shared" si="15"/>
        <v>700</v>
      </c>
      <c r="I303" s="49">
        <f t="shared" si="16"/>
        <v>1.6339869281045753E-2</v>
      </c>
    </row>
    <row r="304" spans="1:9" x14ac:dyDescent="0.25">
      <c r="A304" s="14">
        <v>4500052823</v>
      </c>
      <c r="B304" s="69">
        <v>45617</v>
      </c>
      <c r="C304" s="70" t="s">
        <v>131</v>
      </c>
      <c r="D304" s="71" t="s">
        <v>20</v>
      </c>
      <c r="E304" s="5" t="s">
        <v>150</v>
      </c>
      <c r="F304" s="75">
        <v>10893.5</v>
      </c>
      <c r="G304" s="81">
        <v>10788</v>
      </c>
      <c r="H304" s="72">
        <f t="shared" si="15"/>
        <v>105.5</v>
      </c>
      <c r="I304" s="49">
        <f t="shared" si="16"/>
        <v>9.6846743470877135E-3</v>
      </c>
    </row>
    <row r="305" spans="1:9" x14ac:dyDescent="0.25">
      <c r="A305" s="14">
        <v>4500052820</v>
      </c>
      <c r="B305" s="69">
        <v>45617</v>
      </c>
      <c r="C305" s="70" t="s">
        <v>131</v>
      </c>
      <c r="D305" s="71" t="s">
        <v>20</v>
      </c>
      <c r="E305" s="5" t="s">
        <v>156</v>
      </c>
      <c r="F305" s="75">
        <v>1179</v>
      </c>
      <c r="G305" s="81">
        <v>1120.05</v>
      </c>
      <c r="H305" s="72">
        <f t="shared" si="15"/>
        <v>58.950000000000045</v>
      </c>
      <c r="I305" s="49">
        <f t="shared" si="16"/>
        <v>5.0000000000000037E-2</v>
      </c>
    </row>
    <row r="306" spans="1:9" x14ac:dyDescent="0.25">
      <c r="A306" s="14">
        <v>4500052890</v>
      </c>
      <c r="B306" s="69">
        <v>45618</v>
      </c>
      <c r="C306" s="70" t="s">
        <v>131</v>
      </c>
      <c r="D306" s="71" t="s">
        <v>20</v>
      </c>
      <c r="E306" s="5" t="s">
        <v>160</v>
      </c>
      <c r="F306" s="75">
        <v>540</v>
      </c>
      <c r="G306" s="81">
        <v>500</v>
      </c>
      <c r="H306" s="72">
        <f t="shared" si="15"/>
        <v>40</v>
      </c>
      <c r="I306" s="49">
        <f t="shared" si="16"/>
        <v>7.407407407407407E-2</v>
      </c>
    </row>
    <row r="307" spans="1:9" x14ac:dyDescent="0.25">
      <c r="A307" s="14">
        <v>4500052826</v>
      </c>
      <c r="B307" s="69">
        <v>45618</v>
      </c>
      <c r="C307" s="70" t="s">
        <v>131</v>
      </c>
      <c r="D307" s="71" t="s">
        <v>20</v>
      </c>
      <c r="E307" s="5" t="s">
        <v>156</v>
      </c>
      <c r="F307" s="75">
        <v>1422.9</v>
      </c>
      <c r="G307" s="81">
        <v>1365</v>
      </c>
      <c r="H307" s="72">
        <f t="shared" si="15"/>
        <v>57.900000000000091</v>
      </c>
      <c r="I307" s="49">
        <f t="shared" si="16"/>
        <v>4.0691545435378514E-2</v>
      </c>
    </row>
    <row r="308" spans="1:9" x14ac:dyDescent="0.25">
      <c r="A308" s="14">
        <v>4500052987</v>
      </c>
      <c r="B308" s="69">
        <v>45621</v>
      </c>
      <c r="C308" s="70" t="s">
        <v>131</v>
      </c>
      <c r="D308" s="71" t="s">
        <v>20</v>
      </c>
      <c r="E308" s="5" t="s">
        <v>181</v>
      </c>
      <c r="F308" s="75">
        <v>48781.68</v>
      </c>
      <c r="G308" s="81">
        <v>41000</v>
      </c>
      <c r="H308" s="72">
        <f t="shared" si="15"/>
        <v>7781.68</v>
      </c>
      <c r="I308" s="49">
        <f t="shared" si="16"/>
        <v>0.15952054131797019</v>
      </c>
    </row>
    <row r="309" spans="1:9" x14ac:dyDescent="0.25">
      <c r="A309" s="14">
        <v>4500052986</v>
      </c>
      <c r="B309" s="69">
        <v>45621</v>
      </c>
      <c r="C309" s="70" t="s">
        <v>131</v>
      </c>
      <c r="D309" s="71" t="s">
        <v>20</v>
      </c>
      <c r="E309" s="5" t="s">
        <v>182</v>
      </c>
      <c r="F309" s="75">
        <v>23985</v>
      </c>
      <c r="G309" s="81">
        <v>20510</v>
      </c>
      <c r="H309" s="72">
        <f t="shared" si="15"/>
        <v>3475</v>
      </c>
      <c r="I309" s="49">
        <f t="shared" si="16"/>
        <v>0.14488221805294976</v>
      </c>
    </row>
    <row r="310" spans="1:9" x14ac:dyDescent="0.25">
      <c r="A310" s="14">
        <v>4500053047</v>
      </c>
      <c r="B310" s="69">
        <v>45622</v>
      </c>
      <c r="C310" s="70" t="s">
        <v>131</v>
      </c>
      <c r="D310" s="71" t="s">
        <v>20</v>
      </c>
      <c r="E310" s="5" t="s">
        <v>138</v>
      </c>
      <c r="F310" s="75">
        <v>2880</v>
      </c>
      <c r="G310" s="81">
        <v>2700</v>
      </c>
      <c r="H310" s="72">
        <f t="shared" si="15"/>
        <v>180</v>
      </c>
      <c r="I310" s="49">
        <f t="shared" si="16"/>
        <v>6.25E-2</v>
      </c>
    </row>
    <row r="311" spans="1:9" x14ac:dyDescent="0.25">
      <c r="A311" s="14">
        <v>4500053147</v>
      </c>
      <c r="B311" s="69">
        <v>45623</v>
      </c>
      <c r="C311" s="70" t="s">
        <v>131</v>
      </c>
      <c r="D311" s="71" t="s">
        <v>20</v>
      </c>
      <c r="E311" s="5" t="s">
        <v>134</v>
      </c>
      <c r="F311" s="75">
        <v>46805.94</v>
      </c>
      <c r="G311" s="81">
        <v>39599.96</v>
      </c>
      <c r="H311" s="72">
        <f t="shared" si="15"/>
        <v>7205.9800000000032</v>
      </c>
      <c r="I311" s="49">
        <f t="shared" si="16"/>
        <v>0.1539543912588873</v>
      </c>
    </row>
    <row r="312" spans="1:9" x14ac:dyDescent="0.25">
      <c r="A312" s="14">
        <v>4500053324</v>
      </c>
      <c r="B312" s="69">
        <v>45628</v>
      </c>
      <c r="C312" s="70" t="s">
        <v>131</v>
      </c>
      <c r="D312" s="71" t="s">
        <v>20</v>
      </c>
      <c r="E312" s="5" t="s">
        <v>183</v>
      </c>
      <c r="F312" s="75">
        <v>16800</v>
      </c>
      <c r="G312" s="81">
        <v>16000</v>
      </c>
      <c r="H312" s="72">
        <f t="shared" si="15"/>
        <v>800</v>
      </c>
      <c r="I312" s="49">
        <f t="shared" si="16"/>
        <v>4.7619047619047616E-2</v>
      </c>
    </row>
    <row r="313" spans="1:9" x14ac:dyDescent="0.25">
      <c r="A313" s="14">
        <v>4500053577</v>
      </c>
      <c r="B313" s="69">
        <v>45632</v>
      </c>
      <c r="C313" s="70" t="s">
        <v>131</v>
      </c>
      <c r="D313" s="71" t="s">
        <v>20</v>
      </c>
      <c r="E313" s="5" t="s">
        <v>132</v>
      </c>
      <c r="F313" s="75">
        <v>1428</v>
      </c>
      <c r="G313" s="81">
        <v>1356.6</v>
      </c>
      <c r="H313" s="72">
        <f t="shared" si="15"/>
        <v>71.400000000000091</v>
      </c>
      <c r="I313" s="49">
        <f t="shared" si="16"/>
        <v>5.0000000000000065E-2</v>
      </c>
    </row>
    <row r="314" spans="1:9" x14ac:dyDescent="0.25">
      <c r="A314" s="14">
        <v>4500052371</v>
      </c>
      <c r="B314" s="69">
        <v>45607</v>
      </c>
      <c r="C314" s="70" t="s">
        <v>184</v>
      </c>
      <c r="D314" s="71" t="s">
        <v>20</v>
      </c>
      <c r="E314" s="5" t="s">
        <v>156</v>
      </c>
      <c r="F314" s="75">
        <v>267.3</v>
      </c>
      <c r="G314" s="81">
        <v>244.02</v>
      </c>
      <c r="H314" s="72">
        <f>F314-G314</f>
        <v>23.28</v>
      </c>
      <c r="I314" s="49">
        <f t="shared" si="16"/>
        <v>8.7093153759820421E-2</v>
      </c>
    </row>
    <row r="315" spans="1:9" x14ac:dyDescent="0.25">
      <c r="A315" s="14">
        <v>4500052372</v>
      </c>
      <c r="B315" s="69">
        <v>45607</v>
      </c>
      <c r="C315" s="70" t="s">
        <v>184</v>
      </c>
      <c r="D315" s="71" t="s">
        <v>20</v>
      </c>
      <c r="E315" s="5" t="s">
        <v>156</v>
      </c>
      <c r="F315" s="75">
        <v>1287</v>
      </c>
      <c r="G315" s="81">
        <v>1275</v>
      </c>
      <c r="H315" s="72">
        <f t="shared" ref="H315:H318" si="17">F315-G315</f>
        <v>12</v>
      </c>
      <c r="I315" s="49">
        <f t="shared" si="16"/>
        <v>9.324009324009324E-3</v>
      </c>
    </row>
    <row r="316" spans="1:9" x14ac:dyDescent="0.25">
      <c r="A316" s="14">
        <v>4500052408</v>
      </c>
      <c r="B316" s="69">
        <v>45607</v>
      </c>
      <c r="C316" s="70" t="s">
        <v>184</v>
      </c>
      <c r="D316" s="71" t="s">
        <v>20</v>
      </c>
      <c r="E316" s="5" t="s">
        <v>185</v>
      </c>
      <c r="F316" s="75">
        <v>2924</v>
      </c>
      <c r="G316" s="81">
        <v>746</v>
      </c>
      <c r="H316" s="72">
        <f>F316-G316</f>
        <v>2178</v>
      </c>
      <c r="I316" s="49">
        <f t="shared" si="16"/>
        <v>0.74487004103967169</v>
      </c>
    </row>
    <row r="317" spans="1:9" x14ac:dyDescent="0.25">
      <c r="A317" s="14">
        <v>4500052468</v>
      </c>
      <c r="B317" s="69">
        <v>45608</v>
      </c>
      <c r="C317" s="70" t="s">
        <v>184</v>
      </c>
      <c r="D317" s="71" t="s">
        <v>20</v>
      </c>
      <c r="E317" s="5" t="s">
        <v>186</v>
      </c>
      <c r="F317" s="75">
        <v>6672</v>
      </c>
      <c r="G317" s="81">
        <v>6540</v>
      </c>
      <c r="H317" s="72">
        <f t="shared" si="17"/>
        <v>132</v>
      </c>
      <c r="I317" s="49">
        <f t="shared" si="16"/>
        <v>1.9784172661870502E-2</v>
      </c>
    </row>
    <row r="318" spans="1:9" x14ac:dyDescent="0.25">
      <c r="A318" s="14">
        <v>4500052538</v>
      </c>
      <c r="B318" s="69">
        <v>45614</v>
      </c>
      <c r="C318" s="70" t="s">
        <v>184</v>
      </c>
      <c r="D318" s="71" t="s">
        <v>20</v>
      </c>
      <c r="E318" s="5" t="s">
        <v>187</v>
      </c>
      <c r="F318" s="75">
        <v>4741.12</v>
      </c>
      <c r="G318" s="81">
        <v>4567.04</v>
      </c>
      <c r="H318" s="72">
        <f t="shared" si="17"/>
        <v>174.07999999999993</v>
      </c>
      <c r="I318" s="49">
        <f t="shared" si="16"/>
        <v>3.6717062634989188E-2</v>
      </c>
    </row>
    <row r="319" spans="1:9" x14ac:dyDescent="0.25">
      <c r="A319" s="14">
        <v>4500052655</v>
      </c>
      <c r="B319" s="69">
        <v>45614</v>
      </c>
      <c r="C319" s="70" t="s">
        <v>184</v>
      </c>
      <c r="D319" s="71" t="s">
        <v>20</v>
      </c>
      <c r="E319" s="5" t="s">
        <v>187</v>
      </c>
      <c r="F319" s="75">
        <v>25483.52</v>
      </c>
      <c r="G319" s="81">
        <v>24547.84</v>
      </c>
      <c r="H319" s="72">
        <f>F319-G319</f>
        <v>935.68000000000029</v>
      </c>
      <c r="I319" s="49">
        <f t="shared" si="16"/>
        <v>3.6717062634989209E-2</v>
      </c>
    </row>
    <row r="320" spans="1:9" x14ac:dyDescent="0.25">
      <c r="A320" s="14">
        <v>4500052658</v>
      </c>
      <c r="B320" s="69">
        <v>45614</v>
      </c>
      <c r="C320" s="70" t="s">
        <v>184</v>
      </c>
      <c r="D320" s="71" t="s">
        <v>20</v>
      </c>
      <c r="E320" s="5" t="s">
        <v>187</v>
      </c>
      <c r="F320" s="75">
        <v>80800</v>
      </c>
      <c r="G320" s="81">
        <v>79600</v>
      </c>
      <c r="H320" s="72">
        <f t="shared" ref="H320:H332" si="18">F320-G320</f>
        <v>1200</v>
      </c>
      <c r="I320" s="49">
        <f t="shared" si="16"/>
        <v>1.4851485148514851E-2</v>
      </c>
    </row>
    <row r="321" spans="1:9" x14ac:dyDescent="0.25">
      <c r="A321" s="14">
        <v>4500052845</v>
      </c>
      <c r="B321" s="69">
        <v>45617</v>
      </c>
      <c r="C321" s="70" t="s">
        <v>184</v>
      </c>
      <c r="D321" s="71" t="s">
        <v>20</v>
      </c>
      <c r="E321" s="5" t="s">
        <v>188</v>
      </c>
      <c r="F321" s="75">
        <v>298</v>
      </c>
      <c r="G321" s="81">
        <v>250</v>
      </c>
      <c r="H321" s="72">
        <f t="shared" si="18"/>
        <v>48</v>
      </c>
      <c r="I321" s="49">
        <f t="shared" si="16"/>
        <v>0.16107382550335569</v>
      </c>
    </row>
    <row r="322" spans="1:9" x14ac:dyDescent="0.25">
      <c r="A322" s="14">
        <v>4500052913</v>
      </c>
      <c r="B322" s="69">
        <v>45618</v>
      </c>
      <c r="C322" s="70" t="s">
        <v>184</v>
      </c>
      <c r="D322" s="71" t="s">
        <v>20</v>
      </c>
      <c r="E322" s="5" t="s">
        <v>156</v>
      </c>
      <c r="F322" s="75">
        <v>1249.4000000000001</v>
      </c>
      <c r="G322" s="76">
        <v>1070</v>
      </c>
      <c r="H322" s="72">
        <f t="shared" si="18"/>
        <v>179.40000000000009</v>
      </c>
      <c r="I322" s="49">
        <f t="shared" si="16"/>
        <v>0.14358892268288784</v>
      </c>
    </row>
    <row r="323" spans="1:9" x14ac:dyDescent="0.25">
      <c r="A323" s="14">
        <v>4500053033</v>
      </c>
      <c r="B323" s="69">
        <v>45622</v>
      </c>
      <c r="C323" s="70" t="s">
        <v>184</v>
      </c>
      <c r="D323" s="71" t="s">
        <v>20</v>
      </c>
      <c r="E323" s="5" t="s">
        <v>189</v>
      </c>
      <c r="F323" s="75">
        <v>36400</v>
      </c>
      <c r="G323" s="76">
        <v>35100</v>
      </c>
      <c r="H323" s="72">
        <f t="shared" si="18"/>
        <v>1300</v>
      </c>
      <c r="I323" s="49">
        <f t="shared" ref="I323:I386" si="19">H323/F323</f>
        <v>3.5714285714285712E-2</v>
      </c>
    </row>
    <row r="324" spans="1:9" x14ac:dyDescent="0.25">
      <c r="A324" s="14">
        <v>4500052999</v>
      </c>
      <c r="B324" s="69">
        <v>45622</v>
      </c>
      <c r="C324" s="70" t="s">
        <v>184</v>
      </c>
      <c r="D324" s="71" t="s">
        <v>20</v>
      </c>
      <c r="E324" s="5" t="s">
        <v>190</v>
      </c>
      <c r="F324" s="75">
        <v>24000</v>
      </c>
      <c r="G324" s="76">
        <v>23000</v>
      </c>
      <c r="H324" s="72">
        <f t="shared" si="18"/>
        <v>1000</v>
      </c>
      <c r="I324" s="49">
        <f t="shared" si="19"/>
        <v>4.1666666666666664E-2</v>
      </c>
    </row>
    <row r="325" spans="1:9" x14ac:dyDescent="0.25">
      <c r="A325" s="14">
        <v>4500053052</v>
      </c>
      <c r="B325" s="69">
        <v>45622</v>
      </c>
      <c r="C325" s="70" t="s">
        <v>184</v>
      </c>
      <c r="D325" s="71" t="s">
        <v>20</v>
      </c>
      <c r="E325" s="5" t="s">
        <v>164</v>
      </c>
      <c r="F325" s="75">
        <v>10530</v>
      </c>
      <c r="G325" s="76">
        <v>9995</v>
      </c>
      <c r="H325" s="72">
        <f t="shared" si="18"/>
        <v>535</v>
      </c>
      <c r="I325" s="49">
        <f t="shared" si="19"/>
        <v>5.0807217473884142E-2</v>
      </c>
    </row>
    <row r="326" spans="1:9" x14ac:dyDescent="0.25">
      <c r="A326" s="14">
        <v>4500053159</v>
      </c>
      <c r="B326" s="69">
        <v>45624</v>
      </c>
      <c r="C326" s="70" t="s">
        <v>184</v>
      </c>
      <c r="D326" s="71" t="s">
        <v>20</v>
      </c>
      <c r="E326" s="5" t="s">
        <v>164</v>
      </c>
      <c r="F326" s="75">
        <v>890</v>
      </c>
      <c r="G326" s="76">
        <v>790</v>
      </c>
      <c r="H326" s="72">
        <f t="shared" si="18"/>
        <v>100</v>
      </c>
      <c r="I326" s="49">
        <f t="shared" si="19"/>
        <v>0.11235955056179775</v>
      </c>
    </row>
    <row r="327" spans="1:9" x14ac:dyDescent="0.25">
      <c r="A327" s="14">
        <v>4500053171</v>
      </c>
      <c r="B327" s="69">
        <v>45624</v>
      </c>
      <c r="C327" s="70" t="s">
        <v>184</v>
      </c>
      <c r="D327" s="71" t="s">
        <v>20</v>
      </c>
      <c r="E327" s="5" t="s">
        <v>191</v>
      </c>
      <c r="F327" s="75">
        <v>384.14</v>
      </c>
      <c r="G327" s="76">
        <v>376</v>
      </c>
      <c r="H327" s="72">
        <f t="shared" si="18"/>
        <v>8.1399999999999864</v>
      </c>
      <c r="I327" s="49">
        <f t="shared" si="19"/>
        <v>2.1190191076170112E-2</v>
      </c>
    </row>
    <row r="328" spans="1:9" x14ac:dyDescent="0.25">
      <c r="A328" s="14">
        <v>4500053227</v>
      </c>
      <c r="B328" s="69">
        <v>45625</v>
      </c>
      <c r="C328" s="70" t="s">
        <v>184</v>
      </c>
      <c r="D328" s="71" t="s">
        <v>20</v>
      </c>
      <c r="E328" s="5" t="s">
        <v>192</v>
      </c>
      <c r="F328" s="75">
        <v>562.5</v>
      </c>
      <c r="G328" s="76">
        <v>468.5</v>
      </c>
      <c r="H328" s="72">
        <f t="shared" si="18"/>
        <v>94</v>
      </c>
      <c r="I328" s="49">
        <f t="shared" si="19"/>
        <v>0.1671111111111111</v>
      </c>
    </row>
    <row r="329" spans="1:9" x14ac:dyDescent="0.25">
      <c r="A329" s="14">
        <v>4500053320</v>
      </c>
      <c r="B329" s="69">
        <v>45628</v>
      </c>
      <c r="C329" s="70" t="s">
        <v>184</v>
      </c>
      <c r="D329" s="71" t="s">
        <v>20</v>
      </c>
      <c r="E329" s="5" t="s">
        <v>193</v>
      </c>
      <c r="F329" s="75">
        <v>9400</v>
      </c>
      <c r="G329" s="76">
        <v>8900</v>
      </c>
      <c r="H329" s="72">
        <f t="shared" si="18"/>
        <v>500</v>
      </c>
      <c r="I329" s="49">
        <f t="shared" si="19"/>
        <v>5.3191489361702128E-2</v>
      </c>
    </row>
    <row r="330" spans="1:9" x14ac:dyDescent="0.25">
      <c r="A330" s="14">
        <v>4500053504</v>
      </c>
      <c r="B330" s="69">
        <v>45631</v>
      </c>
      <c r="C330" s="70" t="s">
        <v>184</v>
      </c>
      <c r="D330" s="71" t="s">
        <v>20</v>
      </c>
      <c r="E330" s="5" t="s">
        <v>194</v>
      </c>
      <c r="F330" s="75">
        <v>203.4</v>
      </c>
      <c r="G330" s="76">
        <v>167.4</v>
      </c>
      <c r="H330" s="72">
        <f t="shared" si="18"/>
        <v>36</v>
      </c>
      <c r="I330" s="49">
        <f t="shared" si="19"/>
        <v>0.17699115044247787</v>
      </c>
    </row>
    <row r="331" spans="1:9" x14ac:dyDescent="0.25">
      <c r="A331" s="14">
        <v>4500053534</v>
      </c>
      <c r="B331" s="69">
        <v>45631</v>
      </c>
      <c r="C331" s="70" t="s">
        <v>184</v>
      </c>
      <c r="D331" s="71" t="s">
        <v>20</v>
      </c>
      <c r="E331" s="5" t="s">
        <v>180</v>
      </c>
      <c r="F331" s="75">
        <v>13928</v>
      </c>
      <c r="G331" s="76">
        <v>12500</v>
      </c>
      <c r="H331" s="72">
        <f t="shared" si="18"/>
        <v>1428</v>
      </c>
      <c r="I331" s="49">
        <f t="shared" si="19"/>
        <v>0.10252728317059161</v>
      </c>
    </row>
    <row r="332" spans="1:9" x14ac:dyDescent="0.25">
      <c r="A332" s="14">
        <v>4500053531</v>
      </c>
      <c r="B332" s="69">
        <v>45631</v>
      </c>
      <c r="C332" s="70" t="s">
        <v>184</v>
      </c>
      <c r="D332" s="71" t="s">
        <v>20</v>
      </c>
      <c r="E332" s="5" t="s">
        <v>195</v>
      </c>
      <c r="F332" s="75">
        <v>12834.16</v>
      </c>
      <c r="G332" s="76">
        <v>11800.58</v>
      </c>
      <c r="H332" s="72">
        <f t="shared" si="18"/>
        <v>1033.58</v>
      </c>
      <c r="I332" s="49">
        <f t="shared" si="19"/>
        <v>8.0533513685352207E-2</v>
      </c>
    </row>
    <row r="333" spans="1:9" x14ac:dyDescent="0.25">
      <c r="A333" s="14">
        <v>4500053532</v>
      </c>
      <c r="B333" s="69">
        <v>45632</v>
      </c>
      <c r="C333" s="70" t="s">
        <v>184</v>
      </c>
      <c r="D333" s="71" t="s">
        <v>20</v>
      </c>
      <c r="E333" s="5" t="s">
        <v>196</v>
      </c>
      <c r="F333" s="75">
        <v>10800</v>
      </c>
      <c r="G333" s="76">
        <v>9900</v>
      </c>
      <c r="H333" s="72">
        <f>F333-G333</f>
        <v>900</v>
      </c>
      <c r="I333" s="49">
        <f t="shared" si="19"/>
        <v>8.3333333333333329E-2</v>
      </c>
    </row>
    <row r="334" spans="1:9" x14ac:dyDescent="0.25">
      <c r="A334" s="14">
        <v>4500053567</v>
      </c>
      <c r="B334" s="69">
        <v>45632</v>
      </c>
      <c r="C334" s="70" t="s">
        <v>184</v>
      </c>
      <c r="D334" s="71" t="s">
        <v>20</v>
      </c>
      <c r="E334" s="5" t="s">
        <v>145</v>
      </c>
      <c r="F334" s="75">
        <v>2729</v>
      </c>
      <c r="G334" s="76">
        <v>2565.2600000000002</v>
      </c>
      <c r="H334" s="72">
        <f t="shared" ref="H334:H389" si="20">F334-G334</f>
        <v>163.73999999999978</v>
      </c>
      <c r="I334" s="49">
        <f t="shared" si="19"/>
        <v>5.9999999999999921E-2</v>
      </c>
    </row>
    <row r="335" spans="1:9" x14ac:dyDescent="0.25">
      <c r="A335" s="14">
        <v>4500053581</v>
      </c>
      <c r="B335" s="69">
        <v>45632</v>
      </c>
      <c r="C335" s="70" t="s">
        <v>184</v>
      </c>
      <c r="D335" s="71" t="s">
        <v>20</v>
      </c>
      <c r="E335" s="5" t="s">
        <v>197</v>
      </c>
      <c r="F335" s="75">
        <v>4208.5600000000004</v>
      </c>
      <c r="G335" s="76">
        <v>4082.3</v>
      </c>
      <c r="H335" s="72">
        <f t="shared" si="20"/>
        <v>126.26000000000022</v>
      </c>
      <c r="I335" s="49">
        <f t="shared" si="19"/>
        <v>3.0000760355085875E-2</v>
      </c>
    </row>
    <row r="336" spans="1:9" x14ac:dyDescent="0.25">
      <c r="A336" s="14" t="s">
        <v>198</v>
      </c>
      <c r="B336" s="69">
        <v>45632</v>
      </c>
      <c r="C336" s="70" t="s">
        <v>184</v>
      </c>
      <c r="D336" s="71" t="s">
        <v>20</v>
      </c>
      <c r="E336" s="5" t="s">
        <v>199</v>
      </c>
      <c r="F336" s="75">
        <v>9600</v>
      </c>
      <c r="G336" s="76">
        <v>6720</v>
      </c>
      <c r="H336" s="72">
        <f t="shared" si="20"/>
        <v>2880</v>
      </c>
      <c r="I336" s="49">
        <f t="shared" si="19"/>
        <v>0.3</v>
      </c>
    </row>
    <row r="337" spans="1:9" x14ac:dyDescent="0.25">
      <c r="A337" s="14">
        <v>4500052491</v>
      </c>
      <c r="B337" s="69">
        <v>45617</v>
      </c>
      <c r="C337" s="70" t="s">
        <v>200</v>
      </c>
      <c r="D337" s="71" t="s">
        <v>25</v>
      </c>
      <c r="E337" s="5" t="s">
        <v>201</v>
      </c>
      <c r="F337" s="75">
        <v>15674.31</v>
      </c>
      <c r="G337" s="76">
        <v>13980</v>
      </c>
      <c r="H337" s="72">
        <f t="shared" si="20"/>
        <v>1694.3099999999995</v>
      </c>
      <c r="I337" s="49">
        <f t="shared" si="19"/>
        <v>0.10809471038916543</v>
      </c>
    </row>
    <row r="338" spans="1:9" x14ac:dyDescent="0.25">
      <c r="A338" s="14">
        <v>4500053024</v>
      </c>
      <c r="B338" s="69">
        <v>45621</v>
      </c>
      <c r="C338" s="70" t="s">
        <v>200</v>
      </c>
      <c r="D338" s="71" t="s">
        <v>25</v>
      </c>
      <c r="E338" s="5" t="s">
        <v>202</v>
      </c>
      <c r="F338" s="75">
        <v>1288.1500000000001</v>
      </c>
      <c r="G338" s="76">
        <v>1205.6500000000001</v>
      </c>
      <c r="H338" s="72">
        <f t="shared" si="20"/>
        <v>82.5</v>
      </c>
      <c r="I338" s="49">
        <f t="shared" si="19"/>
        <v>6.4045336335054145E-2</v>
      </c>
    </row>
    <row r="339" spans="1:9" x14ac:dyDescent="0.25">
      <c r="A339" s="14">
        <v>4500044747</v>
      </c>
      <c r="B339" s="69">
        <v>45433</v>
      </c>
      <c r="C339" s="70" t="s">
        <v>203</v>
      </c>
      <c r="D339" s="71" t="s">
        <v>6</v>
      </c>
      <c r="E339" s="5" t="s">
        <v>204</v>
      </c>
      <c r="F339" s="75">
        <v>335370.15999999997</v>
      </c>
      <c r="G339" s="76">
        <v>310000</v>
      </c>
      <c r="H339" s="72">
        <f t="shared" si="20"/>
        <v>25370.159999999974</v>
      </c>
      <c r="I339" s="49">
        <f t="shared" si="19"/>
        <v>7.5648232985307859E-2</v>
      </c>
    </row>
    <row r="340" spans="1:9" x14ac:dyDescent="0.25">
      <c r="A340" s="14">
        <v>4500052085</v>
      </c>
      <c r="B340" s="69">
        <v>45600</v>
      </c>
      <c r="C340" s="70" t="s">
        <v>203</v>
      </c>
      <c r="D340" s="71" t="s">
        <v>6</v>
      </c>
      <c r="E340" s="5" t="s">
        <v>205</v>
      </c>
      <c r="F340" s="75">
        <v>239500</v>
      </c>
      <c r="G340" s="76">
        <v>227500</v>
      </c>
      <c r="H340" s="72">
        <f t="shared" si="20"/>
        <v>12000</v>
      </c>
      <c r="I340" s="49">
        <f t="shared" si="19"/>
        <v>5.0104384133611693E-2</v>
      </c>
    </row>
    <row r="341" spans="1:9" x14ac:dyDescent="0.25">
      <c r="A341" s="14">
        <v>4500052521</v>
      </c>
      <c r="B341" s="69">
        <v>45609</v>
      </c>
      <c r="C341" s="70" t="s">
        <v>203</v>
      </c>
      <c r="D341" s="71" t="s">
        <v>6</v>
      </c>
      <c r="E341" s="5" t="s">
        <v>206</v>
      </c>
      <c r="F341" s="75">
        <v>173237</v>
      </c>
      <c r="G341" s="76">
        <v>164000</v>
      </c>
      <c r="H341" s="72">
        <f t="shared" si="20"/>
        <v>9237</v>
      </c>
      <c r="I341" s="49">
        <f t="shared" si="19"/>
        <v>5.3320018240906965E-2</v>
      </c>
    </row>
    <row r="342" spans="1:9" x14ac:dyDescent="0.25">
      <c r="A342" s="14">
        <v>4500045027</v>
      </c>
      <c r="B342" s="69">
        <v>45439</v>
      </c>
      <c r="C342" s="70" t="s">
        <v>203</v>
      </c>
      <c r="D342" s="71" t="s">
        <v>6</v>
      </c>
      <c r="E342" s="5" t="s">
        <v>207</v>
      </c>
      <c r="F342" s="75">
        <v>100232.13</v>
      </c>
      <c r="G342" s="76">
        <v>94980.83</v>
      </c>
      <c r="H342" s="72">
        <f t="shared" si="20"/>
        <v>5251.3000000000029</v>
      </c>
      <c r="I342" s="49">
        <f t="shared" si="19"/>
        <v>5.2391383880597997E-2</v>
      </c>
    </row>
    <row r="343" spans="1:9" x14ac:dyDescent="0.25">
      <c r="A343" s="14">
        <v>4500050150</v>
      </c>
      <c r="B343" s="69">
        <v>45629</v>
      </c>
      <c r="C343" s="70" t="s">
        <v>203</v>
      </c>
      <c r="D343" s="71" t="s">
        <v>6</v>
      </c>
      <c r="E343" s="5" t="s">
        <v>208</v>
      </c>
      <c r="F343" s="75">
        <v>19000</v>
      </c>
      <c r="G343" s="76">
        <v>14000</v>
      </c>
      <c r="H343" s="72">
        <f t="shared" si="20"/>
        <v>5000</v>
      </c>
      <c r="I343" s="49">
        <f t="shared" si="19"/>
        <v>0.26315789473684209</v>
      </c>
    </row>
    <row r="344" spans="1:9" x14ac:dyDescent="0.25">
      <c r="A344" s="14">
        <v>4500051133</v>
      </c>
      <c r="B344" s="69">
        <v>45579</v>
      </c>
      <c r="C344" s="70" t="s">
        <v>203</v>
      </c>
      <c r="D344" s="71" t="s">
        <v>6</v>
      </c>
      <c r="E344" s="5" t="s">
        <v>209</v>
      </c>
      <c r="F344" s="75">
        <v>254316.77</v>
      </c>
      <c r="G344" s="76">
        <v>250000</v>
      </c>
      <c r="H344" s="72">
        <f t="shared" si="20"/>
        <v>4316.7699999999895</v>
      </c>
      <c r="I344" s="49">
        <f t="shared" si="19"/>
        <v>1.6973988777853659E-2</v>
      </c>
    </row>
    <row r="345" spans="1:9" x14ac:dyDescent="0.25">
      <c r="A345" s="14">
        <v>4500048582</v>
      </c>
      <c r="B345" s="69">
        <v>45518</v>
      </c>
      <c r="C345" s="70" t="s">
        <v>203</v>
      </c>
      <c r="D345" s="71" t="s">
        <v>6</v>
      </c>
      <c r="E345" s="5" t="s">
        <v>210</v>
      </c>
      <c r="F345" s="75">
        <v>198804</v>
      </c>
      <c r="G345" s="76">
        <v>194499.92</v>
      </c>
      <c r="H345" s="72">
        <f t="shared" si="20"/>
        <v>4304.0799999999872</v>
      </c>
      <c r="I345" s="49">
        <f t="shared" si="19"/>
        <v>2.164986619987519E-2</v>
      </c>
    </row>
    <row r="346" spans="1:9" x14ac:dyDescent="0.25">
      <c r="A346" s="14">
        <v>4500051947</v>
      </c>
      <c r="B346" s="69">
        <v>45596</v>
      </c>
      <c r="C346" s="70" t="s">
        <v>203</v>
      </c>
      <c r="D346" s="71" t="s">
        <v>6</v>
      </c>
      <c r="E346" s="5" t="s">
        <v>211</v>
      </c>
      <c r="F346" s="75">
        <v>17765.014999999999</v>
      </c>
      <c r="G346" s="76">
        <v>13634.1</v>
      </c>
      <c r="H346" s="72">
        <f t="shared" si="20"/>
        <v>4130.9149999999991</v>
      </c>
      <c r="I346" s="49">
        <f t="shared" si="19"/>
        <v>0.23253090413939978</v>
      </c>
    </row>
    <row r="347" spans="1:9" x14ac:dyDescent="0.25">
      <c r="A347" s="14">
        <v>4500044723</v>
      </c>
      <c r="B347" s="69">
        <v>45432</v>
      </c>
      <c r="C347" s="70" t="s">
        <v>203</v>
      </c>
      <c r="D347" s="71" t="s">
        <v>6</v>
      </c>
      <c r="E347" s="5" t="s">
        <v>212</v>
      </c>
      <c r="F347" s="75">
        <v>43775</v>
      </c>
      <c r="G347" s="75">
        <v>39850</v>
      </c>
      <c r="H347" s="72">
        <f t="shared" si="20"/>
        <v>3925</v>
      </c>
      <c r="I347" s="49">
        <f t="shared" si="19"/>
        <v>8.9663049685893781E-2</v>
      </c>
    </row>
    <row r="348" spans="1:9" x14ac:dyDescent="0.25">
      <c r="A348" s="14">
        <v>4500045149</v>
      </c>
      <c r="B348" s="69">
        <v>45441</v>
      </c>
      <c r="C348" s="70" t="s">
        <v>203</v>
      </c>
      <c r="D348" s="71" t="s">
        <v>6</v>
      </c>
      <c r="E348" s="5" t="s">
        <v>205</v>
      </c>
      <c r="F348" s="75">
        <v>23500</v>
      </c>
      <c r="G348" s="76">
        <v>19975</v>
      </c>
      <c r="H348" s="72">
        <f t="shared" si="20"/>
        <v>3525</v>
      </c>
      <c r="I348" s="49">
        <f t="shared" si="19"/>
        <v>0.15</v>
      </c>
    </row>
    <row r="349" spans="1:9" x14ac:dyDescent="0.25">
      <c r="A349" s="14">
        <v>4500045295</v>
      </c>
      <c r="B349" s="69">
        <v>45447</v>
      </c>
      <c r="C349" s="70" t="s">
        <v>203</v>
      </c>
      <c r="D349" s="71" t="s">
        <v>6</v>
      </c>
      <c r="E349" s="5" t="s">
        <v>213</v>
      </c>
      <c r="F349" s="75">
        <v>10289.799999999999</v>
      </c>
      <c r="G349" s="76">
        <v>7408.6</v>
      </c>
      <c r="H349" s="72">
        <f t="shared" si="20"/>
        <v>2881.1999999999989</v>
      </c>
      <c r="I349" s="49">
        <f t="shared" si="19"/>
        <v>0.28000544228264873</v>
      </c>
    </row>
    <row r="350" spans="1:9" x14ac:dyDescent="0.25">
      <c r="A350" s="14">
        <v>4500053295</v>
      </c>
      <c r="B350" s="69">
        <v>45628</v>
      </c>
      <c r="C350" s="70" t="s">
        <v>203</v>
      </c>
      <c r="D350" s="71" t="s">
        <v>6</v>
      </c>
      <c r="E350" s="5" t="s">
        <v>214</v>
      </c>
      <c r="F350" s="75">
        <v>62630</v>
      </c>
      <c r="G350" s="76">
        <v>59750</v>
      </c>
      <c r="H350" s="72">
        <f t="shared" si="20"/>
        <v>2880</v>
      </c>
      <c r="I350" s="49">
        <f t="shared" si="19"/>
        <v>4.5984352546702856E-2</v>
      </c>
    </row>
    <row r="351" spans="1:9" x14ac:dyDescent="0.25">
      <c r="A351" s="14">
        <v>4500051173</v>
      </c>
      <c r="B351" s="69">
        <v>45579</v>
      </c>
      <c r="C351" s="70" t="s">
        <v>203</v>
      </c>
      <c r="D351" s="71" t="s">
        <v>6</v>
      </c>
      <c r="E351" s="5" t="s">
        <v>215</v>
      </c>
      <c r="F351" s="75">
        <v>41347.4</v>
      </c>
      <c r="G351" s="76">
        <v>39272.6</v>
      </c>
      <c r="H351" s="72">
        <f t="shared" si="20"/>
        <v>2074.8000000000029</v>
      </c>
      <c r="I351" s="49">
        <f t="shared" si="19"/>
        <v>5.017969690960019E-2</v>
      </c>
    </row>
    <row r="352" spans="1:9" x14ac:dyDescent="0.25">
      <c r="A352" s="14">
        <v>4500051232</v>
      </c>
      <c r="B352" s="69">
        <v>45580</v>
      </c>
      <c r="C352" s="70" t="s">
        <v>203</v>
      </c>
      <c r="D352" s="71" t="s">
        <v>6</v>
      </c>
      <c r="E352" s="5" t="s">
        <v>209</v>
      </c>
      <c r="F352" s="75">
        <v>100798.21</v>
      </c>
      <c r="G352" s="76">
        <v>98752.53</v>
      </c>
      <c r="H352" s="72">
        <f t="shared" si="20"/>
        <v>2045.6800000000076</v>
      </c>
      <c r="I352" s="49">
        <f t="shared" si="19"/>
        <v>2.0294804838300276E-2</v>
      </c>
    </row>
    <row r="353" spans="1:9" x14ac:dyDescent="0.25">
      <c r="A353" s="14">
        <v>4500052801</v>
      </c>
      <c r="B353" s="69">
        <v>45617</v>
      </c>
      <c r="C353" s="70" t="s">
        <v>203</v>
      </c>
      <c r="D353" s="71" t="s">
        <v>6</v>
      </c>
      <c r="E353" s="5" t="s">
        <v>216</v>
      </c>
      <c r="F353" s="75">
        <v>36810</v>
      </c>
      <c r="G353" s="76">
        <v>34810</v>
      </c>
      <c r="H353" s="72">
        <f t="shared" si="20"/>
        <v>2000</v>
      </c>
      <c r="I353" s="49">
        <f t="shared" si="19"/>
        <v>5.4333061668024991E-2</v>
      </c>
    </row>
    <row r="354" spans="1:9" x14ac:dyDescent="0.25">
      <c r="A354" s="14">
        <v>4500051184</v>
      </c>
      <c r="B354" s="69">
        <v>45579</v>
      </c>
      <c r="C354" s="70" t="s">
        <v>203</v>
      </c>
      <c r="D354" s="71" t="s">
        <v>6</v>
      </c>
      <c r="E354" s="5" t="s">
        <v>217</v>
      </c>
      <c r="F354" s="75">
        <v>48612.45</v>
      </c>
      <c r="G354" s="76">
        <v>46620</v>
      </c>
      <c r="H354" s="72">
        <f t="shared" si="20"/>
        <v>1992.4499999999971</v>
      </c>
      <c r="I354" s="49">
        <f t="shared" si="19"/>
        <v>4.0986413974197909E-2</v>
      </c>
    </row>
    <row r="355" spans="1:9" x14ac:dyDescent="0.25">
      <c r="A355" s="14">
        <v>4500051511</v>
      </c>
      <c r="B355" s="69">
        <v>45587</v>
      </c>
      <c r="C355" s="70" t="s">
        <v>203</v>
      </c>
      <c r="D355" s="71" t="s">
        <v>6</v>
      </c>
      <c r="E355" s="5" t="s">
        <v>218</v>
      </c>
      <c r="F355" s="75">
        <v>27800</v>
      </c>
      <c r="G355" s="76">
        <v>26500</v>
      </c>
      <c r="H355" s="72">
        <f t="shared" si="20"/>
        <v>1300</v>
      </c>
      <c r="I355" s="49">
        <f t="shared" si="19"/>
        <v>4.6762589928057555E-2</v>
      </c>
    </row>
    <row r="356" spans="1:9" x14ac:dyDescent="0.25">
      <c r="A356" s="14">
        <v>4500046915</v>
      </c>
      <c r="B356" s="69">
        <v>45478</v>
      </c>
      <c r="C356" s="70" t="s">
        <v>203</v>
      </c>
      <c r="D356" s="71" t="s">
        <v>6</v>
      </c>
      <c r="E356" s="5" t="s">
        <v>219</v>
      </c>
      <c r="F356" s="75">
        <v>25215</v>
      </c>
      <c r="G356" s="76">
        <v>24000</v>
      </c>
      <c r="H356" s="72">
        <f t="shared" si="20"/>
        <v>1215</v>
      </c>
      <c r="I356" s="49">
        <f t="shared" si="19"/>
        <v>4.8185603807257588E-2</v>
      </c>
    </row>
    <row r="357" spans="1:9" x14ac:dyDescent="0.25">
      <c r="A357" s="14">
        <v>4500047012</v>
      </c>
      <c r="B357" s="69">
        <v>45483</v>
      </c>
      <c r="C357" s="70" t="s">
        <v>203</v>
      </c>
      <c r="D357" s="71" t="s">
        <v>6</v>
      </c>
      <c r="E357" s="5" t="s">
        <v>220</v>
      </c>
      <c r="F357" s="75">
        <v>43092.1</v>
      </c>
      <c r="G357" s="76">
        <v>41925.75</v>
      </c>
      <c r="H357" s="72">
        <f t="shared" si="20"/>
        <v>1166.3499999999985</v>
      </c>
      <c r="I357" s="49">
        <f t="shared" si="19"/>
        <v>2.7066446053917042E-2</v>
      </c>
    </row>
    <row r="358" spans="1:9" x14ac:dyDescent="0.25">
      <c r="A358" s="14">
        <v>4500049379</v>
      </c>
      <c r="B358" s="69">
        <v>45539</v>
      </c>
      <c r="C358" s="70" t="s">
        <v>203</v>
      </c>
      <c r="D358" s="71" t="s">
        <v>6</v>
      </c>
      <c r="E358" s="5" t="s">
        <v>221</v>
      </c>
      <c r="F358" s="75">
        <v>69492</v>
      </c>
      <c r="G358" s="76">
        <v>68342</v>
      </c>
      <c r="H358" s="72">
        <f t="shared" si="20"/>
        <v>1150</v>
      </c>
      <c r="I358" s="49">
        <f t="shared" si="19"/>
        <v>1.6548667472514822E-2</v>
      </c>
    </row>
    <row r="359" spans="1:9" x14ac:dyDescent="0.25">
      <c r="A359" s="14">
        <v>4500051965</v>
      </c>
      <c r="B359" s="69">
        <v>45596</v>
      </c>
      <c r="C359" s="70" t="s">
        <v>203</v>
      </c>
      <c r="D359" s="71" t="s">
        <v>6</v>
      </c>
      <c r="E359" s="5" t="s">
        <v>206</v>
      </c>
      <c r="F359" s="75">
        <v>42037</v>
      </c>
      <c r="G359" s="76">
        <v>40900</v>
      </c>
      <c r="H359" s="72">
        <f t="shared" si="20"/>
        <v>1137</v>
      </c>
      <c r="I359" s="49">
        <f t="shared" si="19"/>
        <v>2.7047600922996407E-2</v>
      </c>
    </row>
    <row r="360" spans="1:9" x14ac:dyDescent="0.25">
      <c r="A360" s="14">
        <v>4500051963</v>
      </c>
      <c r="B360" s="69">
        <v>45596</v>
      </c>
      <c r="C360" s="70" t="s">
        <v>203</v>
      </c>
      <c r="D360" s="71" t="s">
        <v>6</v>
      </c>
      <c r="E360" s="5" t="s">
        <v>222</v>
      </c>
      <c r="F360" s="75">
        <v>8150</v>
      </c>
      <c r="G360" s="76">
        <v>7296.5</v>
      </c>
      <c r="H360" s="72">
        <f t="shared" si="20"/>
        <v>853.5</v>
      </c>
      <c r="I360" s="49">
        <f t="shared" si="19"/>
        <v>0.10472392638036809</v>
      </c>
    </row>
    <row r="361" spans="1:9" x14ac:dyDescent="0.25">
      <c r="A361" s="14">
        <v>4500051525</v>
      </c>
      <c r="B361" s="69">
        <v>45587</v>
      </c>
      <c r="C361" s="70" t="s">
        <v>203</v>
      </c>
      <c r="D361" s="71" t="s">
        <v>6</v>
      </c>
      <c r="E361" s="5" t="s">
        <v>213</v>
      </c>
      <c r="F361" s="75">
        <v>5479.3</v>
      </c>
      <c r="G361" s="76">
        <v>4657.5</v>
      </c>
      <c r="H361" s="72">
        <f t="shared" si="20"/>
        <v>821.80000000000018</v>
      </c>
      <c r="I361" s="49">
        <f t="shared" si="19"/>
        <v>0.14998266201887106</v>
      </c>
    </row>
    <row r="362" spans="1:9" x14ac:dyDescent="0.25">
      <c r="A362" s="14">
        <v>4500052561</v>
      </c>
      <c r="B362" s="69">
        <v>45588</v>
      </c>
      <c r="C362" s="70" t="s">
        <v>203</v>
      </c>
      <c r="D362" s="71" t="s">
        <v>10</v>
      </c>
      <c r="E362" s="5" t="s">
        <v>210</v>
      </c>
      <c r="F362" s="75">
        <v>121848</v>
      </c>
      <c r="G362" s="76">
        <v>118806</v>
      </c>
      <c r="H362" s="72">
        <f t="shared" si="20"/>
        <v>3042</v>
      </c>
      <c r="I362" s="49">
        <f t="shared" si="19"/>
        <v>2.4965530825290527E-2</v>
      </c>
    </row>
    <row r="363" spans="1:9" x14ac:dyDescent="0.25">
      <c r="A363" s="14">
        <v>4500051571</v>
      </c>
      <c r="B363" s="69">
        <v>45588</v>
      </c>
      <c r="C363" s="70" t="s">
        <v>203</v>
      </c>
      <c r="D363" s="71" t="s">
        <v>19</v>
      </c>
      <c r="E363" s="5" t="s">
        <v>210</v>
      </c>
      <c r="F363" s="75">
        <v>14034</v>
      </c>
      <c r="G363" s="76">
        <v>13788</v>
      </c>
      <c r="H363" s="72">
        <f t="shared" si="20"/>
        <v>246</v>
      </c>
      <c r="I363" s="49">
        <f t="shared" si="19"/>
        <v>1.7528858486532708E-2</v>
      </c>
    </row>
    <row r="364" spans="1:9" x14ac:dyDescent="0.25">
      <c r="A364" s="14">
        <v>4500051568</v>
      </c>
      <c r="B364" s="69">
        <v>45588</v>
      </c>
      <c r="C364" s="70" t="s">
        <v>203</v>
      </c>
      <c r="D364" s="71" t="s">
        <v>11</v>
      </c>
      <c r="E364" s="5" t="s">
        <v>210</v>
      </c>
      <c r="F364" s="75">
        <v>67872</v>
      </c>
      <c r="G364" s="76">
        <v>66724</v>
      </c>
      <c r="H364" s="72">
        <f t="shared" si="20"/>
        <v>1148</v>
      </c>
      <c r="I364" s="49">
        <f t="shared" si="19"/>
        <v>1.6914191419141914E-2</v>
      </c>
    </row>
    <row r="365" spans="1:9" x14ac:dyDescent="0.25">
      <c r="A365" s="14">
        <v>4500053304</v>
      </c>
      <c r="B365" s="69">
        <v>45628</v>
      </c>
      <c r="C365" s="70" t="s">
        <v>203</v>
      </c>
      <c r="D365" s="71" t="s">
        <v>6</v>
      </c>
      <c r="E365" s="5" t="s">
        <v>223</v>
      </c>
      <c r="F365" s="75">
        <v>18400</v>
      </c>
      <c r="G365" s="76">
        <v>17600</v>
      </c>
      <c r="H365" s="72">
        <f t="shared" si="20"/>
        <v>800</v>
      </c>
      <c r="I365" s="49">
        <f t="shared" si="19"/>
        <v>4.3478260869565216E-2</v>
      </c>
    </row>
    <row r="366" spans="1:9" x14ac:dyDescent="0.25">
      <c r="A366" s="14">
        <v>4500051028</v>
      </c>
      <c r="B366" s="69">
        <v>45575</v>
      </c>
      <c r="C366" s="70" t="s">
        <v>203</v>
      </c>
      <c r="D366" s="71" t="s">
        <v>6</v>
      </c>
      <c r="E366" s="5" t="s">
        <v>224</v>
      </c>
      <c r="F366" s="75">
        <v>17100</v>
      </c>
      <c r="G366" s="76">
        <v>16500</v>
      </c>
      <c r="H366" s="72">
        <f t="shared" si="20"/>
        <v>600</v>
      </c>
      <c r="I366" s="49">
        <f t="shared" si="19"/>
        <v>3.5087719298245612E-2</v>
      </c>
    </row>
    <row r="367" spans="1:9" x14ac:dyDescent="0.25">
      <c r="A367" s="14">
        <v>4500052094</v>
      </c>
      <c r="B367" s="69">
        <v>45595</v>
      </c>
      <c r="C367" s="70" t="s">
        <v>203</v>
      </c>
      <c r="D367" s="71" t="s">
        <v>6</v>
      </c>
      <c r="E367" s="5" t="s">
        <v>225</v>
      </c>
      <c r="F367" s="75">
        <v>28730</v>
      </c>
      <c r="G367" s="76">
        <v>28130</v>
      </c>
      <c r="H367" s="72">
        <f t="shared" si="20"/>
        <v>600</v>
      </c>
      <c r="I367" s="49">
        <f t="shared" si="19"/>
        <v>2.0884093282283328E-2</v>
      </c>
    </row>
    <row r="368" spans="1:9" x14ac:dyDescent="0.25">
      <c r="A368" s="14">
        <v>4500051958</v>
      </c>
      <c r="B368" s="69">
        <v>45596</v>
      </c>
      <c r="C368" s="70" t="s">
        <v>203</v>
      </c>
      <c r="D368" s="71" t="s">
        <v>6</v>
      </c>
      <c r="E368" s="5" t="s">
        <v>226</v>
      </c>
      <c r="F368" s="75">
        <v>33505.800000000003</v>
      </c>
      <c r="G368" s="76">
        <v>32991.15</v>
      </c>
      <c r="H368" s="72">
        <f t="shared" si="20"/>
        <v>514.65000000000146</v>
      </c>
      <c r="I368" s="49">
        <f t="shared" si="19"/>
        <v>1.5360027219168067E-2</v>
      </c>
    </row>
    <row r="369" spans="1:9" x14ac:dyDescent="0.25">
      <c r="A369" s="14">
        <v>4500048995</v>
      </c>
      <c r="B369" s="69">
        <v>45530</v>
      </c>
      <c r="C369" s="70" t="s">
        <v>203</v>
      </c>
      <c r="D369" s="71" t="s">
        <v>6</v>
      </c>
      <c r="E369" s="5" t="s">
        <v>226</v>
      </c>
      <c r="F369" s="75">
        <v>2810.67</v>
      </c>
      <c r="G369" s="76">
        <v>2472.42</v>
      </c>
      <c r="H369" s="72">
        <f t="shared" si="20"/>
        <v>338.25</v>
      </c>
      <c r="I369" s="49">
        <f t="shared" si="19"/>
        <v>0.12034497112788053</v>
      </c>
    </row>
    <row r="370" spans="1:9" x14ac:dyDescent="0.25">
      <c r="A370" s="14">
        <v>4500051530</v>
      </c>
      <c r="B370" s="69">
        <v>45587</v>
      </c>
      <c r="C370" s="70" t="s">
        <v>203</v>
      </c>
      <c r="D370" s="71" t="s">
        <v>6</v>
      </c>
      <c r="E370" s="5" t="s">
        <v>227</v>
      </c>
      <c r="F370" s="75">
        <v>4247.66</v>
      </c>
      <c r="G370" s="76">
        <v>3946.66</v>
      </c>
      <c r="H370" s="72">
        <f t="shared" si="20"/>
        <v>301</v>
      </c>
      <c r="I370" s="49">
        <f t="shared" si="19"/>
        <v>7.0862545495637599E-2</v>
      </c>
    </row>
    <row r="371" spans="1:9" x14ac:dyDescent="0.25">
      <c r="A371" s="14">
        <v>4500051510</v>
      </c>
      <c r="B371" s="69">
        <v>45587</v>
      </c>
      <c r="C371" s="70" t="s">
        <v>203</v>
      </c>
      <c r="D371" s="71" t="s">
        <v>6</v>
      </c>
      <c r="E371" s="5" t="s">
        <v>228</v>
      </c>
      <c r="F371" s="75">
        <v>8910</v>
      </c>
      <c r="G371" s="76">
        <v>8700</v>
      </c>
      <c r="H371" s="72">
        <f t="shared" si="20"/>
        <v>210</v>
      </c>
      <c r="I371" s="49">
        <f t="shared" si="19"/>
        <v>2.3569023569023569E-2</v>
      </c>
    </row>
    <row r="372" spans="1:9" x14ac:dyDescent="0.25">
      <c r="A372" s="14">
        <v>4500050737</v>
      </c>
      <c r="B372" s="69">
        <v>45568</v>
      </c>
      <c r="C372" s="70" t="s">
        <v>203</v>
      </c>
      <c r="D372" s="71" t="s">
        <v>6</v>
      </c>
      <c r="E372" s="5" t="s">
        <v>229</v>
      </c>
      <c r="F372" s="75">
        <v>7800</v>
      </c>
      <c r="G372" s="76">
        <v>7599</v>
      </c>
      <c r="H372" s="72">
        <f t="shared" si="20"/>
        <v>201</v>
      </c>
      <c r="I372" s="49">
        <f t="shared" si="19"/>
        <v>2.576923076923077E-2</v>
      </c>
    </row>
    <row r="373" spans="1:9" x14ac:dyDescent="0.25">
      <c r="A373" s="14">
        <v>4500044372</v>
      </c>
      <c r="B373" s="69">
        <v>45426</v>
      </c>
      <c r="C373" s="70" t="s">
        <v>203</v>
      </c>
      <c r="D373" s="71" t="s">
        <v>6</v>
      </c>
      <c r="E373" s="5" t="s">
        <v>230</v>
      </c>
      <c r="F373" s="75">
        <v>3731.2</v>
      </c>
      <c r="G373" s="76">
        <v>3544.4</v>
      </c>
      <c r="H373" s="72">
        <f t="shared" si="20"/>
        <v>186.79999999999973</v>
      </c>
      <c r="I373" s="49">
        <f t="shared" si="19"/>
        <v>5.0064322469982776E-2</v>
      </c>
    </row>
    <row r="374" spans="1:9" x14ac:dyDescent="0.25">
      <c r="A374" s="14">
        <v>4500050319</v>
      </c>
      <c r="B374" s="69">
        <v>45559</v>
      </c>
      <c r="C374" s="70" t="s">
        <v>203</v>
      </c>
      <c r="D374" s="71" t="s">
        <v>6</v>
      </c>
      <c r="E374" s="5" t="s">
        <v>231</v>
      </c>
      <c r="F374" s="75">
        <v>4560</v>
      </c>
      <c r="G374" s="76">
        <v>4400</v>
      </c>
      <c r="H374" s="72">
        <f t="shared" si="20"/>
        <v>160</v>
      </c>
      <c r="I374" s="49">
        <f t="shared" si="19"/>
        <v>3.5087719298245612E-2</v>
      </c>
    </row>
    <row r="375" spans="1:9" x14ac:dyDescent="0.25">
      <c r="A375" s="14">
        <v>4500053378</v>
      </c>
      <c r="B375" s="69">
        <v>45629</v>
      </c>
      <c r="C375" s="70" t="s">
        <v>203</v>
      </c>
      <c r="D375" s="71" t="s">
        <v>6</v>
      </c>
      <c r="E375" s="5" t="s">
        <v>227</v>
      </c>
      <c r="F375" s="75">
        <v>5229.5</v>
      </c>
      <c r="G375" s="76">
        <v>5098.7</v>
      </c>
      <c r="H375" s="72">
        <f t="shared" si="20"/>
        <v>130.80000000000018</v>
      </c>
      <c r="I375" s="49">
        <f t="shared" si="19"/>
        <v>2.5011951429390989E-2</v>
      </c>
    </row>
    <row r="376" spans="1:9" x14ac:dyDescent="0.25">
      <c r="A376" s="14">
        <v>4500050976</v>
      </c>
      <c r="B376" s="69">
        <v>45574</v>
      </c>
      <c r="C376" s="70" t="s">
        <v>203</v>
      </c>
      <c r="D376" s="71" t="s">
        <v>6</v>
      </c>
      <c r="E376" s="5" t="s">
        <v>226</v>
      </c>
      <c r="F376" s="75">
        <v>4070.8</v>
      </c>
      <c r="G376" s="76">
        <v>3987.41</v>
      </c>
      <c r="H376" s="72">
        <f t="shared" si="20"/>
        <v>83.390000000000327</v>
      </c>
      <c r="I376" s="49">
        <f t="shared" si="19"/>
        <v>2.0484916969637498E-2</v>
      </c>
    </row>
    <row r="377" spans="1:9" x14ac:dyDescent="0.25">
      <c r="A377" s="14">
        <v>4500047096</v>
      </c>
      <c r="B377" s="69">
        <v>45484</v>
      </c>
      <c r="C377" s="70" t="s">
        <v>203</v>
      </c>
      <c r="D377" s="71" t="s">
        <v>12</v>
      </c>
      <c r="E377" s="5" t="s">
        <v>232</v>
      </c>
      <c r="F377" s="75">
        <v>1720</v>
      </c>
      <c r="G377" s="76">
        <v>1300</v>
      </c>
      <c r="H377" s="72">
        <f t="shared" si="20"/>
        <v>420</v>
      </c>
      <c r="I377" s="49">
        <f t="shared" si="19"/>
        <v>0.2441860465116279</v>
      </c>
    </row>
    <row r="378" spans="1:9" x14ac:dyDescent="0.25">
      <c r="A378" s="14">
        <v>4500049924</v>
      </c>
      <c r="B378" s="69">
        <v>45551</v>
      </c>
      <c r="C378" s="70" t="s">
        <v>203</v>
      </c>
      <c r="D378" s="71" t="s">
        <v>12</v>
      </c>
      <c r="E378" s="5" t="s">
        <v>229</v>
      </c>
      <c r="F378" s="75">
        <v>1137.52</v>
      </c>
      <c r="G378" s="76">
        <v>1073.5999999999999</v>
      </c>
      <c r="H378" s="72">
        <f t="shared" si="20"/>
        <v>63.920000000000073</v>
      </c>
      <c r="I378" s="49">
        <f t="shared" si="19"/>
        <v>5.6192418594837958E-2</v>
      </c>
    </row>
    <row r="379" spans="1:9" x14ac:dyDescent="0.25">
      <c r="A379" s="14">
        <v>4500050048</v>
      </c>
      <c r="B379" s="69">
        <v>45552</v>
      </c>
      <c r="C379" s="70" t="s">
        <v>203</v>
      </c>
      <c r="D379" s="71" t="s">
        <v>12</v>
      </c>
      <c r="E379" s="5" t="s">
        <v>229</v>
      </c>
      <c r="F379" s="75">
        <v>832.96</v>
      </c>
      <c r="G379" s="76">
        <v>726.9</v>
      </c>
      <c r="H379" s="72">
        <f t="shared" si="20"/>
        <v>106.06000000000006</v>
      </c>
      <c r="I379" s="49">
        <f t="shared" si="19"/>
        <v>0.12732904341144841</v>
      </c>
    </row>
    <row r="380" spans="1:9" x14ac:dyDescent="0.25">
      <c r="A380" s="14">
        <v>4500050054</v>
      </c>
      <c r="B380" s="69">
        <v>45552</v>
      </c>
      <c r="C380" s="70" t="s">
        <v>203</v>
      </c>
      <c r="D380" s="71" t="s">
        <v>12</v>
      </c>
      <c r="E380" s="5" t="s">
        <v>233</v>
      </c>
      <c r="F380" s="75">
        <v>1175</v>
      </c>
      <c r="G380" s="76">
        <v>1139.75</v>
      </c>
      <c r="H380" s="72">
        <f t="shared" si="20"/>
        <v>35.25</v>
      </c>
      <c r="I380" s="49">
        <f t="shared" si="19"/>
        <v>0.03</v>
      </c>
    </row>
    <row r="381" spans="1:9" x14ac:dyDescent="0.25">
      <c r="A381" s="14">
        <v>4500050062</v>
      </c>
      <c r="B381" s="69">
        <v>45552</v>
      </c>
      <c r="C381" s="70" t="s">
        <v>203</v>
      </c>
      <c r="D381" s="71" t="s">
        <v>12</v>
      </c>
      <c r="E381" s="5" t="s">
        <v>234</v>
      </c>
      <c r="F381" s="75">
        <v>2134</v>
      </c>
      <c r="G381" s="76">
        <v>1939.5</v>
      </c>
      <c r="H381" s="72">
        <f t="shared" si="20"/>
        <v>194.5</v>
      </c>
      <c r="I381" s="49">
        <f t="shared" si="19"/>
        <v>9.1143392689784442E-2</v>
      </c>
    </row>
    <row r="382" spans="1:9" x14ac:dyDescent="0.25">
      <c r="A382" s="14">
        <v>4500050344</v>
      </c>
      <c r="B382" s="69">
        <v>45559</v>
      </c>
      <c r="C382" s="70" t="s">
        <v>203</v>
      </c>
      <c r="D382" s="71" t="s">
        <v>12</v>
      </c>
      <c r="E382" s="5" t="s">
        <v>226</v>
      </c>
      <c r="F382" s="75">
        <v>1806.42</v>
      </c>
      <c r="G382" s="76">
        <v>1739.19</v>
      </c>
      <c r="H382" s="72">
        <f t="shared" si="20"/>
        <v>67.230000000000018</v>
      </c>
      <c r="I382" s="49">
        <f t="shared" si="19"/>
        <v>3.7217258444879935E-2</v>
      </c>
    </row>
    <row r="383" spans="1:9" x14ac:dyDescent="0.25">
      <c r="A383" s="14">
        <v>4500050431</v>
      </c>
      <c r="B383" s="69">
        <v>45561</v>
      </c>
      <c r="C383" s="70" t="s">
        <v>203</v>
      </c>
      <c r="D383" s="71" t="s">
        <v>12</v>
      </c>
      <c r="E383" s="5" t="s">
        <v>226</v>
      </c>
      <c r="F383" s="75">
        <v>3151.44</v>
      </c>
      <c r="G383" s="76">
        <v>2593.34</v>
      </c>
      <c r="H383" s="72">
        <f t="shared" si="20"/>
        <v>558.09999999999991</v>
      </c>
      <c r="I383" s="49">
        <f t="shared" si="19"/>
        <v>0.17709364607925263</v>
      </c>
    </row>
    <row r="384" spans="1:9" x14ac:dyDescent="0.25">
      <c r="A384" s="14">
        <v>4500050429</v>
      </c>
      <c r="B384" s="69">
        <v>45561</v>
      </c>
      <c r="C384" s="70" t="s">
        <v>203</v>
      </c>
      <c r="D384" s="71" t="s">
        <v>12</v>
      </c>
      <c r="E384" s="5" t="s">
        <v>234</v>
      </c>
      <c r="F384" s="75">
        <v>4037.24</v>
      </c>
      <c r="G384" s="76">
        <v>3036.17</v>
      </c>
      <c r="H384" s="72">
        <f t="shared" si="20"/>
        <v>1001.0699999999997</v>
      </c>
      <c r="I384" s="49">
        <f t="shared" si="19"/>
        <v>0.24795900169422669</v>
      </c>
    </row>
    <row r="385" spans="1:9" x14ac:dyDescent="0.25">
      <c r="A385" s="14">
        <v>4500050430</v>
      </c>
      <c r="B385" s="69">
        <v>45561</v>
      </c>
      <c r="C385" s="70" t="s">
        <v>203</v>
      </c>
      <c r="D385" s="71" t="s">
        <v>12</v>
      </c>
      <c r="E385" s="5" t="s">
        <v>235</v>
      </c>
      <c r="F385" s="75">
        <v>9205.58</v>
      </c>
      <c r="G385" s="76">
        <v>6276.81</v>
      </c>
      <c r="H385" s="72">
        <f t="shared" si="20"/>
        <v>2928.7699999999995</v>
      </c>
      <c r="I385" s="49">
        <f t="shared" si="19"/>
        <v>0.3181515993560427</v>
      </c>
    </row>
    <row r="386" spans="1:9" x14ac:dyDescent="0.25">
      <c r="A386" s="14">
        <v>4500050419</v>
      </c>
      <c r="B386" s="69">
        <v>45561</v>
      </c>
      <c r="C386" s="70" t="s">
        <v>203</v>
      </c>
      <c r="D386" s="71" t="s">
        <v>12</v>
      </c>
      <c r="E386" s="5" t="s">
        <v>235</v>
      </c>
      <c r="F386" s="75">
        <v>2751.11</v>
      </c>
      <c r="G386" s="76">
        <v>2359</v>
      </c>
      <c r="H386" s="72">
        <f t="shared" si="20"/>
        <v>392.11000000000013</v>
      </c>
      <c r="I386" s="49">
        <f t="shared" si="19"/>
        <v>0.14252792509205378</v>
      </c>
    </row>
    <row r="387" spans="1:9" x14ac:dyDescent="0.25">
      <c r="A387" s="14">
        <v>4500050541</v>
      </c>
      <c r="B387" s="69">
        <v>45565</v>
      </c>
      <c r="C387" s="70" t="s">
        <v>203</v>
      </c>
      <c r="D387" s="71" t="s">
        <v>12</v>
      </c>
      <c r="E387" s="5" t="s">
        <v>236</v>
      </c>
      <c r="F387" s="75">
        <v>887</v>
      </c>
      <c r="G387" s="76">
        <v>596.46</v>
      </c>
      <c r="H387" s="72">
        <f t="shared" si="20"/>
        <v>290.53999999999996</v>
      </c>
      <c r="I387" s="49">
        <f t="shared" ref="I387:I389" si="21">H387/F387</f>
        <v>0.32755355129650504</v>
      </c>
    </row>
    <row r="388" spans="1:9" x14ac:dyDescent="0.25">
      <c r="A388" s="14">
        <v>4500053825</v>
      </c>
      <c r="B388" s="69">
        <v>45637</v>
      </c>
      <c r="C388" s="70" t="s">
        <v>184</v>
      </c>
      <c r="D388" s="71" t="s">
        <v>20</v>
      </c>
      <c r="E388" s="5" t="s">
        <v>237</v>
      </c>
      <c r="F388" s="75">
        <v>1611.97</v>
      </c>
      <c r="G388" s="76">
        <v>1510.35</v>
      </c>
      <c r="H388" s="72">
        <f t="shared" si="20"/>
        <v>101.62000000000012</v>
      </c>
      <c r="I388" s="49">
        <f t="shared" si="21"/>
        <v>6.3040875450535758E-2</v>
      </c>
    </row>
    <row r="389" spans="1:9" x14ac:dyDescent="0.25">
      <c r="A389" s="14">
        <v>4500053860</v>
      </c>
      <c r="B389" s="69">
        <v>45637</v>
      </c>
      <c r="C389" s="70" t="s">
        <v>184</v>
      </c>
      <c r="D389" s="71" t="s">
        <v>20</v>
      </c>
      <c r="E389" s="5" t="s">
        <v>174</v>
      </c>
      <c r="F389" s="75">
        <v>11502</v>
      </c>
      <c r="G389" s="76">
        <v>11075.43</v>
      </c>
      <c r="H389" s="72">
        <f t="shared" si="20"/>
        <v>426.56999999999971</v>
      </c>
      <c r="I389" s="49">
        <f t="shared" si="21"/>
        <v>3.7086593635889384E-2</v>
      </c>
    </row>
    <row r="390" spans="1:9" x14ac:dyDescent="0.3">
      <c r="F390" s="4">
        <f>SUBTOTAL(9,F2:F389)</f>
        <v>30055318.634999998</v>
      </c>
      <c r="G390" s="4">
        <f>SUBTOTAL(9,G2:G389)</f>
        <v>27304154.969000012</v>
      </c>
      <c r="H390" s="82">
        <f>SUBTOTAL(9,H2:H389)</f>
        <v>2751163.6659999965</v>
      </c>
    </row>
    <row r="391" spans="1:9" x14ac:dyDescent="0.3">
      <c r="H391" s="82"/>
    </row>
  </sheetData>
  <autoFilter ref="A1:J389" xr:uid="{00000000-0001-0000-0000-000000000000}"/>
  <sortState xmlns:xlrd2="http://schemas.microsoft.com/office/spreadsheetml/2017/richdata2" ref="A2:I293">
    <sortCondition ref="B2:B293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2F80403-4641-4D3D-92FB-75CEDF0FB5C9}">
          <x14:formula1>
            <xm:f>RESUMO!$B$5:$B$10</xm:f>
          </x14:formula1>
          <xm:sqref>C124:C130 C1 C104:C119 C121:C122 C4:C102</xm:sqref>
        </x14:dataValidation>
        <x14:dataValidation type="list" allowBlank="1" showInputMessage="1" showErrorMessage="1" xr:uid="{79CACF00-B463-400B-BDBC-C9477942C20D}">
          <x14:formula1>
            <xm:f>RESUMO!$B$5:$B$15</xm:f>
          </x14:formula1>
          <xm:sqref>C2:C3 C123 C103 C120 C131:C139 C226:C248 C264:C341 C365:C389</xm:sqref>
        </x14:dataValidation>
        <x14:dataValidation type="list" allowBlank="1" showInputMessage="1" showErrorMessage="1" xr:uid="{FFD37144-3A18-4763-A7E2-7589C2F4AEE8}">
          <x14:formula1>
            <xm:f>RESUMO!$B$20:$B$29</xm:f>
          </x14:formula1>
          <xm:sqref>D264:D361 D226:D248 D1:D139 D365:D389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6E6F-A7D0-4BC2-BF07-B6DD753FB8B8}">
  <sheetPr>
    <pageSetUpPr fitToPage="1"/>
  </sheetPr>
  <dimension ref="B1:K30"/>
  <sheetViews>
    <sheetView showGridLines="0" topLeftCell="A19" zoomScale="85" zoomScaleNormal="85" workbookViewId="0">
      <selection activeCell="H21" sqref="H21"/>
    </sheetView>
  </sheetViews>
  <sheetFormatPr defaultColWidth="9.21875" defaultRowHeight="15.6" x14ac:dyDescent="0.3"/>
  <cols>
    <col min="1" max="1" width="4.21875" style="3" customWidth="1"/>
    <col min="2" max="2" width="19.44140625" style="2" customWidth="1"/>
    <col min="3" max="3" width="22.5546875" style="2" bestFit="1" customWidth="1"/>
    <col min="4" max="4" width="19.44140625" style="4" customWidth="1"/>
    <col min="5" max="5" width="19.77734375" style="4" customWidth="1"/>
    <col min="6" max="6" width="25.21875" style="11" customWidth="1"/>
    <col min="7" max="7" width="20" style="11" bestFit="1" customWidth="1"/>
    <col min="8" max="8" width="13.44140625" style="3" bestFit="1" customWidth="1"/>
    <col min="9" max="10" width="9.21875" style="3"/>
    <col min="11" max="11" width="13" style="41" customWidth="1"/>
    <col min="12" max="16384" width="9.21875" style="3"/>
  </cols>
  <sheetData>
    <row r="1" spans="2:11" ht="27.75" customHeight="1" thickBot="1" x14ac:dyDescent="0.35">
      <c r="B1" s="45" t="s">
        <v>27</v>
      </c>
      <c r="C1" s="46"/>
      <c r="D1" s="47"/>
      <c r="E1" s="47"/>
      <c r="F1" s="48"/>
    </row>
    <row r="2" spans="2:11" ht="16.2" thickBot="1" x14ac:dyDescent="0.35">
      <c r="F2" s="2"/>
    </row>
    <row r="3" spans="2:11" s="8" customFormat="1" ht="18.600000000000001" thickBot="1" x14ac:dyDescent="0.35">
      <c r="B3" s="20" t="s">
        <v>16</v>
      </c>
      <c r="C3" s="21"/>
      <c r="D3" s="21"/>
      <c r="E3" s="22"/>
      <c r="F3" s="22"/>
      <c r="K3" s="42"/>
    </row>
    <row r="4" spans="2:11" s="7" customFormat="1" ht="27" customHeight="1" thickBot="1" x14ac:dyDescent="0.35">
      <c r="B4" s="55" t="s">
        <v>0</v>
      </c>
      <c r="C4" s="58" t="s">
        <v>3</v>
      </c>
      <c r="D4" s="59" t="s">
        <v>4</v>
      </c>
      <c r="E4" s="60" t="s">
        <v>15</v>
      </c>
      <c r="F4" s="60" t="s">
        <v>14</v>
      </c>
      <c r="K4" s="43"/>
    </row>
    <row r="5" spans="2:11" x14ac:dyDescent="0.3">
      <c r="B5" s="56" t="s">
        <v>24</v>
      </c>
      <c r="C5" s="61">
        <f>SUMIF('Controle Savings 2024'!$C:$C,RESUMO!$B5,'Controle Savings 2024'!F:F)</f>
        <v>1392655.5</v>
      </c>
      <c r="D5" s="62">
        <f>SUMIF('Controle Savings 2024'!$C:$C,RESUMO!$B5,'Controle Savings 2024'!G:G)</f>
        <v>857796.86</v>
      </c>
      <c r="E5" s="63">
        <f t="shared" ref="E5:E15" si="0">C5-D5</f>
        <v>534858.64</v>
      </c>
      <c r="F5" s="64">
        <f t="shared" ref="F5:F16" si="1">IFERROR(E5/C5,"")</f>
        <v>0.3840566744611284</v>
      </c>
      <c r="G5" s="3"/>
    </row>
    <row r="6" spans="2:11" x14ac:dyDescent="0.3">
      <c r="B6" s="57"/>
      <c r="C6" s="53">
        <f>SUMIF('Controle Savings 2024'!$C:$C,RESUMO!$B6,'Controle Savings 2024'!F:F)</f>
        <v>0</v>
      </c>
      <c r="D6" s="19">
        <f>SUMIF('Controle Savings 2024'!$C:$C,RESUMO!$B6,'Controle Savings 2024'!G:G)</f>
        <v>0</v>
      </c>
      <c r="E6" s="12">
        <f t="shared" si="0"/>
        <v>0</v>
      </c>
      <c r="F6" s="23" t="str">
        <f>IFERROR(E6/C6,"")</f>
        <v/>
      </c>
      <c r="G6" s="3"/>
    </row>
    <row r="7" spans="2:11" x14ac:dyDescent="0.3">
      <c r="B7" s="57"/>
      <c r="C7" s="53">
        <f>SUMIF('Controle Savings 2024'!$C:$C,RESUMO!$B7,'Controle Savings 2024'!F:F)</f>
        <v>0</v>
      </c>
      <c r="D7" s="19">
        <f>SUMIF('Controle Savings 2024'!$C:$C,RESUMO!$B7,'Controle Savings 2024'!G:G)</f>
        <v>0</v>
      </c>
      <c r="E7" s="12">
        <f t="shared" si="0"/>
        <v>0</v>
      </c>
      <c r="F7" s="23" t="str">
        <f t="shared" si="1"/>
        <v/>
      </c>
      <c r="G7" s="3"/>
    </row>
    <row r="8" spans="2:11" x14ac:dyDescent="0.3">
      <c r="B8" s="57"/>
      <c r="C8" s="53">
        <f>SUMIF('Controle Savings 2024'!$C:$C,RESUMO!$B8,'Controle Savings 2024'!F:F)</f>
        <v>0</v>
      </c>
      <c r="D8" s="19">
        <f>SUMIF('Controle Savings 2024'!$C:$C,RESUMO!$B8,'Controle Savings 2024'!G:G)</f>
        <v>0</v>
      </c>
      <c r="E8" s="12">
        <f t="shared" si="0"/>
        <v>0</v>
      </c>
      <c r="F8" s="23" t="str">
        <f>IFERROR(E8/C8,"")</f>
        <v/>
      </c>
      <c r="G8" s="3"/>
    </row>
    <row r="9" spans="2:11" hidden="1" x14ac:dyDescent="0.3">
      <c r="B9" s="57"/>
      <c r="C9" s="53">
        <f>SUMIF('Controle Savings 2024'!$C:$C,RESUMO!$B9,'Controle Savings 2024'!F:F)</f>
        <v>0</v>
      </c>
      <c r="D9" s="19">
        <f>SUMIF('Controle Savings 2024'!$C:$C,RESUMO!$B9,'Controle Savings 2024'!G:G)</f>
        <v>0</v>
      </c>
      <c r="E9" s="12">
        <f t="shared" si="0"/>
        <v>0</v>
      </c>
      <c r="F9" s="23" t="str">
        <f t="shared" si="1"/>
        <v/>
      </c>
      <c r="G9" s="3"/>
    </row>
    <row r="10" spans="2:11" x14ac:dyDescent="0.3">
      <c r="B10" s="57"/>
      <c r="C10" s="53">
        <f>SUMIF('Controle Savings 2024'!$C:$C,RESUMO!$B10,'Controle Savings 2024'!F:F)</f>
        <v>0</v>
      </c>
      <c r="D10" s="19">
        <f>SUMIF('Controle Savings 2024'!$C:$C,RESUMO!$B10,'Controle Savings 2024'!G:G)</f>
        <v>0</v>
      </c>
      <c r="E10" s="12">
        <f t="shared" si="0"/>
        <v>0</v>
      </c>
      <c r="F10" s="23" t="str">
        <f t="shared" si="1"/>
        <v/>
      </c>
      <c r="G10" s="3"/>
    </row>
    <row r="11" spans="2:11" x14ac:dyDescent="0.3">
      <c r="B11" s="57"/>
      <c r="C11" s="53">
        <f>SUMIF('Controle Savings 2024'!$C:$C,RESUMO!$B11,'Controle Savings 2024'!F:F)</f>
        <v>0</v>
      </c>
      <c r="D11" s="19">
        <f>SUMIF('Controle Savings 2024'!$C:$C,RESUMO!$B11,'Controle Savings 2024'!G:G)</f>
        <v>0</v>
      </c>
      <c r="E11" s="12">
        <f t="shared" si="0"/>
        <v>0</v>
      </c>
      <c r="F11" s="23" t="str">
        <f t="shared" si="1"/>
        <v/>
      </c>
      <c r="G11" s="3"/>
    </row>
    <row r="12" spans="2:11" x14ac:dyDescent="0.3">
      <c r="B12" s="57"/>
      <c r="C12" s="53">
        <f>SUMIF('Controle Savings 2024'!$C:$C,RESUMO!$B12,'Controle Savings 2024'!F:F)</f>
        <v>0</v>
      </c>
      <c r="D12" s="19">
        <f>SUMIF('Controle Savings 2024'!$C:$C,RESUMO!$B12,'Controle Savings 2024'!G:G)</f>
        <v>0</v>
      </c>
      <c r="E12" s="12">
        <f t="shared" si="0"/>
        <v>0</v>
      </c>
      <c r="F12" s="23" t="str">
        <f t="shared" si="1"/>
        <v/>
      </c>
      <c r="G12" s="3"/>
    </row>
    <row r="13" spans="2:11" hidden="1" x14ac:dyDescent="0.3">
      <c r="B13" s="57"/>
      <c r="C13" s="53">
        <f>SUMIF('Controle Savings 2024'!$C:$C,RESUMO!$B13,'Controle Savings 2024'!F:F)</f>
        <v>0</v>
      </c>
      <c r="D13" s="19">
        <f>SUMIF('Controle Savings 2024'!$C:$C,RESUMO!$B13,'Controle Savings 2024'!G:G)</f>
        <v>0</v>
      </c>
      <c r="E13" s="12">
        <f t="shared" si="0"/>
        <v>0</v>
      </c>
      <c r="F13" s="23" t="str">
        <f t="shared" si="1"/>
        <v/>
      </c>
      <c r="G13" s="3"/>
    </row>
    <row r="14" spans="2:11" hidden="1" x14ac:dyDescent="0.3">
      <c r="B14" s="57"/>
      <c r="C14" s="53">
        <f>SUMIF('Controle Savings 2024'!$C:$C,RESUMO!$B14,'Controle Savings 2024'!F:F)</f>
        <v>0</v>
      </c>
      <c r="D14" s="19">
        <f>SUMIF('Controle Savings 2024'!$C:$C,RESUMO!$B14,'Controle Savings 2024'!G:G)</f>
        <v>0</v>
      </c>
      <c r="E14" s="12">
        <f t="shared" si="0"/>
        <v>0</v>
      </c>
      <c r="F14" s="23" t="str">
        <f t="shared" si="1"/>
        <v/>
      </c>
      <c r="G14" s="3"/>
    </row>
    <row r="15" spans="2:11" ht="16.2" thickBot="1" x14ac:dyDescent="0.35">
      <c r="B15" s="57"/>
      <c r="C15" s="65">
        <f>SUMIF('Controle Savings 2024'!$C:$C,RESUMO!$B15,'Controle Savings 2024'!F:F)</f>
        <v>0</v>
      </c>
      <c r="D15" s="66">
        <f>SUMIF('Controle Savings 2024'!$C:$C,RESUMO!$B15,'Controle Savings 2024'!G:G)</f>
        <v>0</v>
      </c>
      <c r="E15" s="67">
        <f t="shared" si="0"/>
        <v>0</v>
      </c>
      <c r="F15" s="68" t="str">
        <f t="shared" si="1"/>
        <v/>
      </c>
      <c r="G15" s="3"/>
    </row>
    <row r="16" spans="2:11" ht="16.2" thickBot="1" x14ac:dyDescent="0.35">
      <c r="B16" s="54" t="s">
        <v>18</v>
      </c>
      <c r="C16" s="29">
        <f>SUM(C5:C15)</f>
        <v>1392655.5</v>
      </c>
      <c r="D16" s="29">
        <f>SUM(D5:D15)</f>
        <v>857796.86</v>
      </c>
      <c r="E16" s="30">
        <f>SUM(E5:E15)</f>
        <v>534858.64</v>
      </c>
      <c r="F16" s="31">
        <f t="shared" si="1"/>
        <v>0.3840566744611284</v>
      </c>
      <c r="G16" s="35"/>
      <c r="H16" s="35"/>
    </row>
    <row r="17" spans="2:11" ht="16.2" thickBot="1" x14ac:dyDescent="0.35"/>
    <row r="18" spans="2:11" ht="18.600000000000001" thickBot="1" x14ac:dyDescent="0.35">
      <c r="B18" s="20" t="s">
        <v>17</v>
      </c>
      <c r="C18" s="21"/>
      <c r="D18" s="21"/>
      <c r="E18" s="22"/>
      <c r="F18" s="22"/>
      <c r="H18" s="35"/>
    </row>
    <row r="19" spans="2:11" s="7" customFormat="1" ht="27" customHeight="1" x14ac:dyDescent="0.3">
      <c r="B19" s="32" t="s">
        <v>1</v>
      </c>
      <c r="C19" s="16" t="s">
        <v>3</v>
      </c>
      <c r="D19" s="17" t="s">
        <v>4</v>
      </c>
      <c r="E19" s="18" t="s">
        <v>15</v>
      </c>
      <c r="F19" s="18" t="s">
        <v>14</v>
      </c>
      <c r="K19" s="43"/>
    </row>
    <row r="20" spans="2:11" x14ac:dyDescent="0.3">
      <c r="B20" s="33" t="s">
        <v>7</v>
      </c>
      <c r="C20" s="19">
        <f>SUMIF('Controle Savings 2024'!$D:$D,RESUMO!$B20,'Controle Savings 2024'!F:F)</f>
        <v>2136841.96</v>
      </c>
      <c r="D20" s="19">
        <f>SUMIF('Controle Savings 2024'!$D:$D,RESUMO!$B20,'Controle Savings 2024'!G:G)</f>
        <v>2061637.9400000002</v>
      </c>
      <c r="E20" s="12">
        <f>C20-D20</f>
        <v>75204.019999999786</v>
      </c>
      <c r="F20" s="23">
        <f>IFERROR(E20/C20,"")</f>
        <v>3.5194001899887715E-2</v>
      </c>
      <c r="G20" s="3"/>
    </row>
    <row r="21" spans="2:11" x14ac:dyDescent="0.3">
      <c r="B21" s="33" t="s">
        <v>11</v>
      </c>
      <c r="C21" s="19">
        <f>SUMIF('Controle Savings 2024'!$D:$D,RESUMO!$B21,'Controle Savings 2024'!F:F)</f>
        <v>368134.08</v>
      </c>
      <c r="D21" s="19">
        <f>SUMIF('Controle Savings 2024'!$D:$D,RESUMO!$B21,'Controle Savings 2024'!G:G)</f>
        <v>353962.72000000003</v>
      </c>
      <c r="E21" s="12">
        <f t="shared" ref="E21:E29" si="2">C21-D21</f>
        <v>14171.359999999986</v>
      </c>
      <c r="F21" s="23">
        <f t="shared" ref="F21:F30" si="3">IFERROR(E21/C21,"")</f>
        <v>3.8495104827023854E-2</v>
      </c>
      <c r="G21" s="3"/>
    </row>
    <row r="22" spans="2:11" x14ac:dyDescent="0.3">
      <c r="B22" s="33" t="s">
        <v>25</v>
      </c>
      <c r="C22" s="19">
        <f>SUMIF('Controle Savings 2024'!$D:$D,RESUMO!$B22,'Controle Savings 2024'!F:F)</f>
        <v>16962.46</v>
      </c>
      <c r="D22" s="19">
        <f>SUMIF('Controle Savings 2024'!$D:$D,RESUMO!$B22,'Controle Savings 2024'!G:G)</f>
        <v>15185.65</v>
      </c>
      <c r="E22" s="12">
        <f t="shared" ref="E22" si="4">C22-D22</f>
        <v>1776.8099999999995</v>
      </c>
      <c r="F22" s="23">
        <f t="shared" ref="F22" si="5">IFERROR(E22/C22,"")</f>
        <v>0.10474954694071495</v>
      </c>
      <c r="G22" s="3"/>
    </row>
    <row r="23" spans="2:11" x14ac:dyDescent="0.3">
      <c r="B23" s="33" t="s">
        <v>13</v>
      </c>
      <c r="C23" s="19">
        <f>SUMIF('Controle Savings 2024'!$D:$D,RESUMO!$B23,'Controle Savings 2024'!F:F)</f>
        <v>2221117.7599999998</v>
      </c>
      <c r="D23" s="19">
        <f>SUMIF('Controle Savings 2024'!$D:$D,RESUMO!$B23,'Controle Savings 2024'!G:G)</f>
        <v>1789469.22</v>
      </c>
      <c r="E23" s="12">
        <f t="shared" si="2"/>
        <v>431648.5399999998</v>
      </c>
      <c r="F23" s="23">
        <f t="shared" si="3"/>
        <v>0.19433843075479251</v>
      </c>
      <c r="G23" s="3"/>
    </row>
    <row r="24" spans="2:11" x14ac:dyDescent="0.3">
      <c r="B24" s="33" t="s">
        <v>19</v>
      </c>
      <c r="C24" s="19">
        <f>SUMIF('Controle Savings 2024'!$D:$D,RESUMO!$B24,'Controle Savings 2024'!F:F)</f>
        <v>1852408.94</v>
      </c>
      <c r="D24" s="19">
        <f>SUMIF('Controle Savings 2024'!$D:$D,RESUMO!$B24,'Controle Savings 2024'!G:G)</f>
        <v>1703774.72</v>
      </c>
      <c r="E24" s="12">
        <f t="shared" ref="E24" si="6">C24-D24</f>
        <v>148634.21999999997</v>
      </c>
      <c r="F24" s="23">
        <f t="shared" ref="F24" si="7">IFERROR(E24/C24,"")</f>
        <v>8.0238340892481316E-2</v>
      </c>
      <c r="G24" s="3"/>
    </row>
    <row r="25" spans="2:11" x14ac:dyDescent="0.3">
      <c r="B25" s="33" t="s">
        <v>10</v>
      </c>
      <c r="C25" s="19">
        <f>SUMIF('Controle Savings 2024'!$D:$D,RESUMO!$B25,'Controle Savings 2024'!F:F)</f>
        <v>155618</v>
      </c>
      <c r="D25" s="19">
        <f>SUMIF('Controle Savings 2024'!$D:$D,RESUMO!$B25,'Controle Savings 2024'!G:G)</f>
        <v>136906</v>
      </c>
      <c r="E25" s="12">
        <f t="shared" si="2"/>
        <v>18712</v>
      </c>
      <c r="F25" s="23">
        <f t="shared" si="3"/>
        <v>0.12024315953167371</v>
      </c>
      <c r="G25" s="3"/>
    </row>
    <row r="26" spans="2:11" x14ac:dyDescent="0.3">
      <c r="B26" s="33" t="s">
        <v>20</v>
      </c>
      <c r="C26" s="19">
        <f>SUMIF('Controle Savings 2024'!$D:$D,RESUMO!$B26,'Controle Savings 2024'!F:F)</f>
        <v>6725843.7699999986</v>
      </c>
      <c r="D26" s="19">
        <f>SUMIF('Controle Savings 2024'!$D:$D,RESUMO!$B26,'Controle Savings 2024'!G:G)</f>
        <v>5822229.7489999989</v>
      </c>
      <c r="E26" s="12">
        <f t="shared" ref="E26" si="8">C26-D26</f>
        <v>903614.02099999972</v>
      </c>
      <c r="F26" s="23">
        <f t="shared" ref="F26" si="9">IFERROR(E26/C26,"")</f>
        <v>0.13434954065250312</v>
      </c>
      <c r="G26" s="3"/>
    </row>
    <row r="27" spans="2:11" x14ac:dyDescent="0.3">
      <c r="B27" s="33" t="s">
        <v>12</v>
      </c>
      <c r="C27" s="19">
        <f>SUMIF('Controle Savings 2024'!$D:$D,RESUMO!$B27,'Controle Savings 2024'!F:F)</f>
        <v>28838.27</v>
      </c>
      <c r="D27" s="19">
        <f>SUMIF('Controle Savings 2024'!$D:$D,RESUMO!$B27,'Controle Savings 2024'!G:G)</f>
        <v>22780.720000000001</v>
      </c>
      <c r="E27" s="12">
        <f t="shared" si="2"/>
        <v>6057.5499999999993</v>
      </c>
      <c r="F27" s="23">
        <f t="shared" si="3"/>
        <v>0.21005247540854563</v>
      </c>
      <c r="G27" s="3"/>
    </row>
    <row r="28" spans="2:11" x14ac:dyDescent="0.3">
      <c r="B28" s="33" t="s">
        <v>6</v>
      </c>
      <c r="C28" s="19">
        <f>SUMIF('Controle Savings 2024'!$D:$D,RESUMO!$B28,'Controle Savings 2024'!F:F)</f>
        <v>15224472.595000003</v>
      </c>
      <c r="D28" s="19">
        <f>SUMIF('Controle Savings 2024'!$D:$D,RESUMO!$B28,'Controle Savings 2024'!G:G)</f>
        <v>14109268.249999998</v>
      </c>
      <c r="E28" s="12">
        <f t="shared" si="2"/>
        <v>1115204.3450000044</v>
      </c>
      <c r="F28" s="24">
        <f t="shared" si="3"/>
        <v>7.3250770300329351E-2</v>
      </c>
      <c r="G28" s="3"/>
    </row>
    <row r="29" spans="2:11" ht="16.2" thickBot="1" x14ac:dyDescent="0.35">
      <c r="B29" s="34" t="s">
        <v>5</v>
      </c>
      <c r="C29" s="25">
        <f>SUMIF('Controle Savings 2024'!$D:$D,RESUMO!$B29,'Controle Savings 2024'!F:F)</f>
        <v>1325080.7999999998</v>
      </c>
      <c r="D29" s="19">
        <f>SUMIF('Controle Savings 2024'!$D:$D,RESUMO!$B29,'Controle Savings 2024'!G:G)</f>
        <v>1288940</v>
      </c>
      <c r="E29" s="26">
        <f t="shared" si="2"/>
        <v>36140.799999999814</v>
      </c>
      <c r="F29" s="27">
        <f t="shared" si="3"/>
        <v>2.7274412247162452E-2</v>
      </c>
      <c r="G29" s="3"/>
    </row>
    <row r="30" spans="2:11" ht="16.2" thickBot="1" x14ac:dyDescent="0.35">
      <c r="B30" s="28" t="s">
        <v>18</v>
      </c>
      <c r="C30" s="29">
        <f>SUM(C20:C29)</f>
        <v>30055318.635000002</v>
      </c>
      <c r="D30" s="29">
        <f>SUM(D20:D29)</f>
        <v>27304154.968999997</v>
      </c>
      <c r="E30" s="30">
        <f>SUM(E20:E29)</f>
        <v>2751163.6660000035</v>
      </c>
      <c r="F30" s="31">
        <f t="shared" si="3"/>
        <v>9.1536666085989191E-2</v>
      </c>
      <c r="G30" s="3"/>
    </row>
  </sheetData>
  <autoFilter ref="B4:F4" xr:uid="{00000000-0001-0000-0000-000000000000}"/>
  <sortState xmlns:xlrd2="http://schemas.microsoft.com/office/spreadsheetml/2017/richdata2" ref="B20:B29">
    <sortCondition ref="B20:B29"/>
  </sortState>
  <pageMargins left="0.31496062992125984" right="0.31496062992125984" top="0.35433070866141736" bottom="0.35433070866141736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Controle Savings 2024</vt:lpstr>
      <vt:lpstr>RESUMO</vt:lpstr>
      <vt:lpstr>RESUMO!Area_de_impressao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SANTOS</dc:creator>
  <cp:lastModifiedBy>José Carlos Bertucci xavier</cp:lastModifiedBy>
  <cp:lastPrinted>2022-03-24T17:36:20Z</cp:lastPrinted>
  <dcterms:created xsi:type="dcterms:W3CDTF">2015-06-05T18:19:34Z</dcterms:created>
  <dcterms:modified xsi:type="dcterms:W3CDTF">2024-12-13T03:13:31Z</dcterms:modified>
</cp:coreProperties>
</file>